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jpeg" ContentType="image/jpeg"/>
  <Override PartName="/xl/media/image2.png" ContentType="image/pn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aise" sheetId="1" state="visible" r:id="rId3"/>
    <sheet name="Project Inputs and Calcs" sheetId="2" state="visible" r:id="rId4"/>
    <sheet name="Financial Model" sheetId="3" state="visible" r:id="rId5"/>
    <sheet name="Depreciation + Tax Credits" sheetId="4" state="visible" r:id="rId6"/>
    <sheet name="Power Output Gradient" sheetId="5" state="visible" r:id="rId7"/>
    <sheet name="Costs" sheetId="6" state="visible" r:id="rId8"/>
    <sheet name="MMW Drilling Cost Model" sheetId="7" state="visible" r:id="rId9"/>
    <sheet name="Attenuation" sheetId="8" state="visible" r:id="rId10"/>
    <sheet name="Power Plant Cost Model" sheetId="9" state="visible" r:id="rId11"/>
    <sheet name="Estimate" sheetId="10" state="visible" r:id="rId12"/>
  </sheets>
  <definedNames>
    <definedName function="false" hidden="false" localSheetId="9" name="_xlnm.Print_Area" vbProcedure="false">Estimate!$A$1:$J$45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K45" authorId="0">
      <text>
        <r>
          <rPr>
            <sz val="10"/>
            <rFont val="Arial"/>
            <family val="2"/>
          </rPr>
          <t xml:space="preserve">Oscar Turner:
</t>
        </r>
        <r>
          <rPr>
            <sz val="9"/>
            <color rgb="FF000000"/>
            <rFont val="Tahoma"/>
            <family val="2"/>
            <charset val="1"/>
          </rPr>
          <t xml:space="preserve">From Andres 7/1: I don't have a firm quote for a 1MW power supply system, however the smaller system we are currently purchasing is costing us approximately $2.2M and it is 1/5 the power. At this time, i think a budgetary number for a 1MW system HVPS would be $3.5M</t>
        </r>
      </text>
    </comment>
  </commentList>
</comments>
</file>

<file path=xl/sharedStrings.xml><?xml version="1.0" encoding="utf-8"?>
<sst xmlns="http://schemas.openxmlformats.org/spreadsheetml/2006/main" count="11403" uniqueCount="406">
  <si>
    <t xml:space="preserve">Inputs</t>
  </si>
  <si>
    <t xml:space="preserve">Calculations</t>
  </si>
  <si>
    <t xml:space="preserve">Project Type</t>
  </si>
  <si>
    <t xml:space="preserve">Greenfield</t>
  </si>
  <si>
    <t xml:space="preserve">Project Year Start</t>
  </si>
  <si>
    <t xml:space="preserve">Geothermal System</t>
  </si>
  <si>
    <t xml:space="preserve">Comments</t>
  </si>
  <si>
    <t xml:space="preserve">Reservoir Temperature</t>
  </si>
  <si>
    <t xml:space="preserve">°C</t>
  </si>
  <si>
    <t xml:space="preserve">Geothermal Gradient</t>
  </si>
  <si>
    <t xml:space="preserve">°C/km</t>
  </si>
  <si>
    <t xml:space="preserve">Initial Electrical Output per Well</t>
  </si>
  <si>
    <r>
      <rPr>
        <sz val="11"/>
        <color theme="1"/>
        <rFont val="Calibri"/>
        <family val="2"/>
        <charset val="1"/>
      </rPr>
      <t xml:space="preserve">MW</t>
    </r>
    <r>
      <rPr>
        <sz val="8"/>
        <color theme="1"/>
        <rFont val="Calibri"/>
        <family val="2"/>
        <charset val="1"/>
      </rPr>
      <t xml:space="preserve">e</t>
    </r>
  </si>
  <si>
    <t xml:space="preserve">Depth</t>
  </si>
  <si>
    <t xml:space="preserve">km</t>
  </si>
  <si>
    <t xml:space="preserve">Final Electrical Output per Well</t>
  </si>
  <si>
    <t xml:space="preserve">Depth to Basement</t>
  </si>
  <si>
    <t xml:space="preserve">Initial Reservoir Capacity</t>
  </si>
  <si>
    <t xml:space="preserve">MW</t>
  </si>
  <si>
    <t xml:space="preserve">Wellbore Diameter</t>
  </si>
  <si>
    <t xml:space="preserve">inches</t>
  </si>
  <si>
    <t xml:space="preserve">Annual Degradation of Thermal Resource</t>
  </si>
  <si>
    <t xml:space="preserve">%</t>
  </si>
  <si>
    <t xml:space="preserve">Reservoir Life</t>
  </si>
  <si>
    <t xml:space="preserve">years</t>
  </si>
  <si>
    <t xml:space="preserve">Production Wells</t>
  </si>
  <si>
    <t xml:space="preserve">#</t>
  </si>
  <si>
    <t xml:space="preserve">Number of rigs used</t>
  </si>
  <si>
    <t xml:space="preserve">Fixed</t>
  </si>
  <si>
    <t xml:space="preserve">Injection Wells</t>
  </si>
  <si>
    <t xml:space="preserve">Duration of Wellfield Development</t>
  </si>
  <si>
    <t xml:space="preserve">Power System</t>
  </si>
  <si>
    <t xml:space="preserve">Generator Gross Capacity</t>
  </si>
  <si>
    <t xml:space="preserve">Effective Capacity</t>
  </si>
  <si>
    <t xml:space="preserve">Capacity Factor</t>
  </si>
  <si>
    <t xml:space="preserve">Parasitic Load</t>
  </si>
  <si>
    <t xml:space="preserve">Net Year-One Capacity</t>
  </si>
  <si>
    <t xml:space="preserve">Revenues</t>
  </si>
  <si>
    <t xml:space="preserve">¢/kWh </t>
  </si>
  <si>
    <t xml:space="preserve">Taxes</t>
  </si>
  <si>
    <t xml:space="preserve">Federal Income Tax</t>
  </si>
  <si>
    <t xml:space="preserve">NPV-10 of ITC Benefit</t>
  </si>
  <si>
    <t xml:space="preserve">$MM</t>
  </si>
  <si>
    <t xml:space="preserve">State Income Tax</t>
  </si>
  <si>
    <t xml:space="preserve">NPV-10 of PTC Benefit</t>
  </si>
  <si>
    <t xml:space="preserve">Federal Incentive</t>
  </si>
  <si>
    <t xml:space="preserve">PTC</t>
  </si>
  <si>
    <t xml:space="preserve">ITC Rate</t>
  </si>
  <si>
    <t xml:space="preserve">PTC Rate</t>
  </si>
  <si>
    <t xml:space="preserve">2022 Inflation Adjusted Value</t>
  </si>
  <si>
    <t xml:space="preserve">LCOE Discount Rate</t>
  </si>
  <si>
    <t xml:space="preserve">Operations and Maintenance</t>
  </si>
  <si>
    <t xml:space="preserve">Financial</t>
  </si>
  <si>
    <t xml:space="preserve">Field</t>
  </si>
  <si>
    <t xml:space="preserve">LCOE</t>
  </si>
  <si>
    <t xml:space="preserve">$/MWh</t>
  </si>
  <si>
    <t xml:space="preserve">Fixed O&amp;M</t>
  </si>
  <si>
    <t xml:space="preserve">$/kW-year</t>
  </si>
  <si>
    <t xml:space="preserve">LCOE (with Tax Incentives)</t>
  </si>
  <si>
    <t xml:space="preserve">Variable O&amp;M</t>
  </si>
  <si>
    <t xml:space="preserve">NPV-10</t>
  </si>
  <si>
    <t xml:space="preserve">Plant</t>
  </si>
  <si>
    <t xml:space="preserve">IRR</t>
  </si>
  <si>
    <t xml:space="preserve">Payback Period</t>
  </si>
  <si>
    <t xml:space="preserve">Energy Payback Period</t>
  </si>
  <si>
    <t xml:space="preserve">days</t>
  </si>
  <si>
    <t xml:space="preserve">Other</t>
  </si>
  <si>
    <t xml:space="preserve">Return on Energy</t>
  </si>
  <si>
    <t xml:space="preserve">Property Taxes and Insurance</t>
  </si>
  <si>
    <t xml:space="preserve">Financing</t>
  </si>
  <si>
    <t xml:space="preserve">Cost of Debt</t>
  </si>
  <si>
    <t xml:space="preserve">Term</t>
  </si>
  <si>
    <t xml:space="preserve">Equity Percent</t>
  </si>
  <si>
    <t xml:space="preserve">Year</t>
  </si>
  <si>
    <t xml:space="preserve">Resource</t>
  </si>
  <si>
    <t xml:space="preserve">Reservoir Capacity</t>
  </si>
  <si>
    <t xml:space="preserve">MWh</t>
  </si>
  <si>
    <t xml:space="preserve">Thermal Decline</t>
  </si>
  <si>
    <t xml:space="preserve">Desired Capacity</t>
  </si>
  <si>
    <t xml:space="preserve">Actual Capacity</t>
  </si>
  <si>
    <t xml:space="preserve">Implied Capacity Factor</t>
  </si>
  <si>
    <t xml:space="preserve">Revenue</t>
  </si>
  <si>
    <t xml:space="preserve">Tariff Rate</t>
  </si>
  <si>
    <t xml:space="preserve">Less: Operating Expenses</t>
  </si>
  <si>
    <t xml:space="preserve">Fixed O&amp;M Expense (Field)</t>
  </si>
  <si>
    <t xml:space="preserve">Variable O&amp;M Expense (Field)</t>
  </si>
  <si>
    <t xml:space="preserve">Fixed O&amp;M Expense (Plant)</t>
  </si>
  <si>
    <t xml:space="preserve">Variable O&amp;M Expense (Plant)</t>
  </si>
  <si>
    <t xml:space="preserve">Total Operating Expenses</t>
  </si>
  <si>
    <t xml:space="preserve">EBITDA</t>
  </si>
  <si>
    <t xml:space="preserve">Memo: EBITDA Margin (% of Revenue)</t>
  </si>
  <si>
    <t xml:space="preserve">Less: Interest Expense</t>
  </si>
  <si>
    <t xml:space="preserve">Loan Interest Expense</t>
  </si>
  <si>
    <t xml:space="preserve">Operating Income After Income Expense</t>
  </si>
  <si>
    <t xml:space="preserve">Less: Repayment of Loan Principal</t>
  </si>
  <si>
    <t xml:space="preserve">Loan Principal Expense</t>
  </si>
  <si>
    <t xml:space="preserve">Pre-Tax Cash Flow to Equity</t>
  </si>
  <si>
    <t xml:space="preserve">Less: Depreciation</t>
  </si>
  <si>
    <t xml:space="preserve">Depreciation, Depletion &amp; Capital Cost Expensing</t>
  </si>
  <si>
    <t xml:space="preserve">Taxable Income</t>
  </si>
  <si>
    <t xml:space="preserve">Less: Taxes</t>
  </si>
  <si>
    <t xml:space="preserve">Federal (US)</t>
  </si>
  <si>
    <t xml:space="preserve">State (US)</t>
  </si>
  <si>
    <t xml:space="preserve">Tax Shield</t>
  </si>
  <si>
    <t xml:space="preserve">Total Taxes</t>
  </si>
  <si>
    <t xml:space="preserve">Plus: Federal Tax Incentive</t>
  </si>
  <si>
    <t xml:space="preserve">Investment Tax Credit</t>
  </si>
  <si>
    <t xml:space="preserve">Production Tax Credit</t>
  </si>
  <si>
    <t xml:space="preserve">Total Tax Credit</t>
  </si>
  <si>
    <t xml:space="preserve">Less: Capital Expenditures</t>
  </si>
  <si>
    <t xml:space="preserve">Conventional Drilling</t>
  </si>
  <si>
    <t xml:space="preserve">MMW Drilling</t>
  </si>
  <si>
    <t xml:space="preserve">Stimulation</t>
  </si>
  <si>
    <t xml:space="preserve">Wellpads</t>
  </si>
  <si>
    <t xml:space="preserve">Gathering System</t>
  </si>
  <si>
    <t xml:space="preserve">Service Water System</t>
  </si>
  <si>
    <t xml:space="preserve">Site Preparation</t>
  </si>
  <si>
    <t xml:space="preserve">Power Plant Conversion</t>
  </si>
  <si>
    <t xml:space="preserve">Power Plant</t>
  </si>
  <si>
    <t xml:space="preserve">Total Capital Expenditures</t>
  </si>
  <si>
    <t xml:space="preserve">Unlevered Free Cash Flow</t>
  </si>
  <si>
    <t xml:space="preserve">Payback Fraction</t>
  </si>
  <si>
    <t xml:space="preserve">Payback Fractional Months</t>
  </si>
  <si>
    <t xml:space="preserve">Payback Years</t>
  </si>
  <si>
    <t xml:space="preserve">Capital Expenditures</t>
  </si>
  <si>
    <t xml:space="preserve">Operating Expenses</t>
  </si>
  <si>
    <t xml:space="preserve">Production</t>
  </si>
  <si>
    <t xml:space="preserve">Levelized Cost of Energy</t>
  </si>
  <si>
    <t xml:space="preserve">Tax Incentives</t>
  </si>
  <si>
    <t xml:space="preserve">Levelized Cost of Energy (including Tax incentives)</t>
  </si>
  <si>
    <t xml:space="preserve">Project Level Economics</t>
  </si>
  <si>
    <t xml:space="preserve">Energy Returns</t>
  </si>
  <si>
    <t xml:space="preserve">Energy Payback Period (Days)</t>
  </si>
  <si>
    <t xml:space="preserve">Return on Energy Invested (kwh out vs kwh in)</t>
  </si>
  <si>
    <t xml:space="preserve">Depreciation</t>
  </si>
  <si>
    <t xml:space="preserve">Cost Category</t>
  </si>
  <si>
    <t xml:space="preserve">5-year MACRS</t>
  </si>
  <si>
    <t xml:space="preserve">15-year MACRS</t>
  </si>
  <si>
    <t xml:space="preserve">20-year SL</t>
  </si>
  <si>
    <t xml:space="preserve">Non-Depreciable</t>
  </si>
  <si>
    <t xml:space="preserve">Yr 1 Expensing</t>
  </si>
  <si>
    <t xml:space="preserve">Conventional Drilling Costs</t>
  </si>
  <si>
    <t xml:space="preserve">MMW Drilling Costs</t>
  </si>
  <si>
    <t xml:space="preserve">Stimulation Costs</t>
  </si>
  <si>
    <t xml:space="preserve">Wellfield Gathering System</t>
  </si>
  <si>
    <t xml:space="preserve">Power Plant Costs</t>
  </si>
  <si>
    <t xml:space="preserve">Total</t>
  </si>
  <si>
    <t xml:space="preserve">Schedule</t>
  </si>
  <si>
    <t xml:space="preserve">ITC</t>
  </si>
  <si>
    <t xml:space="preserve">8.5" Wellbore</t>
  </si>
  <si>
    <t xml:space="preserve">gradient</t>
  </si>
  <si>
    <t xml:space="preserve">depth</t>
  </si>
  <si>
    <t xml:space="preserve">PI</t>
  </si>
  <si>
    <t xml:space="preserve">PF</t>
  </si>
  <si>
    <t xml:space="preserve">Drawdown</t>
  </si>
  <si>
    <t xml:space="preserve">NaN</t>
  </si>
  <si>
    <t xml:space="preserve">Borehole</t>
  </si>
  <si>
    <t xml:space="preserve">Initial Power Output</t>
  </si>
  <si>
    <t xml:space="preserve">Drawdown Rate</t>
  </si>
  <si>
    <t xml:space="preserve">Full Project Costs</t>
  </si>
  <si>
    <t xml:space="preserve">Capital Expenditures by Year</t>
  </si>
  <si>
    <t xml:space="preserve">Total Development Cost</t>
  </si>
  <si>
    <t xml:space="preserve">$/kw</t>
  </si>
  <si>
    <t xml:space="preserve">Pumping</t>
  </si>
  <si>
    <t xml:space="preserve">Proppant</t>
  </si>
  <si>
    <t xml:space="preserve">Fluid</t>
  </si>
  <si>
    <t xml:space="preserve">Number of Wells</t>
  </si>
  <si>
    <t xml:space="preserve">Stimulation Costs Total</t>
  </si>
  <si>
    <t xml:space="preserve">Source EIA 2016</t>
  </si>
  <si>
    <t xml:space="preserve">Conventional Drilling Cost</t>
  </si>
  <si>
    <t xml:space="preserve">Total Cost</t>
  </si>
  <si>
    <t xml:space="preserve">Drilling time per well (days)</t>
  </si>
  <si>
    <t xml:space="preserve">Total Time (years)</t>
  </si>
  <si>
    <t xml:space="preserve">Source: Getem</t>
  </si>
  <si>
    <t xml:space="preserve">MMW Drilling Cost Model</t>
  </si>
  <si>
    <t xml:space="preserve">Units</t>
  </si>
  <si>
    <t xml:space="preserve">G2 (Comm. Pilot)</t>
  </si>
  <si>
    <t xml:space="preserve">Selected</t>
  </si>
  <si>
    <t xml:space="preserve">Calculated Outputs</t>
  </si>
  <si>
    <t xml:space="preserve">Inputs - Drilling Parameters</t>
  </si>
  <si>
    <t xml:space="preserve">Levelized Drilling Costs</t>
  </si>
  <si>
    <t xml:space="preserve">MMW Section Diameter</t>
  </si>
  <si>
    <t xml:space="preserve">in</t>
  </si>
  <si>
    <t xml:space="preserve">Costs incurred on a /MMW-day basis</t>
  </si>
  <si>
    <t xml:space="preserve">/MMW-day</t>
  </si>
  <si>
    <t xml:space="preserve">MMW Drilling ROP</t>
  </si>
  <si>
    <t xml:space="preserve">m/hr</t>
  </si>
  <si>
    <t xml:space="preserve">Costs incurred on a /drl-day basis</t>
  </si>
  <si>
    <t xml:space="preserve">/drl-day</t>
  </si>
  <si>
    <t xml:space="preserve">MMW Attenuation</t>
  </si>
  <si>
    <t xml:space="preserve">db/km</t>
  </si>
  <si>
    <t xml:space="preserve">Costs incurred on a /rig-day basis</t>
  </si>
  <si>
    <t xml:space="preserve">/rig-day</t>
  </si>
  <si>
    <t xml:space="preserve">MMW ROP Actual</t>
  </si>
  <si>
    <t xml:space="preserve">Costs /well</t>
  </si>
  <si>
    <t xml:space="preserve">/well</t>
  </si>
  <si>
    <t xml:space="preserve">Power</t>
  </si>
  <si>
    <t xml:space="preserve">Non-Productive Time </t>
  </si>
  <si>
    <t xml:space="preserve">MMW Drilling Cost /m</t>
  </si>
  <si>
    <t xml:space="preserve">/m</t>
  </si>
  <si>
    <t xml:space="preserve">Waveguide Section Length</t>
  </si>
  <si>
    <t xml:space="preserve">m</t>
  </si>
  <si>
    <t xml:space="preserve">Time</t>
  </si>
  <si>
    <t xml:space="preserve">Waveguide Cost per Section</t>
  </si>
  <si>
    <t xml:space="preserve">$</t>
  </si>
  <si>
    <t xml:space="preserve">Total MMW-days per well</t>
  </si>
  <si>
    <t xml:space="preserve">MMW-days</t>
  </si>
  <si>
    <t xml:space="preserve">WG Cost</t>
  </si>
  <si>
    <t xml:space="preserve">Waveguide Connection Time</t>
  </si>
  <si>
    <t xml:space="preserve">min</t>
  </si>
  <si>
    <t xml:space="preserve">Total drl-days per well</t>
  </si>
  <si>
    <t xml:space="preserve">drl-days</t>
  </si>
  <si>
    <t xml:space="preserve">Gyrotron Power</t>
  </si>
  <si>
    <t xml:space="preserve">Total rig-days per well</t>
  </si>
  <si>
    <t xml:space="preserve">rig-days</t>
  </si>
  <si>
    <t xml:space="preserve">Gyrotron Efficiency</t>
  </si>
  <si>
    <t xml:space="preserve">Rig and Equipment</t>
  </si>
  <si>
    <t xml:space="preserve">GT Dur</t>
  </si>
  <si>
    <t xml:space="preserve">Surface Waveguide Losses</t>
  </si>
  <si>
    <t xml:space="preserve">MMW Rig and Equipment Total Cost</t>
  </si>
  <si>
    <t xml:space="preserve">/rig</t>
  </si>
  <si>
    <t xml:space="preserve">Gyrotron Useful Life</t>
  </si>
  <si>
    <t xml:space="preserve">MMW-hours</t>
  </si>
  <si>
    <t xml:space="preserve">Waveguide Useful Life</t>
  </si>
  <si>
    <t xml:space="preserve">WG Dur</t>
  </si>
  <si>
    <t xml:space="preserve">HVPS Useful Life</t>
  </si>
  <si>
    <t xml:space="preserve">Other components Useful Life</t>
  </si>
  <si>
    <t xml:space="preserve">Price of Diesel</t>
  </si>
  <si>
    <t xml:space="preserve">$/gal</t>
  </si>
  <si>
    <t xml:space="preserve">"Off Road" Diesel</t>
  </si>
  <si>
    <t xml:space="preserve">Drilling Operations</t>
  </si>
  <si>
    <t xml:space="preserve">GT Efficiency</t>
  </si>
  <si>
    <t xml:space="preserve">Purge Gas</t>
  </si>
  <si>
    <t xml:space="preserve">Gas Type</t>
  </si>
  <si>
    <t xml:space="preserve">Nitrogen</t>
  </si>
  <si>
    <t xml:space="preserve">Crew Size</t>
  </si>
  <si>
    <t xml:space="preserve">MMW Drilling Cost per meter</t>
  </si>
  <si>
    <t xml:space="preserve">Cost of Power</t>
  </si>
  <si>
    <t xml:space="preserve">MMW Drilling Cost</t>
  </si>
  <si>
    <t xml:space="preserve">Non-Cost Inputs</t>
  </si>
  <si>
    <t xml:space="preserve">Number of wells</t>
  </si>
  <si>
    <t xml:space="preserve">Active-MMW Rate of Penetration (ROP)</t>
  </si>
  <si>
    <t xml:space="preserve">m/MMW-hr</t>
  </si>
  <si>
    <t xml:space="preserve">Waveguide Segment Length</t>
  </si>
  <si>
    <t xml:space="preserve">drl-min</t>
  </si>
  <si>
    <t xml:space="preserve">Time Required per well</t>
  </si>
  <si>
    <t xml:space="preserve">Connection Time (% of drl-time)</t>
  </si>
  <si>
    <t xml:space="preserve">Non-Productive Time (NPT)</t>
  </si>
  <si>
    <t xml:space="preserve">Average Rate of Penetration (including connections and NPT)</t>
  </si>
  <si>
    <t xml:space="preserve">m/rig-hr</t>
  </si>
  <si>
    <t xml:space="preserve">Years Required</t>
  </si>
  <si>
    <t xml:space="preserve">kW</t>
  </si>
  <si>
    <t xml:space="preserve">Starting Depth for MMW</t>
  </si>
  <si>
    <t xml:space="preserve">Casing </t>
  </si>
  <si>
    <t xml:space="preserve">Total Depth</t>
  </si>
  <si>
    <t xml:space="preserve">Cement</t>
  </si>
  <si>
    <t xml:space="preserve">Hole Diameter</t>
  </si>
  <si>
    <t xml:space="preserve">Gyrotron</t>
  </si>
  <si>
    <t xml:space="preserve">Gyrotron System Cost /MMW-day</t>
  </si>
  <si>
    <t xml:space="preserve">MMW-hrs</t>
  </si>
  <si>
    <t xml:space="preserve">Gyrotron (excl. magnet)</t>
  </si>
  <si>
    <t xml:space="preserve">Gyrotron manget</t>
  </si>
  <si>
    <t xml:space="preserve">High Voltage Power Supply Useful Life</t>
  </si>
  <si>
    <t xml:space="preserve">High Voltage Power Supply</t>
  </si>
  <si>
    <t xml:space="preserve">Cooling System Useful Life</t>
  </si>
  <si>
    <t xml:space="preserve">Cooling System Cost</t>
  </si>
  <si>
    <t xml:space="preserve">Downhole Waveguide</t>
  </si>
  <si>
    <t xml:space="preserve">Downhole Waveguide Cost /drl-day</t>
  </si>
  <si>
    <t xml:space="preserve">Downhole Waveguide Useful Life</t>
  </si>
  <si>
    <t xml:space="preserve">drl-hrs</t>
  </si>
  <si>
    <t xml:space="preserve">Downhole Waveguide Cost /m</t>
  </si>
  <si>
    <t xml:space="preserve">Downhole Waveguide Cost</t>
  </si>
  <si>
    <t xml:space="preserve">Generator</t>
  </si>
  <si>
    <t xml:space="preserve">Generator Cost /drl-day</t>
  </si>
  <si>
    <t xml:space="preserve">Generator Useful Life</t>
  </si>
  <si>
    <t xml:space="preserve">Total Power Rating Required</t>
  </si>
  <si>
    <t xml:space="preserve">Generator Capacity /unit</t>
  </si>
  <si>
    <t xml:space="preserve">Generator Cost /unit</t>
  </si>
  <si>
    <t xml:space="preserve">/unit</t>
  </si>
  <si>
    <t xml:space="preserve">Generator Cost</t>
  </si>
  <si>
    <t xml:space="preserve">ESS / UPS Capacity /unit</t>
  </si>
  <si>
    <t xml:space="preserve">ESS / UPS Cost /unit</t>
  </si>
  <si>
    <t xml:space="preserve">ESS / UPS Cost</t>
  </si>
  <si>
    <t xml:space="preserve">Purge Gas Compressor</t>
  </si>
  <si>
    <t xml:space="preserve">Purge Gas Compressor Cost /drl-day</t>
  </si>
  <si>
    <t xml:space="preserve">Purge Gas Compressor Useful Life</t>
  </si>
  <si>
    <t xml:space="preserve">Compressor Discharge Pressure</t>
  </si>
  <si>
    <t xml:space="preserve">MPa</t>
  </si>
  <si>
    <t xml:space="preserve">Compressor Flow Rate</t>
  </si>
  <si>
    <t xml:space="preserve">m^3/s*</t>
  </si>
  <si>
    <t xml:space="preserve">Compressor Input (Shaft) Power Rating</t>
  </si>
  <si>
    <t xml:space="preserve">Compressor Cost /kW</t>
  </si>
  <si>
    <t xml:space="preserve">/kW</t>
  </si>
  <si>
    <t xml:space="preserve">Compressor Cost</t>
  </si>
  <si>
    <t xml:space="preserve">Other Rig and Equipment Costs</t>
  </si>
  <si>
    <t xml:space="preserve">Other Cost /rig-day</t>
  </si>
  <si>
    <t xml:space="preserve">Other Useful Life</t>
  </si>
  <si>
    <t xml:space="preserve">rig-hrs</t>
  </si>
  <si>
    <t xml:space="preserve">Vacuum System</t>
  </si>
  <si>
    <t xml:space="preserve">Measurement, Instrumentation, and Control Equipment</t>
  </si>
  <si>
    <t xml:space="preserve">Diagnostics Equipment</t>
  </si>
  <si>
    <t xml:space="preserve">BHA</t>
  </si>
  <si>
    <t xml:space="preserve">Surface Waveguide</t>
  </si>
  <si>
    <t xml:space="preserve">Surface Iron Equipment</t>
  </si>
  <si>
    <t xml:space="preserve">Energy Input</t>
  </si>
  <si>
    <t xml:space="preserve">Total Energy Input Cost /drl-day</t>
  </si>
  <si>
    <t xml:space="preserve">Gyrotron Power Input</t>
  </si>
  <si>
    <t xml:space="preserve">Purge Gas Compressor Electric Motor Efficiency</t>
  </si>
  <si>
    <t xml:space="preserve">Purge Gas Compressor Power Input</t>
  </si>
  <si>
    <t xml:space="preserve">Waveguide Handling and Auxiliary Power Input</t>
  </si>
  <si>
    <t xml:space="preserve">Total Power Input</t>
  </si>
  <si>
    <t xml:space="preserve">Generator Fuel Cost /kWh</t>
  </si>
  <si>
    <t xml:space="preserve">/kWh</t>
  </si>
  <si>
    <t xml:space="preserve">Total Gas Cost /drl-day</t>
  </si>
  <si>
    <t xml:space="preserve">Gas Injection Rate</t>
  </si>
  <si>
    <t xml:space="preserve">ft^3/hr</t>
  </si>
  <si>
    <t xml:space="preserve">Gas Cost /ft^3</t>
  </si>
  <si>
    <t xml:space="preserve">/ft^3</t>
  </si>
  <si>
    <t xml:space="preserve">Labor and Other</t>
  </si>
  <si>
    <t xml:space="preserve">Total Labor and Other Costs /rig-day</t>
  </si>
  <si>
    <t xml:space="preserve">Rig Day Rate</t>
  </si>
  <si>
    <t xml:space="preserve">Labor Cost /day</t>
  </si>
  <si>
    <t xml:space="preserve">Rental Equipment </t>
  </si>
  <si>
    <t xml:space="preserve">Fuel for surface equipment</t>
  </si>
  <si>
    <t xml:space="preserve">Freight and Hauling </t>
  </si>
  <si>
    <t xml:space="preserve">Cuttings Disposal /well</t>
  </si>
  <si>
    <t xml:space="preserve">Cuttings Disposal /rig-day</t>
  </si>
  <si>
    <t xml:space="preserve">Mob / Demob /well</t>
  </si>
  <si>
    <t xml:space="preserve">Mob / Demob /rig-day</t>
  </si>
  <si>
    <t xml:space="preserve">x</t>
  </si>
  <si>
    <t xml:space="preserve">gyrotron power (MW)</t>
  </si>
  <si>
    <t xml:space="preserve">ROP = 3600*(available power)/10^(hole_depth*attenuation/(10*1000))/(hole_csa*energy_to_vaporize_1cc*1e9)</t>
  </si>
  <si>
    <t xml:space="preserve">surface WG losses (%)</t>
  </si>
  <si>
    <t xml:space="preserve">hole diameter (inches)</t>
  </si>
  <si>
    <t xml:space="preserve">energy to vaporize 1 cc basalt (kJ)</t>
  </si>
  <si>
    <t xml:space="preserve">hole csa (m^2)</t>
  </si>
  <si>
    <t xml:space="preserve">calculated from hole size</t>
  </si>
  <si>
    <t xml:space="preserve">available power at start (W)</t>
  </si>
  <si>
    <t xml:space="preserve">calculated from gyrotro - minus surface WG losses</t>
  </si>
  <si>
    <t xml:space="preserve">attenuation (dB/km)</t>
  </si>
  <si>
    <t xml:space="preserve">depth (m)</t>
  </si>
  <si>
    <t xml:space="preserve">Power Plant Cost Summary</t>
  </si>
  <si>
    <t xml:space="preserve">100 MW Reference Cost</t>
  </si>
  <si>
    <t xml:space="preserve">Estimated Cost</t>
  </si>
  <si>
    <t xml:space="preserve">Subtotal - Contractor's Internal Cost</t>
  </si>
  <si>
    <t xml:space="preserve">USD</t>
  </si>
  <si>
    <t xml:space="preserve"> VIII Contractor's Soft &amp; Miscellaneous Costs</t>
  </si>
  <si>
    <t xml:space="preserve">Contractor's Price</t>
  </si>
  <si>
    <t xml:space="preserve"> IX Owner's Soft &amp; Miscellaneous Costs</t>
  </si>
  <si>
    <t xml:space="preserve">Total - Owner's Cost</t>
  </si>
  <si>
    <t xml:space="preserve">Nameplate Net Plant Output</t>
  </si>
  <si>
    <t xml:space="preserve">Cost per kW - Contractor's</t>
  </si>
  <si>
    <t xml:space="preserve">USD per kW</t>
  </si>
  <si>
    <t xml:space="preserve">Cost per kW - Owner's</t>
  </si>
  <si>
    <t xml:space="preserve">Power Plant Conversion Cost Summary</t>
  </si>
  <si>
    <t xml:space="preserve">268MW Reference Cost</t>
  </si>
  <si>
    <t xml:space="preserve">New Steam Turbine (Installed)</t>
  </si>
  <si>
    <t xml:space="preserve">Plant Modifications</t>
  </si>
  <si>
    <t xml:space="preserve">Total - Cost</t>
  </si>
  <si>
    <t xml:space="preserve">TIC Summary per Scenario</t>
  </si>
  <si>
    <t xml:space="preserve">User Input (meters)</t>
  </si>
  <si>
    <t xml:space="preserve">User Input (ft)</t>
  </si>
  <si>
    <t xml:space="preserve">Notes</t>
  </si>
  <si>
    <t xml:space="preserve">Geothermal Brine 
Low Pressure Return</t>
  </si>
  <si>
    <t xml:space="preserve">Supply Flowline 1</t>
  </si>
  <si>
    <t xml:space="preserve">Well to Pipeline</t>
  </si>
  <si>
    <t xml:space="preserve">Supply Flowline 2</t>
  </si>
  <si>
    <t xml:space="preserve">Main Pipeline</t>
  </si>
  <si>
    <t xml:space="preserve">Plot Distance from Pipeline start to Power Plant</t>
  </si>
  <si>
    <t xml:space="preserve">Return Pipeline</t>
  </si>
  <si>
    <t xml:space="preserve">Power Plant to Pipeline end</t>
  </si>
  <si>
    <t xml:space="preserve">Return Flowline 1</t>
  </si>
  <si>
    <t xml:space="preserve">Pipeline to Well</t>
  </si>
  <si>
    <t xml:space="preserve">Return Flowline 2</t>
  </si>
  <si>
    <t xml:space="preserve">Pipeline Scenario Summaries</t>
  </si>
  <si>
    <t xml:space="preserve">Geothermal Steam 
Above Ground Return</t>
  </si>
  <si>
    <t xml:space="preserve">Pipeline Component</t>
  </si>
  <si>
    <t xml:space="preserve">Component Details</t>
  </si>
  <si>
    <t xml:space="preserve">Cost Per Quarter Mile</t>
  </si>
  <si>
    <t xml:space="preserve">Plot Distance 
(ft)</t>
  </si>
  <si>
    <t xml:space="preserve">Resulting TIC 
(USD)</t>
  </si>
  <si>
    <t xml:space="preserve">Supply Flowline 1 (Steam)</t>
  </si>
  <si>
    <t xml:space="preserve">LSAW 30" Diameter, 0.688" Wall Thickness Above Ground Pipe, Insulated</t>
  </si>
  <si>
    <t xml:space="preserve">Supply Flowline 2 (Steam)</t>
  </si>
  <si>
    <t xml:space="preserve">Main Pipeline (Steam)</t>
  </si>
  <si>
    <t xml:space="preserve">LSAW 32" Diameter, 0.75" Wall Thickness Above Ground Pipe, Insulated</t>
  </si>
  <si>
    <t xml:space="preserve">Return Line (Condensate)</t>
  </si>
  <si>
    <t xml:space="preserve">API5L X70, 16" Diameter, 0.25" Wall Thickness Above Ground Pipe, Not Insulated</t>
  </si>
  <si>
    <t xml:space="preserve">Return Flowline 1(Condensate)</t>
  </si>
  <si>
    <t xml:space="preserve">API5L X70, 10" Diameter, 0.25" Wall Thickness Above Ground Pipe, Not Insulated</t>
  </si>
  <si>
    <t xml:space="preserve">Return Flowline 2 (Condensate)</t>
  </si>
  <si>
    <t xml:space="preserve">Geothermal Steam 
Underground Return</t>
  </si>
  <si>
    <t xml:space="preserve">Supply Flowline (Steam)</t>
  </si>
  <si>
    <t xml:space="preserve">HDPE, SDR 11, 16" Diameter, Undergound Pipe</t>
  </si>
  <si>
    <t xml:space="preserve">Return Flowline (Condensate)</t>
  </si>
  <si>
    <t xml:space="preserve">HDPE, SDR 11, 10" Diameter, Undergound Pipe</t>
  </si>
  <si>
    <t xml:space="preserve">Geothermal Brine 
Above Ground Return</t>
  </si>
  <si>
    <t xml:space="preserve">Supply Flowline </t>
  </si>
  <si>
    <t xml:space="preserve">Seamless 20" Diameter, 3" Wall Thickness Above Ground Pipe, Insulated</t>
  </si>
  <si>
    <t xml:space="preserve">Supply Flowline</t>
  </si>
  <si>
    <t xml:space="preserve">Seamless 24" Diameter, 3" Wall Thickness Above Ground Pipe, Insulated</t>
  </si>
  <si>
    <t xml:space="preserve">Return Line</t>
  </si>
  <si>
    <t xml:space="preserve">Seamless 20" Diameter, 2.25" Wall Thickness Above Ground Pipe, Insulated</t>
  </si>
  <si>
    <t xml:space="preserve">Return Flowline </t>
  </si>
  <si>
    <t xml:space="preserve">Seamless 16" Diameter, 2.00" Wall Thickness Above Ground Pipe, Insulated</t>
  </si>
  <si>
    <t xml:space="preserve">Return Flowline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</si>
</sst>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_(\$* #,##0_);_(\$* \(#,##0\);_(\$* \-??_);_(@_)"/>
    <numFmt numFmtId="169" formatCode="0.00"/>
    <numFmt numFmtId="170" formatCode="\$#,##0.00_);[RED]&quot;($&quot;#,##0.00\)"/>
    <numFmt numFmtId="171" formatCode="0.0"/>
    <numFmt numFmtId="172" formatCode="0.00%"/>
    <numFmt numFmtId="173" formatCode="0"/>
    <numFmt numFmtId="174" formatCode="_(* #,##0_);_(* \(#,##0\);_(* \-??_);_(@_)"/>
    <numFmt numFmtId="175" formatCode="dd/mm/yyyy"/>
    <numFmt numFmtId="176" formatCode="General"/>
    <numFmt numFmtId="177" formatCode="0.0%"/>
    <numFmt numFmtId="178" formatCode="_(\$* #,##0.0_);_(\$* \(#,##0.0\);_(\$* \-??_);_(@_)"/>
    <numFmt numFmtId="179" formatCode="_(* #,##0.0_);_(* \(#,##0.0\);_(* \-??_);_(@_)"/>
    <numFmt numFmtId="180" formatCode="0.000"/>
    <numFmt numFmtId="181" formatCode="\$#,##0_);[RED]&quot;($&quot;#,##0\)"/>
    <numFmt numFmtId="182" formatCode="#,##0"/>
    <numFmt numFmtId="183" formatCode="#,##0.0"/>
    <numFmt numFmtId="184" formatCode="#,##0.00"/>
    <numFmt numFmtId="185" formatCode="_(\$* #,##0.000_);_(\$* \(#,##0.000\);_(\$* \-??_);_(@_)"/>
    <numFmt numFmtId="186" formatCode="#,##0;\-#,##0"/>
    <numFmt numFmtId="187" formatCode="#,##0.0_);\(#,##0.0\)"/>
  </numFmts>
  <fonts count="3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11"/>
      <color rgb="FF00206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82917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1"/>
      <color theme="4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theme="0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14"/>
      <color rgb="FF0000FF"/>
      <name val="Calibri"/>
      <family val="2"/>
      <charset val="1"/>
    </font>
    <font>
      <b val="true"/>
      <sz val="11"/>
      <color rgb="FF008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20"/>
      <color theme="1"/>
      <name val="Calibri"/>
      <family val="2"/>
      <charset val="1"/>
    </font>
    <font>
      <b val="true"/>
      <sz val="16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8"/>
      <color theme="1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rgb="FFFFFF00"/>
        <bgColor rgb="FFFFD966"/>
      </patternFill>
    </fill>
    <fill>
      <patternFill patternType="solid">
        <fgColor theme="7" tint="0.7999"/>
        <bgColor rgb="FFFBE5D6"/>
      </patternFill>
    </fill>
    <fill>
      <patternFill patternType="solid">
        <fgColor theme="8" tint="0.7999"/>
        <bgColor rgb="FFDAE3F3"/>
      </patternFill>
    </fill>
    <fill>
      <patternFill patternType="solid">
        <fgColor theme="9" tint="0.7999"/>
        <bgColor rgb="FFE8E7E6"/>
      </patternFill>
    </fill>
    <fill>
      <patternFill patternType="solid">
        <fgColor theme="4" tint="0.5999"/>
        <bgColor rgb="FF9DC3E6"/>
      </patternFill>
    </fill>
    <fill>
      <patternFill patternType="solid">
        <fgColor theme="6" tint="0.7999"/>
        <bgColor rgb="FFF2F2F2"/>
      </patternFill>
    </fill>
    <fill>
      <patternFill patternType="solid">
        <fgColor theme="5" tint="0.7999"/>
        <bgColor rgb="FFFFF2CC"/>
      </patternFill>
    </fill>
    <fill>
      <patternFill patternType="solid">
        <fgColor theme="2" tint="-0.25"/>
        <bgColor rgb="FFC0C0C0"/>
      </patternFill>
    </fill>
    <fill>
      <patternFill patternType="solid">
        <fgColor rgb="FF92D050"/>
        <bgColor rgb="FFA9D18E"/>
      </patternFill>
    </fill>
    <fill>
      <patternFill patternType="solid">
        <fgColor theme="2" tint="-0.1"/>
        <bgColor rgb="FFC9C9C9"/>
      </patternFill>
    </fill>
    <fill>
      <patternFill patternType="solid">
        <fgColor theme="0" tint="-0.05"/>
        <bgColor rgb="FFEDEDED"/>
      </patternFill>
    </fill>
    <fill>
      <patternFill patternType="solid">
        <fgColor rgb="FFC0C0C0"/>
        <bgColor rgb="FFC9C9C9"/>
      </patternFill>
    </fill>
    <fill>
      <patternFill patternType="solid">
        <fgColor theme="2"/>
        <bgColor rgb="FFE8E7E6"/>
      </patternFill>
    </fill>
    <fill>
      <patternFill patternType="solid">
        <fgColor theme="6" tint="0.5999"/>
        <bgColor rgb="FFDAE3F3"/>
      </patternFill>
    </fill>
    <fill>
      <patternFill patternType="solid">
        <fgColor theme="7" tint="0.3999"/>
        <bgColor rgb="FFF8CBAD"/>
      </patternFill>
    </fill>
    <fill>
      <patternFill patternType="solid">
        <fgColor theme="8" tint="0.3999"/>
        <bgColor rgb="FFB4C7E7"/>
      </patternFill>
    </fill>
    <fill>
      <patternFill patternType="solid">
        <fgColor theme="9" tint="0.3999"/>
        <bgColor rgb="FFC5E0B4"/>
      </patternFill>
    </fill>
    <fill>
      <patternFill patternType="solid">
        <fgColor theme="4" tint="0.7999"/>
        <bgColor rgb="FFDEEBF7"/>
      </patternFill>
    </fill>
    <fill>
      <patternFill patternType="solid">
        <fgColor rgb="FFFFC000"/>
        <bgColor rgb="FFFFD966"/>
      </patternFill>
    </fill>
    <fill>
      <patternFill patternType="solid">
        <fgColor theme="5" tint="0.5999"/>
        <bgColor rgb="FFFBE5D6"/>
      </patternFill>
    </fill>
    <fill>
      <patternFill patternType="solid">
        <fgColor theme="8" tint="0.5999"/>
        <bgColor rgb="FFB4C7E7"/>
      </patternFill>
    </fill>
    <fill>
      <patternFill patternType="solid">
        <fgColor theme="9" tint="0.5999"/>
        <bgColor rgb="FFD0CECE"/>
      </patternFill>
    </fill>
    <fill>
      <patternFill patternType="solid">
        <fgColor theme="6" tint="0.3999"/>
        <bgColor rgb="FFD0CECE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ck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2" borderId="0" xfId="15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0" fillId="2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0" fillId="2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0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2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0" fillId="2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7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0" fillId="2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15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13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6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2" borderId="0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82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2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2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2" fontId="11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5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5" fillId="2" borderId="0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6" fillId="2" borderId="1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3" fontId="1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3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19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8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9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11" fillId="9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1" fillId="9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8" fillId="9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9" fillId="9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11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4" fontId="11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18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2" fontId="19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18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3" fontId="19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9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1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2" fontId="1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1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1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1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2" fontId="1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1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3" fontId="1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1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4" fontId="1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1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2" fontId="1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5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8" fillId="5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1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5" fontId="1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1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0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1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4" fontId="19" fillId="1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19" fillId="1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4" fillId="1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6" fontId="19" fillId="1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6" fontId="19" fillId="1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6" fontId="19" fillId="14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6" fontId="11" fillId="2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6" fontId="11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6" fontId="11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4" fontId="11" fillId="2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4" fontId="11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7" fontId="19" fillId="14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6" fontId="19" fillId="14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6" fontId="19" fillId="14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4" fontId="19" fillId="1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19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4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2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6" fontId="11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6" fontId="19" fillId="14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11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6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6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27" fillId="17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6" fontId="27" fillId="18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6" fontId="27" fillId="19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7" fillId="2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6" fontId="27" fillId="2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82" fontId="28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2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26" fillId="17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6" fillId="18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6" fillId="19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7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17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1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1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7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9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9" borderId="11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8" fillId="9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2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2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22" borderId="11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8" fillId="22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22" borderId="11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6" fillId="17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7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7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0" fillId="17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8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18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18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1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8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5" borderId="1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8" fillId="5" borderId="3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23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2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23" borderId="1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8" fillId="23" borderId="3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8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8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8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8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0" fillId="18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9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19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19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1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6" borderId="1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8" fillId="6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2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24" borderId="1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8" fillId="2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9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9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9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0" fillId="19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5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25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25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2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2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25" borderId="1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8" fillId="2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8" fillId="25" borderId="11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8" fillId="25" borderId="11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6" fillId="2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5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0" fillId="2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Hyperlink 2" xfId="22"/>
    <cellStyle name="Percent 2" xfId="23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2F2F2"/>
      <rgbColor rgb="FF800000"/>
      <rgbColor rgb="FF008000"/>
      <rgbColor rgb="FF000080"/>
      <rgbColor rgb="FFEDEDED"/>
      <rgbColor rgb="FF800080"/>
      <rgbColor rgb="FF0070C0"/>
      <rgbColor rgb="FFC0C0C0"/>
      <rgbColor rgb="FFA9D18E"/>
      <rgbColor rgb="FFD0CECE"/>
      <rgbColor rgb="FF993366"/>
      <rgbColor rgb="FFFFF2CC"/>
      <rgbColor rgb="FFDEEBF7"/>
      <rgbColor rgb="FF660066"/>
      <rgbColor rgb="FFDBDBDB"/>
      <rgbColor rgb="FF0563C1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BE5D6"/>
      <rgbColor rgb="FF9DC3E6"/>
      <rgbColor rgb="FFC9C9C9"/>
      <rgbColor rgb="FFB4C7E7"/>
      <rgbColor rgb="FFF8CBAD"/>
      <rgbColor rgb="FF4472C4"/>
      <rgbColor rgb="FFC5E0B4"/>
      <rgbColor rgb="FF92D050"/>
      <rgbColor rgb="FFFFC000"/>
      <rgbColor rgb="FFE7E6E6"/>
      <rgbColor rgb="FFFF6600"/>
      <rgbColor rgb="FF666699"/>
      <rgbColor rgb="FFAFABAB"/>
      <rgbColor rgb="FF002060"/>
      <rgbColor rgb="FFE8E7E6"/>
      <rgbColor rgb="FF0829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11520</xdr:colOff>
      <xdr:row>0</xdr:row>
      <xdr:rowOff>0</xdr:rowOff>
    </xdr:from>
    <xdr:to>
      <xdr:col>17</xdr:col>
      <xdr:colOff>303120</xdr:colOff>
      <xdr:row>14</xdr:row>
      <xdr:rowOff>18720</xdr:rowOff>
    </xdr:to>
    <xdr:pic>
      <xdr:nvPicPr>
        <xdr:cNvPr id="0" name="Picture 1" descr="Logo, company name&#10;&#10;Description automatically generated"/>
        <xdr:cNvPicPr/>
      </xdr:nvPicPr>
      <xdr:blipFill>
        <a:blip r:embed="rId1"/>
        <a:srcRect l="14734" t="33229" r="15760" b="31165"/>
        <a:stretch/>
      </xdr:blipFill>
      <xdr:spPr>
        <a:xfrm>
          <a:off x="11520" y="0"/>
          <a:ext cx="10870560" cy="268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16</xdr:row>
      <xdr:rowOff>5760</xdr:rowOff>
    </xdr:from>
    <xdr:to>
      <xdr:col>11</xdr:col>
      <xdr:colOff>580680</xdr:colOff>
      <xdr:row>23</xdr:row>
      <xdr:rowOff>118080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3053880"/>
          <a:ext cx="7426080" cy="1445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7" activeCellId="0" sqref="O27"/>
    </sheetView>
  </sheetViews>
  <sheetFormatPr defaultColWidth="8.83203125" defaultRowHeight="15" zeroHeight="false" outlineLevelRow="0" outlineLevelCol="0"/>
  <cols>
    <col collapsed="false" customWidth="false" hidden="false" outlineLevel="0" max="16384" min="1" style="1" width="8.83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C82"/>
  <sheetViews>
    <sheetView showFormulas="false" showGridLines="true" showRowColHeaders="true" showZeros="true" rightToLeft="false" tabSelected="true" showOutlineSymbols="true" defaultGridColor="true" view="normal" topLeftCell="A1" colorId="64" zoomScale="109" zoomScaleNormal="109" zoomScalePageLayoutView="100" workbookViewId="0">
      <selection pane="topLeft" activeCell="F9" activeCellId="0" sqref="F9"/>
    </sheetView>
  </sheetViews>
  <sheetFormatPr defaultColWidth="9.164062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1" width="2.5"/>
    <col collapsed="false" customWidth="true" hidden="false" outlineLevel="0" max="3" min="3" style="1" width="26.67"/>
    <col collapsed="false" customWidth="true" hidden="false" outlineLevel="0" max="4" min="4" style="1" width="10.83"/>
    <col collapsed="false" customWidth="false" hidden="false" outlineLevel="0" max="5" min="5" style="1" width="9.16"/>
    <col collapsed="false" customWidth="true" hidden="false" outlineLevel="0" max="6" min="6" style="1" width="29.33"/>
    <col collapsed="false" customWidth="false" hidden="false" outlineLevel="0" max="7" min="7" style="1" width="9.16"/>
    <col collapsed="false" customWidth="false" hidden="false" outlineLevel="0" max="8" min="8" style="2" width="9.16"/>
    <col collapsed="false" customWidth="true" hidden="false" outlineLevel="0" max="9" min="9" style="1" width="2.5"/>
    <col collapsed="false" customWidth="true" hidden="false" outlineLevel="0" max="10" min="10" style="1" width="38.16"/>
    <col collapsed="false" customWidth="false" hidden="false" outlineLevel="0" max="11" min="11" style="1" width="9.16"/>
    <col collapsed="false" customWidth="true" hidden="false" outlineLevel="0" max="12" min="12" style="1" width="9.51"/>
    <col collapsed="false" customWidth="false" hidden="false" outlineLevel="0" max="13" min="13" style="1" width="9.16"/>
    <col collapsed="false" customWidth="false" hidden="false" outlineLevel="0" max="14" min="14" style="2" width="9.16"/>
    <col collapsed="false" customWidth="true" hidden="false" outlineLevel="0" max="15" min="15" style="1" width="8"/>
    <col collapsed="false" customWidth="true" hidden="false" outlineLevel="0" max="19" min="16" style="1" width="8.67"/>
    <col collapsed="false" customWidth="true" hidden="false" outlineLevel="0" max="21" min="20" style="1" width="5.66"/>
    <col collapsed="false" customWidth="true" hidden="false" outlineLevel="0" max="22" min="22" style="1" width="8.5"/>
    <col collapsed="false" customWidth="true" hidden="false" outlineLevel="0" max="26" min="23" style="1" width="5.66"/>
    <col collapsed="false" customWidth="true" hidden="false" outlineLevel="0" max="27" min="27" style="1" width="12"/>
    <col collapsed="false" customWidth="true" hidden="false" outlineLevel="0" max="29" min="28" style="1" width="5.66"/>
    <col collapsed="false" customWidth="true" hidden="false" outlineLevel="0" max="30" min="30" style="1" width="12"/>
    <col collapsed="false" customWidth="true" hidden="false" outlineLevel="0" max="31" min="31" style="1" width="6"/>
    <col collapsed="false" customWidth="true" hidden="false" outlineLevel="0" max="32" min="32" style="1" width="12"/>
    <col collapsed="false" customWidth="true" hidden="false" outlineLevel="0" max="33" min="33" style="1" width="6"/>
    <col collapsed="false" customWidth="true" hidden="false" outlineLevel="0" max="44" min="34" style="1" width="5.66"/>
    <col collapsed="false" customWidth="true" hidden="false" outlineLevel="0" max="48" min="45" style="1" width="6"/>
    <col collapsed="false" customWidth="true" hidden="false" outlineLevel="0" max="49" min="49" style="1" width="7.16"/>
    <col collapsed="false" customWidth="true" hidden="false" outlineLevel="0" max="50" min="50" style="1" width="7"/>
    <col collapsed="false" customWidth="false" hidden="false" outlineLevel="0" max="16384" min="51" style="1" width="9.16"/>
  </cols>
  <sheetData>
    <row r="1" customFormat="false" ht="15" hidden="false" customHeight="false" outlineLevel="0" collapsed="false"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</row>
    <row r="2" customFormat="false" ht="15" hidden="false" customHeight="false" outlineLevel="0" collapsed="false">
      <c r="B2" s="1" t="s">
        <v>2</v>
      </c>
      <c r="D2" s="5" t="s">
        <v>3</v>
      </c>
    </row>
    <row r="3" customFormat="false" ht="15" hidden="false" customHeight="false" outlineLevel="0" collapsed="false">
      <c r="B3" s="1" t="s">
        <v>4</v>
      </c>
      <c r="D3" s="6" t="n">
        <v>2028</v>
      </c>
      <c r="Q3" s="7"/>
      <c r="R3" s="7"/>
      <c r="S3" s="7"/>
      <c r="T3" s="7"/>
      <c r="U3" s="7"/>
      <c r="V3" s="7"/>
    </row>
    <row r="5" customFormat="false" ht="15" hidden="false" customHeight="false" outlineLevel="0" collapsed="false">
      <c r="B5" s="8" t="s">
        <v>5</v>
      </c>
      <c r="C5" s="9"/>
      <c r="F5" s="10" t="s">
        <v>6</v>
      </c>
      <c r="I5" s="8" t="s">
        <v>5</v>
      </c>
      <c r="Q5" s="11"/>
      <c r="R5" s="11"/>
      <c r="S5" s="11"/>
      <c r="T5" s="11"/>
      <c r="U5" s="12"/>
      <c r="V5" s="12"/>
    </row>
    <row r="6" customFormat="false" ht="15" hidden="false" customHeight="false" outlineLevel="0" collapsed="false">
      <c r="E6" s="5"/>
      <c r="F6" s="13"/>
      <c r="G6" s="5"/>
      <c r="J6" s="1" t="s">
        <v>7</v>
      </c>
      <c r="K6" s="13" t="s">
        <v>8</v>
      </c>
      <c r="L6" s="1" t="n">
        <f aca="false">E7*E8+15</f>
        <v>365</v>
      </c>
      <c r="P6" s="14"/>
      <c r="Q6" s="12"/>
      <c r="R6" s="12"/>
      <c r="S6" s="12"/>
      <c r="T6" s="12"/>
      <c r="U6" s="12"/>
      <c r="V6" s="12"/>
    </row>
    <row r="7" customFormat="false" ht="15" hidden="false" customHeight="false" outlineLevel="0" collapsed="false">
      <c r="C7" s="1" t="s">
        <v>9</v>
      </c>
      <c r="D7" s="13" t="s">
        <v>10</v>
      </c>
      <c r="E7" s="5" t="n">
        <v>50</v>
      </c>
      <c r="F7" s="13"/>
      <c r="G7" s="5"/>
      <c r="J7" s="15" t="s">
        <v>11</v>
      </c>
      <c r="K7" s="13" t="s">
        <v>12</v>
      </c>
      <c r="L7" s="11" t="n">
        <f aca="false">'Power Output Gradient'!H6</f>
        <v>24.525</v>
      </c>
      <c r="M7" s="16"/>
      <c r="P7" s="17"/>
      <c r="Q7" s="18"/>
      <c r="R7" s="18"/>
      <c r="S7" s="18"/>
      <c r="T7" s="18"/>
      <c r="U7" s="18"/>
      <c r="V7" s="18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 customFormat="false" ht="15" hidden="false" customHeight="false" outlineLevel="0" collapsed="false">
      <c r="C8" s="1" t="s">
        <v>13</v>
      </c>
      <c r="D8" s="13" t="s">
        <v>14</v>
      </c>
      <c r="E8" s="19" t="n">
        <v>7</v>
      </c>
      <c r="G8" s="5"/>
      <c r="J8" s="15" t="s">
        <v>15</v>
      </c>
      <c r="K8" s="13" t="s">
        <v>12</v>
      </c>
      <c r="L8" s="16" t="n">
        <f aca="false">L7*(1-(L10*E11))</f>
        <v>12.077</v>
      </c>
      <c r="P8" s="20"/>
      <c r="Q8" s="12"/>
      <c r="R8" s="12"/>
      <c r="S8" s="12"/>
      <c r="T8" s="12"/>
      <c r="U8" s="12"/>
      <c r="V8" s="12"/>
    </row>
    <row r="9" customFormat="false" ht="15" hidden="false" customHeight="false" outlineLevel="0" collapsed="false">
      <c r="C9" s="1" t="s">
        <v>16</v>
      </c>
      <c r="D9" s="13" t="s">
        <v>14</v>
      </c>
      <c r="E9" s="5" t="n">
        <f aca="false">MAX(2,F9)</f>
        <v>2</v>
      </c>
      <c r="F9" s="21" t="n">
        <v>2</v>
      </c>
      <c r="G9" s="5"/>
      <c r="J9" s="1" t="s">
        <v>17</v>
      </c>
      <c r="K9" s="13" t="s">
        <v>18</v>
      </c>
      <c r="L9" s="22" t="n">
        <f aca="false">L7*L11</f>
        <v>515.025</v>
      </c>
    </row>
    <row r="10" customFormat="false" ht="15" hidden="false" customHeight="false" outlineLevel="0" collapsed="false">
      <c r="C10" s="1" t="s">
        <v>19</v>
      </c>
      <c r="D10" s="13" t="s">
        <v>20</v>
      </c>
      <c r="E10" s="5" t="n">
        <v>8.5</v>
      </c>
      <c r="F10" s="5"/>
      <c r="G10" s="5"/>
      <c r="J10" s="1" t="s">
        <v>21</v>
      </c>
      <c r="K10" s="13" t="s">
        <v>22</v>
      </c>
      <c r="L10" s="23" t="n">
        <f aca="false">'Power Output Gradient'!H7</f>
        <v>0.016918790349983</v>
      </c>
      <c r="M10" s="23"/>
      <c r="P10" s="14"/>
    </row>
    <row r="11" customFormat="false" ht="15" hidden="false" customHeight="false" outlineLevel="0" collapsed="false">
      <c r="C11" s="1" t="s">
        <v>23</v>
      </c>
      <c r="D11" s="13" t="s">
        <v>24</v>
      </c>
      <c r="E11" s="5" t="n">
        <v>30</v>
      </c>
      <c r="F11" s="5"/>
      <c r="G11" s="5"/>
      <c r="J11" s="1" t="s">
        <v>25</v>
      </c>
      <c r="K11" s="13" t="s">
        <v>26</v>
      </c>
      <c r="L11" s="1" t="n">
        <f aca="false">ROUNDUP(E17/L7,0)</f>
        <v>21</v>
      </c>
      <c r="O11" s="14"/>
      <c r="P11" s="14"/>
    </row>
    <row r="12" customFormat="false" ht="15" hidden="false" customHeight="false" outlineLevel="0" collapsed="false">
      <c r="C12" s="1" t="s">
        <v>27</v>
      </c>
      <c r="D12" s="13" t="s">
        <v>26</v>
      </c>
      <c r="E12" s="5" t="n">
        <v>5</v>
      </c>
      <c r="F12" s="5" t="s">
        <v>28</v>
      </c>
      <c r="G12" s="5"/>
      <c r="J12" s="1" t="s">
        <v>29</v>
      </c>
      <c r="K12" s="13" t="s">
        <v>26</v>
      </c>
      <c r="L12" s="1" t="n">
        <f aca="false">L11</f>
        <v>21</v>
      </c>
      <c r="O12" s="11"/>
    </row>
    <row r="13" customFormat="false" ht="15" hidden="false" customHeight="false" outlineLevel="0" collapsed="false">
      <c r="G13" s="5"/>
      <c r="J13" s="1" t="s">
        <v>30</v>
      </c>
      <c r="L13" s="24" t="n">
        <f aca="false">ROUNDUP(Costs!C38+'MMW Drilling Cost Model'!C33,0)</f>
        <v>3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customFormat="false" ht="15" hidden="false" customHeight="false" outlineLevel="0" collapsed="false">
      <c r="E14" s="13"/>
      <c r="F14" s="13"/>
      <c r="G14" s="13"/>
      <c r="O14" s="11"/>
      <c r="P14" s="14"/>
    </row>
    <row r="15" customFormat="false" ht="15" hidden="false" customHeight="false" outlineLevel="0" collapsed="false">
      <c r="E15" s="13"/>
      <c r="F15" s="13"/>
      <c r="G15" s="13"/>
      <c r="P15" s="14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</row>
    <row r="16" customFormat="false" ht="15" hidden="false" customHeight="false" outlineLevel="0" collapsed="false">
      <c r="B16" s="8" t="s">
        <v>31</v>
      </c>
      <c r="E16" s="13"/>
      <c r="F16" s="13"/>
      <c r="G16" s="13"/>
      <c r="I16" s="8" t="s">
        <v>31</v>
      </c>
      <c r="O16" s="14"/>
      <c r="P16" s="11"/>
      <c r="Q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customFormat="false" ht="15" hidden="false" customHeight="false" outlineLevel="0" collapsed="false">
      <c r="C17" s="1" t="s">
        <v>32</v>
      </c>
      <c r="D17" s="1" t="s">
        <v>12</v>
      </c>
      <c r="E17" s="25" t="n">
        <v>500</v>
      </c>
      <c r="F17" s="5" t="s">
        <v>28</v>
      </c>
      <c r="G17" s="5"/>
      <c r="J17" s="1" t="s">
        <v>33</v>
      </c>
      <c r="K17" s="1" t="s">
        <v>12</v>
      </c>
      <c r="L17" s="1" t="n">
        <f aca="false">E17*E18</f>
        <v>450</v>
      </c>
      <c r="O17" s="11"/>
      <c r="Q17" s="11"/>
    </row>
    <row r="18" customFormat="false" ht="15" hidden="false" customHeight="false" outlineLevel="0" collapsed="false">
      <c r="C18" s="1" t="s">
        <v>34</v>
      </c>
      <c r="D18" s="1" t="s">
        <v>22</v>
      </c>
      <c r="E18" s="26" t="n">
        <v>0.9</v>
      </c>
      <c r="F18" s="26"/>
      <c r="G18" s="26"/>
      <c r="J18" s="1" t="s">
        <v>35</v>
      </c>
      <c r="K18" s="1" t="s">
        <v>12</v>
      </c>
      <c r="L18" s="1" t="n">
        <f aca="false">E17*E19</f>
        <v>25</v>
      </c>
      <c r="O18" s="11"/>
      <c r="P18" s="14"/>
    </row>
    <row r="19" customFormat="false" ht="15" hidden="false" customHeight="false" outlineLevel="0" collapsed="false">
      <c r="C19" s="1" t="s">
        <v>35</v>
      </c>
      <c r="D19" s="1" t="s">
        <v>22</v>
      </c>
      <c r="E19" s="26" t="n">
        <v>0.05</v>
      </c>
      <c r="F19" s="26"/>
      <c r="G19" s="26"/>
      <c r="J19" s="27" t="s">
        <v>36</v>
      </c>
      <c r="K19" s="1" t="s">
        <v>12</v>
      </c>
      <c r="L19" s="24" t="n">
        <f aca="false">E17*E18*(1-E19)</f>
        <v>427.5</v>
      </c>
      <c r="O19" s="11"/>
      <c r="P19" s="14"/>
    </row>
    <row r="20" customFormat="false" ht="15" hidden="false" customHeight="false" outlineLevel="0" collapsed="false">
      <c r="E20" s="13"/>
      <c r="F20" s="13"/>
      <c r="G20" s="13"/>
      <c r="O20" s="11"/>
      <c r="Q20" s="11"/>
    </row>
    <row r="21" customFormat="false" ht="15" hidden="false" customHeight="false" outlineLevel="0" collapsed="false">
      <c r="B21" s="8" t="s">
        <v>37</v>
      </c>
      <c r="E21" s="13"/>
      <c r="F21" s="13"/>
      <c r="G21" s="13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 customFormat="false" ht="15" hidden="false" customHeight="false" outlineLevel="0" collapsed="false">
      <c r="C22" s="1" t="str">
        <f aca="false">IF(D2="Greenfield","Sale Price of Electricity","Sale Price of Steam")</f>
        <v>Sale Price of Electricity</v>
      </c>
      <c r="D22" s="28" t="s">
        <v>38</v>
      </c>
      <c r="E22" s="5" t="n">
        <v>8</v>
      </c>
      <c r="F22" s="13"/>
      <c r="G22" s="13"/>
      <c r="I22" s="8" t="s">
        <v>37</v>
      </c>
      <c r="O22" s="11"/>
      <c r="P22" s="17"/>
      <c r="Q22" s="11"/>
    </row>
    <row r="23" customFormat="false" ht="15" hidden="false" customHeight="false" outlineLevel="0" collapsed="false">
      <c r="F23" s="5"/>
      <c r="G23" s="5"/>
      <c r="O23" s="11"/>
      <c r="P23" s="20"/>
      <c r="Q23" s="11"/>
    </row>
    <row r="24" customFormat="false" ht="15" hidden="false" customHeight="false" outlineLevel="0" collapsed="false">
      <c r="B24" s="8" t="s">
        <v>39</v>
      </c>
      <c r="E24" s="5"/>
      <c r="F24" s="5"/>
      <c r="G24" s="5"/>
      <c r="I24" s="8" t="s">
        <v>39</v>
      </c>
      <c r="O24" s="11"/>
      <c r="P24" s="14"/>
      <c r="Q24" s="29"/>
      <c r="R24" s="30"/>
      <c r="S24" s="30"/>
    </row>
    <row r="25" customFormat="false" ht="15" hidden="false" customHeight="false" outlineLevel="0" collapsed="false">
      <c r="C25" s="1" t="s">
        <v>40</v>
      </c>
      <c r="D25" s="1" t="s">
        <v>22</v>
      </c>
      <c r="E25" s="26" t="n">
        <v>0.21</v>
      </c>
      <c r="F25" s="26"/>
      <c r="G25" s="26"/>
      <c r="J25" s="1" t="s">
        <v>41</v>
      </c>
      <c r="K25" s="1" t="s">
        <v>42</v>
      </c>
      <c r="L25" s="20" t="n">
        <f aca="false">NPV(0.1,'Financial Model'!G39:AK39)</f>
        <v>0</v>
      </c>
      <c r="O25" s="11"/>
      <c r="P25" s="29"/>
      <c r="Q25" s="12"/>
      <c r="R25" s="12"/>
      <c r="S25" s="12"/>
    </row>
    <row r="26" customFormat="false" ht="15" hidden="false" customHeight="false" outlineLevel="0" collapsed="false">
      <c r="C26" s="1" t="s">
        <v>43</v>
      </c>
      <c r="D26" s="1" t="s">
        <v>22</v>
      </c>
      <c r="E26" s="26" t="n">
        <v>0.07</v>
      </c>
      <c r="F26" s="26"/>
      <c r="G26" s="26"/>
      <c r="J26" s="1" t="s">
        <v>44</v>
      </c>
      <c r="K26" s="1" t="s">
        <v>42</v>
      </c>
      <c r="L26" s="20" t="n">
        <f aca="false">NPV(0.1,'Financial Model'!G40:AK40)</f>
        <v>474.829172274132</v>
      </c>
      <c r="O26" s="11"/>
      <c r="P26" s="29"/>
    </row>
    <row r="27" customFormat="false" ht="15" hidden="false" customHeight="false" outlineLevel="0" collapsed="false">
      <c r="C27" s="1" t="s">
        <v>45</v>
      </c>
      <c r="E27" s="5" t="s">
        <v>46</v>
      </c>
      <c r="F27" s="5"/>
      <c r="G27" s="5"/>
      <c r="L27" s="20"/>
      <c r="O27" s="11"/>
      <c r="P27" s="29"/>
    </row>
    <row r="28" customFormat="false" ht="15" hidden="false" customHeight="false" outlineLevel="0" collapsed="false">
      <c r="C28" s="1" t="s">
        <v>47</v>
      </c>
      <c r="D28" s="1" t="s">
        <v>22</v>
      </c>
      <c r="E28" s="26" t="n">
        <v>0.3</v>
      </c>
      <c r="F28" s="26"/>
      <c r="G28" s="26"/>
      <c r="O28" s="11"/>
    </row>
    <row r="29" customFormat="false" ht="15" hidden="false" customHeight="false" outlineLevel="0" collapsed="false">
      <c r="C29" s="1" t="s">
        <v>48</v>
      </c>
      <c r="D29" s="28" t="s">
        <v>38</v>
      </c>
      <c r="E29" s="5" t="n">
        <v>2.75</v>
      </c>
      <c r="F29" s="31" t="s">
        <v>49</v>
      </c>
      <c r="G29" s="5"/>
      <c r="O29" s="11"/>
    </row>
    <row r="30" customFormat="false" ht="15" hidden="false" customHeight="false" outlineLevel="0" collapsed="false">
      <c r="C30" s="1" t="s">
        <v>50</v>
      </c>
      <c r="D30" s="1" t="s">
        <v>22</v>
      </c>
      <c r="E30" s="26" t="n">
        <v>0.077</v>
      </c>
      <c r="F30" s="5"/>
      <c r="G30" s="5"/>
      <c r="O30" s="11"/>
    </row>
    <row r="31" customFormat="false" ht="15" hidden="false" customHeight="false" outlineLevel="0" collapsed="false">
      <c r="E31" s="5"/>
      <c r="F31" s="5"/>
      <c r="G31" s="5"/>
      <c r="O31" s="11"/>
    </row>
    <row r="32" customFormat="false" ht="15" hidden="false" customHeight="false" outlineLevel="0" collapsed="false">
      <c r="B32" s="8" t="s">
        <v>51</v>
      </c>
      <c r="E32" s="5"/>
      <c r="F32" s="5"/>
      <c r="G32" s="5"/>
      <c r="I32" s="8" t="s">
        <v>52</v>
      </c>
      <c r="O32" s="11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</row>
    <row r="33" customFormat="false" ht="15" hidden="false" customHeight="false" outlineLevel="0" collapsed="false">
      <c r="C33" s="32" t="s">
        <v>53</v>
      </c>
      <c r="D33" s="32"/>
      <c r="E33" s="5"/>
      <c r="F33" s="5"/>
      <c r="G33" s="5"/>
      <c r="J33" s="15" t="s">
        <v>54</v>
      </c>
      <c r="K33" s="15" t="s">
        <v>55</v>
      </c>
      <c r="L33" s="33" t="n">
        <f aca="false">'Financial Model'!F61</f>
        <v>71.7194566528142</v>
      </c>
      <c r="O33" s="11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customFormat="false" ht="15" hidden="false" customHeight="false" outlineLevel="0" collapsed="false">
      <c r="C34" s="15" t="s">
        <v>56</v>
      </c>
      <c r="D34" s="28" t="s">
        <v>57</v>
      </c>
      <c r="E34" s="5" t="n">
        <v>25</v>
      </c>
      <c r="F34" s="25"/>
      <c r="G34" s="5"/>
      <c r="J34" s="1" t="s">
        <v>58</v>
      </c>
      <c r="K34" s="1" t="s">
        <v>55</v>
      </c>
      <c r="L34" s="20" t="n">
        <f aca="false">'Financial Model'!F63</f>
        <v>55.1973586301039</v>
      </c>
      <c r="O34" s="11"/>
    </row>
    <row r="35" customFormat="false" ht="15" hidden="false" customHeight="false" outlineLevel="0" collapsed="false">
      <c r="C35" s="15" t="s">
        <v>59</v>
      </c>
      <c r="D35" s="28" t="s">
        <v>38</v>
      </c>
      <c r="E35" s="5" t="n">
        <v>0.25</v>
      </c>
      <c r="F35" s="5"/>
      <c r="G35" s="5"/>
      <c r="J35" s="15" t="s">
        <v>60</v>
      </c>
      <c r="K35" s="1" t="s">
        <v>42</v>
      </c>
      <c r="L35" s="20" t="n">
        <f aca="false">'Financial Model'!F65</f>
        <v>136.293174563075</v>
      </c>
      <c r="O35" s="11"/>
    </row>
    <row r="36" customFormat="false" ht="15" hidden="false" customHeight="false" outlineLevel="0" collapsed="false">
      <c r="C36" s="32" t="s">
        <v>61</v>
      </c>
      <c r="D36" s="32"/>
      <c r="E36" s="5"/>
      <c r="F36" s="5"/>
      <c r="G36" s="5"/>
      <c r="J36" s="15" t="s">
        <v>62</v>
      </c>
      <c r="K36" s="1" t="s">
        <v>22</v>
      </c>
      <c r="L36" s="17" t="n">
        <f aca="false">'Financial Model'!F66</f>
        <v>0.109521883279942</v>
      </c>
      <c r="O36" s="11"/>
    </row>
    <row r="37" customFormat="false" ht="15" hidden="false" customHeight="false" outlineLevel="0" collapsed="false">
      <c r="C37" s="15" t="s">
        <v>56</v>
      </c>
      <c r="D37" s="28" t="s">
        <v>57</v>
      </c>
      <c r="E37" s="5" t="n">
        <v>30</v>
      </c>
      <c r="F37" s="5"/>
      <c r="G37" s="5"/>
      <c r="J37" s="15" t="s">
        <v>63</v>
      </c>
      <c r="K37" s="15" t="s">
        <v>24</v>
      </c>
      <c r="L37" s="34" t="n">
        <f aca="false">'Financial Model'!G56</f>
        <v>6.15634954237097</v>
      </c>
      <c r="O37" s="11"/>
    </row>
    <row r="38" customFormat="false" ht="15" hidden="false" customHeight="false" outlineLevel="0" collapsed="false">
      <c r="C38" s="15" t="s">
        <v>59</v>
      </c>
      <c r="D38" s="28" t="s">
        <v>38</v>
      </c>
      <c r="E38" s="5" t="n">
        <v>0.3</v>
      </c>
      <c r="F38" s="5"/>
      <c r="G38" s="5"/>
      <c r="J38" s="15" t="s">
        <v>64</v>
      </c>
      <c r="K38" s="1" t="s">
        <v>65</v>
      </c>
      <c r="L38" s="22" t="n">
        <f aca="false">'Financial Model'!F68</f>
        <v>33.4312120195482</v>
      </c>
      <c r="O38" s="11"/>
    </row>
    <row r="39" customFormat="false" ht="15" hidden="false" customHeight="false" outlineLevel="0" collapsed="false">
      <c r="C39" s="32" t="s">
        <v>66</v>
      </c>
      <c r="D39" s="32"/>
      <c r="E39" s="5"/>
      <c r="F39" s="5"/>
      <c r="G39" s="5"/>
      <c r="J39" s="15" t="s">
        <v>67</v>
      </c>
      <c r="L39" s="24" t="n">
        <f aca="false">'Financial Model'!F69</f>
        <v>345.489602576445</v>
      </c>
      <c r="O39" s="11"/>
    </row>
    <row r="40" customFormat="false" ht="15" hidden="false" customHeight="false" outlineLevel="0" collapsed="false">
      <c r="C40" s="1" t="s">
        <v>68</v>
      </c>
      <c r="D40" s="28" t="s">
        <v>38</v>
      </c>
      <c r="E40" s="5" t="n">
        <v>0.25</v>
      </c>
      <c r="F40" s="5"/>
      <c r="G40" s="5"/>
      <c r="O40" s="11"/>
    </row>
    <row r="41" customFormat="false" ht="15" hidden="false" customHeight="false" outlineLevel="0" collapsed="false">
      <c r="O41" s="11"/>
    </row>
    <row r="42" customFormat="false" ht="15" hidden="false" customHeight="false" outlineLevel="0" collapsed="false">
      <c r="B42" s="8" t="s">
        <v>69</v>
      </c>
      <c r="I42" s="8"/>
      <c r="O42" s="11"/>
    </row>
    <row r="43" customFormat="false" ht="15" hidden="false" customHeight="false" outlineLevel="0" collapsed="false">
      <c r="C43" s="1" t="s">
        <v>70</v>
      </c>
      <c r="D43" s="28" t="s">
        <v>22</v>
      </c>
      <c r="E43" s="35" t="n">
        <v>0.1</v>
      </c>
      <c r="L43" s="29"/>
      <c r="O43" s="11"/>
    </row>
    <row r="44" customFormat="false" ht="15" hidden="false" customHeight="false" outlineLevel="0" collapsed="false">
      <c r="C44" s="1" t="s">
        <v>71</v>
      </c>
      <c r="D44" s="1" t="s">
        <v>24</v>
      </c>
      <c r="E44" s="36" t="n">
        <v>15</v>
      </c>
      <c r="O44" s="11"/>
    </row>
    <row r="45" customFormat="false" ht="15" hidden="false" customHeight="false" outlineLevel="0" collapsed="false">
      <c r="C45" s="1" t="s">
        <v>72</v>
      </c>
      <c r="D45" s="1" t="s">
        <v>22</v>
      </c>
      <c r="E45" s="35" t="n">
        <v>1</v>
      </c>
      <c r="O45" s="11"/>
    </row>
    <row r="46" customFormat="false" ht="15" hidden="false" customHeight="false" outlineLevel="0" collapsed="false">
      <c r="O46" s="11"/>
    </row>
    <row r="47" customFormat="false" ht="15" hidden="false" customHeight="false" outlineLevel="0" collapsed="false">
      <c r="O47" s="11"/>
    </row>
    <row r="48" customFormat="false" ht="15" hidden="false" customHeight="false" outlineLevel="0" collapsed="false">
      <c r="O48" s="11"/>
    </row>
    <row r="49" customFormat="false" ht="15" hidden="false" customHeight="false" outlineLevel="0" collapsed="false">
      <c r="O49" s="11"/>
    </row>
    <row r="50" customFormat="false" ht="15" hidden="false" customHeight="false" outlineLevel="0" collapsed="false">
      <c r="O50" s="11"/>
    </row>
    <row r="51" customFormat="false" ht="15" hidden="false" customHeight="false" outlineLevel="0" collapsed="false">
      <c r="O51" s="11"/>
    </row>
    <row r="52" customFormat="false" ht="15" hidden="false" customHeight="false" outlineLevel="0" collapsed="false">
      <c r="O52" s="11"/>
    </row>
    <row r="53" customFormat="false" ht="15" hidden="false" customHeight="false" outlineLevel="0" collapsed="false">
      <c r="O53" s="11"/>
    </row>
    <row r="54" customFormat="false" ht="15" hidden="false" customHeight="false" outlineLevel="0" collapsed="false">
      <c r="O54" s="11"/>
    </row>
    <row r="55" customFormat="false" ht="15" hidden="false" customHeight="false" outlineLevel="0" collapsed="false">
      <c r="O55" s="11"/>
    </row>
    <row r="56" customFormat="false" ht="15" hidden="false" customHeight="false" outlineLevel="0" collapsed="false">
      <c r="O56" s="11"/>
    </row>
    <row r="57" customFormat="false" ht="15" hidden="false" customHeight="false" outlineLevel="0" collapsed="false">
      <c r="O57" s="11"/>
    </row>
    <row r="58" customFormat="false" ht="15" hidden="false" customHeight="false" outlineLevel="0" collapsed="false">
      <c r="O58" s="11"/>
    </row>
    <row r="59" customFormat="false" ht="15" hidden="false" customHeight="false" outlineLevel="0" collapsed="false">
      <c r="O59" s="11"/>
    </row>
    <row r="60" customFormat="false" ht="15" hidden="false" customHeight="false" outlineLevel="0" collapsed="false">
      <c r="O60" s="11"/>
    </row>
    <row r="61" customFormat="false" ht="15" hidden="false" customHeight="false" outlineLevel="0" collapsed="false">
      <c r="O61" s="11"/>
    </row>
    <row r="62" customFormat="false" ht="15" hidden="false" customHeight="false" outlineLevel="0" collapsed="false">
      <c r="O62" s="11"/>
    </row>
    <row r="63" customFormat="false" ht="15" hidden="false" customHeight="false" outlineLevel="0" collapsed="false">
      <c r="O63" s="11"/>
    </row>
    <row r="64" customFormat="false" ht="15" hidden="false" customHeight="false" outlineLevel="0" collapsed="false">
      <c r="O64" s="11"/>
    </row>
    <row r="65" customFormat="false" ht="15" hidden="false" customHeight="false" outlineLevel="0" collapsed="false">
      <c r="O65" s="11"/>
    </row>
    <row r="66" customFormat="false" ht="15" hidden="false" customHeight="false" outlineLevel="0" collapsed="false">
      <c r="O66" s="11"/>
    </row>
    <row r="67" customFormat="false" ht="15" hidden="false" customHeight="false" outlineLevel="0" collapsed="false">
      <c r="O67" s="11"/>
    </row>
    <row r="68" customFormat="false" ht="15" hidden="false" customHeight="false" outlineLevel="0" collapsed="false">
      <c r="O68" s="11"/>
    </row>
    <row r="69" customFormat="false" ht="15" hidden="false" customHeight="false" outlineLevel="0" collapsed="false">
      <c r="O69" s="11"/>
    </row>
    <row r="70" customFormat="false" ht="15" hidden="false" customHeight="false" outlineLevel="0" collapsed="false">
      <c r="O70" s="11"/>
    </row>
    <row r="71" customFormat="false" ht="15" hidden="false" customHeight="false" outlineLevel="0" collapsed="false">
      <c r="O71" s="11"/>
    </row>
    <row r="72" customFormat="false" ht="15" hidden="false" customHeight="false" outlineLevel="0" collapsed="false">
      <c r="O72" s="11"/>
    </row>
    <row r="73" customFormat="false" ht="15" hidden="false" customHeight="false" outlineLevel="0" collapsed="false">
      <c r="O73" s="11"/>
    </row>
    <row r="74" customFormat="false" ht="15" hidden="false" customHeight="false" outlineLevel="0" collapsed="false">
      <c r="O74" s="11"/>
    </row>
    <row r="75" customFormat="false" ht="15" hidden="false" customHeight="false" outlineLevel="0" collapsed="false">
      <c r="O75" s="11"/>
    </row>
    <row r="76" customFormat="false" ht="15" hidden="false" customHeight="false" outlineLevel="0" collapsed="false">
      <c r="O76" s="11"/>
    </row>
    <row r="77" customFormat="false" ht="15" hidden="false" customHeight="false" outlineLevel="0" collapsed="false">
      <c r="O77" s="11"/>
    </row>
    <row r="78" customFormat="false" ht="15" hidden="false" customHeight="false" outlineLevel="0" collapsed="false">
      <c r="O78" s="11"/>
    </row>
    <row r="79" customFormat="false" ht="15" hidden="false" customHeight="false" outlineLevel="0" collapsed="false">
      <c r="O79" s="11"/>
    </row>
    <row r="80" customFormat="false" ht="15" hidden="false" customHeight="false" outlineLevel="0" collapsed="false">
      <c r="O80" s="11"/>
    </row>
    <row r="81" customFormat="false" ht="15" hidden="false" customHeight="false" outlineLevel="0" collapsed="false">
      <c r="O81" s="11"/>
    </row>
    <row r="82" customFormat="false" ht="15" hidden="false" customHeight="false" outlineLevel="0" collapsed="false">
      <c r="O82" s="11"/>
    </row>
  </sheetData>
  <mergeCells count="3">
    <mergeCell ref="B1:G1"/>
    <mergeCell ref="H1:L1"/>
    <mergeCell ref="Q3:V3"/>
  </mergeCells>
  <dataValidations count="5">
    <dataValidation allowBlank="true" errorStyle="stop" operator="between" showDropDown="false" showErrorMessage="true" showInputMessage="true" sqref="D2" type="list">
      <formula1>"Greenfield,Brownfield"</formula1>
      <formula2>0</formula2>
    </dataValidation>
    <dataValidation allowBlank="true" errorStyle="stop" operator="between" showDropDown="false" showErrorMessage="true" showInputMessage="true" sqref="G8" type="list">
      <formula1>"6,6.25,6.5,6.75,7,7.25,7.5,7.75,8,8.25,8.5,8.75,9,9.25,9.5,9.75,10,10.25,10.5,10.75,11,11.25,11.5,11.75,12"</formula1>
      <formula2>0</formula2>
    </dataValidation>
    <dataValidation allowBlank="true" errorStyle="stop" operator="between" showDropDown="false" showErrorMessage="true" showInputMessage="true" sqref="G7" type="list">
      <formula1>"40,41,42,43,44,45,46,47,48,49,50"</formula1>
      <formula2>0</formula2>
    </dataValidation>
    <dataValidation allowBlank="true" errorStyle="stop" operator="between" showDropDown="false" showErrorMessage="true" showInputMessage="true" sqref="E6 G6" type="list">
      <formula1>"Liquid,Vapor"</formula1>
      <formula2>0</formula2>
    </dataValidation>
    <dataValidation allowBlank="true" errorStyle="stop" operator="between" showDropDown="false" showErrorMessage="true" showInputMessage="true" sqref="E27:G27" type="list">
      <formula1>"ITC,PTC"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E6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20" activeCellId="0" sqref="F20"/>
    </sheetView>
  </sheetViews>
  <sheetFormatPr defaultColWidth="9.1640625" defaultRowHeight="15" zeroHeight="false" outlineLevelRow="0" outlineLevelCol="0"/>
  <cols>
    <col collapsed="false" customWidth="true" hidden="false" outlineLevel="0" max="1" min="1" style="1" width="2.5"/>
    <col collapsed="false" customWidth="true" hidden="false" outlineLevel="0" max="2" min="2" style="1" width="45.5"/>
    <col collapsed="false" customWidth="true" hidden="false" outlineLevel="0" max="3" min="3" style="1" width="1.51"/>
    <col collapsed="false" customWidth="false" hidden="false" outlineLevel="0" max="4" min="4" style="1" width="9.16"/>
    <col collapsed="false" customWidth="true" hidden="false" outlineLevel="0" max="5" min="5" style="37" width="2.5"/>
    <col collapsed="false" customWidth="true" hidden="false" outlineLevel="0" max="6" min="6" style="1" width="15.33"/>
    <col collapsed="false" customWidth="true" hidden="false" outlineLevel="0" max="7" min="7" style="1" width="18.16"/>
    <col collapsed="false" customWidth="true" hidden="false" outlineLevel="0" max="8" min="8" style="1" width="16.83"/>
    <col collapsed="false" customWidth="true" hidden="false" outlineLevel="0" max="13" min="9" style="1" width="16.33"/>
    <col collapsed="false" customWidth="true" hidden="false" outlineLevel="0" max="14" min="14" style="1" width="15.33"/>
    <col collapsed="false" customWidth="true" hidden="false" outlineLevel="0" max="47" min="15" style="1" width="13.34"/>
    <col collapsed="false" customWidth="false" hidden="false" outlineLevel="0" max="16384" min="48" style="1" width="9.16"/>
  </cols>
  <sheetData>
    <row r="2" customFormat="false" ht="15" hidden="false" customHeight="false" outlineLevel="0" collapsed="false">
      <c r="A2" s="1" t="s">
        <v>73</v>
      </c>
      <c r="G2" s="38" t="n">
        <f aca="false">DATE(G3,6,30)</f>
        <v>46934</v>
      </c>
      <c r="H2" s="38" t="n">
        <f aca="false">DATE(H3,6,30)</f>
        <v>47299</v>
      </c>
      <c r="I2" s="38" t="n">
        <f aca="false">DATE(I3,6,30)</f>
        <v>47664</v>
      </c>
      <c r="J2" s="38" t="n">
        <f aca="false">DATE(J3,6,30)</f>
        <v>48029</v>
      </c>
      <c r="K2" s="38" t="n">
        <f aca="false">DATE(K3,6,30)</f>
        <v>48395</v>
      </c>
      <c r="L2" s="38" t="n">
        <f aca="false">DATE(L3,6,30)</f>
        <v>48760</v>
      </c>
      <c r="M2" s="38" t="n">
        <f aca="false">DATE(M3,6,30)</f>
        <v>49125</v>
      </c>
      <c r="N2" s="38" t="n">
        <f aca="false">DATE(N3,6,30)</f>
        <v>49490</v>
      </c>
      <c r="O2" s="38" t="n">
        <f aca="false">DATE(O3,6,30)</f>
        <v>49856</v>
      </c>
      <c r="P2" s="38" t="n">
        <f aca="false">DATE(P3,6,30)</f>
        <v>50221</v>
      </c>
      <c r="Q2" s="38" t="n">
        <f aca="false">DATE(Q3,6,30)</f>
        <v>50586</v>
      </c>
      <c r="R2" s="38" t="n">
        <f aca="false">DATE(R3,6,30)</f>
        <v>50951</v>
      </c>
      <c r="S2" s="38" t="n">
        <f aca="false">DATE(S3,6,30)</f>
        <v>51317</v>
      </c>
      <c r="T2" s="38" t="n">
        <f aca="false">DATE(T3,6,30)</f>
        <v>51682</v>
      </c>
      <c r="U2" s="38" t="n">
        <f aca="false">DATE(U3,6,30)</f>
        <v>52047</v>
      </c>
      <c r="V2" s="38" t="n">
        <f aca="false">DATE(V3,6,30)</f>
        <v>52412</v>
      </c>
      <c r="W2" s="38" t="n">
        <f aca="false">DATE(W3,6,30)</f>
        <v>52778</v>
      </c>
      <c r="X2" s="38" t="n">
        <f aca="false">DATE(X3,6,30)</f>
        <v>53143</v>
      </c>
      <c r="Y2" s="38" t="n">
        <f aca="false">DATE(Y3,6,30)</f>
        <v>53508</v>
      </c>
      <c r="Z2" s="38" t="n">
        <f aca="false">DATE(Z3,6,30)</f>
        <v>53873</v>
      </c>
      <c r="AA2" s="38" t="n">
        <f aca="false">DATE(AA3,6,30)</f>
        <v>54239</v>
      </c>
      <c r="AB2" s="38" t="n">
        <f aca="false">DATE(AB3,6,30)</f>
        <v>54604</v>
      </c>
      <c r="AC2" s="38" t="n">
        <f aca="false">DATE(AC3,6,30)</f>
        <v>54969</v>
      </c>
      <c r="AD2" s="38" t="n">
        <f aca="false">DATE(AD3,6,30)</f>
        <v>55334</v>
      </c>
      <c r="AE2" s="38" t="n">
        <f aca="false">DATE(AE3,6,30)</f>
        <v>55700</v>
      </c>
      <c r="AF2" s="38" t="n">
        <f aca="false">DATE(AF3,6,30)</f>
        <v>56065</v>
      </c>
      <c r="AG2" s="38" t="n">
        <f aca="false">DATE(AG3,6,30)</f>
        <v>56430</v>
      </c>
      <c r="AH2" s="38" t="n">
        <f aca="false">DATE(AH3,6,30)</f>
        <v>56795</v>
      </c>
      <c r="AI2" s="38" t="n">
        <f aca="false">DATE(AI3,6,30)</f>
        <v>57161</v>
      </c>
      <c r="AJ2" s="38" t="n">
        <f aca="false">DATE(AJ3,6,30)</f>
        <v>57526</v>
      </c>
      <c r="AK2" s="38" t="n">
        <f aca="false">DATE(AK3,6,30)</f>
        <v>57891</v>
      </c>
      <c r="AL2" s="38" t="n">
        <f aca="false">DATE(AL3,6,30)</f>
        <v>58256</v>
      </c>
      <c r="AM2" s="38" t="n">
        <f aca="false">DATE(AM3,6,30)</f>
        <v>58622</v>
      </c>
      <c r="AN2" s="38" t="n">
        <f aca="false">DATE(AN3,6,30)</f>
        <v>58987</v>
      </c>
      <c r="AO2" s="38" t="n">
        <f aca="false">DATE(AO3,6,30)</f>
        <v>59352</v>
      </c>
      <c r="AP2" s="38" t="n">
        <f aca="false">DATE(AP3,6,30)</f>
        <v>59717</v>
      </c>
      <c r="AQ2" s="38" t="n">
        <f aca="false">DATE(AQ3,6,30)</f>
        <v>60083</v>
      </c>
      <c r="AR2" s="38" t="n">
        <f aca="false">DATE(AR3,6,30)</f>
        <v>60448</v>
      </c>
      <c r="AS2" s="38" t="n">
        <f aca="false">DATE(AS3,6,30)</f>
        <v>60813</v>
      </c>
      <c r="AT2" s="38" t="n">
        <f aca="false">DATE(AT3,6,30)</f>
        <v>61178</v>
      </c>
      <c r="AU2" s="38" t="n">
        <f aca="false">DATE(AU3,6,30)</f>
        <v>61544</v>
      </c>
    </row>
    <row r="3" customFormat="false" ht="21.75" hidden="false" customHeight="true" outlineLevel="0" collapsed="false">
      <c r="G3" s="39" t="n">
        <f aca="false">'Project Inputs and Calcs'!D3</f>
        <v>2028</v>
      </c>
      <c r="H3" s="39" t="n">
        <f aca="false">G3+1</f>
        <v>2029</v>
      </c>
      <c r="I3" s="39" t="n">
        <f aca="false">H3+1</f>
        <v>2030</v>
      </c>
      <c r="J3" s="39" t="n">
        <f aca="false">I3+1</f>
        <v>2031</v>
      </c>
      <c r="K3" s="39" t="n">
        <f aca="false">J3+1</f>
        <v>2032</v>
      </c>
      <c r="L3" s="39" t="n">
        <f aca="false">K3+1</f>
        <v>2033</v>
      </c>
      <c r="M3" s="39" t="n">
        <f aca="false">L3+1</f>
        <v>2034</v>
      </c>
      <c r="N3" s="39" t="n">
        <f aca="false">M3+1</f>
        <v>2035</v>
      </c>
      <c r="O3" s="39" t="n">
        <f aca="false">N3+1</f>
        <v>2036</v>
      </c>
      <c r="P3" s="39" t="n">
        <f aca="false">O3+1</f>
        <v>2037</v>
      </c>
      <c r="Q3" s="39" t="n">
        <f aca="false">P3+1</f>
        <v>2038</v>
      </c>
      <c r="R3" s="39" t="n">
        <f aca="false">Q3+1</f>
        <v>2039</v>
      </c>
      <c r="S3" s="39" t="n">
        <f aca="false">R3+1</f>
        <v>2040</v>
      </c>
      <c r="T3" s="39" t="n">
        <f aca="false">S3+1</f>
        <v>2041</v>
      </c>
      <c r="U3" s="39" t="n">
        <f aca="false">T3+1</f>
        <v>2042</v>
      </c>
      <c r="V3" s="39" t="n">
        <f aca="false">U3+1</f>
        <v>2043</v>
      </c>
      <c r="W3" s="39" t="n">
        <f aca="false">V3+1</f>
        <v>2044</v>
      </c>
      <c r="X3" s="39" t="n">
        <f aca="false">W3+1</f>
        <v>2045</v>
      </c>
      <c r="Y3" s="39" t="n">
        <f aca="false">X3+1</f>
        <v>2046</v>
      </c>
      <c r="Z3" s="39" t="n">
        <f aca="false">Y3+1</f>
        <v>2047</v>
      </c>
      <c r="AA3" s="39" t="n">
        <f aca="false">Z3+1</f>
        <v>2048</v>
      </c>
      <c r="AB3" s="39" t="n">
        <f aca="false">AA3+1</f>
        <v>2049</v>
      </c>
      <c r="AC3" s="39" t="n">
        <f aca="false">AB3+1</f>
        <v>2050</v>
      </c>
      <c r="AD3" s="39" t="n">
        <f aca="false">AC3+1</f>
        <v>2051</v>
      </c>
      <c r="AE3" s="39" t="n">
        <f aca="false">AD3+1</f>
        <v>2052</v>
      </c>
      <c r="AF3" s="39" t="n">
        <f aca="false">AE3+1</f>
        <v>2053</v>
      </c>
      <c r="AG3" s="39" t="n">
        <f aca="false">AF3+1</f>
        <v>2054</v>
      </c>
      <c r="AH3" s="39" t="n">
        <f aca="false">AG3+1</f>
        <v>2055</v>
      </c>
      <c r="AI3" s="39" t="n">
        <f aca="false">AH3+1</f>
        <v>2056</v>
      </c>
      <c r="AJ3" s="39" t="n">
        <f aca="false">AI3+1</f>
        <v>2057</v>
      </c>
      <c r="AK3" s="39" t="n">
        <f aca="false">AJ3+1</f>
        <v>2058</v>
      </c>
      <c r="AL3" s="39" t="n">
        <f aca="false">AK3+1</f>
        <v>2059</v>
      </c>
      <c r="AM3" s="39" t="n">
        <f aca="false">AL3+1</f>
        <v>2060</v>
      </c>
      <c r="AN3" s="39" t="n">
        <f aca="false">AM3+1</f>
        <v>2061</v>
      </c>
      <c r="AO3" s="39" t="n">
        <f aca="false">AN3+1</f>
        <v>2062</v>
      </c>
      <c r="AP3" s="39" t="n">
        <f aca="false">AO3+1</f>
        <v>2063</v>
      </c>
      <c r="AQ3" s="39" t="n">
        <f aca="false">AP3+1</f>
        <v>2064</v>
      </c>
      <c r="AR3" s="39" t="n">
        <f aca="false">AQ3+1</f>
        <v>2065</v>
      </c>
      <c r="AS3" s="39" t="n">
        <f aca="false">AR3+1</f>
        <v>2066</v>
      </c>
      <c r="AT3" s="39" t="n">
        <f aca="false">AS3+1</f>
        <v>2067</v>
      </c>
      <c r="AU3" s="39" t="n">
        <f aca="false">AT3+1</f>
        <v>2068</v>
      </c>
    </row>
    <row r="4" customFormat="false" ht="15" hidden="false" customHeight="false" outlineLevel="0" collapsed="false">
      <c r="A4" s="40" t="s">
        <v>74</v>
      </c>
      <c r="B4" s="15"/>
    </row>
    <row r="5" customFormat="false" ht="15" hidden="false" customHeight="false" outlineLevel="0" collapsed="false">
      <c r="A5" s="15"/>
      <c r="B5" s="15" t="s">
        <v>75</v>
      </c>
      <c r="D5" s="13" t="s">
        <v>76</v>
      </c>
      <c r="G5" s="29" t="n">
        <f aca="false">'Project Inputs and Calcs'!L9*8760</f>
        <v>4511619</v>
      </c>
      <c r="H5" s="30" t="n">
        <f aca="false">G5*(1-G6)</f>
        <v>4511619</v>
      </c>
      <c r="I5" s="30" t="n">
        <f aca="false">H5*(1-H6)</f>
        <v>4511619</v>
      </c>
      <c r="J5" s="30" t="n">
        <f aca="false">I5*(1-I6)</f>
        <v>4511619</v>
      </c>
      <c r="K5" s="30" t="n">
        <f aca="false">J5*(1-J6)</f>
        <v>4435287.864</v>
      </c>
      <c r="L5" s="30" t="n">
        <f aca="false">K5*(1-K6)</f>
        <v>4360248.15848716</v>
      </c>
      <c r="M5" s="30" t="n">
        <f aca="false">L5*(1-L6)</f>
        <v>4286478.03401982</v>
      </c>
      <c r="N5" s="30" t="n">
        <f aca="false">M5*(1-M6)</f>
        <v>4213956.01082243</v>
      </c>
      <c r="O5" s="30" t="n">
        <f aca="false">N5*(1-N6)</f>
        <v>4142660.97253127</v>
      </c>
      <c r="P5" s="30" t="n">
        <f aca="false">O5*(1-O6)</f>
        <v>4072572.16004596</v>
      </c>
      <c r="Q5" s="30" t="n">
        <f aca="false">P5*(1-P6)</f>
        <v>4003669.16548496</v>
      </c>
      <c r="R5" s="30" t="n">
        <f aca="false">Q5*(1-Q6)</f>
        <v>3935931.92624343</v>
      </c>
      <c r="S5" s="30" t="n">
        <f aca="false">R5*(1-R6)</f>
        <v>3869340.71915151</v>
      </c>
      <c r="T5" s="30" t="n">
        <f aca="false">S5*(1-S6)</f>
        <v>3803876.15473154</v>
      </c>
      <c r="U5" s="30" t="n">
        <f aca="false">T5*(1-T6)</f>
        <v>3739519.17155234</v>
      </c>
      <c r="V5" s="30" t="n">
        <f aca="false">U5*(1-U6)</f>
        <v>3676251.0306791</v>
      </c>
      <c r="W5" s="30" t="n">
        <f aca="false">V5*(1-V6)</f>
        <v>3614053.31021713</v>
      </c>
      <c r="X5" s="30" t="n">
        <f aca="false">W5*(1-W6)</f>
        <v>3552907.8999479</v>
      </c>
      <c r="Y5" s="30" t="n">
        <f aca="false">X5*(1-X6)</f>
        <v>3492796.99605589</v>
      </c>
      <c r="Z5" s="30" t="n">
        <f aca="false">Y5*(1-Y6)</f>
        <v>3433703.09594457</v>
      </c>
      <c r="AA5" s="30" t="n">
        <f aca="false">Z5*(1-Z6)</f>
        <v>3375608.99314019</v>
      </c>
      <c r="AB5" s="30" t="n">
        <f aca="false">AA5*(1-AA6)</f>
        <v>3318497.77228174</v>
      </c>
      <c r="AC5" s="30" t="n">
        <f aca="false">AB5*(1-AB6)</f>
        <v>3262352.80419562</v>
      </c>
      <c r="AD5" s="30" t="n">
        <f aca="false">AC5*(1-AC6)</f>
        <v>3207157.74105375</v>
      </c>
      <c r="AE5" s="30" t="n">
        <f aca="false">AD5*(1-AD6)</f>
        <v>3152896.51161354</v>
      </c>
      <c r="AF5" s="30" t="n">
        <f aca="false">AE5*(1-AE6)</f>
        <v>3099553.31653836</v>
      </c>
      <c r="AG5" s="30" t="n">
        <f aca="false">AF5*(1-AF6)</f>
        <v>3047112.62379725</v>
      </c>
      <c r="AH5" s="30" t="n">
        <f aca="false">AG5*(1-AG6)</f>
        <v>2995559.16414244</v>
      </c>
      <c r="AI5" s="30" t="n">
        <f aca="false">AH5*(1-AH6)</f>
        <v>2944877.92666334</v>
      </c>
      <c r="AJ5" s="30" t="n">
        <f aca="false">AI5*(1-AI6)</f>
        <v>2895054.15441583</v>
      </c>
      <c r="AK5" s="30" t="n">
        <f aca="false">AJ5*(1-AJ6)</f>
        <v>2846073.34012542</v>
      </c>
      <c r="AL5" s="30" t="n">
        <f aca="false">AK5*(1-AK6)</f>
        <v>2797921.22196317</v>
      </c>
      <c r="AM5" s="30" t="n">
        <f aca="false">AL5*(1-AL6)</f>
        <v>2750583.779393</v>
      </c>
      <c r="AN5" s="30" t="n">
        <f aca="false">AM5*(1-AM6)</f>
        <v>2704047.22908939</v>
      </c>
      <c r="AO5" s="30" t="n">
        <f aca="false">AN5*(1-AN6)</f>
        <v>2658298.02092397</v>
      </c>
      <c r="AP5" s="30" t="n">
        <f aca="false">AO5*(1-AO6)</f>
        <v>2613322.83402018</v>
      </c>
      <c r="AQ5" s="30" t="n">
        <f aca="false">AP5*(1-AP6)</f>
        <v>2569108.57287457</v>
      </c>
      <c r="AR5" s="30" t="n">
        <f aca="false">AQ5*(1-AQ6)</f>
        <v>2525642.36354376</v>
      </c>
      <c r="AS5" s="30" t="n">
        <f aca="false">AR5*(1-AR6)</f>
        <v>2482911.54989593</v>
      </c>
      <c r="AT5" s="30" t="n">
        <f aca="false">AS5*(1-AS6)</f>
        <v>2440903.68992569</v>
      </c>
      <c r="AU5" s="30" t="n">
        <f aca="false">AT5*(1-AT6)</f>
        <v>2399606.55213134</v>
      </c>
    </row>
    <row r="6" customFormat="false" ht="15" hidden="false" customHeight="false" outlineLevel="0" collapsed="false">
      <c r="A6" s="15"/>
      <c r="B6" s="15" t="s">
        <v>77</v>
      </c>
      <c r="D6" s="13" t="s">
        <v>22</v>
      </c>
      <c r="G6" s="41" t="n">
        <f aca="false">IF('Project Inputs and Calcs'!$D$3+'Project Inputs and Calcs'!$L$13&lt;='Financial Model'!G3,'Project Inputs and Calcs'!$L$10,0)</f>
        <v>0</v>
      </c>
      <c r="H6" s="41" t="n">
        <f aca="false">IF('Project Inputs and Calcs'!$D$3+'Project Inputs and Calcs'!$L$13&lt;='Financial Model'!H3,'Project Inputs and Calcs'!$L$10,0)</f>
        <v>0</v>
      </c>
      <c r="I6" s="41" t="n">
        <f aca="false">IF('Project Inputs and Calcs'!$D$3+'Project Inputs and Calcs'!$L$13&lt;='Financial Model'!I3,'Project Inputs and Calcs'!$L$10,0)</f>
        <v>0</v>
      </c>
      <c r="J6" s="41" t="n">
        <f aca="false">IF('Project Inputs and Calcs'!$D$3+'Project Inputs and Calcs'!$L$13&lt;='Financial Model'!J3,'Project Inputs and Calcs'!$L$10,0)</f>
        <v>0.016918790349983</v>
      </c>
      <c r="K6" s="41" t="n">
        <f aca="false">IF('Project Inputs and Calcs'!$D$3+'Project Inputs and Calcs'!$L$13&lt;='Financial Model'!K3,'Project Inputs and Calcs'!$L$10,0)</f>
        <v>0.016918790349983</v>
      </c>
      <c r="L6" s="41" t="n">
        <f aca="false">IF('Project Inputs and Calcs'!$D$3+'Project Inputs and Calcs'!$L$13&lt;='Financial Model'!L3,'Project Inputs and Calcs'!$L$10,0)</f>
        <v>0.016918790349983</v>
      </c>
      <c r="M6" s="41" t="n">
        <f aca="false">IF('Project Inputs and Calcs'!$D$3+'Project Inputs and Calcs'!$L$13&lt;='Financial Model'!M3,'Project Inputs and Calcs'!$L$10,0)</f>
        <v>0.016918790349983</v>
      </c>
      <c r="N6" s="41" t="n">
        <f aca="false">IF('Project Inputs and Calcs'!$D$3+'Project Inputs and Calcs'!$L$13&lt;='Financial Model'!N3,'Project Inputs and Calcs'!$L$10,0)</f>
        <v>0.016918790349983</v>
      </c>
      <c r="O6" s="41" t="n">
        <f aca="false">IF('Project Inputs and Calcs'!$D$3+'Project Inputs and Calcs'!$L$13&lt;='Financial Model'!O3,'Project Inputs and Calcs'!$L$10,0)</f>
        <v>0.016918790349983</v>
      </c>
      <c r="P6" s="41" t="n">
        <f aca="false">IF('Project Inputs and Calcs'!$D$3+'Project Inputs and Calcs'!$L$13&lt;='Financial Model'!P3,'Project Inputs and Calcs'!$L$10,0)</f>
        <v>0.016918790349983</v>
      </c>
      <c r="Q6" s="41" t="n">
        <f aca="false">IF('Project Inputs and Calcs'!$D$3+'Project Inputs and Calcs'!$L$13&lt;='Financial Model'!Q3,'Project Inputs and Calcs'!$L$10,0)</f>
        <v>0.016918790349983</v>
      </c>
      <c r="R6" s="41" t="n">
        <f aca="false">IF('Project Inputs and Calcs'!$D$3+'Project Inputs and Calcs'!$L$13&lt;='Financial Model'!R3,'Project Inputs and Calcs'!$L$10,0)</f>
        <v>0.016918790349983</v>
      </c>
      <c r="S6" s="41" t="n">
        <f aca="false">IF('Project Inputs and Calcs'!$D$3+'Project Inputs and Calcs'!$L$13&lt;='Financial Model'!S3,'Project Inputs and Calcs'!$L$10,0)</f>
        <v>0.016918790349983</v>
      </c>
      <c r="T6" s="41" t="n">
        <f aca="false">IF('Project Inputs and Calcs'!$D$3+'Project Inputs and Calcs'!$L$13&lt;='Financial Model'!T3,'Project Inputs and Calcs'!$L$10,0)</f>
        <v>0.016918790349983</v>
      </c>
      <c r="U6" s="41" t="n">
        <f aca="false">IF('Project Inputs and Calcs'!$D$3+'Project Inputs and Calcs'!$L$13&lt;='Financial Model'!U3,'Project Inputs and Calcs'!$L$10,0)</f>
        <v>0.016918790349983</v>
      </c>
      <c r="V6" s="41" t="n">
        <f aca="false">IF('Project Inputs and Calcs'!$D$3+'Project Inputs and Calcs'!$L$13&lt;='Financial Model'!V3,'Project Inputs and Calcs'!$L$10,0)</f>
        <v>0.016918790349983</v>
      </c>
      <c r="W6" s="41" t="n">
        <f aca="false">IF('Project Inputs and Calcs'!$D$3+'Project Inputs and Calcs'!$L$13&lt;='Financial Model'!W3,'Project Inputs and Calcs'!$L$10,0)</f>
        <v>0.016918790349983</v>
      </c>
      <c r="X6" s="41" t="n">
        <f aca="false">IF('Project Inputs and Calcs'!$D$3+'Project Inputs and Calcs'!$L$13&lt;='Financial Model'!X3,'Project Inputs and Calcs'!$L$10,0)</f>
        <v>0.016918790349983</v>
      </c>
      <c r="Y6" s="41" t="n">
        <f aca="false">IF('Project Inputs and Calcs'!$D$3+'Project Inputs and Calcs'!$L$13&lt;='Financial Model'!Y3,'Project Inputs and Calcs'!$L$10,0)</f>
        <v>0.016918790349983</v>
      </c>
      <c r="Z6" s="41" t="n">
        <f aca="false">IF('Project Inputs and Calcs'!$D$3+'Project Inputs and Calcs'!$L$13&lt;='Financial Model'!Z3,'Project Inputs and Calcs'!$L$10,0)</f>
        <v>0.016918790349983</v>
      </c>
      <c r="AA6" s="41" t="n">
        <f aca="false">IF('Project Inputs and Calcs'!$D$3+'Project Inputs and Calcs'!$L$13&lt;='Financial Model'!AA3,'Project Inputs and Calcs'!$L$10,0)</f>
        <v>0.016918790349983</v>
      </c>
      <c r="AB6" s="41" t="n">
        <f aca="false">IF('Project Inputs and Calcs'!$D$3+'Project Inputs and Calcs'!$L$13&lt;='Financial Model'!AB3,'Project Inputs and Calcs'!$L$10,0)</f>
        <v>0.016918790349983</v>
      </c>
      <c r="AC6" s="41" t="n">
        <f aca="false">IF('Project Inputs and Calcs'!$D$3+'Project Inputs and Calcs'!$L$13&lt;='Financial Model'!AC3,'Project Inputs and Calcs'!$L$10,0)</f>
        <v>0.016918790349983</v>
      </c>
      <c r="AD6" s="41" t="n">
        <f aca="false">IF('Project Inputs and Calcs'!$D$3+'Project Inputs and Calcs'!$L$13&lt;='Financial Model'!AD3,'Project Inputs and Calcs'!$L$10,0)</f>
        <v>0.016918790349983</v>
      </c>
      <c r="AE6" s="41" t="n">
        <f aca="false">IF('Project Inputs and Calcs'!$D$3+'Project Inputs and Calcs'!$L$13&lt;='Financial Model'!AE3,'Project Inputs and Calcs'!$L$10,0)</f>
        <v>0.016918790349983</v>
      </c>
      <c r="AF6" s="41" t="n">
        <f aca="false">IF('Project Inputs and Calcs'!$D$3+'Project Inputs and Calcs'!$L$13&lt;='Financial Model'!AF3,'Project Inputs and Calcs'!$L$10,0)</f>
        <v>0.016918790349983</v>
      </c>
      <c r="AG6" s="41" t="n">
        <f aca="false">IF('Project Inputs and Calcs'!$D$3+'Project Inputs and Calcs'!$L$13&lt;='Financial Model'!AG3,'Project Inputs and Calcs'!$L$10,0)</f>
        <v>0.016918790349983</v>
      </c>
      <c r="AH6" s="41" t="n">
        <f aca="false">IF('Project Inputs and Calcs'!$D$3+'Project Inputs and Calcs'!$L$13&lt;='Financial Model'!AH3,'Project Inputs and Calcs'!$L$10,0)</f>
        <v>0.016918790349983</v>
      </c>
      <c r="AI6" s="41" t="n">
        <f aca="false">IF('Project Inputs and Calcs'!$D$3+'Project Inputs and Calcs'!$L$13&lt;='Financial Model'!AI3,'Project Inputs and Calcs'!$L$10,0)</f>
        <v>0.016918790349983</v>
      </c>
      <c r="AJ6" s="41" t="n">
        <f aca="false">IF('Project Inputs and Calcs'!$D$3+'Project Inputs and Calcs'!$L$13&lt;='Financial Model'!AJ3,'Project Inputs and Calcs'!$L$10,0)</f>
        <v>0.016918790349983</v>
      </c>
      <c r="AK6" s="41" t="n">
        <f aca="false">IF('Project Inputs and Calcs'!$D$3+'Project Inputs and Calcs'!$L$13&lt;='Financial Model'!AK3,'Project Inputs and Calcs'!$L$10,0)</f>
        <v>0.016918790349983</v>
      </c>
      <c r="AL6" s="41" t="n">
        <f aca="false">IF('Project Inputs and Calcs'!$D$3+'Project Inputs and Calcs'!$L$13&lt;='Financial Model'!AL3,'Project Inputs and Calcs'!$L$10,0)</f>
        <v>0.016918790349983</v>
      </c>
      <c r="AM6" s="41" t="n">
        <f aca="false">IF('Project Inputs and Calcs'!$D$3+'Project Inputs and Calcs'!$L$13&lt;='Financial Model'!AM3,'Project Inputs and Calcs'!$L$10,0)</f>
        <v>0.016918790349983</v>
      </c>
      <c r="AN6" s="41" t="n">
        <f aca="false">IF('Project Inputs and Calcs'!$D$3+'Project Inputs and Calcs'!$L$13&lt;='Financial Model'!AN3,'Project Inputs and Calcs'!$L$10,0)</f>
        <v>0.016918790349983</v>
      </c>
      <c r="AO6" s="41" t="n">
        <f aca="false">IF('Project Inputs and Calcs'!$D$3+'Project Inputs and Calcs'!$L$13&lt;='Financial Model'!AO3,'Project Inputs and Calcs'!$L$10,0)</f>
        <v>0.016918790349983</v>
      </c>
      <c r="AP6" s="41" t="n">
        <f aca="false">IF('Project Inputs and Calcs'!$D$3+'Project Inputs and Calcs'!$L$13&lt;='Financial Model'!AP3,'Project Inputs and Calcs'!$L$10,0)</f>
        <v>0.016918790349983</v>
      </c>
      <c r="AQ6" s="41" t="n">
        <f aca="false">IF('Project Inputs and Calcs'!$D$3+'Project Inputs and Calcs'!$L$13&lt;='Financial Model'!AQ3,'Project Inputs and Calcs'!$L$10,0)</f>
        <v>0.016918790349983</v>
      </c>
      <c r="AR6" s="41" t="n">
        <f aca="false">IF('Project Inputs and Calcs'!$D$3+'Project Inputs and Calcs'!$L$13&lt;='Financial Model'!AR3,'Project Inputs and Calcs'!$L$10,0)</f>
        <v>0.016918790349983</v>
      </c>
      <c r="AS6" s="41" t="n">
        <f aca="false">IF('Project Inputs and Calcs'!$D$3+'Project Inputs and Calcs'!$L$13&lt;='Financial Model'!AS3,'Project Inputs and Calcs'!$L$10,0)</f>
        <v>0.016918790349983</v>
      </c>
      <c r="AT6" s="41" t="n">
        <f aca="false">IF('Project Inputs and Calcs'!$D$3+'Project Inputs and Calcs'!$L$13&lt;='Financial Model'!AT3,'Project Inputs and Calcs'!$L$10,0)</f>
        <v>0.016918790349983</v>
      </c>
      <c r="AU6" s="41" t="n">
        <f aca="false">IF('Project Inputs and Calcs'!$D$3+'Project Inputs and Calcs'!$L$13&lt;='Financial Model'!AU3,'Project Inputs and Calcs'!$L$10,0)</f>
        <v>0.016918790349983</v>
      </c>
    </row>
    <row r="7" customFormat="false" ht="15" hidden="false" customHeight="false" outlineLevel="0" collapsed="false">
      <c r="A7" s="15"/>
      <c r="B7" s="15" t="s">
        <v>78</v>
      </c>
      <c r="D7" s="13" t="s">
        <v>76</v>
      </c>
      <c r="G7" s="29" t="n">
        <f aca="false">'Project Inputs and Calcs'!$E$17*8760*'Project Inputs and Calcs'!$E$18</f>
        <v>3942000</v>
      </c>
      <c r="H7" s="29" t="n">
        <f aca="false">'Project Inputs and Calcs'!$E$17*8760*'Project Inputs and Calcs'!$E$18</f>
        <v>3942000</v>
      </c>
      <c r="I7" s="29" t="n">
        <f aca="false">'Project Inputs and Calcs'!$E$17*8760*'Project Inputs and Calcs'!$E$18</f>
        <v>3942000</v>
      </c>
      <c r="J7" s="29" t="n">
        <f aca="false">'Project Inputs and Calcs'!$E$17*8760*'Project Inputs and Calcs'!$E$18</f>
        <v>3942000</v>
      </c>
      <c r="K7" s="29" t="n">
        <f aca="false">'Project Inputs and Calcs'!$E$17*8760*'Project Inputs and Calcs'!$E$18</f>
        <v>3942000</v>
      </c>
      <c r="L7" s="29" t="n">
        <f aca="false">'Project Inputs and Calcs'!$E$17*8760*'Project Inputs and Calcs'!$E$18</f>
        <v>3942000</v>
      </c>
      <c r="M7" s="29" t="n">
        <f aca="false">'Project Inputs and Calcs'!$E$17*8760*'Project Inputs and Calcs'!$E$18</f>
        <v>3942000</v>
      </c>
      <c r="N7" s="29" t="n">
        <f aca="false">'Project Inputs and Calcs'!$E$17*8760*'Project Inputs and Calcs'!$E$18</f>
        <v>3942000</v>
      </c>
      <c r="O7" s="29" t="n">
        <f aca="false">'Project Inputs and Calcs'!$E$17*8760*'Project Inputs and Calcs'!$E$18</f>
        <v>3942000</v>
      </c>
      <c r="P7" s="29" t="n">
        <f aca="false">'Project Inputs and Calcs'!$E$17*8760*'Project Inputs and Calcs'!$E$18</f>
        <v>3942000</v>
      </c>
      <c r="Q7" s="29" t="n">
        <f aca="false">'Project Inputs and Calcs'!$E$17*8760*'Project Inputs and Calcs'!$E$18</f>
        <v>3942000</v>
      </c>
      <c r="R7" s="29" t="n">
        <f aca="false">'Project Inputs and Calcs'!$E$17*8760*'Project Inputs and Calcs'!$E$18</f>
        <v>3942000</v>
      </c>
      <c r="S7" s="29" t="n">
        <f aca="false">'Project Inputs and Calcs'!$E$17*8760*'Project Inputs and Calcs'!$E$18</f>
        <v>3942000</v>
      </c>
      <c r="T7" s="29" t="n">
        <f aca="false">'Project Inputs and Calcs'!$E$17*8760*'Project Inputs and Calcs'!$E$18</f>
        <v>3942000</v>
      </c>
      <c r="U7" s="29" t="n">
        <f aca="false">'Project Inputs and Calcs'!$E$17*8760*'Project Inputs and Calcs'!$E$18</f>
        <v>3942000</v>
      </c>
      <c r="V7" s="29" t="n">
        <f aca="false">'Project Inputs and Calcs'!$E$17*8760*'Project Inputs and Calcs'!$E$18</f>
        <v>3942000</v>
      </c>
      <c r="W7" s="29" t="n">
        <f aca="false">'Project Inputs and Calcs'!$E$17*8760*'Project Inputs and Calcs'!$E$18</f>
        <v>3942000</v>
      </c>
      <c r="X7" s="29" t="n">
        <f aca="false">'Project Inputs and Calcs'!$E$17*8760*'Project Inputs and Calcs'!$E$18</f>
        <v>3942000</v>
      </c>
      <c r="Y7" s="29" t="n">
        <f aca="false">'Project Inputs and Calcs'!$E$17*8760*'Project Inputs and Calcs'!$E$18</f>
        <v>3942000</v>
      </c>
      <c r="Z7" s="29" t="n">
        <f aca="false">'Project Inputs and Calcs'!$E$17*8760*'Project Inputs and Calcs'!$E$18</f>
        <v>3942000</v>
      </c>
      <c r="AA7" s="29" t="n">
        <f aca="false">'Project Inputs and Calcs'!$E$17*8760*'Project Inputs and Calcs'!$E$18</f>
        <v>3942000</v>
      </c>
      <c r="AB7" s="29" t="n">
        <f aca="false">'Project Inputs and Calcs'!$E$17*8760*'Project Inputs and Calcs'!$E$18</f>
        <v>3942000</v>
      </c>
      <c r="AC7" s="29" t="n">
        <f aca="false">'Project Inputs and Calcs'!$E$17*8760*'Project Inputs and Calcs'!$E$18</f>
        <v>3942000</v>
      </c>
      <c r="AD7" s="29" t="n">
        <f aca="false">'Project Inputs and Calcs'!$E$17*8760*'Project Inputs and Calcs'!$E$18</f>
        <v>3942000</v>
      </c>
      <c r="AE7" s="29" t="n">
        <f aca="false">'Project Inputs and Calcs'!$E$17*8760*'Project Inputs and Calcs'!$E$18</f>
        <v>3942000</v>
      </c>
      <c r="AF7" s="29" t="n">
        <f aca="false">'Project Inputs and Calcs'!$E$17*8760*'Project Inputs and Calcs'!$E$18</f>
        <v>3942000</v>
      </c>
      <c r="AG7" s="29" t="n">
        <f aca="false">'Project Inputs and Calcs'!$E$17*8760*'Project Inputs and Calcs'!$E$18</f>
        <v>3942000</v>
      </c>
      <c r="AH7" s="29" t="n">
        <f aca="false">'Project Inputs and Calcs'!$E$17*8760*'Project Inputs and Calcs'!$E$18</f>
        <v>3942000</v>
      </c>
      <c r="AI7" s="29" t="n">
        <f aca="false">'Project Inputs and Calcs'!$E$17*8760*'Project Inputs and Calcs'!$E$18</f>
        <v>3942000</v>
      </c>
      <c r="AJ7" s="29" t="n">
        <f aca="false">'Project Inputs and Calcs'!$E$17*8760*'Project Inputs and Calcs'!$E$18</f>
        <v>3942000</v>
      </c>
      <c r="AK7" s="29" t="n">
        <f aca="false">'Project Inputs and Calcs'!$E$17*8760*'Project Inputs and Calcs'!$E$18</f>
        <v>3942000</v>
      </c>
      <c r="AL7" s="29" t="n">
        <f aca="false">'Project Inputs and Calcs'!$E$17*8760*'Project Inputs and Calcs'!$E$18</f>
        <v>3942000</v>
      </c>
      <c r="AM7" s="29" t="n">
        <f aca="false">'Project Inputs and Calcs'!$E$17*8760*'Project Inputs and Calcs'!$E$18</f>
        <v>3942000</v>
      </c>
      <c r="AN7" s="29" t="n">
        <f aca="false">'Project Inputs and Calcs'!$E$17*8760*'Project Inputs and Calcs'!$E$18</f>
        <v>3942000</v>
      </c>
      <c r="AO7" s="29" t="n">
        <f aca="false">'Project Inputs and Calcs'!$E$17*8760*'Project Inputs and Calcs'!$E$18</f>
        <v>3942000</v>
      </c>
      <c r="AP7" s="29" t="n">
        <f aca="false">'Project Inputs and Calcs'!$E$17*8760*'Project Inputs and Calcs'!$E$18</f>
        <v>3942000</v>
      </c>
      <c r="AQ7" s="29" t="n">
        <f aca="false">'Project Inputs and Calcs'!$E$17*8760*'Project Inputs and Calcs'!$E$18</f>
        <v>3942000</v>
      </c>
      <c r="AR7" s="29" t="n">
        <f aca="false">'Project Inputs and Calcs'!$E$17*8760*'Project Inputs and Calcs'!$E$18</f>
        <v>3942000</v>
      </c>
      <c r="AS7" s="29" t="n">
        <f aca="false">'Project Inputs and Calcs'!$E$17*8760*'Project Inputs and Calcs'!$E$18</f>
        <v>3942000</v>
      </c>
      <c r="AT7" s="29" t="n">
        <f aca="false">'Project Inputs and Calcs'!$E$17*8760*'Project Inputs and Calcs'!$E$18</f>
        <v>3942000</v>
      </c>
      <c r="AU7" s="29" t="n">
        <f aca="false">'Project Inputs and Calcs'!$E$17*8760*'Project Inputs and Calcs'!$E$18</f>
        <v>3942000</v>
      </c>
    </row>
    <row r="8" customFormat="false" ht="15" hidden="false" customHeight="false" outlineLevel="0" collapsed="false">
      <c r="A8" s="15"/>
      <c r="B8" s="15" t="s">
        <v>79</v>
      </c>
      <c r="D8" s="13" t="s">
        <v>76</v>
      </c>
      <c r="G8" s="30" t="n">
        <f aca="false">IF(G7&lt;G5,G7,G5)*(1-'Project Inputs and Calcs'!$E$19)</f>
        <v>3744900</v>
      </c>
      <c r="H8" s="30" t="n">
        <f aca="false">IF(H7&lt;H5,H7,H5)*(1-'Project Inputs and Calcs'!$E$19)</f>
        <v>3744900</v>
      </c>
      <c r="I8" s="30" t="n">
        <f aca="false">IF(I7&lt;I5,I7,I5)*(1-'Project Inputs and Calcs'!$E$19)</f>
        <v>3744900</v>
      </c>
      <c r="J8" s="30" t="n">
        <f aca="false">IF(J7&lt;J5,J7,J5)*(1-'Project Inputs and Calcs'!$E$19)</f>
        <v>3744900</v>
      </c>
      <c r="K8" s="30" t="n">
        <f aca="false">IF(K7&lt;K5,K7,K5)*(1-'Project Inputs and Calcs'!$E$19)</f>
        <v>3744900</v>
      </c>
      <c r="L8" s="30" t="n">
        <f aca="false">IF(L7&lt;L5,L7,L5)*(1-'Project Inputs and Calcs'!$E$19)</f>
        <v>3744900</v>
      </c>
      <c r="M8" s="30" t="n">
        <f aca="false">IF(M7&lt;M5,M7,M5)*(1-'Project Inputs and Calcs'!$E$19)</f>
        <v>3744900</v>
      </c>
      <c r="N8" s="30" t="n">
        <f aca="false">IF(N7&lt;N5,N7,N5)*(1-'Project Inputs and Calcs'!$E$19)</f>
        <v>3744900</v>
      </c>
      <c r="O8" s="30" t="n">
        <f aca="false">IF(O7&lt;O5,O7,O5)*(1-'Project Inputs and Calcs'!$E$19)</f>
        <v>3744900</v>
      </c>
      <c r="P8" s="30" t="n">
        <f aca="false">IF(P7&lt;P5,P7,P5)*(1-'Project Inputs and Calcs'!$E$19)</f>
        <v>3744900</v>
      </c>
      <c r="Q8" s="30" t="n">
        <f aca="false">IF(Q7&lt;Q5,Q7,Q5)*(1-'Project Inputs and Calcs'!$E$19)</f>
        <v>3744900</v>
      </c>
      <c r="R8" s="30" t="n">
        <f aca="false">IF(R7&lt;R5,R7,R5)*(1-'Project Inputs and Calcs'!$E$19)</f>
        <v>3739135.32993126</v>
      </c>
      <c r="S8" s="30" t="n">
        <f aca="false">IF(S7&lt;S5,S7,S5)*(1-'Project Inputs and Calcs'!$E$19)</f>
        <v>3675873.68319394</v>
      </c>
      <c r="T8" s="30" t="n">
        <f aca="false">IF(T7&lt;T5,T7,T5)*(1-'Project Inputs and Calcs'!$E$19)</f>
        <v>3613682.34699496</v>
      </c>
      <c r="U8" s="30" t="n">
        <f aca="false">IF(U7&lt;U5,U7,U5)*(1-'Project Inputs and Calcs'!$E$19)</f>
        <v>3552543.21297472</v>
      </c>
      <c r="V8" s="30" t="n">
        <f aca="false">IF(V7&lt;V5,V7,V5)*(1-'Project Inputs and Calcs'!$E$19)</f>
        <v>3492438.47914514</v>
      </c>
      <c r="W8" s="30" t="n">
        <f aca="false">IF(W7&lt;W5,W7,W5)*(1-'Project Inputs and Calcs'!$E$19)</f>
        <v>3433350.64470627</v>
      </c>
      <c r="X8" s="30" t="n">
        <f aca="false">IF(X7&lt;X5,X7,X5)*(1-'Project Inputs and Calcs'!$E$19)</f>
        <v>3375262.50495051</v>
      </c>
      <c r="Y8" s="30" t="n">
        <f aca="false">IF(Y7&lt;Y5,Y7,Y5)*(1-'Project Inputs and Calcs'!$E$19)</f>
        <v>3318157.14625309</v>
      </c>
      <c r="Z8" s="30" t="n">
        <f aca="false">IF(Z7&lt;Z5,Z7,Z5)*(1-'Project Inputs and Calcs'!$E$19)</f>
        <v>3262017.94114734</v>
      </c>
      <c r="AA8" s="30" t="n">
        <f aca="false">IF(AA7&lt;AA5,AA7,AA5)*(1-'Project Inputs and Calcs'!$E$19)</f>
        <v>3206828.54348318</v>
      </c>
      <c r="AB8" s="30" t="n">
        <f aca="false">IF(AB7&lt;AB5,AB7,AB5)*(1-'Project Inputs and Calcs'!$E$19)</f>
        <v>3152572.88366765</v>
      </c>
      <c r="AC8" s="30" t="n">
        <f aca="false">IF(AC7&lt;AC5,AC7,AC5)*(1-'Project Inputs and Calcs'!$E$19)</f>
        <v>3099235.16398584</v>
      </c>
      <c r="AD8" s="30" t="n">
        <f aca="false">IF(AD7&lt;AD5,AD7,AD5)*(1-'Project Inputs and Calcs'!$E$19)</f>
        <v>3046799.85400107</v>
      </c>
      <c r="AE8" s="30" t="n">
        <f aca="false">IF(AE7&lt;AE5,AE7,AE5)*(1-'Project Inputs and Calcs'!$E$19)</f>
        <v>2995251.68603286</v>
      </c>
      <c r="AF8" s="30" t="n">
        <f aca="false">IF(AF7&lt;AF5,AF7,AF5)*(1-'Project Inputs and Calcs'!$E$19)</f>
        <v>2944575.65071144</v>
      </c>
      <c r="AG8" s="30" t="n">
        <f aca="false">IF(AG7&lt;AG5,AG7,AG5)*(1-'Project Inputs and Calcs'!$E$19)</f>
        <v>2894756.99260739</v>
      </c>
      <c r="AH8" s="30" t="n">
        <f aca="false">IF(AH7&lt;AH5,AH7,AH5)*(1-'Project Inputs and Calcs'!$E$19)</f>
        <v>2845781.20593532</v>
      </c>
      <c r="AI8" s="30" t="n">
        <f aca="false">IF(AI7&lt;AI5,AI7,AI5)*(1-'Project Inputs and Calcs'!$E$19)</f>
        <v>2797634.03033017</v>
      </c>
      <c r="AJ8" s="30" t="n">
        <f aca="false">IF(AJ7&lt;AJ5,AJ7,AJ5)*(1-'Project Inputs and Calcs'!$E$19)</f>
        <v>2750301.44669504</v>
      </c>
      <c r="AK8" s="30" t="n">
        <f aca="false">IF(AK7&lt;AK5,AK7,AK5)*(1-'Project Inputs and Calcs'!$E$19)</f>
        <v>2703769.67311915</v>
      </c>
      <c r="AL8" s="30" t="n">
        <f aca="false">IF(AL7&lt;AL5,AL7,AL5)*(1-'Project Inputs and Calcs'!$E$19)</f>
        <v>2658025.16086501</v>
      </c>
      <c r="AM8" s="30" t="n">
        <f aca="false">IF(AM7&lt;AM5,AM7,AM5)*(1-'Project Inputs and Calcs'!$E$19)</f>
        <v>2613054.59042335</v>
      </c>
      <c r="AN8" s="30" t="n">
        <f aca="false">IF(AN7&lt;AN5,AN7,AN5)*(1-'Project Inputs and Calcs'!$E$19)</f>
        <v>2568844.86763492</v>
      </c>
      <c r="AO8" s="30" t="n">
        <f aca="false">IF(AO7&lt;AO5,AO7,AO5)*(1-'Project Inputs and Calcs'!$E$19)</f>
        <v>2525383.11987777</v>
      </c>
      <c r="AP8" s="30" t="n">
        <f aca="false">IF(AP7&lt;AP5,AP7,AP5)*(1-'Project Inputs and Calcs'!$E$19)</f>
        <v>2482656.69231918</v>
      </c>
      <c r="AQ8" s="30" t="n">
        <f aca="false">IF(AQ7&lt;AQ5,AQ7,AQ5)*(1-'Project Inputs and Calcs'!$E$19)</f>
        <v>2440653.14423085</v>
      </c>
      <c r="AR8" s="30" t="n">
        <f aca="false">IF(AR7&lt;AR5,AR7,AR5)*(1-'Project Inputs and Calcs'!$E$19)</f>
        <v>2399360.24536658</v>
      </c>
      <c r="AS8" s="30" t="n">
        <f aca="false">IF(AS7&lt;AS5,AS7,AS5)*(1-'Project Inputs and Calcs'!$E$19)</f>
        <v>2358765.97240114</v>
      </c>
      <c r="AT8" s="30" t="n">
        <f aca="false">IF(AT7&lt;AT5,AT7,AT5)*(1-'Project Inputs and Calcs'!$E$19)</f>
        <v>2318858.50542941</v>
      </c>
      <c r="AU8" s="30" t="n">
        <f aca="false">IF(AU7&lt;AU5,AU7,AU5)*(1-'Project Inputs and Calcs'!$E$19)</f>
        <v>2279626.22452477</v>
      </c>
      <c r="AV8" s="16"/>
    </row>
    <row r="9" customFormat="false" ht="15" hidden="false" customHeight="false" outlineLevel="0" collapsed="false">
      <c r="A9" s="15"/>
      <c r="B9" s="15" t="s">
        <v>80</v>
      </c>
      <c r="G9" s="18" t="n">
        <f aca="false">G8/G7</f>
        <v>0.95</v>
      </c>
      <c r="H9" s="18" t="n">
        <f aca="false">H8/H7</f>
        <v>0.95</v>
      </c>
      <c r="I9" s="18" t="n">
        <f aca="false">I8/I7</f>
        <v>0.95</v>
      </c>
      <c r="J9" s="18" t="n">
        <f aca="false">J8/J7</f>
        <v>0.95</v>
      </c>
      <c r="K9" s="18" t="n">
        <f aca="false">K8/K7</f>
        <v>0.95</v>
      </c>
      <c r="L9" s="18" t="n">
        <f aca="false">L8/L7</f>
        <v>0.95</v>
      </c>
      <c r="M9" s="18" t="n">
        <f aca="false">M8/M7</f>
        <v>0.95</v>
      </c>
      <c r="N9" s="18" t="n">
        <f aca="false">N8/N7</f>
        <v>0.95</v>
      </c>
      <c r="O9" s="18" t="n">
        <f aca="false">O8/O7</f>
        <v>0.95</v>
      </c>
      <c r="P9" s="18" t="n">
        <f aca="false">P8/P7</f>
        <v>0.95</v>
      </c>
      <c r="Q9" s="18" t="n">
        <f aca="false">Q8/Q7</f>
        <v>0.95</v>
      </c>
      <c r="R9" s="18" t="n">
        <f aca="false">R8/R7</f>
        <v>0.948537628090122</v>
      </c>
      <c r="S9" s="18" t="n">
        <f aca="false">S8/S7</f>
        <v>0.932489518821395</v>
      </c>
      <c r="T9" s="18" t="n">
        <f aca="false">T8/T7</f>
        <v>0.916712924148899</v>
      </c>
      <c r="U9" s="18" t="n">
        <f aca="false">U8/U7</f>
        <v>0.901203250374104</v>
      </c>
      <c r="V9" s="18" t="n">
        <f aca="false">V8/V7</f>
        <v>0.885955981518301</v>
      </c>
      <c r="W9" s="18" t="n">
        <f aca="false">W8/W7</f>
        <v>0.87096667800768</v>
      </c>
      <c r="X9" s="18" t="n">
        <f aca="false">X8/X7</f>
        <v>0.856230975380647</v>
      </c>
      <c r="Y9" s="18" t="n">
        <f aca="false">Y8/Y7</f>
        <v>0.84174458301702</v>
      </c>
      <c r="Z9" s="18" t="n">
        <f aca="false">Z8/Z7</f>
        <v>0.827503282888721</v>
      </c>
      <c r="AA9" s="18" t="n">
        <f aca="false">AA8/AA7</f>
        <v>0.813502928331604</v>
      </c>
      <c r="AB9" s="18" t="n">
        <f aca="false">AB8/AB7</f>
        <v>0.799739442838065</v>
      </c>
      <c r="AC9" s="18" t="n">
        <f aca="false">AC8/AC7</f>
        <v>0.786208818870075</v>
      </c>
      <c r="AD9" s="18" t="n">
        <f aca="false">AD8/AD7</f>
        <v>0.772907116692305</v>
      </c>
      <c r="AE9" s="18" t="n">
        <f aca="false">AE8/AE7</f>
        <v>0.759830463224978</v>
      </c>
      <c r="AF9" s="18" t="n">
        <f aca="false">AF8/AF7</f>
        <v>0.746975050916144</v>
      </c>
      <c r="AG9" s="18" t="n">
        <f aca="false">AG8/AG7</f>
        <v>0.734337136633026</v>
      </c>
      <c r="AH9" s="18" t="n">
        <f aca="false">AH8/AH7</f>
        <v>0.721913040572125</v>
      </c>
      <c r="AI9" s="18" t="n">
        <f aca="false">AI8/AI7</f>
        <v>0.709699145187766</v>
      </c>
      <c r="AJ9" s="18" t="n">
        <f aca="false">AJ8/AJ7</f>
        <v>0.697691894138772</v>
      </c>
      <c r="AK9" s="18" t="n">
        <f aca="false">AK8/AK7</f>
        <v>0.685887791252956</v>
      </c>
      <c r="AL9" s="18" t="n">
        <f aca="false">AL8/AL7</f>
        <v>0.674283399509134</v>
      </c>
      <c r="AM9" s="18" t="n">
        <f aca="false">AM8/AM7</f>
        <v>0.662875340036365</v>
      </c>
      <c r="AN9" s="18" t="n">
        <f aca="false">AN8/AN7</f>
        <v>0.651660291130116</v>
      </c>
      <c r="AO9" s="18" t="n">
        <f aca="false">AO8/AO7</f>
        <v>0.640634987285077</v>
      </c>
      <c r="AP9" s="18" t="n">
        <f aca="false">AP8/AP7</f>
        <v>0.629796218244337</v>
      </c>
      <c r="AQ9" s="18" t="n">
        <f aca="false">AQ8/AQ7</f>
        <v>0.619140828064649</v>
      </c>
      <c r="AR9" s="18" t="n">
        <f aca="false">AR8/AR7</f>
        <v>0.608665714197508</v>
      </c>
      <c r="AS9" s="18" t="n">
        <f aca="false">AS8/AS7</f>
        <v>0.598367826585778</v>
      </c>
      <c r="AT9" s="18" t="n">
        <f aca="false">AT8/AT7</f>
        <v>0.588244166775598</v>
      </c>
      <c r="AU9" s="18" t="n">
        <f aca="false">AU8/AU7</f>
        <v>0.578291787043321</v>
      </c>
    </row>
    <row r="10" customFormat="false" ht="15" hidden="false" customHeight="false" outlineLevel="0" collapsed="false">
      <c r="G10" s="42" t="n">
        <v>0</v>
      </c>
      <c r="H10" s="43" t="n">
        <v>1</v>
      </c>
      <c r="I10" s="42" t="n">
        <v>2</v>
      </c>
      <c r="J10" s="43" t="n">
        <v>3</v>
      </c>
      <c r="K10" s="39" t="n">
        <v>4</v>
      </c>
      <c r="L10" s="39" t="n">
        <v>5</v>
      </c>
      <c r="M10" s="39" t="n">
        <v>6</v>
      </c>
      <c r="N10" s="39" t="n">
        <v>7</v>
      </c>
      <c r="O10" s="39" t="n">
        <v>8</v>
      </c>
      <c r="P10" s="39" t="n">
        <v>9</v>
      </c>
      <c r="Q10" s="39" t="n">
        <v>10</v>
      </c>
      <c r="R10" s="39" t="n">
        <v>11</v>
      </c>
      <c r="S10" s="39" t="n">
        <v>12</v>
      </c>
      <c r="T10" s="39" t="n">
        <v>13</v>
      </c>
      <c r="U10" s="39" t="n">
        <v>14</v>
      </c>
      <c r="V10" s="39" t="n">
        <v>15</v>
      </c>
      <c r="W10" s="39" t="n">
        <v>16</v>
      </c>
      <c r="X10" s="39" t="n">
        <v>17</v>
      </c>
      <c r="Y10" s="39" t="n">
        <v>18</v>
      </c>
      <c r="Z10" s="39" t="n">
        <v>19</v>
      </c>
      <c r="AA10" s="39" t="n">
        <v>20</v>
      </c>
      <c r="AB10" s="39" t="n">
        <v>21</v>
      </c>
      <c r="AC10" s="39" t="n">
        <v>22</v>
      </c>
      <c r="AD10" s="39" t="n">
        <v>23</v>
      </c>
      <c r="AE10" s="39" t="n">
        <v>24</v>
      </c>
      <c r="AF10" s="39" t="n">
        <v>25</v>
      </c>
      <c r="AG10" s="39" t="n">
        <v>26</v>
      </c>
      <c r="AH10" s="39" t="n">
        <v>27</v>
      </c>
      <c r="AI10" s="39" t="n">
        <v>28</v>
      </c>
      <c r="AJ10" s="39" t="n">
        <v>29</v>
      </c>
      <c r="AK10" s="39" t="n">
        <v>30</v>
      </c>
      <c r="AL10" s="39" t="n">
        <v>31</v>
      </c>
      <c r="AM10" s="39" t="n">
        <v>32</v>
      </c>
      <c r="AN10" s="39" t="n">
        <v>33</v>
      </c>
      <c r="AO10" s="39" t="n">
        <v>34</v>
      </c>
      <c r="AP10" s="39" t="n">
        <v>35</v>
      </c>
      <c r="AQ10" s="39" t="n">
        <v>36</v>
      </c>
      <c r="AR10" s="39" t="n">
        <v>37</v>
      </c>
      <c r="AS10" s="39" t="n">
        <v>38</v>
      </c>
      <c r="AT10" s="39" t="n">
        <v>39</v>
      </c>
      <c r="AU10" s="39" t="n">
        <v>40</v>
      </c>
    </row>
    <row r="11" customFormat="false" ht="15" hidden="false" customHeight="false" outlineLevel="0" collapsed="false">
      <c r="A11" s="27" t="s">
        <v>81</v>
      </c>
    </row>
    <row r="12" customFormat="false" ht="15" hidden="false" customHeight="false" outlineLevel="0" collapsed="false">
      <c r="B12" s="1" t="str">
        <f aca="false">IF('Project Inputs and Calcs'!D2="Brownfield","Annual Steam Production","Annual Electricity Production")</f>
        <v>Annual Electricity Production</v>
      </c>
      <c r="D12" s="13" t="s">
        <v>76</v>
      </c>
      <c r="G12" s="44" t="n">
        <f aca="false">IF('Project Inputs and Calcs'!$D$3+'Project Inputs and Calcs'!$L$13&lt;='Financial Model'!G3,G8,0)</f>
        <v>0</v>
      </c>
      <c r="H12" s="44" t="n">
        <f aca="false">IF('Project Inputs and Calcs'!$D$3+'Project Inputs and Calcs'!$L$13&lt;='Financial Model'!H3,H8,0)</f>
        <v>0</v>
      </c>
      <c r="I12" s="44" t="n">
        <f aca="false">IF('Project Inputs and Calcs'!$D$3+'Project Inputs and Calcs'!$L$13&lt;='Financial Model'!I3,I8,0)</f>
        <v>0</v>
      </c>
      <c r="J12" s="44" t="n">
        <f aca="false">IF('Project Inputs and Calcs'!$D$3+'Project Inputs and Calcs'!$L$13&lt;='Financial Model'!J3,J8,0)</f>
        <v>3744900</v>
      </c>
      <c r="K12" s="44" t="n">
        <f aca="false">IF('Project Inputs and Calcs'!$D$3+'Project Inputs and Calcs'!$L$13&lt;='Financial Model'!K3,K8,0)</f>
        <v>3744900</v>
      </c>
      <c r="L12" s="44" t="n">
        <f aca="false">IF('Project Inputs and Calcs'!$D$3+'Project Inputs and Calcs'!$L$13&lt;='Financial Model'!L3,L8,0)</f>
        <v>3744900</v>
      </c>
      <c r="M12" s="44" t="n">
        <f aca="false">IF('Project Inputs and Calcs'!$D$3+'Project Inputs and Calcs'!$L$13&lt;='Financial Model'!M3,M8,0)</f>
        <v>3744900</v>
      </c>
      <c r="N12" s="44" t="n">
        <f aca="false">IF('Project Inputs and Calcs'!$D$3+'Project Inputs and Calcs'!$L$13&lt;='Financial Model'!N3,N8,0)</f>
        <v>3744900</v>
      </c>
      <c r="O12" s="44" t="n">
        <f aca="false">IF('Project Inputs and Calcs'!$D$3+'Project Inputs and Calcs'!$L$13&lt;='Financial Model'!O3,O8,0)</f>
        <v>3744900</v>
      </c>
      <c r="P12" s="44" t="n">
        <f aca="false">IF('Project Inputs and Calcs'!$D$3+'Project Inputs and Calcs'!$L$13&lt;='Financial Model'!P3,P8,0)</f>
        <v>3744900</v>
      </c>
      <c r="Q12" s="44" t="n">
        <f aca="false">IF('Project Inputs and Calcs'!$D$3+'Project Inputs and Calcs'!$L$13&lt;='Financial Model'!Q3,Q8,0)</f>
        <v>3744900</v>
      </c>
      <c r="R12" s="44" t="n">
        <f aca="false">IF('Project Inputs and Calcs'!$D$3+'Project Inputs and Calcs'!$L$13&lt;='Financial Model'!R3,R8,0)</f>
        <v>3739135.32993126</v>
      </c>
      <c r="S12" s="44" t="n">
        <f aca="false">IF('Project Inputs and Calcs'!$D$3+'Project Inputs and Calcs'!$L$13&lt;='Financial Model'!S3,S8,0)</f>
        <v>3675873.68319394</v>
      </c>
      <c r="T12" s="44" t="n">
        <f aca="false">IF('Project Inputs and Calcs'!$D$3+'Project Inputs and Calcs'!$L$13&lt;='Financial Model'!T3,T8,0)</f>
        <v>3613682.34699496</v>
      </c>
      <c r="U12" s="44" t="n">
        <f aca="false">IF('Project Inputs and Calcs'!$D$3+'Project Inputs and Calcs'!$L$13&lt;='Financial Model'!U3,U8,0)</f>
        <v>3552543.21297472</v>
      </c>
      <c r="V12" s="44" t="n">
        <f aca="false">IF('Project Inputs and Calcs'!$D$3+'Project Inputs and Calcs'!$L$13&lt;='Financial Model'!V3,V8,0)</f>
        <v>3492438.47914514</v>
      </c>
      <c r="W12" s="44" t="n">
        <f aca="false">IF('Project Inputs and Calcs'!$D$3+'Project Inputs and Calcs'!$L$13&lt;='Financial Model'!W3,W8,0)</f>
        <v>3433350.64470627</v>
      </c>
      <c r="X12" s="44" t="n">
        <f aca="false">IF('Project Inputs and Calcs'!$D$3+'Project Inputs and Calcs'!$L$13&lt;='Financial Model'!X3,X8,0)</f>
        <v>3375262.50495051</v>
      </c>
      <c r="Y12" s="44" t="n">
        <f aca="false">IF('Project Inputs and Calcs'!$D$3+'Project Inputs and Calcs'!$L$13&lt;='Financial Model'!Y3,Y8,0)</f>
        <v>3318157.14625309</v>
      </c>
      <c r="Z12" s="44" t="n">
        <f aca="false">IF('Project Inputs and Calcs'!$D$3+'Project Inputs and Calcs'!$L$13&lt;='Financial Model'!Z3,Z8,0)</f>
        <v>3262017.94114734</v>
      </c>
      <c r="AA12" s="44" t="n">
        <f aca="false">IF('Project Inputs and Calcs'!$D$3+'Project Inputs and Calcs'!$L$13&lt;='Financial Model'!AA3,AA8,0)</f>
        <v>3206828.54348318</v>
      </c>
      <c r="AB12" s="44" t="n">
        <f aca="false">IF('Project Inputs and Calcs'!$D$3+'Project Inputs and Calcs'!$L$13&lt;='Financial Model'!AB3,AB8,0)</f>
        <v>3152572.88366765</v>
      </c>
      <c r="AC12" s="44" t="n">
        <f aca="false">IF('Project Inputs and Calcs'!$D$3+'Project Inputs and Calcs'!$L$13&lt;='Financial Model'!AC3,AC8,0)</f>
        <v>3099235.16398584</v>
      </c>
      <c r="AD12" s="44" t="n">
        <f aca="false">IF('Project Inputs and Calcs'!$D$3+'Project Inputs and Calcs'!$L$13&lt;='Financial Model'!AD3,AD8,0)</f>
        <v>3046799.85400107</v>
      </c>
      <c r="AE12" s="44" t="n">
        <f aca="false">IF('Project Inputs and Calcs'!$D$3+'Project Inputs and Calcs'!$L$13&lt;='Financial Model'!AE3,AE8,0)</f>
        <v>2995251.68603286</v>
      </c>
      <c r="AF12" s="44" t="n">
        <f aca="false">IF('Project Inputs and Calcs'!$D$3+'Project Inputs and Calcs'!$L$13&lt;='Financial Model'!AF3,AF8,0)</f>
        <v>2944575.65071144</v>
      </c>
      <c r="AG12" s="44" t="n">
        <f aca="false">IF('Project Inputs and Calcs'!$D$3+'Project Inputs and Calcs'!$L$13&lt;='Financial Model'!AG3,AG8,0)</f>
        <v>2894756.99260739</v>
      </c>
      <c r="AH12" s="44" t="n">
        <f aca="false">IF('Project Inputs and Calcs'!$D$3+'Project Inputs and Calcs'!$L$13&lt;='Financial Model'!AH3,AH8,0)</f>
        <v>2845781.20593532</v>
      </c>
      <c r="AI12" s="44" t="n">
        <f aca="false">IF('Project Inputs and Calcs'!$D$3+'Project Inputs and Calcs'!$L$13&lt;='Financial Model'!AI3,AI8,0)</f>
        <v>2797634.03033017</v>
      </c>
      <c r="AJ12" s="44" t="n">
        <f aca="false">IF('Project Inputs and Calcs'!$D$3+'Project Inputs and Calcs'!$L$13&lt;='Financial Model'!AJ3,AJ8,0)</f>
        <v>2750301.44669504</v>
      </c>
      <c r="AK12" s="44" t="n">
        <f aca="false">IF('Project Inputs and Calcs'!$D$3+'Project Inputs and Calcs'!$L$13&lt;='Financial Model'!AK3,AK8,0)</f>
        <v>2703769.67311915</v>
      </c>
      <c r="AL12" s="44" t="n">
        <f aca="false">IF('Project Inputs and Calcs'!$D$3+'Project Inputs and Calcs'!$L$13&lt;='Financial Model'!AL3,AL8,0)</f>
        <v>2658025.16086501</v>
      </c>
      <c r="AM12" s="44" t="n">
        <f aca="false">IF('Project Inputs and Calcs'!$D$3+'Project Inputs and Calcs'!$L$13&lt;='Financial Model'!AM3,AM8,0)</f>
        <v>2613054.59042335</v>
      </c>
      <c r="AN12" s="44" t="n">
        <f aca="false">IF('Project Inputs and Calcs'!$D$3+'Project Inputs and Calcs'!$L$13&lt;='Financial Model'!AN3,AN8,0)</f>
        <v>2568844.86763492</v>
      </c>
      <c r="AO12" s="44" t="n">
        <f aca="false">IF('Project Inputs and Calcs'!$D$3+'Project Inputs and Calcs'!$L$13&lt;='Financial Model'!AO3,AO8,0)</f>
        <v>2525383.11987777</v>
      </c>
      <c r="AP12" s="44" t="n">
        <f aca="false">IF('Project Inputs and Calcs'!$D$3+'Project Inputs and Calcs'!$L$13&lt;='Financial Model'!AP3,AP8,0)</f>
        <v>2482656.69231918</v>
      </c>
      <c r="AQ12" s="44" t="n">
        <f aca="false">IF('Project Inputs and Calcs'!$D$3+'Project Inputs and Calcs'!$L$13&lt;='Financial Model'!AQ3,AQ8,0)</f>
        <v>2440653.14423085</v>
      </c>
      <c r="AR12" s="44" t="n">
        <f aca="false">IF('Project Inputs and Calcs'!$D$3+'Project Inputs and Calcs'!$L$13&lt;='Financial Model'!AR3,AR8,0)</f>
        <v>2399360.24536658</v>
      </c>
      <c r="AS12" s="44" t="n">
        <f aca="false">IF('Project Inputs and Calcs'!$D$3+'Project Inputs and Calcs'!$L$13&lt;='Financial Model'!AS3,AS8,0)</f>
        <v>2358765.97240114</v>
      </c>
      <c r="AT12" s="44" t="n">
        <f aca="false">IF('Project Inputs and Calcs'!$D$3+'Project Inputs and Calcs'!$L$13&lt;='Financial Model'!AT3,AT8,0)</f>
        <v>2318858.50542941</v>
      </c>
      <c r="AU12" s="44" t="n">
        <f aca="false">IF('Project Inputs and Calcs'!$D$3+'Project Inputs and Calcs'!$L$13&lt;='Financial Model'!AU3,AU8,0)</f>
        <v>2279626.22452477</v>
      </c>
    </row>
    <row r="13" s="39" customFormat="true" ht="15" hidden="false" customHeight="false" outlineLevel="0" collapsed="false">
      <c r="A13" s="1"/>
      <c r="B13" s="1" t="s">
        <v>82</v>
      </c>
      <c r="C13" s="1"/>
      <c r="D13" s="45" t="s">
        <v>55</v>
      </c>
      <c r="E13" s="37"/>
      <c r="F13" s="2"/>
      <c r="G13" s="46" t="n">
        <f aca="false">IF(G10&gt;='Project Inputs and Calcs'!$L$13,'Project Inputs and Calcs'!$E$22*10,0)</f>
        <v>0</v>
      </c>
      <c r="H13" s="46" t="n">
        <f aca="false">IF(H10&gt;='Project Inputs and Calcs'!$L$13,'Project Inputs and Calcs'!$E$22*10,0)</f>
        <v>0</v>
      </c>
      <c r="I13" s="46" t="n">
        <f aca="false">IF(I10&gt;='Project Inputs and Calcs'!$L$13,'Project Inputs and Calcs'!$E$22*10,0)</f>
        <v>0</v>
      </c>
      <c r="J13" s="46" t="n">
        <f aca="false">IF(J10&gt;='Project Inputs and Calcs'!$L$13,'Project Inputs and Calcs'!$E$22*10,0)</f>
        <v>80</v>
      </c>
      <c r="K13" s="46" t="n">
        <f aca="false">IF(K10&gt;='Project Inputs and Calcs'!$L$13,'Project Inputs and Calcs'!$E$22*10,0)</f>
        <v>80</v>
      </c>
      <c r="L13" s="46" t="n">
        <f aca="false">IF(L10&gt;='Project Inputs and Calcs'!$L$13,'Project Inputs and Calcs'!$E$22*10,0)</f>
        <v>80</v>
      </c>
      <c r="M13" s="46" t="n">
        <f aca="false">IF(M10&gt;='Project Inputs and Calcs'!$L$13,'Project Inputs and Calcs'!$E$22*10,0)</f>
        <v>80</v>
      </c>
      <c r="N13" s="46" t="n">
        <f aca="false">IF(N10&gt;='Project Inputs and Calcs'!$L$13,'Project Inputs and Calcs'!$E$22*10,0)</f>
        <v>80</v>
      </c>
      <c r="O13" s="46" t="n">
        <f aca="false">IF(O10&gt;='Project Inputs and Calcs'!$L$13,'Project Inputs and Calcs'!$E$22*10,0)</f>
        <v>80</v>
      </c>
      <c r="P13" s="46" t="n">
        <f aca="false">IF(P10&gt;='Project Inputs and Calcs'!$L$13,'Project Inputs and Calcs'!$E$22*10,0)</f>
        <v>80</v>
      </c>
      <c r="Q13" s="46" t="n">
        <f aca="false">IF(Q10&gt;='Project Inputs and Calcs'!$L$13,'Project Inputs and Calcs'!$E$22*10,0)</f>
        <v>80</v>
      </c>
      <c r="R13" s="46" t="n">
        <f aca="false">IF(R10&gt;='Project Inputs and Calcs'!$L$13,'Project Inputs and Calcs'!$E$22*10,0)</f>
        <v>80</v>
      </c>
      <c r="S13" s="46" t="n">
        <f aca="false">IF(S10&gt;='Project Inputs and Calcs'!$L$13,'Project Inputs and Calcs'!$E$22*10,0)</f>
        <v>80</v>
      </c>
      <c r="T13" s="46" t="n">
        <f aca="false">IF(T10&gt;='Project Inputs and Calcs'!$L$13,'Project Inputs and Calcs'!$E$22*10,0)</f>
        <v>80</v>
      </c>
      <c r="U13" s="46" t="n">
        <f aca="false">IF(U10&gt;='Project Inputs and Calcs'!$L$13,'Project Inputs and Calcs'!$E$22*10,0)</f>
        <v>80</v>
      </c>
      <c r="V13" s="46" t="n">
        <f aca="false">IF(V10&gt;='Project Inputs and Calcs'!$L$13,'Project Inputs and Calcs'!$E$22*10,0)</f>
        <v>80</v>
      </c>
      <c r="W13" s="46" t="n">
        <f aca="false">IF(W10&gt;='Project Inputs and Calcs'!$L$13,'Project Inputs and Calcs'!$E$22*10,0)</f>
        <v>80</v>
      </c>
      <c r="X13" s="46" t="n">
        <f aca="false">IF(X10&gt;='Project Inputs and Calcs'!$L$13,'Project Inputs and Calcs'!$E$22*10,0)</f>
        <v>80</v>
      </c>
      <c r="Y13" s="46" t="n">
        <f aca="false">IF(Y10&gt;='Project Inputs and Calcs'!$L$13,'Project Inputs and Calcs'!$E$22*10,0)</f>
        <v>80</v>
      </c>
      <c r="Z13" s="46" t="n">
        <f aca="false">IF(Z10&gt;='Project Inputs and Calcs'!$L$13,'Project Inputs and Calcs'!$E$22*10,0)</f>
        <v>80</v>
      </c>
      <c r="AA13" s="46" t="n">
        <f aca="false">IF(AA10&gt;='Project Inputs and Calcs'!$L$13,'Project Inputs and Calcs'!$E$22*10,0)</f>
        <v>80</v>
      </c>
      <c r="AB13" s="46" t="n">
        <f aca="false">IF(AB10&gt;='Project Inputs and Calcs'!$L$13,'Project Inputs and Calcs'!$E$22*10,0)</f>
        <v>80</v>
      </c>
      <c r="AC13" s="46" t="n">
        <f aca="false">IF(AC10&gt;='Project Inputs and Calcs'!$L$13,'Project Inputs and Calcs'!$E$22*10,0)</f>
        <v>80</v>
      </c>
      <c r="AD13" s="46" t="n">
        <f aca="false">IF(AD10&gt;='Project Inputs and Calcs'!$L$13,'Project Inputs and Calcs'!$E$22*10,0)</f>
        <v>80</v>
      </c>
      <c r="AE13" s="46" t="n">
        <f aca="false">IF(AE10&gt;='Project Inputs and Calcs'!$L$13,'Project Inputs and Calcs'!$E$22*10,0)</f>
        <v>80</v>
      </c>
      <c r="AF13" s="46" t="n">
        <f aca="false">IF(AF10&gt;='Project Inputs and Calcs'!$L$13,'Project Inputs and Calcs'!$E$22*10,0)</f>
        <v>80</v>
      </c>
      <c r="AG13" s="46" t="n">
        <f aca="false">IF(AG10&gt;='Project Inputs and Calcs'!$L$13,'Project Inputs and Calcs'!$E$22*10,0)</f>
        <v>80</v>
      </c>
      <c r="AH13" s="46" t="n">
        <f aca="false">IF(AH10&gt;='Project Inputs and Calcs'!$L$13,'Project Inputs and Calcs'!$E$22*10,0)</f>
        <v>80</v>
      </c>
      <c r="AI13" s="46" t="n">
        <f aca="false">IF(AI10&gt;='Project Inputs and Calcs'!$L$13,'Project Inputs and Calcs'!$E$22*10,0)</f>
        <v>80</v>
      </c>
      <c r="AJ13" s="46" t="n">
        <f aca="false">IF(AJ10&gt;='Project Inputs and Calcs'!$L$13,'Project Inputs and Calcs'!$E$22*10,0)</f>
        <v>80</v>
      </c>
      <c r="AK13" s="46" t="n">
        <f aca="false">IF(AK10&gt;='Project Inputs and Calcs'!$L$13,'Project Inputs and Calcs'!$E$22*10,0)</f>
        <v>80</v>
      </c>
      <c r="AL13" s="46" t="n">
        <f aca="false">IF(AL10&gt;='Project Inputs and Calcs'!$L$13,'Project Inputs and Calcs'!$E$22*10,0)</f>
        <v>80</v>
      </c>
      <c r="AM13" s="46" t="n">
        <f aca="false">IF(AM10&gt;='Project Inputs and Calcs'!$L$13,'Project Inputs and Calcs'!$E$22*10,0)</f>
        <v>80</v>
      </c>
      <c r="AN13" s="46" t="n">
        <f aca="false">IF(AN10&gt;='Project Inputs and Calcs'!$L$13,'Project Inputs and Calcs'!$E$22*10,0)</f>
        <v>80</v>
      </c>
      <c r="AO13" s="46" t="n">
        <f aca="false">IF(AO10&gt;='Project Inputs and Calcs'!$L$13,'Project Inputs and Calcs'!$E$22*10,0)</f>
        <v>80</v>
      </c>
      <c r="AP13" s="46" t="n">
        <f aca="false">IF(AP10&gt;='Project Inputs and Calcs'!$L$13,'Project Inputs and Calcs'!$E$22*10,0)</f>
        <v>80</v>
      </c>
      <c r="AQ13" s="46" t="n">
        <f aca="false">IF(AQ10&gt;='Project Inputs and Calcs'!$L$13,'Project Inputs and Calcs'!$E$22*10,0)</f>
        <v>80</v>
      </c>
      <c r="AR13" s="46" t="n">
        <f aca="false">IF(AR10&gt;='Project Inputs and Calcs'!$L$13,'Project Inputs and Calcs'!$E$22*10,0)</f>
        <v>80</v>
      </c>
      <c r="AS13" s="46" t="n">
        <f aca="false">IF(AS10&gt;='Project Inputs and Calcs'!$L$13,'Project Inputs and Calcs'!$E$22*10,0)</f>
        <v>80</v>
      </c>
      <c r="AT13" s="46" t="n">
        <f aca="false">IF(AT10&gt;='Project Inputs and Calcs'!$L$13,'Project Inputs and Calcs'!$E$22*10,0)</f>
        <v>80</v>
      </c>
      <c r="AU13" s="46" t="n">
        <f aca="false">IF(AU10&gt;='Project Inputs and Calcs'!$L$13,'Project Inputs and Calcs'!$E$22*10,0)</f>
        <v>80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</row>
    <row r="14" customFormat="false" ht="15" hidden="false" customHeight="false" outlineLevel="0" collapsed="false">
      <c r="B14" s="1" t="str">
        <f aca="false">IF('Project Inputs and Calcs'!$D$2="Brownfield","Revenue from Sale of Steam", "Revenue from Sale of Electricity")</f>
        <v>Revenue from Sale of Electricity</v>
      </c>
      <c r="D14" s="13" t="s">
        <v>42</v>
      </c>
      <c r="G14" s="30" t="n">
        <f aca="false">G13*G12/1000000</f>
        <v>0</v>
      </c>
      <c r="H14" s="30" t="n">
        <f aca="false">H13*H12/1000000</f>
        <v>0</v>
      </c>
      <c r="I14" s="30" t="n">
        <f aca="false">I13*I12/1000000</f>
        <v>0</v>
      </c>
      <c r="J14" s="30" t="n">
        <f aca="false">J13*J12/1000000</f>
        <v>299.592</v>
      </c>
      <c r="K14" s="30" t="n">
        <f aca="false">K13*K12/1000000</f>
        <v>299.592</v>
      </c>
      <c r="L14" s="30" t="n">
        <f aca="false">L13*L12/1000000</f>
        <v>299.592</v>
      </c>
      <c r="M14" s="30" t="n">
        <f aca="false">M13*M12/1000000</f>
        <v>299.592</v>
      </c>
      <c r="N14" s="30" t="n">
        <f aca="false">N13*N12/1000000</f>
        <v>299.592</v>
      </c>
      <c r="O14" s="30" t="n">
        <f aca="false">O13*O12/1000000</f>
        <v>299.592</v>
      </c>
      <c r="P14" s="30" t="n">
        <f aca="false">P13*P12/1000000</f>
        <v>299.592</v>
      </c>
      <c r="Q14" s="30" t="n">
        <f aca="false">Q13*Q12/1000000</f>
        <v>299.592</v>
      </c>
      <c r="R14" s="30" t="n">
        <f aca="false">R13*R12/1000000</f>
        <v>299.130826394501</v>
      </c>
      <c r="S14" s="30" t="n">
        <f aca="false">S13*S12/1000000</f>
        <v>294.069894655515</v>
      </c>
      <c r="T14" s="30" t="n">
        <f aca="false">T13*T12/1000000</f>
        <v>289.094587759597</v>
      </c>
      <c r="U14" s="30" t="n">
        <f aca="false">U13*U12/1000000</f>
        <v>284.203457037977</v>
      </c>
      <c r="V14" s="30" t="n">
        <f aca="false">V13*V12/1000000</f>
        <v>279.395078331612</v>
      </c>
      <c r="W14" s="30" t="n">
        <f aca="false">W13*W12/1000000</f>
        <v>274.668051576502</v>
      </c>
      <c r="X14" s="30" t="n">
        <f aca="false">X13*X12/1000000</f>
        <v>270.021000396041</v>
      </c>
      <c r="Y14" s="30" t="n">
        <f aca="false">Y13*Y12/1000000</f>
        <v>265.452571700247</v>
      </c>
      <c r="Z14" s="30" t="n">
        <f aca="false">Z13*Z12/1000000</f>
        <v>260.961435291787</v>
      </c>
      <c r="AA14" s="30" t="n">
        <f aca="false">AA13*AA12/1000000</f>
        <v>256.546283478655</v>
      </c>
      <c r="AB14" s="30" t="n">
        <f aca="false">AB13*AB12/1000000</f>
        <v>252.205830693412</v>
      </c>
      <c r="AC14" s="30" t="n">
        <f aca="false">AC13*AC12/1000000</f>
        <v>247.938813118867</v>
      </c>
      <c r="AD14" s="30" t="n">
        <f aca="false">AD13*AD12/1000000</f>
        <v>243.743988320085</v>
      </c>
      <c r="AE14" s="30" t="n">
        <f aca="false">AE13*AE12/1000000</f>
        <v>239.620134882629</v>
      </c>
      <c r="AF14" s="30" t="n">
        <f aca="false">AF13*AF12/1000000</f>
        <v>235.566052056915</v>
      </c>
      <c r="AG14" s="30" t="n">
        <f aca="false">AG13*AG12/1000000</f>
        <v>231.580559408591</v>
      </c>
      <c r="AH14" s="30" t="n">
        <f aca="false">AH13*AH12/1000000</f>
        <v>227.662496474825</v>
      </c>
      <c r="AI14" s="30" t="n">
        <f aca="false">AI13*AI12/1000000</f>
        <v>223.810722426414</v>
      </c>
      <c r="AJ14" s="30" t="n">
        <f aca="false">AJ13*AJ12/1000000</f>
        <v>220.024115735603</v>
      </c>
      <c r="AK14" s="30" t="n">
        <f aca="false">AK13*AK12/1000000</f>
        <v>216.301573849532</v>
      </c>
      <c r="AL14" s="30" t="n">
        <f aca="false">AL13*AL12/1000000</f>
        <v>212.642012869201</v>
      </c>
      <c r="AM14" s="30" t="n">
        <f aca="false">AM13*AM12/1000000</f>
        <v>209.044367233868</v>
      </c>
      <c r="AN14" s="30" t="n">
        <f aca="false">AN13*AN12/1000000</f>
        <v>205.507589410793</v>
      </c>
      <c r="AO14" s="30" t="n">
        <f aca="false">AO13*AO12/1000000</f>
        <v>202.030649590222</v>
      </c>
      <c r="AP14" s="30" t="n">
        <f aca="false">AP13*AP12/1000000</f>
        <v>198.612535385534</v>
      </c>
      <c r="AQ14" s="30" t="n">
        <f aca="false">AQ13*AQ12/1000000</f>
        <v>195.252251538468</v>
      </c>
      <c r="AR14" s="30" t="n">
        <f aca="false">AR13*AR12/1000000</f>
        <v>191.948819629326</v>
      </c>
      <c r="AS14" s="30" t="n">
        <f aca="false">AS13*AS12/1000000</f>
        <v>188.701277792091</v>
      </c>
      <c r="AT14" s="30" t="n">
        <f aca="false">AT13*AT12/1000000</f>
        <v>185.508680434353</v>
      </c>
      <c r="AU14" s="30" t="n">
        <f aca="false">AU13*AU12/1000000</f>
        <v>182.370097961982</v>
      </c>
    </row>
    <row r="15" customFormat="false" ht="15" hidden="false" customHeight="false" outlineLevel="0" collapsed="false">
      <c r="A15" s="1" t="s">
        <v>83</v>
      </c>
      <c r="L15" s="30"/>
    </row>
    <row r="16" customFormat="false" ht="15" hidden="false" customHeight="false" outlineLevel="0" collapsed="false">
      <c r="B16" s="1" t="s">
        <v>84</v>
      </c>
      <c r="C16" s="16"/>
      <c r="G16" s="47" t="n">
        <f aca="false">IF(G10&gt;='Project Inputs and Calcs'!$L$13,('Project Inputs and Calcs'!$E$34/100*($G$7*10)/1000000),0)</f>
        <v>0</v>
      </c>
      <c r="H16" s="47" t="n">
        <f aca="false">IF(H10&gt;='Project Inputs and Calcs'!$L$13,('Project Inputs and Calcs'!$E$34/100*($G$7*10)/1000000),0)</f>
        <v>0</v>
      </c>
      <c r="I16" s="47" t="n">
        <f aca="false">IF(I10&gt;='Project Inputs and Calcs'!$L$13,('Project Inputs and Calcs'!$E$34/100*($G$7*10)/1000000),0)</f>
        <v>0</v>
      </c>
      <c r="J16" s="47" t="n">
        <f aca="false">IF(J10&gt;='Project Inputs and Calcs'!$L$13,('Project Inputs and Calcs'!$E$34/100*($G$7*10)/1000000),0)</f>
        <v>9.855</v>
      </c>
      <c r="K16" s="47" t="n">
        <f aca="false">IF(K10&gt;='Project Inputs and Calcs'!$L$13,('Project Inputs and Calcs'!$E$34/100*($G$7*10)/1000000),0)</f>
        <v>9.855</v>
      </c>
      <c r="L16" s="47" t="n">
        <f aca="false">IF(L10&gt;='Project Inputs and Calcs'!$L$13,('Project Inputs and Calcs'!$E$34/100*($G$7*10)/1000000),0)</f>
        <v>9.855</v>
      </c>
      <c r="M16" s="47" t="n">
        <f aca="false">IF(M10&gt;='Project Inputs and Calcs'!$L$13,('Project Inputs and Calcs'!$E$34/100*($G$7*10)/1000000),0)</f>
        <v>9.855</v>
      </c>
      <c r="N16" s="47" t="n">
        <f aca="false">IF(N10&gt;='Project Inputs and Calcs'!$L$13,('Project Inputs and Calcs'!$E$34/100*($G$7*10)/1000000),0)</f>
        <v>9.855</v>
      </c>
      <c r="O16" s="47" t="n">
        <f aca="false">IF(O10&gt;='Project Inputs and Calcs'!$L$13,('Project Inputs and Calcs'!$E$34/100*($G$7*10)/1000000),0)</f>
        <v>9.855</v>
      </c>
      <c r="P16" s="47" t="n">
        <f aca="false">IF(P10&gt;='Project Inputs and Calcs'!$L$13,('Project Inputs and Calcs'!$E$34/100*($G$7*10)/1000000),0)</f>
        <v>9.855</v>
      </c>
      <c r="Q16" s="47" t="n">
        <f aca="false">IF(Q10&gt;='Project Inputs and Calcs'!$L$13,('Project Inputs and Calcs'!$E$34/100*($G$7*10)/1000000),0)</f>
        <v>9.855</v>
      </c>
      <c r="R16" s="47" t="n">
        <f aca="false">IF(R10&gt;='Project Inputs and Calcs'!$L$13,('Project Inputs and Calcs'!$E$34/100*($G$7*10)/1000000),0)</f>
        <v>9.855</v>
      </c>
      <c r="S16" s="47" t="n">
        <f aca="false">IF(S10&gt;='Project Inputs and Calcs'!$L$13,('Project Inputs and Calcs'!$E$34/100*($G$7*10)/1000000),0)</f>
        <v>9.855</v>
      </c>
      <c r="T16" s="47" t="n">
        <f aca="false">IF(T10&gt;='Project Inputs and Calcs'!$L$13,('Project Inputs and Calcs'!$E$34/100*($G$7*10)/1000000),0)</f>
        <v>9.855</v>
      </c>
      <c r="U16" s="47" t="n">
        <f aca="false">IF(U10&gt;='Project Inputs and Calcs'!$L$13,('Project Inputs and Calcs'!$E$34/100*($G$7*10)/1000000),0)</f>
        <v>9.855</v>
      </c>
      <c r="V16" s="47" t="n">
        <f aca="false">IF(V10&gt;='Project Inputs and Calcs'!$L$13,('Project Inputs and Calcs'!$E$34/100*($G$7*10)/1000000),0)</f>
        <v>9.855</v>
      </c>
      <c r="W16" s="47" t="n">
        <f aca="false">IF(W10&gt;='Project Inputs and Calcs'!$L$13,('Project Inputs and Calcs'!$E$34/100*($G$7*10)/1000000),0)</f>
        <v>9.855</v>
      </c>
      <c r="X16" s="47" t="n">
        <f aca="false">IF(X10&gt;='Project Inputs and Calcs'!$L$13,('Project Inputs and Calcs'!$E$34/100*($G$7*10)/1000000),0)</f>
        <v>9.855</v>
      </c>
      <c r="Y16" s="47" t="n">
        <f aca="false">IF(Y10&gt;='Project Inputs and Calcs'!$L$13,('Project Inputs and Calcs'!$E$34/100*($G$7*10)/1000000),0)</f>
        <v>9.855</v>
      </c>
      <c r="Z16" s="47" t="n">
        <f aca="false">IF(Z10&gt;='Project Inputs and Calcs'!$L$13,('Project Inputs and Calcs'!$E$34/100*($G$7*10)/1000000),0)</f>
        <v>9.855</v>
      </c>
      <c r="AA16" s="47" t="n">
        <f aca="false">IF(AA10&gt;='Project Inputs and Calcs'!$L$13,('Project Inputs and Calcs'!$E$34/100*($G$7*10)/1000000),0)</f>
        <v>9.855</v>
      </c>
      <c r="AB16" s="47" t="n">
        <f aca="false">IF(AB10&gt;='Project Inputs and Calcs'!$L$13,('Project Inputs and Calcs'!$E$34/100*($G$7*10)/1000000),0)</f>
        <v>9.855</v>
      </c>
      <c r="AC16" s="47" t="n">
        <f aca="false">IF(AC10&gt;='Project Inputs and Calcs'!$L$13,('Project Inputs and Calcs'!$E$34/100*($G$7*10)/1000000),0)</f>
        <v>9.855</v>
      </c>
      <c r="AD16" s="47" t="n">
        <f aca="false">IF(AD10&gt;='Project Inputs and Calcs'!$L$13,('Project Inputs and Calcs'!$E$34/100*($G$7*10)/1000000),0)</f>
        <v>9.855</v>
      </c>
      <c r="AE16" s="47" t="n">
        <f aca="false">IF(AE10&gt;='Project Inputs and Calcs'!$L$13,('Project Inputs and Calcs'!$E$34/100*($G$7*10)/1000000),0)</f>
        <v>9.855</v>
      </c>
      <c r="AF16" s="47" t="n">
        <f aca="false">IF(AF10&gt;='Project Inputs and Calcs'!$L$13,('Project Inputs and Calcs'!$E$34/100*($G$7*10)/1000000),0)</f>
        <v>9.855</v>
      </c>
      <c r="AG16" s="47" t="n">
        <f aca="false">IF(AG10&gt;='Project Inputs and Calcs'!$L$13,('Project Inputs and Calcs'!$E$34/100*($G$7*10)/1000000),0)</f>
        <v>9.855</v>
      </c>
      <c r="AH16" s="47" t="n">
        <f aca="false">IF(AH10&gt;='Project Inputs and Calcs'!$L$13,('Project Inputs and Calcs'!$E$34/100*($G$7*10)/1000000),0)</f>
        <v>9.855</v>
      </c>
      <c r="AI16" s="47" t="n">
        <f aca="false">IF(AI10&gt;='Project Inputs and Calcs'!$L$13,('Project Inputs and Calcs'!$E$34/100*($G$7*10)/1000000),0)</f>
        <v>9.855</v>
      </c>
      <c r="AJ16" s="47" t="n">
        <f aca="false">IF(AJ10&gt;='Project Inputs and Calcs'!$L$13,('Project Inputs and Calcs'!$E$34/100*($G$7*10)/1000000),0)</f>
        <v>9.855</v>
      </c>
      <c r="AK16" s="47" t="n">
        <f aca="false">IF(AK10&gt;='Project Inputs and Calcs'!$L$13,('Project Inputs and Calcs'!$E$34/100*($G$7*10)/1000000),0)</f>
        <v>9.855</v>
      </c>
      <c r="AL16" s="47" t="n">
        <f aca="false">IF(AL10&gt;='Project Inputs and Calcs'!$L$13,('Project Inputs and Calcs'!$E$34/100*($G$7*10)/1000000),0)</f>
        <v>9.855</v>
      </c>
      <c r="AM16" s="47" t="n">
        <f aca="false">IF(AM10&gt;='Project Inputs and Calcs'!$L$13,('Project Inputs and Calcs'!$E$34/100*($G$7*10)/1000000),0)</f>
        <v>9.855</v>
      </c>
      <c r="AN16" s="47" t="n">
        <f aca="false">IF(AN10&gt;='Project Inputs and Calcs'!$L$13,('Project Inputs and Calcs'!$E$34/100*($G$7*10)/1000000),0)</f>
        <v>9.855</v>
      </c>
      <c r="AO16" s="47" t="n">
        <f aca="false">IF(AO10&gt;='Project Inputs and Calcs'!$L$13,('Project Inputs and Calcs'!$E$34/100*($G$7*10)/1000000),0)</f>
        <v>9.855</v>
      </c>
      <c r="AP16" s="47" t="n">
        <f aca="false">IF(AP10&gt;='Project Inputs and Calcs'!$L$13,('Project Inputs and Calcs'!$E$34/100*($G$7*10)/1000000),0)</f>
        <v>9.855</v>
      </c>
      <c r="AQ16" s="47" t="n">
        <f aca="false">IF(AQ10&gt;='Project Inputs and Calcs'!$L$13,('Project Inputs and Calcs'!$E$34/100*($G$7*10)/1000000),0)</f>
        <v>9.855</v>
      </c>
      <c r="AR16" s="47" t="n">
        <f aca="false">IF(AR10&gt;='Project Inputs and Calcs'!$L$13,('Project Inputs and Calcs'!$E$34/100*($G$7*10)/1000000),0)</f>
        <v>9.855</v>
      </c>
      <c r="AS16" s="47" t="n">
        <f aca="false">IF(AS10&gt;='Project Inputs and Calcs'!$L$13,('Project Inputs and Calcs'!$E$34/100*($G$7*10)/1000000),0)</f>
        <v>9.855</v>
      </c>
      <c r="AT16" s="47" t="n">
        <f aca="false">IF(AT10&gt;='Project Inputs and Calcs'!$L$13,('Project Inputs and Calcs'!$E$34/100*($G$7*10)/1000000),0)</f>
        <v>9.855</v>
      </c>
      <c r="AU16" s="47" t="n">
        <f aca="false">IF(AU10&gt;='Project Inputs and Calcs'!$L$13,('Project Inputs and Calcs'!$E$34/100*($G$7*10)/1000000),0)</f>
        <v>9.855</v>
      </c>
    </row>
    <row r="17" customFormat="false" ht="15" hidden="false" customHeight="false" outlineLevel="0" collapsed="false">
      <c r="B17" s="1" t="s">
        <v>85</v>
      </c>
      <c r="G17" s="48" t="n">
        <f aca="false">IF(G10&gt;='Project Inputs and Calcs'!$L$13,'Project Inputs and Calcs'!$E$35/100*(G8*1000)/1000000,0)</f>
        <v>0</v>
      </c>
      <c r="H17" s="48" t="n">
        <f aca="false">IF(H10&gt;='Project Inputs and Calcs'!$L$13,'Project Inputs and Calcs'!$E$35/100*(H8*1000)/1000000,0)</f>
        <v>0</v>
      </c>
      <c r="I17" s="48" t="n">
        <f aca="false">IF(I10&gt;='Project Inputs and Calcs'!$L$13,'Project Inputs and Calcs'!$E$35/100*(I8*1000)/1000000,0)</f>
        <v>0</v>
      </c>
      <c r="J17" s="48" t="n">
        <f aca="false">IF(J10&gt;='Project Inputs and Calcs'!$L$13,'Project Inputs and Calcs'!$E$35/100*(J8*1000)/1000000,0)</f>
        <v>9.36225</v>
      </c>
      <c r="K17" s="48" t="n">
        <f aca="false">IF(K10&gt;='Project Inputs and Calcs'!$L$13,'Project Inputs and Calcs'!$E$35/100*(K8*1000)/1000000,0)</f>
        <v>9.36225</v>
      </c>
      <c r="L17" s="48" t="n">
        <f aca="false">IF(L10&gt;='Project Inputs and Calcs'!$L$13,'Project Inputs and Calcs'!$E$35/100*(L8*1000)/1000000,0)</f>
        <v>9.36225</v>
      </c>
      <c r="M17" s="48" t="n">
        <f aca="false">IF(M10&gt;='Project Inputs and Calcs'!$L$13,'Project Inputs and Calcs'!$E$35/100*(M8*1000)/1000000,0)</f>
        <v>9.36225</v>
      </c>
      <c r="N17" s="48" t="n">
        <f aca="false">IF(N10&gt;='Project Inputs and Calcs'!$L$13,'Project Inputs and Calcs'!$E$35/100*(N8*1000)/1000000,0)</f>
        <v>9.36225</v>
      </c>
      <c r="O17" s="48" t="n">
        <f aca="false">IF(O10&gt;='Project Inputs and Calcs'!$L$13,'Project Inputs and Calcs'!$E$35/100*(O8*1000)/1000000,0)</f>
        <v>9.36225</v>
      </c>
      <c r="P17" s="48" t="n">
        <f aca="false">IF(P10&gt;='Project Inputs and Calcs'!$L$13,'Project Inputs and Calcs'!$E$35/100*(P8*1000)/1000000,0)</f>
        <v>9.36225</v>
      </c>
      <c r="Q17" s="48" t="n">
        <f aca="false">IF(Q10&gt;='Project Inputs and Calcs'!$L$13,'Project Inputs and Calcs'!$E$35/100*(Q8*1000)/1000000,0)</f>
        <v>9.36225</v>
      </c>
      <c r="R17" s="48" t="n">
        <f aca="false">IF(R10&gt;='Project Inputs and Calcs'!$L$13,'Project Inputs and Calcs'!$E$35/100*(R8*1000)/1000000,0)</f>
        <v>9.34783832482815</v>
      </c>
      <c r="S17" s="48" t="n">
        <f aca="false">IF(S10&gt;='Project Inputs and Calcs'!$L$13,'Project Inputs and Calcs'!$E$35/100*(S8*1000)/1000000,0)</f>
        <v>9.18968420798485</v>
      </c>
      <c r="T17" s="48" t="n">
        <f aca="false">IF(T10&gt;='Project Inputs and Calcs'!$L$13,'Project Inputs and Calcs'!$E$35/100*(T8*1000)/1000000,0)</f>
        <v>9.0342058674874</v>
      </c>
      <c r="U17" s="48" t="n">
        <f aca="false">IF(U10&gt;='Project Inputs and Calcs'!$L$13,'Project Inputs and Calcs'!$E$35/100*(U8*1000)/1000000,0)</f>
        <v>8.8813580324368</v>
      </c>
      <c r="V17" s="48" t="n">
        <f aca="false">IF(V10&gt;='Project Inputs and Calcs'!$L$13,'Project Inputs and Calcs'!$E$35/100*(V8*1000)/1000000,0)</f>
        <v>8.73109619786286</v>
      </c>
      <c r="W17" s="48" t="n">
        <f aca="false">IF(W10&gt;='Project Inputs and Calcs'!$L$13,'Project Inputs and Calcs'!$E$35/100*(W8*1000)/1000000,0)</f>
        <v>8.58337661176569</v>
      </c>
      <c r="X17" s="48" t="n">
        <f aca="false">IF(X10&gt;='Project Inputs and Calcs'!$L$13,'Project Inputs and Calcs'!$E$35/100*(X8*1000)/1000000,0)</f>
        <v>8.43815626237627</v>
      </c>
      <c r="Y17" s="48" t="n">
        <f aca="false">IF(Y10&gt;='Project Inputs and Calcs'!$L$13,'Project Inputs and Calcs'!$E$35/100*(Y8*1000)/1000000,0)</f>
        <v>8.29539286563273</v>
      </c>
      <c r="Z17" s="48" t="n">
        <f aca="false">IF(Z10&gt;='Project Inputs and Calcs'!$L$13,'Project Inputs and Calcs'!$E$35/100*(Z8*1000)/1000000,0)</f>
        <v>8.15504485286835</v>
      </c>
      <c r="AA17" s="48" t="n">
        <f aca="false">IF(AA10&gt;='Project Inputs and Calcs'!$L$13,'Project Inputs and Calcs'!$E$35/100*(AA8*1000)/1000000,0)</f>
        <v>8.01707135870796</v>
      </c>
      <c r="AB17" s="48" t="n">
        <f aca="false">IF(AB10&gt;='Project Inputs and Calcs'!$L$13,'Project Inputs and Calcs'!$E$35/100*(AB8*1000)/1000000,0)</f>
        <v>7.88143220916913</v>
      </c>
      <c r="AC17" s="48" t="n">
        <f aca="false">IF(AC10&gt;='Project Inputs and Calcs'!$L$13,'Project Inputs and Calcs'!$E$35/100*(AC8*1000)/1000000,0)</f>
        <v>7.74808790996459</v>
      </c>
      <c r="AD17" s="48" t="n">
        <f aca="false">IF(AD10&gt;='Project Inputs and Calcs'!$L$13,'Project Inputs and Calcs'!$E$35/100*(AD8*1000)/1000000,0)</f>
        <v>7.61699963500266</v>
      </c>
      <c r="AE17" s="48" t="n">
        <f aca="false">IF(AE10&gt;='Project Inputs and Calcs'!$L$13,'Project Inputs and Calcs'!$E$35/100*(AE8*1000)/1000000,0)</f>
        <v>7.48812921508216</v>
      </c>
      <c r="AF17" s="48" t="n">
        <f aca="false">IF(AF10&gt;='Project Inputs and Calcs'!$L$13,'Project Inputs and Calcs'!$E$35/100*(AF8*1000)/1000000,0)</f>
        <v>7.3614391267786</v>
      </c>
      <c r="AG17" s="48" t="n">
        <f aca="false">IF(AG10&gt;='Project Inputs and Calcs'!$L$13,'Project Inputs and Calcs'!$E$35/100*(AG8*1000)/1000000,0)</f>
        <v>7.23689248151847</v>
      </c>
      <c r="AH17" s="48" t="n">
        <f aca="false">IF(AH10&gt;='Project Inputs and Calcs'!$L$13,'Project Inputs and Calcs'!$E$35/100*(AH8*1000)/1000000,0)</f>
        <v>7.11445301483829</v>
      </c>
      <c r="AI17" s="48" t="n">
        <f aca="false">IF(AI10&gt;='Project Inputs and Calcs'!$L$13,'Project Inputs and Calcs'!$E$35/100*(AI8*1000)/1000000,0)</f>
        <v>6.99408507582544</v>
      </c>
      <c r="AJ17" s="48" t="n">
        <f aca="false">IF(AJ10&gt;='Project Inputs and Calcs'!$L$13,'Project Inputs and Calcs'!$E$35/100*(AJ8*1000)/1000000,0)</f>
        <v>6.8757536167376</v>
      </c>
      <c r="AK17" s="48" t="n">
        <f aca="false">IF(AK10&gt;='Project Inputs and Calcs'!$L$13,'Project Inputs and Calcs'!$E$35/100*(AK8*1000)/1000000,0)</f>
        <v>6.75942418279788</v>
      </c>
      <c r="AL17" s="48" t="n">
        <f aca="false">IF(AL10&gt;='Project Inputs and Calcs'!$L$13,'Project Inputs and Calcs'!$E$35/100*(AL8*1000)/1000000,0)</f>
        <v>6.64506290216252</v>
      </c>
      <c r="AM17" s="48" t="n">
        <f aca="false">IF(AM10&gt;='Project Inputs and Calcs'!$L$13,'Project Inputs and Calcs'!$E$35/100*(AM8*1000)/1000000,0)</f>
        <v>6.53263647605838</v>
      </c>
      <c r="AN17" s="48" t="n">
        <f aca="false">IF(AN10&gt;='Project Inputs and Calcs'!$L$13,'Project Inputs and Calcs'!$E$35/100*(AN8*1000)/1000000,0)</f>
        <v>6.4221121690873</v>
      </c>
      <c r="AO17" s="48" t="n">
        <f aca="false">IF(AO10&gt;='Project Inputs and Calcs'!$L$13,'Project Inputs and Calcs'!$E$35/100*(AO8*1000)/1000000,0)</f>
        <v>6.31345779969443</v>
      </c>
      <c r="AP17" s="48" t="n">
        <f aca="false">IF(AP10&gt;='Project Inputs and Calcs'!$L$13,'Project Inputs and Calcs'!$E$35/100*(AP8*1000)/1000000,0)</f>
        <v>6.20664173079794</v>
      </c>
      <c r="AQ17" s="48" t="n">
        <f aca="false">IF(AQ10&gt;='Project Inputs and Calcs'!$L$13,'Project Inputs and Calcs'!$E$35/100*(AQ8*1000)/1000000,0)</f>
        <v>6.10163286057711</v>
      </c>
      <c r="AR17" s="48" t="n">
        <f aca="false">IF(AR10&gt;='Project Inputs and Calcs'!$L$13,'Project Inputs and Calcs'!$E$35/100*(AR8*1000)/1000000,0)</f>
        <v>5.99840061341644</v>
      </c>
      <c r="AS17" s="48" t="n">
        <f aca="false">IF(AS10&gt;='Project Inputs and Calcs'!$L$13,'Project Inputs and Calcs'!$E$35/100*(AS8*1000)/1000000,0)</f>
        <v>5.89691493100284</v>
      </c>
      <c r="AT17" s="48" t="n">
        <f aca="false">IF(AT10&gt;='Project Inputs and Calcs'!$L$13,'Project Inputs and Calcs'!$E$35/100*(AT8*1000)/1000000,0)</f>
        <v>5.79714626357352</v>
      </c>
      <c r="AU17" s="48" t="n">
        <f aca="false">IF(AU10&gt;='Project Inputs and Calcs'!$L$13,'Project Inputs and Calcs'!$E$35/100*(AU8*1000)/1000000,0)</f>
        <v>5.69906556131193</v>
      </c>
    </row>
    <row r="18" customFormat="false" ht="15" hidden="false" customHeight="false" outlineLevel="0" collapsed="false">
      <c r="B18" s="1" t="s">
        <v>86</v>
      </c>
      <c r="G18" s="48" t="n">
        <f aca="false">IF(G10&gt;='Project Inputs and Calcs'!$L$13,'Project Inputs and Calcs'!$E$37/100*($G$7*10)/1000000,0)</f>
        <v>0</v>
      </c>
      <c r="H18" s="48" t="n">
        <f aca="false">IF(H10&gt;='Project Inputs and Calcs'!$L$13,'Project Inputs and Calcs'!$E$37/100*($G$7*10)/1000000,0)</f>
        <v>0</v>
      </c>
      <c r="I18" s="48" t="n">
        <f aca="false">IF(I10&gt;='Project Inputs and Calcs'!$L$13,'Project Inputs and Calcs'!$E$37/100*($G$7*10)/1000000,0)</f>
        <v>0</v>
      </c>
      <c r="J18" s="48" t="n">
        <f aca="false">IF(J10&gt;='Project Inputs and Calcs'!$L$13,'Project Inputs and Calcs'!$E$37/100*($G$7*10)/1000000,0)</f>
        <v>11.826</v>
      </c>
      <c r="K18" s="48" t="n">
        <f aca="false">IF(K10&gt;='Project Inputs and Calcs'!$L$13,'Project Inputs and Calcs'!$E$37/100*($G$7*10)/1000000,0)</f>
        <v>11.826</v>
      </c>
      <c r="L18" s="48" t="n">
        <f aca="false">IF(L10&gt;='Project Inputs and Calcs'!$L$13,'Project Inputs and Calcs'!$E$37/100*($G$7*10)/1000000,0)</f>
        <v>11.826</v>
      </c>
      <c r="M18" s="48" t="n">
        <f aca="false">IF(M10&gt;='Project Inputs and Calcs'!$L$13,'Project Inputs and Calcs'!$E$37/100*($G$7*10)/1000000,0)</f>
        <v>11.826</v>
      </c>
      <c r="N18" s="48" t="n">
        <f aca="false">IF(N10&gt;='Project Inputs and Calcs'!$L$13,'Project Inputs and Calcs'!$E$37/100*($G$7*10)/1000000,0)</f>
        <v>11.826</v>
      </c>
      <c r="O18" s="48" t="n">
        <f aca="false">IF(O10&gt;='Project Inputs and Calcs'!$L$13,'Project Inputs and Calcs'!$E$37/100*($G$7*10)/1000000,0)</f>
        <v>11.826</v>
      </c>
      <c r="P18" s="48" t="n">
        <f aca="false">IF(P10&gt;='Project Inputs and Calcs'!$L$13,'Project Inputs and Calcs'!$E$37/100*($G$7*10)/1000000,0)</f>
        <v>11.826</v>
      </c>
      <c r="Q18" s="48" t="n">
        <f aca="false">IF(Q10&gt;='Project Inputs and Calcs'!$L$13,'Project Inputs and Calcs'!$E$37/100*($G$7*10)/1000000,0)</f>
        <v>11.826</v>
      </c>
      <c r="R18" s="48" t="n">
        <f aca="false">IF(R10&gt;='Project Inputs and Calcs'!$L$13,'Project Inputs and Calcs'!$E$37/100*($G$7*10)/1000000,0)</f>
        <v>11.826</v>
      </c>
      <c r="S18" s="48" t="n">
        <f aca="false">IF(S10&gt;='Project Inputs and Calcs'!$L$13,'Project Inputs and Calcs'!$E$37/100*($G$7*10)/1000000,0)</f>
        <v>11.826</v>
      </c>
      <c r="T18" s="48" t="n">
        <f aca="false">IF(T10&gt;='Project Inputs and Calcs'!$L$13,'Project Inputs and Calcs'!$E$37/100*($G$7*10)/1000000,0)</f>
        <v>11.826</v>
      </c>
      <c r="U18" s="48" t="n">
        <f aca="false">IF(U10&gt;='Project Inputs and Calcs'!$L$13,'Project Inputs and Calcs'!$E$37/100*($G$7*10)/1000000,0)</f>
        <v>11.826</v>
      </c>
      <c r="V18" s="48" t="n">
        <f aca="false">IF(V10&gt;='Project Inputs and Calcs'!$L$13,'Project Inputs and Calcs'!$E$37/100*($G$7*10)/1000000,0)</f>
        <v>11.826</v>
      </c>
      <c r="W18" s="48" t="n">
        <f aca="false">IF(W10&gt;='Project Inputs and Calcs'!$L$13,'Project Inputs and Calcs'!$E$37/100*($G$7*10)/1000000,0)</f>
        <v>11.826</v>
      </c>
      <c r="X18" s="48" t="n">
        <f aca="false">IF(X10&gt;='Project Inputs and Calcs'!$L$13,'Project Inputs and Calcs'!$E$37/100*($G$7*10)/1000000,0)</f>
        <v>11.826</v>
      </c>
      <c r="Y18" s="48" t="n">
        <f aca="false">IF(Y10&gt;='Project Inputs and Calcs'!$L$13,'Project Inputs and Calcs'!$E$37/100*($G$7*10)/1000000,0)</f>
        <v>11.826</v>
      </c>
      <c r="Z18" s="48" t="n">
        <f aca="false">IF(Z10&gt;='Project Inputs and Calcs'!$L$13,'Project Inputs and Calcs'!$E$37/100*($G$7*10)/1000000,0)</f>
        <v>11.826</v>
      </c>
      <c r="AA18" s="48" t="n">
        <f aca="false">IF(AA10&gt;='Project Inputs and Calcs'!$L$13,'Project Inputs and Calcs'!$E$37/100*($G$7*10)/1000000,0)</f>
        <v>11.826</v>
      </c>
      <c r="AB18" s="48" t="n">
        <f aca="false">IF(AB10&gt;='Project Inputs and Calcs'!$L$13,'Project Inputs and Calcs'!$E$37/100*($G$7*10)/1000000,0)</f>
        <v>11.826</v>
      </c>
      <c r="AC18" s="48" t="n">
        <f aca="false">IF(AC10&gt;='Project Inputs and Calcs'!$L$13,'Project Inputs and Calcs'!$E$37/100*($G$7*10)/1000000,0)</f>
        <v>11.826</v>
      </c>
      <c r="AD18" s="48" t="n">
        <f aca="false">IF(AD10&gt;='Project Inputs and Calcs'!$L$13,'Project Inputs and Calcs'!$E$37/100*($G$7*10)/1000000,0)</f>
        <v>11.826</v>
      </c>
      <c r="AE18" s="48" t="n">
        <f aca="false">IF(AE10&gt;='Project Inputs and Calcs'!$L$13,'Project Inputs and Calcs'!$E$37/100*($G$7*10)/1000000,0)</f>
        <v>11.826</v>
      </c>
      <c r="AF18" s="48" t="n">
        <f aca="false">IF(AF10&gt;='Project Inputs and Calcs'!$L$13,'Project Inputs and Calcs'!$E$37/100*($G$7*10)/1000000,0)</f>
        <v>11.826</v>
      </c>
      <c r="AG18" s="48" t="n">
        <f aca="false">IF(AG10&gt;='Project Inputs and Calcs'!$L$13,'Project Inputs and Calcs'!$E$37/100*($G$7*10)/1000000,0)</f>
        <v>11.826</v>
      </c>
      <c r="AH18" s="48" t="n">
        <f aca="false">IF(AH10&gt;='Project Inputs and Calcs'!$L$13,'Project Inputs and Calcs'!$E$37/100*($G$7*10)/1000000,0)</f>
        <v>11.826</v>
      </c>
      <c r="AI18" s="48" t="n">
        <f aca="false">IF(AI10&gt;='Project Inputs and Calcs'!$L$13,'Project Inputs and Calcs'!$E$37/100*($G$7*10)/1000000,0)</f>
        <v>11.826</v>
      </c>
      <c r="AJ18" s="48" t="n">
        <f aca="false">IF(AJ10&gt;='Project Inputs and Calcs'!$L$13,'Project Inputs and Calcs'!$E$37/100*($G$7*10)/1000000,0)</f>
        <v>11.826</v>
      </c>
      <c r="AK18" s="48" t="n">
        <f aca="false">IF(AK10&gt;='Project Inputs and Calcs'!$L$13,'Project Inputs and Calcs'!$E$37/100*($G$7*10)/1000000,0)</f>
        <v>11.826</v>
      </c>
      <c r="AL18" s="48" t="n">
        <f aca="false">IF(AL10&gt;='Project Inputs and Calcs'!$L$13,'Project Inputs and Calcs'!$E$37/100*($G$7*10)/1000000,0)</f>
        <v>11.826</v>
      </c>
      <c r="AM18" s="48" t="n">
        <f aca="false">IF(AM10&gt;='Project Inputs and Calcs'!$L$13,'Project Inputs and Calcs'!$E$37/100*($G$7*10)/1000000,0)</f>
        <v>11.826</v>
      </c>
      <c r="AN18" s="48" t="n">
        <f aca="false">IF(AN10&gt;='Project Inputs and Calcs'!$L$13,'Project Inputs and Calcs'!$E$37/100*($G$7*10)/1000000,0)</f>
        <v>11.826</v>
      </c>
      <c r="AO18" s="48" t="n">
        <f aca="false">IF(AO10&gt;='Project Inputs and Calcs'!$L$13,'Project Inputs and Calcs'!$E$37/100*($G$7*10)/1000000,0)</f>
        <v>11.826</v>
      </c>
      <c r="AP18" s="48" t="n">
        <f aca="false">IF(AP10&gt;='Project Inputs and Calcs'!$L$13,'Project Inputs and Calcs'!$E$37/100*($G$7*10)/1000000,0)</f>
        <v>11.826</v>
      </c>
      <c r="AQ18" s="48" t="n">
        <f aca="false">IF(AQ10&gt;='Project Inputs and Calcs'!$L$13,'Project Inputs and Calcs'!$E$37/100*($G$7*10)/1000000,0)</f>
        <v>11.826</v>
      </c>
      <c r="AR18" s="48" t="n">
        <f aca="false">IF(AR10&gt;='Project Inputs and Calcs'!$L$13,'Project Inputs and Calcs'!$E$37/100*($G$7*10)/1000000,0)</f>
        <v>11.826</v>
      </c>
      <c r="AS18" s="48" t="n">
        <f aca="false">IF(AS10&gt;='Project Inputs and Calcs'!$L$13,'Project Inputs and Calcs'!$E$37/100*($G$7*10)/1000000,0)</f>
        <v>11.826</v>
      </c>
      <c r="AT18" s="48" t="n">
        <f aca="false">IF(AT10&gt;='Project Inputs and Calcs'!$L$13,'Project Inputs and Calcs'!$E$37/100*($G$7*10)/1000000,0)</f>
        <v>11.826</v>
      </c>
      <c r="AU18" s="48" t="n">
        <f aca="false">IF(AU10&gt;='Project Inputs and Calcs'!$L$13,'Project Inputs and Calcs'!$E$37/100*($G$7*10)/1000000,0)</f>
        <v>11.826</v>
      </c>
    </row>
    <row r="19" customFormat="false" ht="15" hidden="false" customHeight="false" outlineLevel="0" collapsed="false">
      <c r="B19" s="1" t="s">
        <v>87</v>
      </c>
      <c r="G19" s="48" t="n">
        <f aca="false">IF(G10&gt;='Project Inputs and Calcs'!$L$13,'Project Inputs and Calcs'!$E$38/100*(G8*1000)/1000000,0)</f>
        <v>0</v>
      </c>
      <c r="H19" s="48" t="n">
        <f aca="false">IF(H10&gt;='Project Inputs and Calcs'!$L$13,'Project Inputs and Calcs'!$E$38/100*(H8*1000)/1000000,0)</f>
        <v>0</v>
      </c>
      <c r="I19" s="48" t="n">
        <f aca="false">IF(I10&gt;='Project Inputs and Calcs'!$L$13,'Project Inputs and Calcs'!$E$38/100*(I8*1000)/1000000,0)</f>
        <v>0</v>
      </c>
      <c r="J19" s="48" t="n">
        <f aca="false">IF(J10&gt;='Project Inputs and Calcs'!$L$13,'Project Inputs and Calcs'!$E$38/100*(J8*1000)/1000000,0)</f>
        <v>11.2347</v>
      </c>
      <c r="K19" s="48" t="n">
        <f aca="false">IF(K10&gt;='Project Inputs and Calcs'!$L$13,'Project Inputs and Calcs'!$E$38/100*(K8*1000)/1000000,0)</f>
        <v>11.2347</v>
      </c>
      <c r="L19" s="48" t="n">
        <f aca="false">IF(L10&gt;='Project Inputs and Calcs'!$L$13,'Project Inputs and Calcs'!$E$38/100*(L8*1000)/1000000,0)</f>
        <v>11.2347</v>
      </c>
      <c r="M19" s="48" t="n">
        <f aca="false">IF(M10&gt;='Project Inputs and Calcs'!$L$13,'Project Inputs and Calcs'!$E$38/100*(M8*1000)/1000000,0)</f>
        <v>11.2347</v>
      </c>
      <c r="N19" s="48" t="n">
        <f aca="false">IF(N10&gt;='Project Inputs and Calcs'!$L$13,'Project Inputs and Calcs'!$E$38/100*(N8*1000)/1000000,0)</f>
        <v>11.2347</v>
      </c>
      <c r="O19" s="48" t="n">
        <f aca="false">IF(O10&gt;='Project Inputs and Calcs'!$L$13,'Project Inputs and Calcs'!$E$38/100*(O8*1000)/1000000,0)</f>
        <v>11.2347</v>
      </c>
      <c r="P19" s="48" t="n">
        <f aca="false">IF(P10&gt;='Project Inputs and Calcs'!$L$13,'Project Inputs and Calcs'!$E$38/100*(P8*1000)/1000000,0)</f>
        <v>11.2347</v>
      </c>
      <c r="Q19" s="48" t="n">
        <f aca="false">IF(Q10&gt;='Project Inputs and Calcs'!$L$13,'Project Inputs and Calcs'!$E$38/100*(Q8*1000)/1000000,0)</f>
        <v>11.2347</v>
      </c>
      <c r="R19" s="48" t="n">
        <f aca="false">IF(R10&gt;='Project Inputs and Calcs'!$L$13,'Project Inputs and Calcs'!$E$38/100*(R8*1000)/1000000,0)</f>
        <v>11.2174059897938</v>
      </c>
      <c r="S19" s="48" t="n">
        <f aca="false">IF(S10&gt;='Project Inputs and Calcs'!$L$13,'Project Inputs and Calcs'!$E$38/100*(S8*1000)/1000000,0)</f>
        <v>11.0276210495818</v>
      </c>
      <c r="T19" s="48" t="n">
        <f aca="false">IF(T10&gt;='Project Inputs and Calcs'!$L$13,'Project Inputs and Calcs'!$E$38/100*(T8*1000)/1000000,0)</f>
        <v>10.8410470409849</v>
      </c>
      <c r="U19" s="48" t="n">
        <f aca="false">IF(U10&gt;='Project Inputs and Calcs'!$L$13,'Project Inputs and Calcs'!$E$38/100*(U8*1000)/1000000,0)</f>
        <v>10.6576296389242</v>
      </c>
      <c r="V19" s="48" t="n">
        <f aca="false">IF(V10&gt;='Project Inputs and Calcs'!$L$13,'Project Inputs and Calcs'!$E$38/100*(V8*1000)/1000000,0)</f>
        <v>10.4773154374354</v>
      </c>
      <c r="W19" s="48" t="n">
        <f aca="false">IF(W10&gt;='Project Inputs and Calcs'!$L$13,'Project Inputs and Calcs'!$E$38/100*(W8*1000)/1000000,0)</f>
        <v>10.3000519341188</v>
      </c>
      <c r="X19" s="48" t="n">
        <f aca="false">IF(X10&gt;='Project Inputs and Calcs'!$L$13,'Project Inputs and Calcs'!$E$38/100*(X8*1000)/1000000,0)</f>
        <v>10.1257875148515</v>
      </c>
      <c r="Y19" s="48" t="n">
        <f aca="false">IF(Y10&gt;='Project Inputs and Calcs'!$L$13,'Project Inputs and Calcs'!$E$38/100*(Y8*1000)/1000000,0)</f>
        <v>9.95447143875928</v>
      </c>
      <c r="Z19" s="48" t="n">
        <f aca="false">IF(Z10&gt;='Project Inputs and Calcs'!$L$13,'Project Inputs and Calcs'!$E$38/100*(Z8*1000)/1000000,0)</f>
        <v>9.78605382344202</v>
      </c>
      <c r="AA19" s="48" t="n">
        <f aca="false">IF(AA10&gt;='Project Inputs and Calcs'!$L$13,'Project Inputs and Calcs'!$E$38/100*(AA8*1000)/1000000,0)</f>
        <v>9.62048563044955</v>
      </c>
      <c r="AB19" s="48" t="n">
        <f aca="false">IF(AB10&gt;='Project Inputs and Calcs'!$L$13,'Project Inputs and Calcs'!$E$38/100*(AB8*1000)/1000000,0)</f>
        <v>9.45771865100295</v>
      </c>
      <c r="AC19" s="48" t="n">
        <f aca="false">IF(AC10&gt;='Project Inputs and Calcs'!$L$13,'Project Inputs and Calcs'!$E$38/100*(AC8*1000)/1000000,0)</f>
        <v>9.29770549195751</v>
      </c>
      <c r="AD19" s="48" t="n">
        <f aca="false">IF(AD10&gt;='Project Inputs and Calcs'!$L$13,'Project Inputs and Calcs'!$E$38/100*(AD8*1000)/1000000,0)</f>
        <v>9.1403995620032</v>
      </c>
      <c r="AE19" s="48" t="n">
        <f aca="false">IF(AE10&gt;='Project Inputs and Calcs'!$L$13,'Project Inputs and Calcs'!$E$38/100*(AE8*1000)/1000000,0)</f>
        <v>8.98575505809859</v>
      </c>
      <c r="AF19" s="48" t="n">
        <f aca="false">IF(AF10&gt;='Project Inputs and Calcs'!$L$13,'Project Inputs and Calcs'!$E$38/100*(AF8*1000)/1000000,0)</f>
        <v>8.83372695213432</v>
      </c>
      <c r="AG19" s="48" t="n">
        <f aca="false">IF(AG10&gt;='Project Inputs and Calcs'!$L$13,'Project Inputs and Calcs'!$E$38/100*(AG8*1000)/1000000,0)</f>
        <v>8.68427097782216</v>
      </c>
      <c r="AH19" s="48" t="n">
        <f aca="false">IF(AH10&gt;='Project Inputs and Calcs'!$L$13,'Project Inputs and Calcs'!$E$38/100*(AH8*1000)/1000000,0)</f>
        <v>8.53734361780595</v>
      </c>
      <c r="AI19" s="48" t="n">
        <f aca="false">IF(AI10&gt;='Project Inputs and Calcs'!$L$13,'Project Inputs and Calcs'!$E$38/100*(AI8*1000)/1000000,0)</f>
        <v>8.39290209099052</v>
      </c>
      <c r="AJ19" s="48" t="n">
        <f aca="false">IF(AJ10&gt;='Project Inputs and Calcs'!$L$13,'Project Inputs and Calcs'!$E$38/100*(AJ8*1000)/1000000,0)</f>
        <v>8.25090434008512</v>
      </c>
      <c r="AK19" s="48" t="n">
        <f aca="false">IF(AK10&gt;='Project Inputs and Calcs'!$L$13,'Project Inputs and Calcs'!$E$38/100*(AK8*1000)/1000000,0)</f>
        <v>8.11130901935746</v>
      </c>
      <c r="AL19" s="48" t="n">
        <f aca="false">IF(AL10&gt;='Project Inputs and Calcs'!$L$13,'Project Inputs and Calcs'!$E$38/100*(AL8*1000)/1000000,0)</f>
        <v>7.97407548259502</v>
      </c>
      <c r="AM19" s="48" t="n">
        <f aca="false">IF(AM10&gt;='Project Inputs and Calcs'!$L$13,'Project Inputs and Calcs'!$E$38/100*(AM8*1000)/1000000,0)</f>
        <v>7.83916377127006</v>
      </c>
      <c r="AN19" s="48" t="n">
        <f aca="false">IF(AN10&gt;='Project Inputs and Calcs'!$L$13,'Project Inputs and Calcs'!$E$38/100*(AN8*1000)/1000000,0)</f>
        <v>7.70653460290476</v>
      </c>
      <c r="AO19" s="48" t="n">
        <f aca="false">IF(AO10&gt;='Project Inputs and Calcs'!$L$13,'Project Inputs and Calcs'!$E$38/100*(AO8*1000)/1000000,0)</f>
        <v>7.57614935963332</v>
      </c>
      <c r="AP19" s="48" t="n">
        <f aca="false">IF(AP10&gt;='Project Inputs and Calcs'!$L$13,'Project Inputs and Calcs'!$E$38/100*(AP8*1000)/1000000,0)</f>
        <v>7.44797007695753</v>
      </c>
      <c r="AQ19" s="48" t="n">
        <f aca="false">IF(AQ10&gt;='Project Inputs and Calcs'!$L$13,'Project Inputs and Calcs'!$E$38/100*(AQ8*1000)/1000000,0)</f>
        <v>7.32195943269254</v>
      </c>
      <c r="AR19" s="48" t="n">
        <f aca="false">IF(AR10&gt;='Project Inputs and Calcs'!$L$13,'Project Inputs and Calcs'!$E$38/100*(AR8*1000)/1000000,0)</f>
        <v>7.19808073609973</v>
      </c>
      <c r="AS19" s="48" t="n">
        <f aca="false">IF(AS10&gt;='Project Inputs and Calcs'!$L$13,'Project Inputs and Calcs'!$E$38/100*(AS8*1000)/1000000,0)</f>
        <v>7.07629791720341</v>
      </c>
      <c r="AT19" s="48" t="n">
        <f aca="false">IF(AT10&gt;='Project Inputs and Calcs'!$L$13,'Project Inputs and Calcs'!$E$38/100*(AT8*1000)/1000000,0)</f>
        <v>6.95657551628822</v>
      </c>
      <c r="AU19" s="48" t="n">
        <f aca="false">IF(AU10&gt;='Project Inputs and Calcs'!$L$13,'Project Inputs and Calcs'!$E$38/100*(AU8*1000)/1000000,0)</f>
        <v>6.83887867357431</v>
      </c>
    </row>
    <row r="20" s="39" customFormat="true" ht="15" hidden="false" customHeight="false" outlineLevel="0" collapsed="false">
      <c r="A20" s="1"/>
      <c r="B20" s="1" t="s">
        <v>68</v>
      </c>
      <c r="C20" s="1"/>
      <c r="D20" s="1"/>
      <c r="E20" s="37"/>
      <c r="F20" s="2"/>
      <c r="G20" s="49" t="n">
        <f aca="false">IF(G10&gt;='Project Inputs and Calcs'!$L$13,'Project Inputs and Calcs'!$E$40/100*($G$7*1000)/1000000,0)</f>
        <v>0</v>
      </c>
      <c r="H20" s="49" t="n">
        <f aca="false">IF(H10&gt;='Project Inputs and Calcs'!$L$13,'Project Inputs and Calcs'!$E$40/100*($G$7*1000)/1000000,0)</f>
        <v>0</v>
      </c>
      <c r="I20" s="49" t="n">
        <f aca="false">IF(I10&gt;='Project Inputs and Calcs'!$L$13,'Project Inputs and Calcs'!$E$40/100*($G$7*1000)/1000000,0)</f>
        <v>0</v>
      </c>
      <c r="J20" s="49" t="n">
        <f aca="false">IF(J10&gt;='Project Inputs and Calcs'!$L$13,'Project Inputs and Calcs'!$E$40/100*($G$7*1000)/1000000,0)</f>
        <v>9.855</v>
      </c>
      <c r="K20" s="49" t="n">
        <f aca="false">IF(K10&gt;='Project Inputs and Calcs'!$L$13,'Project Inputs and Calcs'!$E$40/100*($G$7*1000)/1000000,0)</f>
        <v>9.855</v>
      </c>
      <c r="L20" s="49" t="n">
        <f aca="false">IF(L10&gt;='Project Inputs and Calcs'!$L$13,'Project Inputs and Calcs'!$E$40/100*($G$7*1000)/1000000,0)</f>
        <v>9.855</v>
      </c>
      <c r="M20" s="49" t="n">
        <f aca="false">IF(M10&gt;='Project Inputs and Calcs'!$L$13,'Project Inputs and Calcs'!$E$40/100*($G$7*1000)/1000000,0)</f>
        <v>9.855</v>
      </c>
      <c r="N20" s="49" t="n">
        <f aca="false">IF(N10&gt;='Project Inputs and Calcs'!$L$13,'Project Inputs and Calcs'!$E$40/100*($G$7*1000)/1000000,0)</f>
        <v>9.855</v>
      </c>
      <c r="O20" s="49" t="n">
        <f aca="false">IF(O10&gt;='Project Inputs and Calcs'!$L$13,'Project Inputs and Calcs'!$E$40/100*($G$7*1000)/1000000,0)</f>
        <v>9.855</v>
      </c>
      <c r="P20" s="49" t="n">
        <f aca="false">IF(P10&gt;='Project Inputs and Calcs'!$L$13,'Project Inputs and Calcs'!$E$40/100*($G$7*1000)/1000000,0)</f>
        <v>9.855</v>
      </c>
      <c r="Q20" s="49" t="n">
        <f aca="false">IF(Q10&gt;='Project Inputs and Calcs'!$L$13,'Project Inputs and Calcs'!$E$40/100*($G$7*1000)/1000000,0)</f>
        <v>9.855</v>
      </c>
      <c r="R20" s="49" t="n">
        <f aca="false">IF(R10&gt;='Project Inputs and Calcs'!$L$13,'Project Inputs and Calcs'!$E$40/100*($G$7*1000)/1000000,0)</f>
        <v>9.855</v>
      </c>
      <c r="S20" s="49" t="n">
        <f aca="false">IF(S10&gt;='Project Inputs and Calcs'!$L$13,'Project Inputs and Calcs'!$E$40/100*($G$7*1000)/1000000,0)</f>
        <v>9.855</v>
      </c>
      <c r="T20" s="49" t="n">
        <f aca="false">IF(T10&gt;='Project Inputs and Calcs'!$L$13,'Project Inputs and Calcs'!$E$40/100*($G$7*1000)/1000000,0)</f>
        <v>9.855</v>
      </c>
      <c r="U20" s="49" t="n">
        <f aca="false">IF(U10&gt;='Project Inputs and Calcs'!$L$13,'Project Inputs and Calcs'!$E$40/100*($G$7*1000)/1000000,0)</f>
        <v>9.855</v>
      </c>
      <c r="V20" s="49" t="n">
        <f aca="false">IF(V10&gt;='Project Inputs and Calcs'!$L$13,'Project Inputs and Calcs'!$E$40/100*($G$7*1000)/1000000,0)</f>
        <v>9.855</v>
      </c>
      <c r="W20" s="49" t="n">
        <f aca="false">IF(W10&gt;='Project Inputs and Calcs'!$L$13,'Project Inputs and Calcs'!$E$40/100*($G$7*1000)/1000000,0)</f>
        <v>9.855</v>
      </c>
      <c r="X20" s="49" t="n">
        <f aca="false">IF(X10&gt;='Project Inputs and Calcs'!$L$13,'Project Inputs and Calcs'!$E$40/100*($G$7*1000)/1000000,0)</f>
        <v>9.855</v>
      </c>
      <c r="Y20" s="49" t="n">
        <f aca="false">IF(Y10&gt;='Project Inputs and Calcs'!$L$13,'Project Inputs and Calcs'!$E$40/100*($G$7*1000)/1000000,0)</f>
        <v>9.855</v>
      </c>
      <c r="Z20" s="49" t="n">
        <f aca="false">IF(Z10&gt;='Project Inputs and Calcs'!$L$13,'Project Inputs and Calcs'!$E$40/100*($G$7*1000)/1000000,0)</f>
        <v>9.855</v>
      </c>
      <c r="AA20" s="49" t="n">
        <f aca="false">IF(AA10&gt;='Project Inputs and Calcs'!$L$13,'Project Inputs and Calcs'!$E$40/100*($G$7*1000)/1000000,0)</f>
        <v>9.855</v>
      </c>
      <c r="AB20" s="49" t="n">
        <f aca="false">IF(AB10&gt;='Project Inputs and Calcs'!$L$13,'Project Inputs and Calcs'!$E$40/100*($G$7*1000)/1000000,0)</f>
        <v>9.855</v>
      </c>
      <c r="AC20" s="49" t="n">
        <f aca="false">IF(AC10&gt;='Project Inputs and Calcs'!$L$13,'Project Inputs and Calcs'!$E$40/100*($G$7*1000)/1000000,0)</f>
        <v>9.855</v>
      </c>
      <c r="AD20" s="49" t="n">
        <f aca="false">IF(AD10&gt;='Project Inputs and Calcs'!$L$13,'Project Inputs and Calcs'!$E$40/100*($G$7*1000)/1000000,0)</f>
        <v>9.855</v>
      </c>
      <c r="AE20" s="49" t="n">
        <f aca="false">IF(AE10&gt;='Project Inputs and Calcs'!$L$13,'Project Inputs and Calcs'!$E$40/100*($G$7*1000)/1000000,0)</f>
        <v>9.855</v>
      </c>
      <c r="AF20" s="49" t="n">
        <f aca="false">IF(AF10&gt;='Project Inputs and Calcs'!$L$13,'Project Inputs and Calcs'!$E$40/100*($G$7*1000)/1000000,0)</f>
        <v>9.855</v>
      </c>
      <c r="AG20" s="49" t="n">
        <f aca="false">IF(AG10&gt;='Project Inputs and Calcs'!$L$13,'Project Inputs and Calcs'!$E$40/100*($G$7*1000)/1000000,0)</f>
        <v>9.855</v>
      </c>
      <c r="AH20" s="49" t="n">
        <f aca="false">IF(AH10&gt;='Project Inputs and Calcs'!$L$13,'Project Inputs and Calcs'!$E$40/100*($G$7*1000)/1000000,0)</f>
        <v>9.855</v>
      </c>
      <c r="AI20" s="49" t="n">
        <f aca="false">IF(AI10&gt;='Project Inputs and Calcs'!$L$13,'Project Inputs and Calcs'!$E$40/100*($G$7*1000)/1000000,0)</f>
        <v>9.855</v>
      </c>
      <c r="AJ20" s="49" t="n">
        <f aca="false">IF(AJ10&gt;='Project Inputs and Calcs'!$L$13,'Project Inputs and Calcs'!$E$40/100*($G$7*1000)/1000000,0)</f>
        <v>9.855</v>
      </c>
      <c r="AK20" s="49" t="n">
        <f aca="false">IF(AK10&gt;='Project Inputs and Calcs'!$L$13,'Project Inputs and Calcs'!$E$40/100*($G$7*1000)/1000000,0)</f>
        <v>9.855</v>
      </c>
      <c r="AL20" s="49" t="n">
        <f aca="false">IF(AL10&gt;='Project Inputs and Calcs'!$L$13,'Project Inputs and Calcs'!$E$40/100*($G$7*1000)/1000000,0)</f>
        <v>9.855</v>
      </c>
      <c r="AM20" s="49" t="n">
        <f aca="false">IF(AM10&gt;='Project Inputs and Calcs'!$L$13,'Project Inputs and Calcs'!$E$40/100*($G$7*1000)/1000000,0)</f>
        <v>9.855</v>
      </c>
      <c r="AN20" s="49" t="n">
        <f aca="false">IF(AN10&gt;='Project Inputs and Calcs'!$L$13,'Project Inputs and Calcs'!$E$40/100*($G$7*1000)/1000000,0)</f>
        <v>9.855</v>
      </c>
      <c r="AO20" s="49" t="n">
        <f aca="false">IF(AO10&gt;='Project Inputs and Calcs'!$L$13,'Project Inputs and Calcs'!$E$40/100*($G$7*1000)/1000000,0)</f>
        <v>9.855</v>
      </c>
      <c r="AP20" s="49" t="n">
        <f aca="false">IF(AP10&gt;='Project Inputs and Calcs'!$L$13,'Project Inputs and Calcs'!$E$40/100*($G$7*1000)/1000000,0)</f>
        <v>9.855</v>
      </c>
      <c r="AQ20" s="49" t="n">
        <f aca="false">IF(AQ10&gt;='Project Inputs and Calcs'!$L$13,'Project Inputs and Calcs'!$E$40/100*($G$7*1000)/1000000,0)</f>
        <v>9.855</v>
      </c>
      <c r="AR20" s="49" t="n">
        <f aca="false">IF(AR10&gt;='Project Inputs and Calcs'!$L$13,'Project Inputs and Calcs'!$E$40/100*($G$7*1000)/1000000,0)</f>
        <v>9.855</v>
      </c>
      <c r="AS20" s="49" t="n">
        <f aca="false">IF(AS10&gt;='Project Inputs and Calcs'!$L$13,'Project Inputs and Calcs'!$E$40/100*($G$7*1000)/1000000,0)</f>
        <v>9.855</v>
      </c>
      <c r="AT20" s="49" t="n">
        <f aca="false">IF(AT10&gt;='Project Inputs and Calcs'!$L$13,'Project Inputs and Calcs'!$E$40/100*($G$7*1000)/1000000,0)</f>
        <v>9.855</v>
      </c>
      <c r="AU20" s="49" t="n">
        <f aca="false">IF(AU10&gt;='Project Inputs and Calcs'!$L$13,'Project Inputs and Calcs'!$E$40/100*($G$7*1000)/1000000,0)</f>
        <v>9.855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</row>
    <row r="21" customFormat="false" ht="15" hidden="false" customHeight="false" outlineLevel="0" collapsed="false">
      <c r="B21" s="1" t="s">
        <v>88</v>
      </c>
      <c r="G21" s="47" t="n">
        <f aca="false">SUM(G16:G20)</f>
        <v>0</v>
      </c>
      <c r="H21" s="47" t="n">
        <f aca="false">SUM(H16:H20)</f>
        <v>0</v>
      </c>
      <c r="I21" s="47" t="n">
        <f aca="false">SUM(I16:I20)</f>
        <v>0</v>
      </c>
      <c r="J21" s="47" t="n">
        <f aca="false">SUM(J16:J20)</f>
        <v>52.13295</v>
      </c>
      <c r="K21" s="47" t="n">
        <f aca="false">SUM(K16:K20)</f>
        <v>52.13295</v>
      </c>
      <c r="L21" s="47" t="n">
        <f aca="false">SUM(L16:L20)</f>
        <v>52.13295</v>
      </c>
      <c r="M21" s="47" t="n">
        <f aca="false">SUM(M16:M20)</f>
        <v>52.13295</v>
      </c>
      <c r="N21" s="47" t="n">
        <f aca="false">SUM(N16:N20)</f>
        <v>52.13295</v>
      </c>
      <c r="O21" s="47" t="n">
        <f aca="false">SUM(O16:O20)</f>
        <v>52.13295</v>
      </c>
      <c r="P21" s="47" t="n">
        <f aca="false">SUM(P16:P20)</f>
        <v>52.13295</v>
      </c>
      <c r="Q21" s="47" t="n">
        <f aca="false">SUM(Q16:Q20)</f>
        <v>52.13295</v>
      </c>
      <c r="R21" s="47" t="n">
        <f aca="false">SUM(R16:R20)</f>
        <v>52.1012443146219</v>
      </c>
      <c r="S21" s="47" t="n">
        <f aca="false">SUM(S16:S20)</f>
        <v>51.7533052575667</v>
      </c>
      <c r="T21" s="47" t="n">
        <f aca="false">SUM(T16:T20)</f>
        <v>51.4112529084723</v>
      </c>
      <c r="U21" s="47" t="n">
        <f aca="false">SUM(U16:U20)</f>
        <v>51.074987671361</v>
      </c>
      <c r="V21" s="47" t="n">
        <f aca="false">SUM(V16:V20)</f>
        <v>50.7444116352983</v>
      </c>
      <c r="W21" s="47" t="n">
        <f aca="false">SUM(W16:W20)</f>
        <v>50.4194285458845</v>
      </c>
      <c r="X21" s="47" t="n">
        <f aca="false">SUM(X16:X20)</f>
        <v>50.0999437772278</v>
      </c>
      <c r="Y21" s="47" t="n">
        <f aca="false">SUM(Y16:Y20)</f>
        <v>49.785864304392</v>
      </c>
      <c r="Z21" s="47" t="n">
        <f aca="false">SUM(Z16:Z20)</f>
        <v>49.4770986763104</v>
      </c>
      <c r="AA21" s="47" t="n">
        <f aca="false">SUM(AA16:AA20)</f>
        <v>49.1735569891575</v>
      </c>
      <c r="AB21" s="47" t="n">
        <f aca="false">SUM(AB16:AB20)</f>
        <v>48.8751508601721</v>
      </c>
      <c r="AC21" s="47" t="n">
        <f aca="false">SUM(AC16:AC20)</f>
        <v>48.5817934019221</v>
      </c>
      <c r="AD21" s="47" t="n">
        <f aca="false">SUM(AD16:AD20)</f>
        <v>48.2933991970059</v>
      </c>
      <c r="AE21" s="47" t="n">
        <f aca="false">SUM(AE16:AE20)</f>
        <v>48.0098842731807</v>
      </c>
      <c r="AF21" s="47" t="n">
        <f aca="false">SUM(AF16:AF20)</f>
        <v>47.7311660789129</v>
      </c>
      <c r="AG21" s="47" t="n">
        <f aca="false">SUM(AG16:AG20)</f>
        <v>47.4571634593406</v>
      </c>
      <c r="AH21" s="47" t="n">
        <f aca="false">SUM(AH16:AH20)</f>
        <v>47.1877966326442</v>
      </c>
      <c r="AI21" s="47" t="n">
        <f aca="false">SUM(AI16:AI20)</f>
        <v>46.922987166816</v>
      </c>
      <c r="AJ21" s="47" t="n">
        <f aca="false">SUM(AJ16:AJ20)</f>
        <v>46.6626579568227</v>
      </c>
      <c r="AK21" s="47" t="n">
        <f aca="false">SUM(AK16:AK20)</f>
        <v>46.4067332021553</v>
      </c>
      <c r="AL21" s="47" t="n">
        <f aca="false">SUM(AL16:AL20)</f>
        <v>46.1551383847575</v>
      </c>
      <c r="AM21" s="47" t="n">
        <f aca="false">SUM(AM16:AM20)</f>
        <v>45.9078002473284</v>
      </c>
      <c r="AN21" s="47" t="n">
        <f aca="false">SUM(AN16:AN20)</f>
        <v>45.6646467719921</v>
      </c>
      <c r="AO21" s="47" t="n">
        <f aca="false">SUM(AO16:AO20)</f>
        <v>45.4256071593278</v>
      </c>
      <c r="AP21" s="47" t="n">
        <f aca="false">SUM(AP16:AP20)</f>
        <v>45.1906118077555</v>
      </c>
      <c r="AQ21" s="47" t="n">
        <f aca="false">SUM(AQ16:AQ20)</f>
        <v>44.9595922932697</v>
      </c>
      <c r="AR21" s="47" t="n">
        <f aca="false">SUM(AR16:AR20)</f>
        <v>44.7324813495162</v>
      </c>
      <c r="AS21" s="47" t="n">
        <f aca="false">SUM(AS16:AS20)</f>
        <v>44.5092128482062</v>
      </c>
      <c r="AT21" s="47" t="n">
        <f aca="false">SUM(AT16:AT20)</f>
        <v>44.2897217798617</v>
      </c>
      <c r="AU21" s="47" t="n">
        <f aca="false">SUM(AU16:AU20)</f>
        <v>44.0739442348862</v>
      </c>
    </row>
    <row r="22" customFormat="false" ht="15" hidden="false" customHeight="false" outlineLevel="0" collapsed="false">
      <c r="A22" s="27" t="s">
        <v>89</v>
      </c>
      <c r="G22" s="50" t="n">
        <f aca="false">G14-G21</f>
        <v>0</v>
      </c>
      <c r="H22" s="50" t="n">
        <f aca="false">H14-H21</f>
        <v>0</v>
      </c>
      <c r="I22" s="50" t="n">
        <f aca="false">I14-I21</f>
        <v>0</v>
      </c>
      <c r="J22" s="50" t="n">
        <f aca="false">J14-J21</f>
        <v>247.45905</v>
      </c>
      <c r="K22" s="50" t="n">
        <f aca="false">K14-K21</f>
        <v>247.45905</v>
      </c>
      <c r="L22" s="50" t="n">
        <f aca="false">L14-L21</f>
        <v>247.45905</v>
      </c>
      <c r="M22" s="50" t="n">
        <f aca="false">M14-M21</f>
        <v>247.45905</v>
      </c>
      <c r="N22" s="50" t="n">
        <f aca="false">N14-N21</f>
        <v>247.45905</v>
      </c>
      <c r="O22" s="50" t="n">
        <f aca="false">O14-O21</f>
        <v>247.45905</v>
      </c>
      <c r="P22" s="50" t="n">
        <f aca="false">P14-P21</f>
        <v>247.45905</v>
      </c>
      <c r="Q22" s="50" t="n">
        <f aca="false">Q14-Q21</f>
        <v>247.45905</v>
      </c>
      <c r="R22" s="50" t="n">
        <f aca="false">R14-R21</f>
        <v>247.029582079879</v>
      </c>
      <c r="S22" s="50" t="n">
        <f aca="false">S14-S21</f>
        <v>242.316589397948</v>
      </c>
      <c r="T22" s="50" t="n">
        <f aca="false">T14-T21</f>
        <v>237.683334851125</v>
      </c>
      <c r="U22" s="50" t="n">
        <f aca="false">U14-U21</f>
        <v>233.128469366616</v>
      </c>
      <c r="V22" s="50" t="n">
        <f aca="false">V14-V21</f>
        <v>228.650666696313</v>
      </c>
      <c r="W22" s="50" t="n">
        <f aca="false">W14-W21</f>
        <v>224.248623030617</v>
      </c>
      <c r="X22" s="50" t="n">
        <f aca="false">X14-X21</f>
        <v>219.921056618813</v>
      </c>
      <c r="Y22" s="50" t="n">
        <f aca="false">Y14-Y21</f>
        <v>215.666707395855</v>
      </c>
      <c r="Z22" s="50" t="n">
        <f aca="false">Z14-Z21</f>
        <v>211.484336615477</v>
      </c>
      <c r="AA22" s="50" t="n">
        <f aca="false">AA14-AA21</f>
        <v>207.372726489497</v>
      </c>
      <c r="AB22" s="50" t="n">
        <f aca="false">AB14-AB21</f>
        <v>203.33067983324</v>
      </c>
      <c r="AC22" s="50" t="n">
        <f aca="false">AC14-AC21</f>
        <v>199.357019716945</v>
      </c>
      <c r="AD22" s="50" t="n">
        <f aca="false">AD14-AD21</f>
        <v>195.450589123079</v>
      </c>
      <c r="AE22" s="50" t="n">
        <f aca="false">AE14-AE21</f>
        <v>191.610250609448</v>
      </c>
      <c r="AF22" s="50" t="n">
        <f aca="false">AF14-AF21</f>
        <v>187.834885978002</v>
      </c>
      <c r="AG22" s="50" t="n">
        <f aca="false">AG14-AG21</f>
        <v>184.12339594925</v>
      </c>
      <c r="AH22" s="50" t="n">
        <f aca="false">AH14-AH21</f>
        <v>180.474699842181</v>
      </c>
      <c r="AI22" s="50" t="n">
        <f aca="false">AI14-AI21</f>
        <v>176.887735259598</v>
      </c>
      <c r="AJ22" s="50" t="n">
        <f aca="false">AJ14-AJ21</f>
        <v>173.36145777878</v>
      </c>
      <c r="AK22" s="50" t="n">
        <f aca="false">AK14-AK21</f>
        <v>169.894840647377</v>
      </c>
      <c r="AL22" s="50" t="n">
        <f aca="false">AL14-AL21</f>
        <v>166.486874484443</v>
      </c>
      <c r="AM22" s="50" t="n">
        <f aca="false">AM14-AM21</f>
        <v>163.13656698654</v>
      </c>
      <c r="AN22" s="50" t="n">
        <f aca="false">AN14-AN21</f>
        <v>159.842942638801</v>
      </c>
      <c r="AO22" s="50" t="n">
        <f aca="false">AO14-AO21</f>
        <v>156.605042430894</v>
      </c>
      <c r="AP22" s="50" t="n">
        <f aca="false">AP14-AP21</f>
        <v>153.421923577779</v>
      </c>
      <c r="AQ22" s="50" t="n">
        <f aca="false">AQ14-AQ21</f>
        <v>150.292659245198</v>
      </c>
      <c r="AR22" s="50" t="n">
        <f aca="false">AR14-AR21</f>
        <v>147.21633827981</v>
      </c>
      <c r="AS22" s="50" t="n">
        <f aca="false">AS14-AS21</f>
        <v>144.192064943885</v>
      </c>
      <c r="AT22" s="50" t="n">
        <f aca="false">AT14-AT21</f>
        <v>141.218958654491</v>
      </c>
      <c r="AU22" s="50" t="n">
        <f aca="false">AU14-AU21</f>
        <v>138.296153727096</v>
      </c>
    </row>
    <row r="23" customFormat="false" ht="15" hidden="false" customHeight="false" outlineLevel="0" collapsed="false">
      <c r="B23" s="51" t="s">
        <v>90</v>
      </c>
      <c r="G23" s="18" t="n">
        <f aca="false">IF(G10&gt;='Project Inputs and Calcs'!$L$13,G22/G14,0)</f>
        <v>0</v>
      </c>
      <c r="H23" s="18" t="n">
        <f aca="false">IF(H10&gt;='Project Inputs and Calcs'!$L$13,H22/H14,0)</f>
        <v>0</v>
      </c>
      <c r="I23" s="18" t="n">
        <f aca="false">IF(I10&gt;='Project Inputs and Calcs'!$L$13,I22/I14,0)</f>
        <v>0</v>
      </c>
      <c r="J23" s="18" t="n">
        <f aca="false">IF(J10&gt;='Project Inputs and Calcs'!$L$13,J22/J14,0)</f>
        <v>0.825986842105263</v>
      </c>
      <c r="K23" s="18" t="n">
        <f aca="false">IF(K10&gt;='Project Inputs and Calcs'!$L$13,K22/K14,0)</f>
        <v>0.825986842105263</v>
      </c>
      <c r="L23" s="18" t="n">
        <f aca="false">IF(L10&gt;='Project Inputs and Calcs'!$L$13,L22/L14,0)</f>
        <v>0.825986842105263</v>
      </c>
      <c r="M23" s="18" t="n">
        <f aca="false">IF(M10&gt;='Project Inputs and Calcs'!$L$13,M22/M14,0)</f>
        <v>0.825986842105263</v>
      </c>
      <c r="N23" s="18" t="n">
        <f aca="false">IF(N10&gt;='Project Inputs and Calcs'!$L$13,N22/N14,0)</f>
        <v>0.825986842105263</v>
      </c>
      <c r="O23" s="18" t="n">
        <f aca="false">IF(O10&gt;='Project Inputs and Calcs'!$L$13,O22/O14,0)</f>
        <v>0.825986842105263</v>
      </c>
      <c r="P23" s="18" t="n">
        <f aca="false">IF(P10&gt;='Project Inputs and Calcs'!$L$13,P22/P14,0)</f>
        <v>0.825986842105263</v>
      </c>
      <c r="Q23" s="18" t="n">
        <f aca="false">IF(Q10&gt;='Project Inputs and Calcs'!$L$13,Q22/Q14,0)</f>
        <v>0.825986842105263</v>
      </c>
      <c r="R23" s="18" t="n">
        <f aca="false">IF(R10&gt;='Project Inputs and Calcs'!$L$13,R22/R14,0)</f>
        <v>0.825824556624232</v>
      </c>
      <c r="S23" s="18" t="n">
        <f aca="false">IF(S10&gt;='Project Inputs and Calcs'!$L$13,S22/S14,0)</f>
        <v>0.824010188740359</v>
      </c>
      <c r="T23" s="18" t="n">
        <f aca="false">IF(T10&gt;='Project Inputs and Calcs'!$L$13,T22/T14,0)</f>
        <v>0.822164595653985</v>
      </c>
      <c r="U23" s="18" t="n">
        <f aca="false">IF(U10&gt;='Project Inputs and Calcs'!$L$13,U22/U14,0)</f>
        <v>0.820287239980561</v>
      </c>
      <c r="V23" s="18" t="n">
        <f aca="false">IF(V10&gt;='Project Inputs and Calcs'!$L$13,V22/V14,0)</f>
        <v>0.818377575087167</v>
      </c>
      <c r="W23" s="18" t="n">
        <f aca="false">IF(W10&gt;='Project Inputs and Calcs'!$L$13,W22/W14,0)</f>
        <v>0.816435044933351</v>
      </c>
      <c r="X23" s="18" t="n">
        <f aca="false">IF(X10&gt;='Project Inputs and Calcs'!$L$13,X22/X14,0)</f>
        <v>0.814459083909229</v>
      </c>
      <c r="Y23" s="18" t="n">
        <f aca="false">IF(Y10&gt;='Project Inputs and Calcs'!$L$13,Y22/Y14,0)</f>
        <v>0.81244911667079</v>
      </c>
      <c r="Z23" s="18" t="n">
        <f aca="false">IF(Z10&gt;='Project Inputs and Calcs'!$L$13,Z22/Z14,0)</f>
        <v>0.810404557972373</v>
      </c>
      <c r="AA23" s="18" t="n">
        <f aca="false">IF(AA10&gt;='Project Inputs and Calcs'!$L$13,AA22/AA14,0)</f>
        <v>0.808324812496265</v>
      </c>
      <c r="AB23" s="18" t="n">
        <f aca="false">IF(AB10&gt;='Project Inputs and Calcs'!$L$13,AB22/AB14,0)</f>
        <v>0.806209274679355</v>
      </c>
      <c r="AC23" s="18" t="n">
        <f aca="false">IF(AC10&gt;='Project Inputs and Calcs'!$L$13,AC22/AC14,0)</f>
        <v>0.804057328536815</v>
      </c>
      <c r="AD23" s="18" t="n">
        <f aca="false">IF(AD10&gt;='Project Inputs and Calcs'!$L$13,AD22/AD14,0)</f>
        <v>0.801868347482742</v>
      </c>
      <c r="AE23" s="18" t="n">
        <f aca="false">IF(AE10&gt;='Project Inputs and Calcs'!$L$13,AE22/AE14,0)</f>
        <v>0.79964169414771</v>
      </c>
      <c r="AF23" s="18" t="n">
        <f aca="false">IF(AF10&gt;='Project Inputs and Calcs'!$L$13,AF22/AF14,0)</f>
        <v>0.797376720193194</v>
      </c>
      <c r="AG23" s="18" t="n">
        <f aca="false">IF(AG10&gt;='Project Inputs and Calcs'!$L$13,AG22/AG14,0)</f>
        <v>0.795072766122785</v>
      </c>
      <c r="AH23" s="18" t="n">
        <f aca="false">IF(AH10&gt;='Project Inputs and Calcs'!$L$13,AH22/AH14,0)</f>
        <v>0.792729161090166</v>
      </c>
      <c r="AI23" s="18" t="n">
        <f aca="false">IF(AI10&gt;='Project Inputs and Calcs'!$L$13,AI22/AI14,0)</f>
        <v>0.79034522270378</v>
      </c>
      <c r="AJ23" s="18" t="n">
        <f aca="false">IF(AJ10&gt;='Project Inputs and Calcs'!$L$13,AJ22/AJ14,0)</f>
        <v>0.787920256828138</v>
      </c>
      <c r="AK23" s="18" t="n">
        <f aca="false">IF(AK10&gt;='Project Inputs and Calcs'!$L$13,AK22/AK14,0)</f>
        <v>0.785453557381706</v>
      </c>
      <c r="AL23" s="18" t="n">
        <f aca="false">IF(AL10&gt;='Project Inputs and Calcs'!$L$13,AL22/AL14,0)</f>
        <v>0.782944406131312</v>
      </c>
      <c r="AM23" s="18" t="n">
        <f aca="false">IF(AM10&gt;='Project Inputs and Calcs'!$L$13,AM22/AM14,0)</f>
        <v>0.780392072483019</v>
      </c>
      <c r="AN23" s="18" t="n">
        <f aca="false">IF(AN10&gt;='Project Inputs and Calcs'!$L$13,AN22/AN14,0)</f>
        <v>0.777795813269397</v>
      </c>
      <c r="AO23" s="18" t="n">
        <f aca="false">IF(AO10&gt;='Project Inputs and Calcs'!$L$13,AO22/AO14,0)</f>
        <v>0.775154872533131</v>
      </c>
      <c r="AP23" s="18" t="n">
        <f aca="false">IF(AP10&gt;='Project Inputs and Calcs'!$L$13,AP22/AP14,0)</f>
        <v>0.772468481306911</v>
      </c>
      <c r="AQ23" s="18" t="n">
        <f aca="false">IF(AQ10&gt;='Project Inputs and Calcs'!$L$13,AQ22/AQ14,0)</f>
        <v>0.769735857389527</v>
      </c>
      <c r="AR23" s="18" t="n">
        <f aca="false">IF(AR10&gt;='Project Inputs and Calcs'!$L$13,AR22/AR14,0)</f>
        <v>0.766956205118117</v>
      </c>
      <c r="AS23" s="18" t="n">
        <f aca="false">IF(AS10&gt;='Project Inputs and Calcs'!$L$13,AS22/AS14,0)</f>
        <v>0.764128715136492</v>
      </c>
      <c r="AT23" s="18" t="n">
        <f aca="false">IF(AT10&gt;='Project Inputs and Calcs'!$L$13,AT22/AT14,0)</f>
        <v>0.761252564159471</v>
      </c>
      <c r="AU23" s="18" t="n">
        <f aca="false">IF(AU10&gt;='Project Inputs and Calcs'!$L$13,AU22/AU14,0)</f>
        <v>0.75832691473317</v>
      </c>
    </row>
    <row r="24" customFormat="false" ht="15" hidden="false" customHeight="false" outlineLevel="0" collapsed="false">
      <c r="A24" s="1" t="s">
        <v>91</v>
      </c>
      <c r="B24" s="51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</row>
    <row r="25" customFormat="false" ht="15" hidden="false" customHeight="false" outlineLevel="0" collapsed="false">
      <c r="B25" s="1" t="s">
        <v>92</v>
      </c>
      <c r="G25" s="52" t="n">
        <f aca="false">IF(G10&gt;='Project Inputs and Calcs'!$L$13,IFERROR(IPMT('Project Inputs and Calcs'!$E$43,'Financial Model'!G10-'Project Inputs and Calcs'!$L$13+1,'Project Inputs and Calcs'!$E$44,(1-'Project Inputs and Calcs'!$E$45)*Costs!$G$13),0),0)/1000000</f>
        <v>0</v>
      </c>
      <c r="H25" s="52" t="n">
        <f aca="false">IF(H10&gt;='Project Inputs and Calcs'!$L$13,IFERROR(IPMT('Project Inputs and Calcs'!$E$43,'Financial Model'!H10-'Project Inputs and Calcs'!$L$13+1,'Project Inputs and Calcs'!$E$44,(1-'Project Inputs and Calcs'!$E$45)*Costs!$G$13),0),0)/1000000</f>
        <v>0</v>
      </c>
      <c r="I25" s="52" t="n">
        <f aca="false">IF(I10&gt;='Project Inputs and Calcs'!$L$13,IFERROR(IPMT('Project Inputs and Calcs'!$E$43,'Financial Model'!I10-'Project Inputs and Calcs'!$L$13+1,'Project Inputs and Calcs'!$E$44,(1-'Project Inputs and Calcs'!$E$45)*Costs!$G$13),0),0)/1000000</f>
        <v>0</v>
      </c>
      <c r="J25" s="52" t="n">
        <f aca="false">IF(J10&gt;='Project Inputs and Calcs'!$L$13,IFERROR(IPMT('Project Inputs and Calcs'!$E$43,'Financial Model'!J10-'Project Inputs and Calcs'!$L$13+1,'Project Inputs and Calcs'!$E$44,(1-'Project Inputs and Calcs'!$E$45)*Costs!$G$13),0),0)/1000000</f>
        <v>-0</v>
      </c>
      <c r="K25" s="52" t="n">
        <f aca="false">IF(K10&gt;='Project Inputs and Calcs'!$L$13,IFERROR(IPMT('Project Inputs and Calcs'!$E$43,'Financial Model'!K10-'Project Inputs and Calcs'!$L$13+1,'Project Inputs and Calcs'!$E$44,(1-'Project Inputs and Calcs'!$E$45)*Costs!$G$13),0),0)/1000000</f>
        <v>-0</v>
      </c>
      <c r="L25" s="52" t="n">
        <f aca="false">IF(L10&gt;='Project Inputs and Calcs'!$L$13,IFERROR(IPMT('Project Inputs and Calcs'!$E$43,'Financial Model'!L10-'Project Inputs and Calcs'!$L$13+1,'Project Inputs and Calcs'!$E$44,(1-'Project Inputs and Calcs'!$E$45)*Costs!$G$13),0),0)/1000000</f>
        <v>-0</v>
      </c>
      <c r="M25" s="52" t="n">
        <f aca="false">IF(M10&gt;='Project Inputs and Calcs'!$L$13,IFERROR(IPMT('Project Inputs and Calcs'!$E$43,'Financial Model'!M10-'Project Inputs and Calcs'!$L$13+1,'Project Inputs and Calcs'!$E$44,(1-'Project Inputs and Calcs'!$E$45)*Costs!$G$13),0),0)/1000000</f>
        <v>-0</v>
      </c>
      <c r="N25" s="52" t="n">
        <f aca="false">IF(N10&gt;='Project Inputs and Calcs'!$L$13,IFERROR(IPMT('Project Inputs and Calcs'!$E$43,'Financial Model'!N10-'Project Inputs and Calcs'!$L$13+1,'Project Inputs and Calcs'!$E$44,(1-'Project Inputs and Calcs'!$E$45)*Costs!$G$13),0),0)/1000000</f>
        <v>-0</v>
      </c>
      <c r="O25" s="52" t="n">
        <f aca="false">IF(O10&gt;='Project Inputs and Calcs'!$L$13,IFERROR(IPMT('Project Inputs and Calcs'!$E$43,'Financial Model'!O10-'Project Inputs and Calcs'!$L$13+1,'Project Inputs and Calcs'!$E$44,(1-'Project Inputs and Calcs'!$E$45)*Costs!$G$13),0),0)/1000000</f>
        <v>-0</v>
      </c>
      <c r="P25" s="52" t="n">
        <f aca="false">IF(P10&gt;='Project Inputs and Calcs'!$L$13,IFERROR(IPMT('Project Inputs and Calcs'!$E$43,'Financial Model'!P10-'Project Inputs and Calcs'!$L$13+1,'Project Inputs and Calcs'!$E$44,(1-'Project Inputs and Calcs'!$E$45)*Costs!$G$13),0),0)/1000000</f>
        <v>-0</v>
      </c>
      <c r="Q25" s="52" t="n">
        <f aca="false">IF(Q10&gt;='Project Inputs and Calcs'!$L$13,IFERROR(IPMT('Project Inputs and Calcs'!$E$43,'Financial Model'!Q10-'Project Inputs and Calcs'!$L$13+1,'Project Inputs and Calcs'!$E$44,(1-'Project Inputs and Calcs'!$E$45)*Costs!$G$13),0),0)/1000000</f>
        <v>-0</v>
      </c>
      <c r="R25" s="52" t="n">
        <f aca="false">IF(R10&gt;='Project Inputs and Calcs'!$L$13,IFERROR(IPMT('Project Inputs and Calcs'!$E$43,'Financial Model'!R10-'Project Inputs and Calcs'!$L$13+1,'Project Inputs and Calcs'!$E$44,(1-'Project Inputs and Calcs'!$E$45)*Costs!$G$13),0),0)/1000000</f>
        <v>-0</v>
      </c>
      <c r="S25" s="52" t="n">
        <f aca="false">IF(S10&gt;='Project Inputs and Calcs'!$L$13,IFERROR(IPMT('Project Inputs and Calcs'!$E$43,'Financial Model'!S10-'Project Inputs and Calcs'!$L$13+1,'Project Inputs and Calcs'!$E$44,(1-'Project Inputs and Calcs'!$E$45)*Costs!$G$13),0),0)/1000000</f>
        <v>-0</v>
      </c>
      <c r="T25" s="52" t="n">
        <f aca="false">IF(T10&gt;='Project Inputs and Calcs'!$L$13,IFERROR(IPMT('Project Inputs and Calcs'!$E$43,'Financial Model'!T10-'Project Inputs and Calcs'!$L$13+1,'Project Inputs and Calcs'!$E$44,(1-'Project Inputs and Calcs'!$E$45)*Costs!$G$13),0),0)/1000000</f>
        <v>-0</v>
      </c>
      <c r="U25" s="52" t="n">
        <f aca="false">IF(U10&gt;='Project Inputs and Calcs'!$L$13,IFERROR(IPMT('Project Inputs and Calcs'!$E$43,'Financial Model'!U10-'Project Inputs and Calcs'!$L$13+1,'Project Inputs and Calcs'!$E$44,(1-'Project Inputs and Calcs'!$E$45)*Costs!$G$13),0),0)/1000000</f>
        <v>-0</v>
      </c>
      <c r="V25" s="52" t="n">
        <f aca="false">IF(V10&gt;='Project Inputs and Calcs'!$L$13,IFERROR(IPMT('Project Inputs and Calcs'!$E$43,'Financial Model'!V10-'Project Inputs and Calcs'!$L$13+1,'Project Inputs and Calcs'!$E$44,(1-'Project Inputs and Calcs'!$E$45)*Costs!$G$13),0),0)/1000000</f>
        <v>-0</v>
      </c>
      <c r="W25" s="52" t="n">
        <f aca="false">IF(W10&gt;='Project Inputs and Calcs'!$L$13,IFERROR(IPMT('Project Inputs and Calcs'!$E$43,'Financial Model'!W10-'Project Inputs and Calcs'!$L$13+1,'Project Inputs and Calcs'!$E$44,(1-'Project Inputs and Calcs'!$E$45)*Costs!$G$13),0),0)/1000000</f>
        <v>-0</v>
      </c>
      <c r="X25" s="52" t="n">
        <f aca="false">IF(X10&gt;='Project Inputs and Calcs'!$L$13,IFERROR(IPMT('Project Inputs and Calcs'!$E$43,'Financial Model'!X10-'Project Inputs and Calcs'!$L$13+1,'Project Inputs and Calcs'!$E$44,(1-'Project Inputs and Calcs'!$E$45)*Costs!$G$13),0),0)/1000000</f>
        <v>-0</v>
      </c>
      <c r="Y25" s="52" t="n">
        <f aca="false">IF(Y10&gt;='Project Inputs and Calcs'!$L$13,IFERROR(IPMT('Project Inputs and Calcs'!$E$43,'Financial Model'!Y10-'Project Inputs and Calcs'!$L$13+1,'Project Inputs and Calcs'!$E$44,(1-'Project Inputs and Calcs'!$E$45)*Costs!$G$13),0),0)/1000000</f>
        <v>0</v>
      </c>
      <c r="Z25" s="52" t="n">
        <f aca="false">IF(Z10&gt;='Project Inputs and Calcs'!$L$13,IFERROR(IPMT('Project Inputs and Calcs'!$E$43,'Financial Model'!Z10-'Project Inputs and Calcs'!$L$13+1,'Project Inputs and Calcs'!$E$44,(1-'Project Inputs and Calcs'!$E$45)*Costs!$G$13),0),0)/1000000</f>
        <v>0</v>
      </c>
      <c r="AA25" s="52" t="n">
        <f aca="false">IF(AA10&gt;='Project Inputs and Calcs'!$L$13,IFERROR(IPMT('Project Inputs and Calcs'!$E$43,'Financial Model'!AA10-'Project Inputs and Calcs'!$L$13+1,'Project Inputs and Calcs'!$E$44,(1-'Project Inputs and Calcs'!$E$45)*Costs!$G$13),0),0)/1000000</f>
        <v>0</v>
      </c>
      <c r="AB25" s="52" t="n">
        <f aca="false">IF(AB10&gt;='Project Inputs and Calcs'!$L$13,IFERROR(IPMT('Project Inputs and Calcs'!$E$43,'Financial Model'!AB10-'Project Inputs and Calcs'!$L$13+1,'Project Inputs and Calcs'!$E$44,(1-'Project Inputs and Calcs'!$E$45)*Costs!$G$13),0),0)/1000000</f>
        <v>0</v>
      </c>
      <c r="AC25" s="52" t="n">
        <f aca="false">IF(AC10&gt;='Project Inputs and Calcs'!$L$13,IFERROR(IPMT('Project Inputs and Calcs'!$E$43,'Financial Model'!AC10-'Project Inputs and Calcs'!$L$13+1,'Project Inputs and Calcs'!$E$44,(1-'Project Inputs and Calcs'!$E$45)*Costs!$G$13),0),0)/1000000</f>
        <v>0</v>
      </c>
      <c r="AD25" s="52" t="n">
        <f aca="false">IF(AD10&gt;='Project Inputs and Calcs'!$L$13,IFERROR(IPMT('Project Inputs and Calcs'!$E$43,'Financial Model'!AD10-'Project Inputs and Calcs'!$L$13+1,'Project Inputs and Calcs'!$E$44,(1-'Project Inputs and Calcs'!$E$45)*Costs!$G$13),0),0)/1000000</f>
        <v>0</v>
      </c>
      <c r="AE25" s="52" t="n">
        <f aca="false">IF(AE10&gt;='Project Inputs and Calcs'!$L$13,IFERROR(IPMT('Project Inputs and Calcs'!$E$43,'Financial Model'!AE10-'Project Inputs and Calcs'!$L$13+1,'Project Inputs and Calcs'!$E$44,(1-'Project Inputs and Calcs'!$E$45)*Costs!$G$13),0),0)/1000000</f>
        <v>0</v>
      </c>
      <c r="AF25" s="52" t="n">
        <f aca="false">IF(AF10&gt;='Project Inputs and Calcs'!$L$13,IFERROR(IPMT('Project Inputs and Calcs'!$E$43,'Financial Model'!AF10-'Project Inputs and Calcs'!$L$13+1,'Project Inputs and Calcs'!$E$44,(1-'Project Inputs and Calcs'!$E$45)*Costs!$G$13),0),0)/1000000</f>
        <v>0</v>
      </c>
      <c r="AG25" s="52" t="n">
        <f aca="false">IF(AG10&gt;='Project Inputs and Calcs'!$L$13,IFERROR(IPMT('Project Inputs and Calcs'!$E$43,'Financial Model'!AG10-'Project Inputs and Calcs'!$L$13+1,'Project Inputs and Calcs'!$E$44,(1-'Project Inputs and Calcs'!$E$45)*Costs!$G$13),0),0)/1000000</f>
        <v>0</v>
      </c>
      <c r="AH25" s="52" t="n">
        <f aca="false">IF(AH10&gt;='Project Inputs and Calcs'!$L$13,IFERROR(IPMT('Project Inputs and Calcs'!$E$43,'Financial Model'!AH10-'Project Inputs and Calcs'!$L$13+1,'Project Inputs and Calcs'!$E$44,(1-'Project Inputs and Calcs'!$E$45)*Costs!$G$13),0),0)/1000000</f>
        <v>0</v>
      </c>
      <c r="AI25" s="52" t="n">
        <f aca="false">IF(AI10&gt;='Project Inputs and Calcs'!$L$13,IFERROR(IPMT('Project Inputs and Calcs'!$E$43,'Financial Model'!AI10-'Project Inputs and Calcs'!$L$13+1,'Project Inputs and Calcs'!$E$44,(1-'Project Inputs and Calcs'!$E$45)*Costs!$G$13),0),0)/1000000</f>
        <v>0</v>
      </c>
      <c r="AJ25" s="52" t="n">
        <f aca="false">IF(AJ10&gt;='Project Inputs and Calcs'!$L$13,IFERROR(IPMT('Project Inputs and Calcs'!$E$43,'Financial Model'!AJ10-'Project Inputs and Calcs'!$L$13+1,'Project Inputs and Calcs'!$E$44,(1-'Project Inputs and Calcs'!$E$45)*Costs!$G$13),0),0)/1000000</f>
        <v>0</v>
      </c>
      <c r="AK25" s="52" t="n">
        <f aca="false">IF(AK10&gt;='Project Inputs and Calcs'!$L$13,IFERROR(IPMT('Project Inputs and Calcs'!$E$43,'Financial Model'!AK10-'Project Inputs and Calcs'!$L$13+1,'Project Inputs and Calcs'!$E$44,(1-'Project Inputs and Calcs'!$E$45)*Costs!$G$13),0),0)/1000000</f>
        <v>0</v>
      </c>
      <c r="AL25" s="52" t="n">
        <f aca="false">IF(AL10&gt;='Project Inputs and Calcs'!$L$13,IFERROR(IPMT('Project Inputs and Calcs'!$E$43,'Financial Model'!AL10-'Project Inputs and Calcs'!$L$13+1,'Project Inputs and Calcs'!$E$44,(1-'Project Inputs and Calcs'!$E$45)*Costs!$G$13),0),0)/1000000</f>
        <v>0</v>
      </c>
      <c r="AM25" s="52" t="n">
        <f aca="false">IF(AM10&gt;='Project Inputs and Calcs'!$L$13,IFERROR(IPMT('Project Inputs and Calcs'!$E$43,'Financial Model'!AM10-'Project Inputs and Calcs'!$L$13+1,'Project Inputs and Calcs'!$E$44,(1-'Project Inputs and Calcs'!$E$45)*Costs!$G$13),0),0)/1000000</f>
        <v>0</v>
      </c>
      <c r="AN25" s="52" t="n">
        <f aca="false">IF(AN10&gt;='Project Inputs and Calcs'!$L$13,IFERROR(IPMT('Project Inputs and Calcs'!$E$43,'Financial Model'!AN10-'Project Inputs and Calcs'!$L$13+1,'Project Inputs and Calcs'!$E$44,(1-'Project Inputs and Calcs'!$E$45)*Costs!$G$13),0),0)/1000000</f>
        <v>0</v>
      </c>
      <c r="AO25" s="52" t="n">
        <f aca="false">IF(AO10&gt;='Project Inputs and Calcs'!$L$13,IFERROR(IPMT('Project Inputs and Calcs'!$E$43,'Financial Model'!AO10-'Project Inputs and Calcs'!$L$13+1,'Project Inputs and Calcs'!$E$44,(1-'Project Inputs and Calcs'!$E$45)*Costs!$G$13),0),0)/1000000</f>
        <v>0</v>
      </c>
      <c r="AP25" s="52" t="n">
        <f aca="false">IF(AP10&gt;='Project Inputs and Calcs'!$L$13,IFERROR(IPMT('Project Inputs and Calcs'!$E$43,'Financial Model'!AP10-'Project Inputs and Calcs'!$L$13+1,'Project Inputs and Calcs'!$E$44,(1-'Project Inputs and Calcs'!$E$45)*Costs!$G$13),0),0)/1000000</f>
        <v>0</v>
      </c>
      <c r="AQ25" s="52" t="n">
        <f aca="false">IF(AQ10&gt;='Project Inputs and Calcs'!$L$13,IFERROR(IPMT('Project Inputs and Calcs'!$E$43,'Financial Model'!AQ10-'Project Inputs and Calcs'!$L$13+1,'Project Inputs and Calcs'!$E$44,(1-'Project Inputs and Calcs'!$E$45)*Costs!$G$13),0),0)/1000000</f>
        <v>0</v>
      </c>
      <c r="AR25" s="52" t="n">
        <f aca="false">IF(AR10&gt;='Project Inputs and Calcs'!$L$13,IFERROR(IPMT('Project Inputs and Calcs'!$E$43,'Financial Model'!AR10-'Project Inputs and Calcs'!$L$13+1,'Project Inputs and Calcs'!$E$44,(1-'Project Inputs and Calcs'!$E$45)*Costs!$G$13),0),0)/1000000</f>
        <v>0</v>
      </c>
      <c r="AS25" s="52" t="n">
        <f aca="false">IF(AS10&gt;='Project Inputs and Calcs'!$L$13,IFERROR(IPMT('Project Inputs and Calcs'!$E$43,'Financial Model'!AS10-'Project Inputs and Calcs'!$L$13+1,'Project Inputs and Calcs'!$E$44,(1-'Project Inputs and Calcs'!$E$45)*Costs!$G$13),0),0)/1000000</f>
        <v>0</v>
      </c>
      <c r="AT25" s="52" t="n">
        <f aca="false">IF(AT10&gt;='Project Inputs and Calcs'!$L$13,IFERROR(IPMT('Project Inputs and Calcs'!$E$43,'Financial Model'!AT10-'Project Inputs and Calcs'!$L$13+1,'Project Inputs and Calcs'!$E$44,(1-'Project Inputs and Calcs'!$E$45)*Costs!$G$13),0),0)/1000000</f>
        <v>0</v>
      </c>
      <c r="AU25" s="52" t="n">
        <f aca="false">IF(AU10&gt;='Project Inputs and Calcs'!$L$13,IFERROR(IPMT('Project Inputs and Calcs'!$E$43,'Financial Model'!AU10-'Project Inputs and Calcs'!$L$13+1,'Project Inputs and Calcs'!$E$44,(1-'Project Inputs and Calcs'!$E$45)*Costs!$G$13),0),0)/1000000</f>
        <v>0</v>
      </c>
    </row>
    <row r="26" customFormat="false" ht="15" hidden="false" customHeight="false" outlineLevel="0" collapsed="false">
      <c r="B26" s="1" t="s">
        <v>93</v>
      </c>
      <c r="G26" s="52" t="n">
        <f aca="false">G22+G25</f>
        <v>0</v>
      </c>
      <c r="H26" s="52" t="n">
        <f aca="false">H22+H25</f>
        <v>0</v>
      </c>
      <c r="I26" s="52" t="n">
        <f aca="false">I22+I25</f>
        <v>0</v>
      </c>
      <c r="J26" s="52" t="n">
        <f aca="false">J22+J25</f>
        <v>247.45905</v>
      </c>
      <c r="K26" s="52" t="n">
        <f aca="false">K22+K25</f>
        <v>247.45905</v>
      </c>
      <c r="L26" s="52" t="n">
        <f aca="false">L22+L25</f>
        <v>247.45905</v>
      </c>
      <c r="M26" s="52" t="n">
        <f aca="false">M22+M25</f>
        <v>247.45905</v>
      </c>
      <c r="N26" s="52" t="n">
        <f aca="false">N22+N25</f>
        <v>247.45905</v>
      </c>
      <c r="O26" s="52" t="n">
        <f aca="false">O22+O25</f>
        <v>247.45905</v>
      </c>
      <c r="P26" s="52" t="n">
        <f aca="false">P22+P25</f>
        <v>247.45905</v>
      </c>
      <c r="Q26" s="52" t="n">
        <f aca="false">Q22+Q25</f>
        <v>247.45905</v>
      </c>
      <c r="R26" s="52" t="n">
        <f aca="false">R22+R25</f>
        <v>247.029582079879</v>
      </c>
      <c r="S26" s="52" t="n">
        <f aca="false">S22+S25</f>
        <v>242.316589397948</v>
      </c>
      <c r="T26" s="52" t="n">
        <f aca="false">T22+T25</f>
        <v>237.683334851125</v>
      </c>
      <c r="U26" s="52" t="n">
        <f aca="false">U22+U25</f>
        <v>233.128469366616</v>
      </c>
      <c r="V26" s="52" t="n">
        <f aca="false">V22+V25</f>
        <v>228.650666696313</v>
      </c>
      <c r="W26" s="52" t="n">
        <f aca="false">W22+W25</f>
        <v>224.248623030617</v>
      </c>
      <c r="X26" s="52" t="n">
        <f aca="false">X22+X25</f>
        <v>219.921056618813</v>
      </c>
      <c r="Y26" s="52" t="n">
        <f aca="false">Y22+Y25</f>
        <v>215.666707395855</v>
      </c>
      <c r="Z26" s="52" t="n">
        <f aca="false">Z22+Z25</f>
        <v>211.484336615477</v>
      </c>
      <c r="AA26" s="52" t="n">
        <f aca="false">AA22+AA25</f>
        <v>207.372726489497</v>
      </c>
      <c r="AB26" s="52" t="n">
        <f aca="false">AB22+AB25</f>
        <v>203.33067983324</v>
      </c>
      <c r="AC26" s="52" t="n">
        <f aca="false">AC22+AC25</f>
        <v>199.357019716945</v>
      </c>
      <c r="AD26" s="52" t="n">
        <f aca="false">AD22+AD25</f>
        <v>195.450589123079</v>
      </c>
      <c r="AE26" s="52" t="n">
        <f aca="false">AE22+AE25</f>
        <v>191.610250609448</v>
      </c>
      <c r="AF26" s="52" t="n">
        <f aca="false">AF22+AF25</f>
        <v>187.834885978002</v>
      </c>
      <c r="AG26" s="52" t="n">
        <f aca="false">AG22+AG25</f>
        <v>184.12339594925</v>
      </c>
      <c r="AH26" s="52" t="n">
        <f aca="false">AH22+AH25</f>
        <v>180.474699842181</v>
      </c>
      <c r="AI26" s="52" t="n">
        <f aca="false">AI22+AI25</f>
        <v>176.887735259598</v>
      </c>
      <c r="AJ26" s="52" t="n">
        <f aca="false">AJ22+AJ25</f>
        <v>173.36145777878</v>
      </c>
      <c r="AK26" s="52" t="n">
        <f aca="false">AK22+AK25</f>
        <v>169.894840647377</v>
      </c>
      <c r="AL26" s="52" t="n">
        <f aca="false">AL22+AL25</f>
        <v>166.486874484443</v>
      </c>
      <c r="AM26" s="52" t="n">
        <f aca="false">AM22+AM25</f>
        <v>163.13656698654</v>
      </c>
      <c r="AN26" s="52" t="n">
        <f aca="false">AN22+AN25</f>
        <v>159.842942638801</v>
      </c>
      <c r="AO26" s="52" t="n">
        <f aca="false">AO22+AO25</f>
        <v>156.605042430894</v>
      </c>
      <c r="AP26" s="52" t="n">
        <f aca="false">AP22+AP25</f>
        <v>153.421923577779</v>
      </c>
      <c r="AQ26" s="52" t="n">
        <f aca="false">AQ22+AQ25</f>
        <v>150.292659245198</v>
      </c>
      <c r="AR26" s="52" t="n">
        <f aca="false">AR22+AR25</f>
        <v>147.21633827981</v>
      </c>
      <c r="AS26" s="52" t="n">
        <f aca="false">AS22+AS25</f>
        <v>144.192064943885</v>
      </c>
      <c r="AT26" s="52" t="n">
        <f aca="false">AT22+AT25</f>
        <v>141.218958654491</v>
      </c>
      <c r="AU26" s="52" t="n">
        <f aca="false">AU22+AU25</f>
        <v>138.296153727096</v>
      </c>
    </row>
    <row r="27" customFormat="false" ht="15" hidden="false" customHeight="false" outlineLevel="0" collapsed="false">
      <c r="A27" s="1" t="s">
        <v>94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</row>
    <row r="28" customFormat="false" ht="15" hidden="false" customHeight="false" outlineLevel="0" collapsed="false">
      <c r="B28" s="1" t="s">
        <v>95</v>
      </c>
      <c r="G28" s="52" t="n">
        <f aca="false">IF(G10&gt;='Project Inputs and Calcs'!$L$13,IFERROR(PPMT('Project Inputs and Calcs'!$E$43,'Financial Model'!G10-'Project Inputs and Calcs'!$L$13+1,'Project Inputs and Calcs'!$E$44,(1-'Project Inputs and Calcs'!$E$45)*Costs!$G$13),0),0)/1000000</f>
        <v>0</v>
      </c>
      <c r="H28" s="52" t="n">
        <f aca="false">IF(H10&gt;='Project Inputs and Calcs'!$L$13,IFERROR(PPMT('Project Inputs and Calcs'!$E$43,'Financial Model'!H10-'Project Inputs and Calcs'!$L$13+1,'Project Inputs and Calcs'!$E$44,(1-'Project Inputs and Calcs'!$E$45)*Costs!$G$13),0),0)/1000000</f>
        <v>0</v>
      </c>
      <c r="I28" s="52" t="n">
        <f aca="false">IF(I10&gt;='Project Inputs and Calcs'!$L$13,IFERROR(PPMT('Project Inputs and Calcs'!$E$43,'Financial Model'!I10-'Project Inputs and Calcs'!$L$13+1,'Project Inputs and Calcs'!$E$44,(1-'Project Inputs and Calcs'!$E$45)*Costs!$G$13),0),0)/1000000</f>
        <v>0</v>
      </c>
      <c r="J28" s="52" t="n">
        <f aca="false">IF(J10&gt;='Project Inputs and Calcs'!$L$13,IFERROR(PPMT('Project Inputs and Calcs'!$E$43,'Financial Model'!J10-'Project Inputs and Calcs'!$L$13+1,'Project Inputs and Calcs'!$E$44,(1-'Project Inputs and Calcs'!$E$45)*Costs!$G$13),0),0)/1000000</f>
        <v>0</v>
      </c>
      <c r="K28" s="52" t="n">
        <f aca="false">IF(K10&gt;='Project Inputs and Calcs'!$L$13,IFERROR(PPMT('Project Inputs and Calcs'!$E$43,'Financial Model'!K10-'Project Inputs and Calcs'!$L$13+1,'Project Inputs and Calcs'!$E$44,(1-'Project Inputs and Calcs'!$E$45)*Costs!$G$13),0),0)/1000000</f>
        <v>0</v>
      </c>
      <c r="L28" s="52" t="n">
        <f aca="false">IF(L10&gt;='Project Inputs and Calcs'!$L$13,IFERROR(PPMT('Project Inputs and Calcs'!$E$43,'Financial Model'!L10-'Project Inputs and Calcs'!$L$13+1,'Project Inputs and Calcs'!$E$44,(1-'Project Inputs and Calcs'!$E$45)*Costs!$G$13),0),0)/1000000</f>
        <v>0</v>
      </c>
      <c r="M28" s="52" t="n">
        <f aca="false">IF(M10&gt;='Project Inputs and Calcs'!$L$13,IFERROR(PPMT('Project Inputs and Calcs'!$E$43,'Financial Model'!M10-'Project Inputs and Calcs'!$L$13+1,'Project Inputs and Calcs'!$E$44,(1-'Project Inputs and Calcs'!$E$45)*Costs!$G$13),0),0)/1000000</f>
        <v>0</v>
      </c>
      <c r="N28" s="52" t="n">
        <f aca="false">IF(N10&gt;='Project Inputs and Calcs'!$L$13,IFERROR(PPMT('Project Inputs and Calcs'!$E$43,'Financial Model'!N10-'Project Inputs and Calcs'!$L$13+1,'Project Inputs and Calcs'!$E$44,(1-'Project Inputs and Calcs'!$E$45)*Costs!$G$13),0),0)/1000000</f>
        <v>0</v>
      </c>
      <c r="O28" s="52" t="n">
        <f aca="false">IF(O10&gt;='Project Inputs and Calcs'!$L$13,IFERROR(PPMT('Project Inputs and Calcs'!$E$43,'Financial Model'!O10-'Project Inputs and Calcs'!$L$13+1,'Project Inputs and Calcs'!$E$44,(1-'Project Inputs and Calcs'!$E$45)*Costs!$G$13),0),0)/1000000</f>
        <v>0</v>
      </c>
      <c r="P28" s="52" t="n">
        <f aca="false">IF(P10&gt;='Project Inputs and Calcs'!$L$13,IFERROR(PPMT('Project Inputs and Calcs'!$E$43,'Financial Model'!P10-'Project Inputs and Calcs'!$L$13+1,'Project Inputs and Calcs'!$E$44,(1-'Project Inputs and Calcs'!$E$45)*Costs!$G$13),0),0)/1000000</f>
        <v>0</v>
      </c>
      <c r="Q28" s="52" t="n">
        <f aca="false">IF(Q10&gt;='Project Inputs and Calcs'!$L$13,IFERROR(PPMT('Project Inputs and Calcs'!$E$43,'Financial Model'!Q10-'Project Inputs and Calcs'!$L$13+1,'Project Inputs and Calcs'!$E$44,(1-'Project Inputs and Calcs'!$E$45)*Costs!$G$13),0),0)/1000000</f>
        <v>0</v>
      </c>
      <c r="R28" s="52" t="n">
        <f aca="false">IF(R10&gt;='Project Inputs and Calcs'!$L$13,IFERROR(PPMT('Project Inputs and Calcs'!$E$43,'Financial Model'!R10-'Project Inputs and Calcs'!$L$13+1,'Project Inputs and Calcs'!$E$44,(1-'Project Inputs and Calcs'!$E$45)*Costs!$G$13),0),0)/1000000</f>
        <v>0</v>
      </c>
      <c r="S28" s="52" t="n">
        <f aca="false">IF(S10&gt;='Project Inputs and Calcs'!$L$13,IFERROR(PPMT('Project Inputs and Calcs'!$E$43,'Financial Model'!S10-'Project Inputs and Calcs'!$L$13+1,'Project Inputs and Calcs'!$E$44,(1-'Project Inputs and Calcs'!$E$45)*Costs!$G$13),0),0)/1000000</f>
        <v>0</v>
      </c>
      <c r="T28" s="52" t="n">
        <f aca="false">IF(T10&gt;='Project Inputs and Calcs'!$L$13,IFERROR(PPMT('Project Inputs and Calcs'!$E$43,'Financial Model'!T10-'Project Inputs and Calcs'!$L$13+1,'Project Inputs and Calcs'!$E$44,(1-'Project Inputs and Calcs'!$E$45)*Costs!$G$13),0),0)/1000000</f>
        <v>0</v>
      </c>
      <c r="U28" s="52" t="n">
        <f aca="false">IF(U10&gt;='Project Inputs and Calcs'!$L$13,IFERROR(PPMT('Project Inputs and Calcs'!$E$43,'Financial Model'!U10-'Project Inputs and Calcs'!$L$13+1,'Project Inputs and Calcs'!$E$44,(1-'Project Inputs and Calcs'!$E$45)*Costs!$G$13),0),0)/1000000</f>
        <v>0</v>
      </c>
      <c r="V28" s="52" t="n">
        <f aca="false">IF(V10&gt;='Project Inputs and Calcs'!$L$13,IFERROR(PPMT('Project Inputs and Calcs'!$E$43,'Financial Model'!V10-'Project Inputs and Calcs'!$L$13+1,'Project Inputs and Calcs'!$E$44,(1-'Project Inputs and Calcs'!$E$45)*Costs!$G$13),0),0)/1000000</f>
        <v>0</v>
      </c>
      <c r="W28" s="52" t="n">
        <f aca="false">IF(W10&gt;='Project Inputs and Calcs'!$L$13,IFERROR(PPMT('Project Inputs and Calcs'!$E$43,'Financial Model'!W10-'Project Inputs and Calcs'!$L$13+1,'Project Inputs and Calcs'!$E$44,(1-'Project Inputs and Calcs'!$E$45)*Costs!$G$13),0),0)/1000000</f>
        <v>0</v>
      </c>
      <c r="X28" s="52" t="n">
        <f aca="false">IF(X10&gt;='Project Inputs and Calcs'!$L$13,IFERROR(PPMT('Project Inputs and Calcs'!$E$43,'Financial Model'!X10-'Project Inputs and Calcs'!$L$13+1,'Project Inputs and Calcs'!$E$44,(1-'Project Inputs and Calcs'!$E$45)*Costs!$G$13),0),0)/1000000</f>
        <v>0</v>
      </c>
      <c r="Y28" s="52" t="n">
        <f aca="false">IF(Y10&gt;='Project Inputs and Calcs'!$L$13,IFERROR(PPMT('Project Inputs and Calcs'!$E$43,'Financial Model'!Y10-'Project Inputs and Calcs'!$L$13+1,'Project Inputs and Calcs'!$E$44,(1-'Project Inputs and Calcs'!$E$45)*Costs!$G$13),0),0)/1000000</f>
        <v>0</v>
      </c>
      <c r="Z28" s="52" t="n">
        <f aca="false">IF(Z10&gt;='Project Inputs and Calcs'!$L$13,IFERROR(PPMT('Project Inputs and Calcs'!$E$43,'Financial Model'!Z10-'Project Inputs and Calcs'!$L$13+1,'Project Inputs and Calcs'!$E$44,(1-'Project Inputs and Calcs'!$E$45)*Costs!$G$13),0),0)/1000000</f>
        <v>0</v>
      </c>
      <c r="AA28" s="52" t="n">
        <f aca="false">IF(AA10&gt;='Project Inputs and Calcs'!$L$13,IFERROR(PPMT('Project Inputs and Calcs'!$E$43,'Financial Model'!AA10-'Project Inputs and Calcs'!$L$13+1,'Project Inputs and Calcs'!$E$44,(1-'Project Inputs and Calcs'!$E$45)*Costs!$G$13),0),0)/1000000</f>
        <v>0</v>
      </c>
      <c r="AB28" s="52" t="n">
        <f aca="false">IF(AB10&gt;='Project Inputs and Calcs'!$L$13,IFERROR(PPMT('Project Inputs and Calcs'!$E$43,'Financial Model'!AB10-'Project Inputs and Calcs'!$L$13+1,'Project Inputs and Calcs'!$E$44,(1-'Project Inputs and Calcs'!$E$45)*Costs!$G$13),0),0)/1000000</f>
        <v>0</v>
      </c>
      <c r="AC28" s="52" t="n">
        <f aca="false">IF(AC10&gt;='Project Inputs and Calcs'!$L$13,IFERROR(PPMT('Project Inputs and Calcs'!$E$43,'Financial Model'!AC10-'Project Inputs and Calcs'!$L$13+1,'Project Inputs and Calcs'!$E$44,(1-'Project Inputs and Calcs'!$E$45)*Costs!$G$13),0),0)/1000000</f>
        <v>0</v>
      </c>
      <c r="AD28" s="52" t="n">
        <f aca="false">IF(AD10&gt;='Project Inputs and Calcs'!$L$13,IFERROR(PPMT('Project Inputs and Calcs'!$E$43,'Financial Model'!AD10-'Project Inputs and Calcs'!$L$13+1,'Project Inputs and Calcs'!$E$44,(1-'Project Inputs and Calcs'!$E$45)*Costs!$G$13),0),0)/1000000</f>
        <v>0</v>
      </c>
      <c r="AE28" s="52" t="n">
        <f aca="false">IF(AE10&gt;='Project Inputs and Calcs'!$L$13,IFERROR(PPMT('Project Inputs and Calcs'!$E$43,'Financial Model'!AE10-'Project Inputs and Calcs'!$L$13+1,'Project Inputs and Calcs'!$E$44,(1-'Project Inputs and Calcs'!$E$45)*Costs!$G$13),0),0)/1000000</f>
        <v>0</v>
      </c>
      <c r="AF28" s="52" t="n">
        <f aca="false">IF(AF10&gt;='Project Inputs and Calcs'!$L$13,IFERROR(PPMT('Project Inputs and Calcs'!$E$43,'Financial Model'!AF10-'Project Inputs and Calcs'!$L$13+1,'Project Inputs and Calcs'!$E$44,(1-'Project Inputs and Calcs'!$E$45)*Costs!$G$13),0),0)/1000000</f>
        <v>0</v>
      </c>
      <c r="AG28" s="52" t="n">
        <f aca="false">IF(AG10&gt;='Project Inputs and Calcs'!$L$13,IFERROR(PPMT('Project Inputs and Calcs'!$E$43,'Financial Model'!AG10-'Project Inputs and Calcs'!$L$13+1,'Project Inputs and Calcs'!$E$44,(1-'Project Inputs and Calcs'!$E$45)*Costs!$G$13),0),0)/1000000</f>
        <v>0</v>
      </c>
      <c r="AH28" s="52" t="n">
        <f aca="false">IF(AH10&gt;='Project Inputs and Calcs'!$L$13,IFERROR(PPMT('Project Inputs and Calcs'!$E$43,'Financial Model'!AH10-'Project Inputs and Calcs'!$L$13+1,'Project Inputs and Calcs'!$E$44,(1-'Project Inputs and Calcs'!$E$45)*Costs!$G$13),0),0)/1000000</f>
        <v>0</v>
      </c>
      <c r="AI28" s="52" t="n">
        <f aca="false">IF(AI10&gt;='Project Inputs and Calcs'!$L$13,IFERROR(PPMT('Project Inputs and Calcs'!$E$43,'Financial Model'!AI10-'Project Inputs and Calcs'!$L$13+1,'Project Inputs and Calcs'!$E$44,(1-'Project Inputs and Calcs'!$E$45)*Costs!$G$13),0),0)/1000000</f>
        <v>0</v>
      </c>
      <c r="AJ28" s="52" t="n">
        <f aca="false">IF(AJ10&gt;='Project Inputs and Calcs'!$L$13,IFERROR(PPMT('Project Inputs and Calcs'!$E$43,'Financial Model'!AJ10-'Project Inputs and Calcs'!$L$13+1,'Project Inputs and Calcs'!$E$44,(1-'Project Inputs and Calcs'!$E$45)*Costs!$G$13),0),0)/1000000</f>
        <v>0</v>
      </c>
      <c r="AK28" s="52" t="n">
        <f aca="false">IF(AK10&gt;='Project Inputs and Calcs'!$L$13,IFERROR(PPMT('Project Inputs and Calcs'!$E$43,'Financial Model'!AK10-'Project Inputs and Calcs'!$L$13+1,'Project Inputs and Calcs'!$E$44,(1-'Project Inputs and Calcs'!$E$45)*Costs!$G$13),0),0)/1000000</f>
        <v>0</v>
      </c>
      <c r="AL28" s="52" t="n">
        <f aca="false">IF(AL10&gt;='Project Inputs and Calcs'!$L$13,IFERROR(PPMT('Project Inputs and Calcs'!$E$43,'Financial Model'!AL10-'Project Inputs and Calcs'!$L$13+1,'Project Inputs and Calcs'!$E$44,(1-'Project Inputs and Calcs'!$E$45)*Costs!$G$13),0),0)/1000000</f>
        <v>0</v>
      </c>
      <c r="AM28" s="52" t="n">
        <f aca="false">IF(AM10&gt;='Project Inputs and Calcs'!$L$13,IFERROR(PPMT('Project Inputs and Calcs'!$E$43,'Financial Model'!AM10-'Project Inputs and Calcs'!$L$13+1,'Project Inputs and Calcs'!$E$44,(1-'Project Inputs and Calcs'!$E$45)*Costs!$G$13),0),0)/1000000</f>
        <v>0</v>
      </c>
      <c r="AN28" s="52" t="n">
        <f aca="false">IF(AN10&gt;='Project Inputs and Calcs'!$L$13,IFERROR(PPMT('Project Inputs and Calcs'!$E$43,'Financial Model'!AN10-'Project Inputs and Calcs'!$L$13+1,'Project Inputs and Calcs'!$E$44,(1-'Project Inputs and Calcs'!$E$45)*Costs!$G$13),0),0)/1000000</f>
        <v>0</v>
      </c>
      <c r="AO28" s="52" t="n">
        <f aca="false">IF(AO10&gt;='Project Inputs and Calcs'!$L$13,IFERROR(PPMT('Project Inputs and Calcs'!$E$43,'Financial Model'!AO10-'Project Inputs and Calcs'!$L$13+1,'Project Inputs and Calcs'!$E$44,(1-'Project Inputs and Calcs'!$E$45)*Costs!$G$13),0),0)/1000000</f>
        <v>0</v>
      </c>
      <c r="AP28" s="52" t="n">
        <f aca="false">IF(AP10&gt;='Project Inputs and Calcs'!$L$13,IFERROR(PPMT('Project Inputs and Calcs'!$E$43,'Financial Model'!AP10-'Project Inputs and Calcs'!$L$13+1,'Project Inputs and Calcs'!$E$44,(1-'Project Inputs and Calcs'!$E$45)*Costs!$G$13),0),0)/1000000</f>
        <v>0</v>
      </c>
      <c r="AQ28" s="52" t="n">
        <f aca="false">IF(AQ10&gt;='Project Inputs and Calcs'!$L$13,IFERROR(PPMT('Project Inputs and Calcs'!$E$43,'Financial Model'!AQ10-'Project Inputs and Calcs'!$L$13+1,'Project Inputs and Calcs'!$E$44,(1-'Project Inputs and Calcs'!$E$45)*Costs!$G$13),0),0)/1000000</f>
        <v>0</v>
      </c>
      <c r="AR28" s="52" t="n">
        <f aca="false">IF(AR10&gt;='Project Inputs and Calcs'!$L$13,IFERROR(PPMT('Project Inputs and Calcs'!$E$43,'Financial Model'!AR10-'Project Inputs and Calcs'!$L$13+1,'Project Inputs and Calcs'!$E$44,(1-'Project Inputs and Calcs'!$E$45)*Costs!$G$13),0),0)/1000000</f>
        <v>0</v>
      </c>
      <c r="AS28" s="52" t="n">
        <f aca="false">IF(AS10&gt;='Project Inputs and Calcs'!$L$13,IFERROR(PPMT('Project Inputs and Calcs'!$E$43,'Financial Model'!AS10-'Project Inputs and Calcs'!$L$13+1,'Project Inputs and Calcs'!$E$44,(1-'Project Inputs and Calcs'!$E$45)*Costs!$G$13),0),0)/1000000</f>
        <v>0</v>
      </c>
      <c r="AT28" s="52" t="n">
        <f aca="false">IF(AT10&gt;='Project Inputs and Calcs'!$L$13,IFERROR(PPMT('Project Inputs and Calcs'!$E$43,'Financial Model'!AT10-'Project Inputs and Calcs'!$L$13+1,'Project Inputs and Calcs'!$E$44,(1-'Project Inputs and Calcs'!$E$45)*Costs!$G$13),0),0)/1000000</f>
        <v>0</v>
      </c>
      <c r="AU28" s="52" t="n">
        <f aca="false">IF(AU10&gt;='Project Inputs and Calcs'!$L$13,IFERROR(PPMT('Project Inputs and Calcs'!$E$43,'Financial Model'!AU10-'Project Inputs and Calcs'!$L$13+1,'Project Inputs and Calcs'!$E$44,(1-'Project Inputs and Calcs'!$E$45)*Costs!$G$13),0),0)/1000000</f>
        <v>0</v>
      </c>
    </row>
    <row r="29" customFormat="false" ht="15" hidden="false" customHeight="false" outlineLevel="0" collapsed="false">
      <c r="B29" s="1" t="s">
        <v>96</v>
      </c>
      <c r="G29" s="52" t="n">
        <f aca="false">G26+G28</f>
        <v>0</v>
      </c>
      <c r="H29" s="52" t="n">
        <f aca="false">H26+H28</f>
        <v>0</v>
      </c>
      <c r="I29" s="52" t="n">
        <f aca="false">I26+I28</f>
        <v>0</v>
      </c>
      <c r="J29" s="52" t="n">
        <f aca="false">J26+J28</f>
        <v>247.45905</v>
      </c>
      <c r="K29" s="52" t="n">
        <f aca="false">K26+K28</f>
        <v>247.45905</v>
      </c>
      <c r="L29" s="52" t="n">
        <f aca="false">L26+L28</f>
        <v>247.45905</v>
      </c>
      <c r="M29" s="52" t="n">
        <f aca="false">M26+M28</f>
        <v>247.45905</v>
      </c>
      <c r="N29" s="52" t="n">
        <f aca="false">N26+N28</f>
        <v>247.45905</v>
      </c>
      <c r="O29" s="52" t="n">
        <f aca="false">O26+O28</f>
        <v>247.45905</v>
      </c>
      <c r="P29" s="52" t="n">
        <f aca="false">P26+P28</f>
        <v>247.45905</v>
      </c>
      <c r="Q29" s="52" t="n">
        <f aca="false">Q26+Q28</f>
        <v>247.45905</v>
      </c>
      <c r="R29" s="52" t="n">
        <f aca="false">R26+R28</f>
        <v>247.029582079879</v>
      </c>
      <c r="S29" s="52" t="n">
        <f aca="false">S26+S28</f>
        <v>242.316589397948</v>
      </c>
      <c r="T29" s="52" t="n">
        <f aca="false">T26+T28</f>
        <v>237.683334851125</v>
      </c>
      <c r="U29" s="52" t="n">
        <f aca="false">U26+U28</f>
        <v>233.128469366616</v>
      </c>
      <c r="V29" s="52" t="n">
        <f aca="false">V26+V28</f>
        <v>228.650666696313</v>
      </c>
      <c r="W29" s="52" t="n">
        <f aca="false">W26+W28</f>
        <v>224.248623030617</v>
      </c>
      <c r="X29" s="52" t="n">
        <f aca="false">X26+X28</f>
        <v>219.921056618813</v>
      </c>
      <c r="Y29" s="52" t="n">
        <f aca="false">Y26+Y28</f>
        <v>215.666707395855</v>
      </c>
      <c r="Z29" s="52" t="n">
        <f aca="false">Z26+Z28</f>
        <v>211.484336615477</v>
      </c>
      <c r="AA29" s="52" t="n">
        <f aca="false">AA26+AA28</f>
        <v>207.372726489497</v>
      </c>
      <c r="AB29" s="52" t="n">
        <f aca="false">AB26+AB28</f>
        <v>203.33067983324</v>
      </c>
      <c r="AC29" s="52" t="n">
        <f aca="false">AC26+AC28</f>
        <v>199.357019716945</v>
      </c>
      <c r="AD29" s="52" t="n">
        <f aca="false">AD26+AD28</f>
        <v>195.450589123079</v>
      </c>
      <c r="AE29" s="52" t="n">
        <f aca="false">AE26+AE28</f>
        <v>191.610250609448</v>
      </c>
      <c r="AF29" s="52" t="n">
        <f aca="false">AF26+AF28</f>
        <v>187.834885978002</v>
      </c>
      <c r="AG29" s="52" t="n">
        <f aca="false">AG26+AG28</f>
        <v>184.12339594925</v>
      </c>
      <c r="AH29" s="52" t="n">
        <f aca="false">AH26+AH28</f>
        <v>180.474699842181</v>
      </c>
      <c r="AI29" s="52" t="n">
        <f aca="false">AI26+AI28</f>
        <v>176.887735259598</v>
      </c>
      <c r="AJ29" s="52" t="n">
        <f aca="false">AJ26+AJ28</f>
        <v>173.36145777878</v>
      </c>
      <c r="AK29" s="52" t="n">
        <f aca="false">AK26+AK28</f>
        <v>169.894840647377</v>
      </c>
      <c r="AL29" s="52" t="n">
        <f aca="false">AL26+AL28</f>
        <v>166.486874484443</v>
      </c>
      <c r="AM29" s="52" t="n">
        <f aca="false">AM26+AM28</f>
        <v>163.13656698654</v>
      </c>
      <c r="AN29" s="52" t="n">
        <f aca="false">AN26+AN28</f>
        <v>159.842942638801</v>
      </c>
      <c r="AO29" s="52" t="n">
        <f aca="false">AO26+AO28</f>
        <v>156.605042430894</v>
      </c>
      <c r="AP29" s="52" t="n">
        <f aca="false">AP26+AP28</f>
        <v>153.421923577779</v>
      </c>
      <c r="AQ29" s="52" t="n">
        <f aca="false">AQ26+AQ28</f>
        <v>150.292659245198</v>
      </c>
      <c r="AR29" s="52" t="n">
        <f aca="false">AR26+AR28</f>
        <v>147.21633827981</v>
      </c>
      <c r="AS29" s="52" t="n">
        <f aca="false">AS26+AS28</f>
        <v>144.192064943885</v>
      </c>
      <c r="AT29" s="52" t="n">
        <f aca="false">AT26+AT28</f>
        <v>141.218958654491</v>
      </c>
      <c r="AU29" s="52" t="n">
        <f aca="false">AU26+AU28</f>
        <v>138.296153727096</v>
      </c>
    </row>
    <row r="30" customFormat="false" ht="15" hidden="false" customHeight="false" outlineLevel="0" collapsed="false">
      <c r="A30" s="1" t="s">
        <v>97</v>
      </c>
      <c r="B30" s="51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</row>
    <row r="31" s="39" customFormat="true" ht="15" hidden="false" customHeight="false" outlineLevel="0" collapsed="false">
      <c r="A31" s="1"/>
      <c r="B31" s="1" t="s">
        <v>98</v>
      </c>
      <c r="C31" s="1"/>
      <c r="D31" s="1"/>
      <c r="E31" s="37"/>
      <c r="F31" s="2"/>
      <c r="G31" s="53" t="n">
        <f aca="false">IFERROR(HLOOKUP(G3,'Depreciation + Tax Credits'!$D$13:$I$15,3,),0)+IFERROR(HLOOKUP(G3,'Depreciation + Tax Credits'!$D$13:$I$19,7),0)</f>
        <v>0</v>
      </c>
      <c r="H31" s="53" t="n">
        <f aca="false">IFERROR(HLOOKUP(H3,'Depreciation + Tax Credits'!$D$13:$I$15,3,),0)+IFERROR(HLOOKUP(H3,'Depreciation + Tax Credits'!$D$13:$I$19,7),0)</f>
        <v>0</v>
      </c>
      <c r="I31" s="53" t="n">
        <f aca="false">IFERROR(HLOOKUP(I3,'Depreciation + Tax Credits'!$D$13:$I$15,3,),0)+IFERROR(HLOOKUP(I3,'Depreciation + Tax Credits'!$D$13:$I$19,7),0)</f>
        <v>0</v>
      </c>
      <c r="J31" s="53" t="n">
        <f aca="false">IFERROR(HLOOKUP(J3,'Depreciation + Tax Credits'!$D$13:$I$15,3,),0)+IFERROR(HLOOKUP(J3,'Depreciation + Tax Credits'!$D$13:$I$19,7),0)</f>
        <v>906.750677676548</v>
      </c>
      <c r="K31" s="53" t="n">
        <f aca="false">IFERROR(HLOOKUP(K3,'Depreciation + Tax Credits'!$D$13:$I$15,3,),0)+IFERROR(HLOOKUP(K3,'Depreciation + Tax Credits'!$D$13:$I$19,7),0)</f>
        <v>533.864681242477</v>
      </c>
      <c r="L31" s="53" t="n">
        <f aca="false">IFERROR(HLOOKUP(L3,'Depreciation + Tax Credits'!$D$13:$I$15,3,),0)+IFERROR(HLOOKUP(L3,'Depreciation + Tax Credits'!$D$13:$I$19,7),0)</f>
        <v>320.318808745486</v>
      </c>
      <c r="M31" s="53" t="n">
        <f aca="false">IFERROR(HLOOKUP(M3,'Depreciation + Tax Credits'!$D$13:$I$15,3,),0)+IFERROR(HLOOKUP(M3,'Depreciation + Tax Credits'!$D$13:$I$19,7),0)</f>
        <v>192.191285247292</v>
      </c>
      <c r="N31" s="53" t="n">
        <f aca="false">IFERROR(HLOOKUP(N3,'Depreciation + Tax Credits'!$D$13:$I$15,3,),0)+IFERROR(HLOOKUP(N3,'Depreciation + Tax Credits'!$D$13:$I$19,7),0)</f>
        <v>192.191285247292</v>
      </c>
      <c r="O31" s="53" t="n">
        <f aca="false">IFERROR(HLOOKUP(O3,'Depreciation + Tax Credits'!$D$13:$I$15,3,),0)+IFERROR(HLOOKUP(O3,'Depreciation + Tax Credits'!$D$13:$I$19,7),0)</f>
        <v>96.0956426236458</v>
      </c>
      <c r="P31" s="53" t="n">
        <f aca="false">IFERROR(HLOOKUP(P3,'Depreciation + Tax Credits'!$D$13:$I$15,3,),0)+IFERROR(HLOOKUP(P3,'Depreciation + Tax Credits'!$D$13:$I$19,7),0)</f>
        <v>0</v>
      </c>
      <c r="Q31" s="53" t="n">
        <f aca="false">IFERROR(HLOOKUP(Q3,'Depreciation + Tax Credits'!$D$13:$I$15,3,),0)+IFERROR(HLOOKUP(Q3,'Depreciation + Tax Credits'!$D$13:$I$19,7),0)</f>
        <v>0</v>
      </c>
      <c r="R31" s="53" t="n">
        <f aca="false">IFERROR(HLOOKUP(R3,'Depreciation + Tax Credits'!$D$13:$I$15,3,),0)+IFERROR(HLOOKUP(R3,'Depreciation + Tax Credits'!$D$13:$I$19,7),0)</f>
        <v>0</v>
      </c>
      <c r="S31" s="53" t="n">
        <f aca="false">IFERROR(HLOOKUP(S3,'Depreciation + Tax Credits'!$D$13:$I$15,3,),0)+IFERROR(HLOOKUP(S3,'Depreciation + Tax Credits'!$D$13:$I$19,7),0)</f>
        <v>0</v>
      </c>
      <c r="T31" s="53" t="n">
        <f aca="false">IFERROR(HLOOKUP(T3,'Depreciation + Tax Credits'!$D$13:$I$15,3,),0)+IFERROR(HLOOKUP(T3,'Depreciation + Tax Credits'!$D$13:$I$19,7),0)</f>
        <v>0</v>
      </c>
      <c r="U31" s="53" t="n">
        <f aca="false">IFERROR(HLOOKUP(U3,'Depreciation + Tax Credits'!$D$13:$I$15,3,),0)+IFERROR(HLOOKUP(U3,'Depreciation + Tax Credits'!$D$13:$I$19,7),0)</f>
        <v>0</v>
      </c>
      <c r="V31" s="53" t="n">
        <f aca="false">IFERROR(HLOOKUP(V3,'Depreciation + Tax Credits'!$D$13:$I$15,3,),0)+IFERROR(HLOOKUP(V3,'Depreciation + Tax Credits'!$D$13:$I$19,7),0)</f>
        <v>0</v>
      </c>
      <c r="W31" s="53" t="n">
        <f aca="false">IFERROR(HLOOKUP(W3,'Depreciation + Tax Credits'!$D$13:$I$15,3,),0)+IFERROR(HLOOKUP(W3,'Depreciation + Tax Credits'!$D$13:$I$19,7),0)</f>
        <v>0</v>
      </c>
      <c r="X31" s="53" t="n">
        <f aca="false">IFERROR(HLOOKUP(X3,'Depreciation + Tax Credits'!$D$13:$I$15,3,),0)+IFERROR(HLOOKUP(X3,'Depreciation + Tax Credits'!$D$13:$I$19,7),0)</f>
        <v>0</v>
      </c>
      <c r="Y31" s="53" t="n">
        <f aca="false">IFERROR(HLOOKUP(Y3,'Depreciation + Tax Credits'!$D$13:$I$15,3,),0)+IFERROR(HLOOKUP(Y3,'Depreciation + Tax Credits'!$D$13:$I$19,7),0)</f>
        <v>0</v>
      </c>
      <c r="Z31" s="53" t="n">
        <f aca="false">IFERROR(HLOOKUP(Z3,'Depreciation + Tax Credits'!$D$13:$I$15,3,),0)+IFERROR(HLOOKUP(Z3,'Depreciation + Tax Credits'!$D$13:$I$19,7),0)</f>
        <v>0</v>
      </c>
      <c r="AA31" s="53" t="n">
        <f aca="false">IFERROR(HLOOKUP(AA3,'Depreciation + Tax Credits'!$D$13:$I$15,3,),0)+IFERROR(HLOOKUP(AA3,'Depreciation + Tax Credits'!$D$13:$I$19,7),0)</f>
        <v>0</v>
      </c>
      <c r="AB31" s="53" t="n">
        <f aca="false">IFERROR(HLOOKUP(AB3,'Depreciation + Tax Credits'!$D$13:$I$15,3,),0)+IFERROR(HLOOKUP(AB3,'Depreciation + Tax Credits'!$D$13:$I$19,7),0)</f>
        <v>0</v>
      </c>
      <c r="AC31" s="53" t="n">
        <f aca="false">IFERROR(HLOOKUP(AC3,'Depreciation + Tax Credits'!$D$13:$I$15,3,),0)+IFERROR(HLOOKUP(AC3,'Depreciation + Tax Credits'!$D$13:$I$19,7),0)</f>
        <v>0</v>
      </c>
      <c r="AD31" s="53" t="n">
        <f aca="false">IFERROR(HLOOKUP(AD3,'Depreciation + Tax Credits'!$D$13:$I$15,3,),0)+IFERROR(HLOOKUP(AD3,'Depreciation + Tax Credits'!$D$13:$I$19,7),0)</f>
        <v>0</v>
      </c>
      <c r="AE31" s="53" t="n">
        <f aca="false">IFERROR(HLOOKUP(AE3,'Depreciation + Tax Credits'!$D$13:$I$15,3,),0)+IFERROR(HLOOKUP(AE3,'Depreciation + Tax Credits'!$D$13:$I$19,7),0)</f>
        <v>0</v>
      </c>
      <c r="AF31" s="53" t="n">
        <f aca="false">IFERROR(HLOOKUP(AF3,'Depreciation + Tax Credits'!$D$13:$I$15,3,),0)+IFERROR(HLOOKUP(AF3,'Depreciation + Tax Credits'!$D$13:$I$19,7),0)</f>
        <v>0</v>
      </c>
      <c r="AG31" s="53" t="n">
        <f aca="false">IFERROR(HLOOKUP(AG3,'Depreciation + Tax Credits'!$D$13:$I$15,3,),0)+IFERROR(HLOOKUP(AG3,'Depreciation + Tax Credits'!$D$13:$I$19,7),0)</f>
        <v>0</v>
      </c>
      <c r="AH31" s="53" t="n">
        <f aca="false">IFERROR(HLOOKUP(AH3,'Depreciation + Tax Credits'!$D$13:$I$15,3,),0)+IFERROR(HLOOKUP(AH3,'Depreciation + Tax Credits'!$D$13:$I$19,7),0)</f>
        <v>0</v>
      </c>
      <c r="AI31" s="53" t="n">
        <f aca="false">IFERROR(HLOOKUP(AI3,'Depreciation + Tax Credits'!$D$13:$I$15,3,),0)+IFERROR(HLOOKUP(AI3,'Depreciation + Tax Credits'!$D$13:$I$19,7),0)</f>
        <v>0</v>
      </c>
      <c r="AJ31" s="53" t="n">
        <f aca="false">IFERROR(HLOOKUP(AJ3,'Depreciation + Tax Credits'!$D$13:$I$15,3,),0)+IFERROR(HLOOKUP(AJ3,'Depreciation + Tax Credits'!$D$13:$I$19,7),0)</f>
        <v>0</v>
      </c>
      <c r="AK31" s="53" t="n">
        <f aca="false">IFERROR(HLOOKUP(AK3,'Depreciation + Tax Credits'!$D$13:$I$15,3,),0)+IFERROR(HLOOKUP(AK3,'Depreciation + Tax Credits'!$D$13:$I$19,7),0)</f>
        <v>0</v>
      </c>
      <c r="AL31" s="53" t="n">
        <f aca="false">IFERROR(HLOOKUP(AL3,'Depreciation + Tax Credits'!$D$13:$I$15,3,),0)+IFERROR(HLOOKUP(AL3,'Depreciation + Tax Credits'!$D$13:$I$19,7),0)</f>
        <v>0</v>
      </c>
      <c r="AM31" s="53" t="n">
        <f aca="false">IFERROR(HLOOKUP(AM3,'Depreciation + Tax Credits'!$D$13:$I$15,3,),0)+IFERROR(HLOOKUP(AM3,'Depreciation + Tax Credits'!$D$13:$I$19,7),0)</f>
        <v>0</v>
      </c>
      <c r="AN31" s="53" t="n">
        <f aca="false">IFERROR(HLOOKUP(AN3,'Depreciation + Tax Credits'!$D$13:$I$15,3,),0)+IFERROR(HLOOKUP(AN3,'Depreciation + Tax Credits'!$D$13:$I$19,7),0)</f>
        <v>0</v>
      </c>
      <c r="AO31" s="53" t="n">
        <f aca="false">IFERROR(HLOOKUP(AO3,'Depreciation + Tax Credits'!$D$13:$I$15,3,),0)+IFERROR(HLOOKUP(AO3,'Depreciation + Tax Credits'!$D$13:$I$19,7),0)</f>
        <v>0</v>
      </c>
      <c r="AP31" s="53" t="n">
        <f aca="false">IFERROR(HLOOKUP(AP3,'Depreciation + Tax Credits'!$D$13:$I$15,3,),0)+IFERROR(HLOOKUP(AP3,'Depreciation + Tax Credits'!$D$13:$I$19,7),0)</f>
        <v>0</v>
      </c>
      <c r="AQ31" s="53" t="n">
        <f aca="false">IFERROR(HLOOKUP(AQ3,'Depreciation + Tax Credits'!$D$13:$I$15,3,),0)+IFERROR(HLOOKUP(AQ3,'Depreciation + Tax Credits'!$D$13:$I$19,7),0)</f>
        <v>0</v>
      </c>
      <c r="AR31" s="53" t="n">
        <f aca="false">IFERROR(HLOOKUP(AR3,'Depreciation + Tax Credits'!$D$13:$I$15,3,),0)+IFERROR(HLOOKUP(AR3,'Depreciation + Tax Credits'!$D$13:$I$19,7),0)</f>
        <v>0</v>
      </c>
      <c r="AS31" s="53" t="n">
        <f aca="false">IFERROR(HLOOKUP(AS3,'Depreciation + Tax Credits'!$D$13:$I$15,3,),0)+IFERROR(HLOOKUP(AS3,'Depreciation + Tax Credits'!$D$13:$I$19,7),0)</f>
        <v>0</v>
      </c>
      <c r="AT31" s="53" t="n">
        <f aca="false">IFERROR(HLOOKUP(AT3,'Depreciation + Tax Credits'!$D$13:$I$15,3,),0)+IFERROR(HLOOKUP(AT3,'Depreciation + Tax Credits'!$D$13:$I$19,7),0)</f>
        <v>0</v>
      </c>
      <c r="AU31" s="53" t="n">
        <f aca="false">IFERROR(HLOOKUP(AU3,'Depreciation + Tax Credits'!$D$13:$I$15,3,),0)+IFERROR(HLOOKUP(AU3,'Depreciation + Tax Credits'!$D$13:$I$19,7),0)</f>
        <v>0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</row>
    <row r="32" customFormat="false" ht="15" hidden="false" customHeight="false" outlineLevel="0" collapsed="false">
      <c r="B32" s="1" t="s">
        <v>99</v>
      </c>
      <c r="G32" s="47" t="n">
        <f aca="false">G29-G31</f>
        <v>0</v>
      </c>
      <c r="H32" s="47" t="n">
        <f aca="false">H29-H31</f>
        <v>0</v>
      </c>
      <c r="I32" s="47" t="n">
        <f aca="false">I29-I31</f>
        <v>0</v>
      </c>
      <c r="J32" s="47" t="n">
        <f aca="false">J29-J31</f>
        <v>-659.291627676548</v>
      </c>
      <c r="K32" s="47" t="n">
        <f aca="false">K29-K31</f>
        <v>-286.405631242477</v>
      </c>
      <c r="L32" s="47" t="n">
        <f aca="false">L29-L31</f>
        <v>-72.8597587454859</v>
      </c>
      <c r="M32" s="47" t="n">
        <f aca="false">M29-M31</f>
        <v>55.2677647527084</v>
      </c>
      <c r="N32" s="47" t="n">
        <f aca="false">N29-N31</f>
        <v>55.2677647527084</v>
      </c>
      <c r="O32" s="47" t="n">
        <f aca="false">O29-O31</f>
        <v>151.363407376354</v>
      </c>
      <c r="P32" s="47" t="n">
        <f aca="false">P29-P31</f>
        <v>247.45905</v>
      </c>
      <c r="Q32" s="47" t="n">
        <f aca="false">Q29-Q31</f>
        <v>247.45905</v>
      </c>
      <c r="R32" s="47" t="n">
        <f aca="false">R29-R31</f>
        <v>247.029582079879</v>
      </c>
      <c r="S32" s="47" t="n">
        <f aca="false">S29-S31</f>
        <v>242.316589397948</v>
      </c>
      <c r="T32" s="47" t="n">
        <f aca="false">T29-T31</f>
        <v>237.683334851125</v>
      </c>
      <c r="U32" s="47" t="n">
        <f aca="false">U29-U31</f>
        <v>233.128469366616</v>
      </c>
      <c r="V32" s="47" t="n">
        <f aca="false">V29-V31</f>
        <v>228.650666696313</v>
      </c>
      <c r="W32" s="47" t="n">
        <f aca="false">W29-W31</f>
        <v>224.248623030617</v>
      </c>
      <c r="X32" s="47" t="n">
        <f aca="false">X29-X31</f>
        <v>219.921056618813</v>
      </c>
      <c r="Y32" s="47" t="n">
        <f aca="false">Y29-Y31</f>
        <v>215.666707395855</v>
      </c>
      <c r="Z32" s="47" t="n">
        <f aca="false">Z29-Z31</f>
        <v>211.484336615477</v>
      </c>
      <c r="AA32" s="47" t="n">
        <f aca="false">AA29-AA31</f>
        <v>207.372726489497</v>
      </c>
      <c r="AB32" s="47" t="n">
        <f aca="false">AB29-AB31</f>
        <v>203.33067983324</v>
      </c>
      <c r="AC32" s="47" t="n">
        <f aca="false">AC29-AC31</f>
        <v>199.357019716945</v>
      </c>
      <c r="AD32" s="47" t="n">
        <f aca="false">AD29-AD31</f>
        <v>195.450589123079</v>
      </c>
      <c r="AE32" s="47" t="n">
        <f aca="false">AE29-AE31</f>
        <v>191.610250609448</v>
      </c>
      <c r="AF32" s="47" t="n">
        <f aca="false">AF29-AF31</f>
        <v>187.834885978002</v>
      </c>
      <c r="AG32" s="47" t="n">
        <f aca="false">AG29-AG31</f>
        <v>184.12339594925</v>
      </c>
      <c r="AH32" s="47" t="n">
        <f aca="false">AH29-AH31</f>
        <v>180.474699842181</v>
      </c>
      <c r="AI32" s="47" t="n">
        <f aca="false">AI29-AI31</f>
        <v>176.887735259598</v>
      </c>
      <c r="AJ32" s="47" t="n">
        <f aca="false">AJ29-AJ31</f>
        <v>173.36145777878</v>
      </c>
      <c r="AK32" s="47" t="n">
        <f aca="false">AK29-AK31</f>
        <v>169.894840647377</v>
      </c>
      <c r="AL32" s="47" t="n">
        <f aca="false">AL29-AL31</f>
        <v>166.486874484443</v>
      </c>
      <c r="AM32" s="47" t="n">
        <f aca="false">AM29-AM31</f>
        <v>163.13656698654</v>
      </c>
      <c r="AN32" s="47" t="n">
        <f aca="false">AN29-AN31</f>
        <v>159.842942638801</v>
      </c>
      <c r="AO32" s="47" t="n">
        <f aca="false">AO29-AO31</f>
        <v>156.605042430894</v>
      </c>
      <c r="AP32" s="47" t="n">
        <f aca="false">AP29-AP31</f>
        <v>153.421923577779</v>
      </c>
      <c r="AQ32" s="47" t="n">
        <f aca="false">AQ29-AQ31</f>
        <v>150.292659245198</v>
      </c>
      <c r="AR32" s="47" t="n">
        <f aca="false">AR29-AR31</f>
        <v>147.21633827981</v>
      </c>
      <c r="AS32" s="47" t="n">
        <f aca="false">AS29-AS31</f>
        <v>144.192064943885</v>
      </c>
      <c r="AT32" s="47" t="n">
        <f aca="false">AT29-AT31</f>
        <v>141.218958654491</v>
      </c>
      <c r="AU32" s="47" t="n">
        <f aca="false">AU29-AU31</f>
        <v>138.296153727096</v>
      </c>
    </row>
    <row r="33" customFormat="false" ht="15" hidden="false" customHeight="false" outlineLevel="0" collapsed="false">
      <c r="A33" s="1" t="s">
        <v>100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</row>
    <row r="34" customFormat="false" ht="15" hidden="false" customHeight="false" outlineLevel="0" collapsed="false">
      <c r="B34" s="1" t="s">
        <v>101</v>
      </c>
      <c r="G34" s="54" t="n">
        <f aca="false">G32*'Project Inputs and Calcs'!$E$25</f>
        <v>0</v>
      </c>
      <c r="H34" s="54" t="n">
        <f aca="false">H32*'Project Inputs and Calcs'!$E$25</f>
        <v>0</v>
      </c>
      <c r="I34" s="54" t="n">
        <f aca="false">I32*'Project Inputs and Calcs'!$E$25</f>
        <v>0</v>
      </c>
      <c r="J34" s="54" t="n">
        <f aca="false">J32*'Project Inputs and Calcs'!$E$25</f>
        <v>-138.451241812075</v>
      </c>
      <c r="K34" s="54" t="n">
        <f aca="false">K32*'Project Inputs and Calcs'!$E$25</f>
        <v>-60.1451825609201</v>
      </c>
      <c r="L34" s="54" t="n">
        <f aca="false">L32*'Project Inputs and Calcs'!$E$25</f>
        <v>-15.300549336552</v>
      </c>
      <c r="M34" s="54" t="n">
        <f aca="false">M32*'Project Inputs and Calcs'!$E$25</f>
        <v>11.6062305980688</v>
      </c>
      <c r="N34" s="54" t="n">
        <f aca="false">N32*'Project Inputs and Calcs'!$E$25</f>
        <v>11.6062305980688</v>
      </c>
      <c r="O34" s="54" t="n">
        <f aca="false">O32*'Project Inputs and Calcs'!$E$25</f>
        <v>31.7863155490344</v>
      </c>
      <c r="P34" s="54" t="n">
        <f aca="false">P32*'Project Inputs and Calcs'!$E$25</f>
        <v>51.9664005</v>
      </c>
      <c r="Q34" s="54" t="n">
        <f aca="false">Q32*'Project Inputs and Calcs'!$E$25</f>
        <v>51.9664005</v>
      </c>
      <c r="R34" s="54" t="n">
        <f aca="false">R32*'Project Inputs and Calcs'!$E$25</f>
        <v>51.8762122367746</v>
      </c>
      <c r="S34" s="54" t="n">
        <f aca="false">S32*'Project Inputs and Calcs'!$E$25</f>
        <v>50.8864837735692</v>
      </c>
      <c r="T34" s="54" t="n">
        <f aca="false">T32*'Project Inputs and Calcs'!$E$25</f>
        <v>49.9135003187362</v>
      </c>
      <c r="U34" s="54" t="n">
        <f aca="false">U32*'Project Inputs and Calcs'!$E$25</f>
        <v>48.9569785669895</v>
      </c>
      <c r="V34" s="54" t="n">
        <f aca="false">V32*'Project Inputs and Calcs'!$E$25</f>
        <v>48.0166400062258</v>
      </c>
      <c r="W34" s="54" t="n">
        <f aca="false">W32*'Project Inputs and Calcs'!$E$25</f>
        <v>47.0922108364297</v>
      </c>
      <c r="X34" s="54" t="n">
        <f aca="false">X32*'Project Inputs and Calcs'!$E$25</f>
        <v>46.1834218899507</v>
      </c>
      <c r="Y34" s="54" t="n">
        <f aca="false">Y32*'Project Inputs and Calcs'!$E$25</f>
        <v>45.2900085531296</v>
      </c>
      <c r="Z34" s="54" t="n">
        <f aca="false">Z32*'Project Inputs and Calcs'!$E$25</f>
        <v>44.4117106892501</v>
      </c>
      <c r="AA34" s="54" t="n">
        <f aca="false">AA32*'Project Inputs and Calcs'!$E$25</f>
        <v>43.5482725627944</v>
      </c>
      <c r="AB34" s="54" t="n">
        <f aca="false">AB32*'Project Inputs and Calcs'!$E$25</f>
        <v>42.6994427649804</v>
      </c>
      <c r="AC34" s="54" t="n">
        <f aca="false">AC32*'Project Inputs and Calcs'!$E$25</f>
        <v>41.8649741405584</v>
      </c>
      <c r="AD34" s="54" t="n">
        <f aca="false">AD32*'Project Inputs and Calcs'!$E$25</f>
        <v>41.0446237158467</v>
      </c>
      <c r="AE34" s="54" t="n">
        <f aca="false">AE32*'Project Inputs and Calcs'!$E$25</f>
        <v>40.2381526279841</v>
      </c>
      <c r="AF34" s="54" t="n">
        <f aca="false">AF32*'Project Inputs and Calcs'!$E$25</f>
        <v>39.4453260553805</v>
      </c>
      <c r="AG34" s="54" t="n">
        <f aca="false">AG32*'Project Inputs and Calcs'!$E$25</f>
        <v>38.6659131493426</v>
      </c>
      <c r="AH34" s="54" t="n">
        <f aca="false">AH32*'Project Inputs and Calcs'!$E$25</f>
        <v>37.899686966858</v>
      </c>
      <c r="AI34" s="54" t="n">
        <f aca="false">AI32*'Project Inputs and Calcs'!$E$25</f>
        <v>37.1464244045156</v>
      </c>
      <c r="AJ34" s="54" t="n">
        <f aca="false">AJ32*'Project Inputs and Calcs'!$E$25</f>
        <v>36.4059061335439</v>
      </c>
      <c r="AK34" s="54" t="n">
        <f aca="false">AK32*'Project Inputs and Calcs'!$E$25</f>
        <v>35.6779165359491</v>
      </c>
      <c r="AL34" s="54" t="n">
        <f aca="false">AL32*'Project Inputs and Calcs'!$E$25</f>
        <v>34.962243641733</v>
      </c>
      <c r="AM34" s="54" t="n">
        <f aca="false">AM32*'Project Inputs and Calcs'!$E$25</f>
        <v>34.2586790671733</v>
      </c>
      <c r="AN34" s="54" t="n">
        <f aca="false">AN32*'Project Inputs and Calcs'!$E$25</f>
        <v>33.5670179541483</v>
      </c>
      <c r="AO34" s="54" t="n">
        <f aca="false">AO32*'Project Inputs and Calcs'!$E$25</f>
        <v>32.8870589104878</v>
      </c>
      <c r="AP34" s="54" t="n">
        <f aca="false">AP32*'Project Inputs and Calcs'!$E$25</f>
        <v>32.2186039513335</v>
      </c>
      <c r="AQ34" s="54" t="n">
        <f aca="false">AQ32*'Project Inputs and Calcs'!$E$25</f>
        <v>31.5614584414916</v>
      </c>
      <c r="AR34" s="54" t="n">
        <f aca="false">AR32*'Project Inputs and Calcs'!$E$25</f>
        <v>30.9154310387601</v>
      </c>
      <c r="AS34" s="54" t="n">
        <f aca="false">AS32*'Project Inputs and Calcs'!$E$25</f>
        <v>30.2803336382158</v>
      </c>
      <c r="AT34" s="54" t="n">
        <f aca="false">AT32*'Project Inputs and Calcs'!$E$25</f>
        <v>29.6559813174431</v>
      </c>
      <c r="AU34" s="54" t="n">
        <f aca="false">AU32*'Project Inputs and Calcs'!$E$25</f>
        <v>29.0421922826901</v>
      </c>
    </row>
    <row r="35" customFormat="false" ht="15" hidden="false" customHeight="false" outlineLevel="0" collapsed="false">
      <c r="B35" s="1" t="s">
        <v>102</v>
      </c>
      <c r="G35" s="54" t="n">
        <f aca="false">G32*'Project Inputs and Calcs'!$E$26</f>
        <v>0</v>
      </c>
      <c r="H35" s="54" t="n">
        <f aca="false">H32*'Project Inputs and Calcs'!$E$26</f>
        <v>0</v>
      </c>
      <c r="I35" s="54" t="n">
        <f aca="false">I32*'Project Inputs and Calcs'!$E$26</f>
        <v>0</v>
      </c>
      <c r="J35" s="54" t="n">
        <f aca="false">J32*'Project Inputs and Calcs'!$E$26</f>
        <v>-46.1504139373584</v>
      </c>
      <c r="K35" s="54" t="n">
        <f aca="false">K32*'Project Inputs and Calcs'!$E$26</f>
        <v>-20.0483941869734</v>
      </c>
      <c r="L35" s="54" t="n">
        <f aca="false">L32*'Project Inputs and Calcs'!$E$26</f>
        <v>-5.10018311218401</v>
      </c>
      <c r="M35" s="54" t="n">
        <f aca="false">M32*'Project Inputs and Calcs'!$E$26</f>
        <v>3.86874353268959</v>
      </c>
      <c r="N35" s="54" t="n">
        <f aca="false">N32*'Project Inputs and Calcs'!$E$26</f>
        <v>3.86874353268959</v>
      </c>
      <c r="O35" s="54" t="n">
        <f aca="false">O32*'Project Inputs and Calcs'!$E$26</f>
        <v>10.5954385163448</v>
      </c>
      <c r="P35" s="54" t="n">
        <f aca="false">P32*'Project Inputs and Calcs'!$E$26</f>
        <v>17.3221335</v>
      </c>
      <c r="Q35" s="54" t="n">
        <f aca="false">Q32*'Project Inputs and Calcs'!$E$26</f>
        <v>17.3221335</v>
      </c>
      <c r="R35" s="54" t="n">
        <f aca="false">R32*'Project Inputs and Calcs'!$E$26</f>
        <v>17.2920707455915</v>
      </c>
      <c r="S35" s="54" t="n">
        <f aca="false">S32*'Project Inputs and Calcs'!$E$26</f>
        <v>16.9621612578564</v>
      </c>
      <c r="T35" s="54" t="n">
        <f aca="false">T32*'Project Inputs and Calcs'!$E$26</f>
        <v>16.6378334395787</v>
      </c>
      <c r="U35" s="54" t="n">
        <f aca="false">U32*'Project Inputs and Calcs'!$E$26</f>
        <v>16.3189928556632</v>
      </c>
      <c r="V35" s="54" t="n">
        <f aca="false">V32*'Project Inputs and Calcs'!$E$26</f>
        <v>16.0055466687419</v>
      </c>
      <c r="W35" s="54" t="n">
        <f aca="false">W32*'Project Inputs and Calcs'!$E$26</f>
        <v>15.6974036121432</v>
      </c>
      <c r="X35" s="54" t="n">
        <f aca="false">X32*'Project Inputs and Calcs'!$E$26</f>
        <v>15.3944739633169</v>
      </c>
      <c r="Y35" s="54" t="n">
        <f aca="false">Y32*'Project Inputs and Calcs'!$E$26</f>
        <v>15.0966695177099</v>
      </c>
      <c r="Z35" s="54" t="n">
        <f aca="false">Z32*'Project Inputs and Calcs'!$E$26</f>
        <v>14.8039035630834</v>
      </c>
      <c r="AA35" s="54" t="n">
        <f aca="false">AA32*'Project Inputs and Calcs'!$E$26</f>
        <v>14.5160908542648</v>
      </c>
      <c r="AB35" s="54" t="n">
        <f aca="false">AB32*'Project Inputs and Calcs'!$E$26</f>
        <v>14.2331475883268</v>
      </c>
      <c r="AC35" s="54" t="n">
        <f aca="false">AC32*'Project Inputs and Calcs'!$E$26</f>
        <v>13.9549913801861</v>
      </c>
      <c r="AD35" s="54" t="n">
        <f aca="false">AD32*'Project Inputs and Calcs'!$E$26</f>
        <v>13.6815412386156</v>
      </c>
      <c r="AE35" s="54" t="n">
        <f aca="false">AE32*'Project Inputs and Calcs'!$E$26</f>
        <v>13.4127175426614</v>
      </c>
      <c r="AF35" s="54" t="n">
        <f aca="false">AF32*'Project Inputs and Calcs'!$E$26</f>
        <v>13.1484420184602</v>
      </c>
      <c r="AG35" s="54" t="n">
        <f aca="false">AG32*'Project Inputs and Calcs'!$E$26</f>
        <v>12.8886377164475</v>
      </c>
      <c r="AH35" s="54" t="n">
        <f aca="false">AH32*'Project Inputs and Calcs'!$E$26</f>
        <v>12.6332289889527</v>
      </c>
      <c r="AI35" s="54" t="n">
        <f aca="false">AI32*'Project Inputs and Calcs'!$E$26</f>
        <v>12.3821414681719</v>
      </c>
      <c r="AJ35" s="54" t="n">
        <f aca="false">AJ32*'Project Inputs and Calcs'!$E$26</f>
        <v>12.1353020445146</v>
      </c>
      <c r="AK35" s="54" t="n">
        <f aca="false">AK32*'Project Inputs and Calcs'!$E$26</f>
        <v>11.8926388453164</v>
      </c>
      <c r="AL35" s="54" t="n">
        <f aca="false">AL32*'Project Inputs and Calcs'!$E$26</f>
        <v>11.654081213911</v>
      </c>
      <c r="AM35" s="54" t="n">
        <f aca="false">AM32*'Project Inputs and Calcs'!$E$26</f>
        <v>11.4195596890578</v>
      </c>
      <c r="AN35" s="54" t="n">
        <f aca="false">AN32*'Project Inputs and Calcs'!$E$26</f>
        <v>11.1890059847161</v>
      </c>
      <c r="AO35" s="54" t="n">
        <f aca="false">AO32*'Project Inputs and Calcs'!$E$26</f>
        <v>10.9623529701626</v>
      </c>
      <c r="AP35" s="54" t="n">
        <f aca="false">AP32*'Project Inputs and Calcs'!$E$26</f>
        <v>10.7395346504445</v>
      </c>
      <c r="AQ35" s="54" t="n">
        <f aca="false">AQ32*'Project Inputs and Calcs'!$E$26</f>
        <v>10.5204861471639</v>
      </c>
      <c r="AR35" s="54" t="n">
        <f aca="false">AR32*'Project Inputs and Calcs'!$E$26</f>
        <v>10.3051436795867</v>
      </c>
      <c r="AS35" s="54" t="n">
        <f aca="false">AS32*'Project Inputs and Calcs'!$E$26</f>
        <v>10.0934445460719</v>
      </c>
      <c r="AT35" s="54" t="n">
        <f aca="false">AT32*'Project Inputs and Calcs'!$E$26</f>
        <v>9.88532710581436</v>
      </c>
      <c r="AU35" s="54" t="n">
        <f aca="false">AU32*'Project Inputs and Calcs'!$E$26</f>
        <v>9.68073076089669</v>
      </c>
    </row>
    <row r="36" s="39" customFormat="true" ht="15" hidden="false" customHeight="false" outlineLevel="0" collapsed="false">
      <c r="A36" s="1"/>
      <c r="B36" s="1" t="s">
        <v>103</v>
      </c>
      <c r="C36" s="1"/>
      <c r="D36" s="1"/>
      <c r="E36" s="37"/>
      <c r="F36" s="2"/>
      <c r="G36" s="53" t="n">
        <f aca="false">SUM(G34:G35)+F36</f>
        <v>0</v>
      </c>
      <c r="H36" s="53" t="n">
        <f aca="false">SUM(H34:H35)+G36</f>
        <v>0</v>
      </c>
      <c r="I36" s="53" t="n">
        <f aca="false">SUM(I34:I35)+H36</f>
        <v>0</v>
      </c>
      <c r="J36" s="53" t="n">
        <f aca="false">SUM(J34:J35)+I36</f>
        <v>-184.601655749433</v>
      </c>
      <c r="K36" s="53" t="n">
        <f aca="false">SUM(K34:K35)+J36</f>
        <v>-264.795232497327</v>
      </c>
      <c r="L36" s="53" t="n">
        <f aca="false">SUM(L34:L35)+K36</f>
        <v>-285.195964946063</v>
      </c>
      <c r="M36" s="53" t="n">
        <f aca="false">SUM(M34:M35)+L36</f>
        <v>-269.720990815305</v>
      </c>
      <c r="N36" s="53" t="n">
        <f aca="false">SUM(N34:N35)+M36</f>
        <v>-254.246016684546</v>
      </c>
      <c r="O36" s="53" t="n">
        <f aca="false">SUM(O34:O35)+N36</f>
        <v>-211.864262619167</v>
      </c>
      <c r="P36" s="53" t="n">
        <f aca="false">SUM(P34:P35)+O36</f>
        <v>-142.575728619167</v>
      </c>
      <c r="Q36" s="53" t="n">
        <f aca="false">SUM(Q34:Q35)+P36</f>
        <v>-73.287194619167</v>
      </c>
      <c r="R36" s="53" t="n">
        <f aca="false">SUM(R34:R35)+Q36</f>
        <v>-4.11891163680092</v>
      </c>
      <c r="S36" s="53" t="n">
        <f aca="false">SUM(S34:S35)+R36</f>
        <v>63.7297333946246</v>
      </c>
      <c r="T36" s="53" t="n">
        <f aca="false">SUM(T34:T35)+S36</f>
        <v>130.28106715294</v>
      </c>
      <c r="U36" s="53" t="n">
        <f aca="false">SUM(U34:U35)+T36</f>
        <v>195.557038575592</v>
      </c>
      <c r="V36" s="53" t="n">
        <f aca="false">SUM(V34:V35)+U36</f>
        <v>259.57922525056</v>
      </c>
      <c r="W36" s="53" t="n">
        <f aca="false">SUM(W34:W35)+V36</f>
        <v>322.368839699133</v>
      </c>
      <c r="X36" s="53" t="n">
        <f aca="false">SUM(X34:X35)+W36</f>
        <v>383.9467355524</v>
      </c>
      <c r="Y36" s="53" t="n">
        <f aca="false">SUM(Y34:Y35)+X36</f>
        <v>444.33341362324</v>
      </c>
      <c r="Z36" s="53" t="n">
        <f aca="false">SUM(Z34:Z35)+Y36</f>
        <v>503.549027875573</v>
      </c>
      <c r="AA36" s="53" t="n">
        <f aca="false">SUM(AA34:AA35)+Z36</f>
        <v>561.613391292633</v>
      </c>
      <c r="AB36" s="53" t="n">
        <f aca="false">SUM(AB34:AB35)+AA36</f>
        <v>618.54598164594</v>
      </c>
      <c r="AC36" s="53" t="n">
        <f aca="false">SUM(AC34:AC35)+AB36</f>
        <v>674.365947166684</v>
      </c>
      <c r="AD36" s="53" t="n">
        <f aca="false">SUM(AD34:AD35)+AC36</f>
        <v>729.092112121146</v>
      </c>
      <c r="AE36" s="53" t="n">
        <f aca="false">SUM(AE34:AE35)+AD36</f>
        <v>782.742982291792</v>
      </c>
      <c r="AF36" s="53" t="n">
        <f aca="false">SUM(AF34:AF35)+AE36</f>
        <v>835.336750365633</v>
      </c>
      <c r="AG36" s="53" t="n">
        <f aca="false">SUM(AG34:AG35)+AF36</f>
        <v>886.891301231423</v>
      </c>
      <c r="AH36" s="53" t="n">
        <f aca="false">SUM(AH34:AH35)+AG36</f>
        <v>937.424217187233</v>
      </c>
      <c r="AI36" s="53" t="n">
        <f aca="false">SUM(AI34:AI35)+AH36</f>
        <v>986.952783059921</v>
      </c>
      <c r="AJ36" s="53" t="n">
        <f aca="false">SUM(AJ34:AJ35)+AI36</f>
        <v>1035.49399123798</v>
      </c>
      <c r="AK36" s="53" t="n">
        <f aca="false">SUM(AK34:AK35)+AJ36</f>
        <v>1083.06454661924</v>
      </c>
      <c r="AL36" s="53" t="n">
        <f aca="false">SUM(AL34:AL35)+AK36</f>
        <v>1129.68087147489</v>
      </c>
      <c r="AM36" s="53" t="n">
        <f aca="false">SUM(AM34:AM35)+AL36</f>
        <v>1175.35911023112</v>
      </c>
      <c r="AN36" s="53" t="n">
        <f aca="false">SUM(AN34:AN35)+AM36</f>
        <v>1220.11513416998</v>
      </c>
      <c r="AO36" s="53" t="n">
        <f aca="false">SUM(AO34:AO35)+AN36</f>
        <v>1263.96454605064</v>
      </c>
      <c r="AP36" s="53" t="n">
        <f aca="false">SUM(AP34:AP35)+AO36</f>
        <v>1306.92268465241</v>
      </c>
      <c r="AQ36" s="53" t="n">
        <f aca="false">SUM(AQ34:AQ35)+AP36</f>
        <v>1349.00462924107</v>
      </c>
      <c r="AR36" s="53" t="n">
        <f aca="false">SUM(AR34:AR35)+AQ36</f>
        <v>1390.22520395942</v>
      </c>
      <c r="AS36" s="53" t="n">
        <f aca="false">SUM(AS34:AS35)+AR36</f>
        <v>1430.5989821437</v>
      </c>
      <c r="AT36" s="53" t="n">
        <f aca="false">SUM(AT34:AT35)+AS36</f>
        <v>1470.14029056696</v>
      </c>
      <c r="AU36" s="53" t="n">
        <f aca="false">SUM(AU34:AU35)+AT36</f>
        <v>1508.86321361055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</row>
    <row r="37" customFormat="false" ht="15" hidden="false" customHeight="false" outlineLevel="0" collapsed="false">
      <c r="B37" s="1" t="s">
        <v>104</v>
      </c>
      <c r="G37" s="54" t="n">
        <f aca="false">IF(G36&lt;0,0,SUM(G34:G35))</f>
        <v>0</v>
      </c>
      <c r="H37" s="54" t="n">
        <f aca="false">IF(H36&lt;0,0,SUM(H34:H35))</f>
        <v>0</v>
      </c>
      <c r="I37" s="54" t="n">
        <f aca="false">IF(I36&lt;0,0,SUM(I34:I35))</f>
        <v>0</v>
      </c>
      <c r="J37" s="54" t="n">
        <f aca="false">IF(J36&lt;0,0,SUM(J34:J35))</f>
        <v>0</v>
      </c>
      <c r="K37" s="54" t="n">
        <f aca="false">IF(K36&lt;0,0,SUM(K34:K35))</f>
        <v>0</v>
      </c>
      <c r="L37" s="54" t="n">
        <f aca="false">IF(L36&lt;0,0,SUM(L34:L35))</f>
        <v>0</v>
      </c>
      <c r="M37" s="54" t="n">
        <f aca="false">IF(M36&lt;0,0,SUM(M34:M35))</f>
        <v>0</v>
      </c>
      <c r="N37" s="54" t="n">
        <f aca="false">IF(N36&lt;0,0,SUM(N34:N35))</f>
        <v>0</v>
      </c>
      <c r="O37" s="54" t="n">
        <f aca="false">IF(O36&lt;0,0,SUM(O34:O35))</f>
        <v>0</v>
      </c>
      <c r="P37" s="54" t="n">
        <f aca="false">IF(P36&lt;0,0,SUM(P34:P35))</f>
        <v>0</v>
      </c>
      <c r="Q37" s="54" t="n">
        <f aca="false">IF(Q36&lt;0,0,SUM(Q34:Q35))</f>
        <v>0</v>
      </c>
      <c r="R37" s="54" t="n">
        <f aca="false">IF(R36&lt;0,0,SUM(R34:R35))</f>
        <v>0</v>
      </c>
      <c r="S37" s="54" t="n">
        <f aca="false">IF(S36&lt;0,0,SUM(S34:S35))</f>
        <v>67.8486450314256</v>
      </c>
      <c r="T37" s="54" t="n">
        <f aca="false">IF(T36&lt;0,0,SUM(T34:T35))</f>
        <v>66.5513337583149</v>
      </c>
      <c r="U37" s="54" t="n">
        <f aca="false">IF(U36&lt;0,0,SUM(U34:U35))</f>
        <v>65.2759714226526</v>
      </c>
      <c r="V37" s="54" t="n">
        <f aca="false">IF(V36&lt;0,0,SUM(V34:V35))</f>
        <v>64.0221866749677</v>
      </c>
      <c r="W37" s="54" t="n">
        <f aca="false">IF(W36&lt;0,0,SUM(W34:W35))</f>
        <v>62.7896144485729</v>
      </c>
      <c r="X37" s="54" t="n">
        <f aca="false">IF(X36&lt;0,0,SUM(X34:X35))</f>
        <v>61.5778958532676</v>
      </c>
      <c r="Y37" s="54" t="n">
        <f aca="false">IF(Y36&lt;0,0,SUM(Y34:Y35))</f>
        <v>60.3866780708395</v>
      </c>
      <c r="Z37" s="54" t="n">
        <f aca="false">IF(Z36&lt;0,0,SUM(Z34:Z35))</f>
        <v>59.2156142523335</v>
      </c>
      <c r="AA37" s="54" t="n">
        <f aca="false">IF(AA36&lt;0,0,SUM(AA34:AA35))</f>
        <v>58.0643634170592</v>
      </c>
      <c r="AB37" s="54" t="n">
        <f aca="false">IF(AB36&lt;0,0,SUM(AB34:AB35))</f>
        <v>56.9325903533072</v>
      </c>
      <c r="AC37" s="54" t="n">
        <f aca="false">IF(AC36&lt;0,0,SUM(AC34:AC35))</f>
        <v>55.8199655207446</v>
      </c>
      <c r="AD37" s="54" t="n">
        <f aca="false">IF(AD36&lt;0,0,SUM(AD34:AD35))</f>
        <v>54.7261649544622</v>
      </c>
      <c r="AE37" s="54" t="n">
        <f aca="false">IF(AE36&lt;0,0,SUM(AE34:AE35))</f>
        <v>53.6508701706455</v>
      </c>
      <c r="AF37" s="54" t="n">
        <f aca="false">IF(AF36&lt;0,0,SUM(AF34:AF35))</f>
        <v>52.5937680738406</v>
      </c>
      <c r="AG37" s="54" t="n">
        <f aca="false">IF(AG36&lt;0,0,SUM(AG34:AG35))</f>
        <v>51.5545508657901</v>
      </c>
      <c r="AH37" s="54" t="n">
        <f aca="false">IF(AH36&lt;0,0,SUM(AH34:AH35))</f>
        <v>50.5329159558107</v>
      </c>
      <c r="AI37" s="54" t="n">
        <f aca="false">IF(AI36&lt;0,0,SUM(AI34:AI35))</f>
        <v>49.5285658726874</v>
      </c>
      <c r="AJ37" s="54" t="n">
        <f aca="false">IF(AJ36&lt;0,0,SUM(AJ34:AJ35))</f>
        <v>48.5412081780585</v>
      </c>
      <c r="AK37" s="54" t="n">
        <f aca="false">IF(AK36&lt;0,0,SUM(AK34:AK35))</f>
        <v>47.5705553812655</v>
      </c>
      <c r="AL37" s="54" t="n">
        <f aca="false">IF(AL36&lt;0,0,SUM(AL34:AL35))</f>
        <v>46.616324855644</v>
      </c>
      <c r="AM37" s="54" t="n">
        <f aca="false">IF(AM36&lt;0,0,SUM(AM34:AM35))</f>
        <v>45.6782387562311</v>
      </c>
      <c r="AN37" s="54" t="n">
        <f aca="false">IF(AN36&lt;0,0,SUM(AN34:AN35))</f>
        <v>44.7560239388644</v>
      </c>
      <c r="AO37" s="54" t="n">
        <f aca="false">IF(AO36&lt;0,0,SUM(AO34:AO35))</f>
        <v>43.8494118806503</v>
      </c>
      <c r="AP37" s="54" t="n">
        <f aca="false">IF(AP36&lt;0,0,SUM(AP34:AP35))</f>
        <v>42.958138601778</v>
      </c>
      <c r="AQ37" s="54" t="n">
        <f aca="false">IF(AQ36&lt;0,0,SUM(AQ34:AQ35))</f>
        <v>42.0819445886554</v>
      </c>
      <c r="AR37" s="54" t="n">
        <f aca="false">IF(AR36&lt;0,0,SUM(AR34:AR35))</f>
        <v>41.2205747183468</v>
      </c>
      <c r="AS37" s="54" t="n">
        <f aca="false">IF(AS36&lt;0,0,SUM(AS34:AS35))</f>
        <v>40.3737781842877</v>
      </c>
      <c r="AT37" s="54" t="n">
        <f aca="false">IF(AT36&lt;0,0,SUM(AT34:AT35))</f>
        <v>39.5413084232574</v>
      </c>
      <c r="AU37" s="54" t="n">
        <f aca="false">IF(AU36&lt;0,0,SUM(AU34:AU35))</f>
        <v>38.7229230435867</v>
      </c>
    </row>
    <row r="38" customFormat="false" ht="15" hidden="false" customHeight="false" outlineLevel="0" collapsed="false">
      <c r="A38" s="1" t="s">
        <v>105</v>
      </c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</row>
    <row r="39" customFormat="false" ht="15" hidden="false" customHeight="false" outlineLevel="0" collapsed="false">
      <c r="B39" s="1" t="s">
        <v>106</v>
      </c>
      <c r="F39" s="20"/>
      <c r="G39" s="47" t="n">
        <f aca="false">IF('Project Inputs and Calcs'!$E$27="ITC",IFERROR(HLOOKUP('Financial Model'!G3,'Depreciation + Tax Credits'!$C$23:$L$25,2,FALSE()),0),0)</f>
        <v>0</v>
      </c>
      <c r="H39" s="47" t="n">
        <f aca="false">IF('Project Inputs and Calcs'!$E$27="ITC",IFERROR(HLOOKUP('Financial Model'!H3,'Depreciation + Tax Credits'!$C$23:$L$25,2,FALSE()),0),0)</f>
        <v>0</v>
      </c>
      <c r="I39" s="47" t="n">
        <f aca="false">IF('Project Inputs and Calcs'!$E$27="ITC",IFERROR(HLOOKUP('Financial Model'!I3,'Depreciation + Tax Credits'!$C$23:$L$25,2,FALSE()),0),0)</f>
        <v>0</v>
      </c>
      <c r="J39" s="47" t="n">
        <f aca="false">IF('Project Inputs and Calcs'!$E$27="ITC",IFERROR(HLOOKUP('Financial Model'!J3,'Depreciation + Tax Credits'!$C$23:$L$25,2,FALSE()),0),0)</f>
        <v>0</v>
      </c>
      <c r="K39" s="47" t="n">
        <f aca="false">IF('Project Inputs and Calcs'!$E$27="ITC",IFERROR(HLOOKUP('Financial Model'!K3,'Depreciation + Tax Credits'!$C$23:$L$25,2,FALSE()),0),0)</f>
        <v>0</v>
      </c>
      <c r="L39" s="47" t="n">
        <f aca="false">IF('Project Inputs and Calcs'!$E$27="ITC",IFERROR(HLOOKUP('Financial Model'!L3,'Depreciation + Tax Credits'!$C$23:$L$25,2,FALSE()),0),0)</f>
        <v>0</v>
      </c>
      <c r="M39" s="47" t="n">
        <f aca="false">IF('Project Inputs and Calcs'!$E$27="ITC",IFERROR(HLOOKUP('Financial Model'!M3,'Depreciation + Tax Credits'!$C$23:$L$25,2,FALSE()),0),0)</f>
        <v>0</v>
      </c>
      <c r="N39" s="47" t="n">
        <f aca="false">IF('Project Inputs and Calcs'!$E$27="ITC",IFERROR(HLOOKUP('Financial Model'!N3,'Depreciation + Tax Credits'!$C$23:$L$25,2,FALSE()),0),0)</f>
        <v>0</v>
      </c>
      <c r="O39" s="47" t="n">
        <f aca="false">IF('Project Inputs and Calcs'!$E$27="ITC",IFERROR(HLOOKUP('Financial Model'!O3,'Depreciation + Tax Credits'!$C$23:$L$25,2,FALSE()),0),0)</f>
        <v>0</v>
      </c>
      <c r="P39" s="47" t="n">
        <f aca="false">IF('Project Inputs and Calcs'!$E$27="ITC",IFERROR(HLOOKUP('Financial Model'!P3,'Depreciation + Tax Credits'!$C$23:$L$25,2,FALSE()),0),0)</f>
        <v>0</v>
      </c>
      <c r="Q39" s="47" t="n">
        <f aca="false">IF('Project Inputs and Calcs'!$E$27="ITC",IFERROR(HLOOKUP('Financial Model'!Q3,'Depreciation + Tax Credits'!$C$23:$L$25,2,FALSE()),0),0)</f>
        <v>0</v>
      </c>
      <c r="R39" s="47" t="n">
        <f aca="false">IF('Project Inputs and Calcs'!$E$27="ITC",IFERROR(HLOOKUP('Financial Model'!R3,'Depreciation + Tax Credits'!$C$23:$L$25,2,FALSE()),0),0)</f>
        <v>0</v>
      </c>
      <c r="S39" s="47" t="n">
        <f aca="false">IF('Project Inputs and Calcs'!$E$27="ITC",IFERROR(HLOOKUP('Financial Model'!S3,'Depreciation + Tax Credits'!$C$23:$L$25,2,FALSE()),0),0)</f>
        <v>0</v>
      </c>
      <c r="T39" s="47" t="n">
        <f aca="false">IF('Project Inputs and Calcs'!$E$27="ITC",IFERROR(HLOOKUP('Financial Model'!T3,'Depreciation + Tax Credits'!$C$23:$L$25,2,FALSE()),0),0)</f>
        <v>0</v>
      </c>
      <c r="U39" s="47" t="n">
        <f aca="false">IF('Project Inputs and Calcs'!$E$27="ITC",IFERROR(HLOOKUP('Financial Model'!U3,'Depreciation + Tax Credits'!$C$23:$L$25,2,FALSE()),0),0)</f>
        <v>0</v>
      </c>
      <c r="V39" s="47" t="n">
        <f aca="false">IF('Project Inputs and Calcs'!$E$27="ITC",IFERROR(HLOOKUP('Financial Model'!V3,'Depreciation + Tax Credits'!$C$23:$L$25,2,FALSE()),0),0)</f>
        <v>0</v>
      </c>
      <c r="W39" s="47" t="n">
        <f aca="false">IF('Project Inputs and Calcs'!$E$27="ITC",IFERROR(HLOOKUP('Financial Model'!W3,'Depreciation + Tax Credits'!$C$23:$L$25,2,FALSE()),0),0)</f>
        <v>0</v>
      </c>
      <c r="X39" s="47" t="n">
        <f aca="false">IF('Project Inputs and Calcs'!$E$27="ITC",IFERROR(HLOOKUP('Financial Model'!X3,'Depreciation + Tax Credits'!$C$23:$L$25,2,FALSE()),0),0)</f>
        <v>0</v>
      </c>
      <c r="Y39" s="47" t="n">
        <f aca="false">IF('Project Inputs and Calcs'!$E$27="ITC",IFERROR(HLOOKUP('Financial Model'!Y3,'Depreciation + Tax Credits'!$C$23:$L$25,2,FALSE()),0),0)</f>
        <v>0</v>
      </c>
      <c r="Z39" s="47" t="n">
        <f aca="false">IF('Project Inputs and Calcs'!$E$27="ITC",IFERROR(HLOOKUP('Financial Model'!Z3,'Depreciation + Tax Credits'!$C$23:$L$25,2,FALSE()),0),0)</f>
        <v>0</v>
      </c>
      <c r="AA39" s="47" t="n">
        <f aca="false">IF('Project Inputs and Calcs'!$E$27="ITC",IFERROR(HLOOKUP('Financial Model'!AA3,'Depreciation + Tax Credits'!$C$23:$L$25,2,FALSE()),0),0)</f>
        <v>0</v>
      </c>
      <c r="AB39" s="47" t="n">
        <f aca="false">IF('Project Inputs and Calcs'!$E$27="ITC",IFERROR(HLOOKUP('Financial Model'!AB3,'Depreciation + Tax Credits'!$C$23:$L$25,2,FALSE()),0),0)</f>
        <v>0</v>
      </c>
      <c r="AC39" s="47" t="n">
        <f aca="false">IF('Project Inputs and Calcs'!$E$27="ITC",IFERROR(HLOOKUP('Financial Model'!AC3,'Depreciation + Tax Credits'!$C$23:$L$25,2,FALSE()),0),0)</f>
        <v>0</v>
      </c>
      <c r="AD39" s="47" t="n">
        <f aca="false">IF('Project Inputs and Calcs'!$E$27="ITC",IFERROR(HLOOKUP('Financial Model'!AD3,'Depreciation + Tax Credits'!$C$23:$L$25,2,FALSE()),0),0)</f>
        <v>0</v>
      </c>
      <c r="AE39" s="47" t="n">
        <f aca="false">IF('Project Inputs and Calcs'!$E$27="ITC",IFERROR(HLOOKUP('Financial Model'!AE3,'Depreciation + Tax Credits'!$C$23:$L$25,2,FALSE()),0),0)</f>
        <v>0</v>
      </c>
      <c r="AF39" s="47" t="n">
        <f aca="false">IF('Project Inputs and Calcs'!$E$27="ITC",IFERROR(HLOOKUP('Financial Model'!AF3,'Depreciation + Tax Credits'!$C$23:$L$25,2,FALSE()),0),0)</f>
        <v>0</v>
      </c>
      <c r="AG39" s="47" t="n">
        <f aca="false">IF('Project Inputs and Calcs'!$E$27="ITC",IFERROR(HLOOKUP('Financial Model'!AG3,'Depreciation + Tax Credits'!$C$23:$L$25,2,FALSE()),0),0)</f>
        <v>0</v>
      </c>
      <c r="AH39" s="47" t="n">
        <f aca="false">IF('Project Inputs and Calcs'!$E$27="ITC",IFERROR(HLOOKUP('Financial Model'!AH3,'Depreciation + Tax Credits'!$C$23:$L$25,2,FALSE()),0),0)</f>
        <v>0</v>
      </c>
      <c r="AI39" s="47" t="n">
        <f aca="false">IF('Project Inputs and Calcs'!$E$27="ITC",IFERROR(HLOOKUP('Financial Model'!AI3,'Depreciation + Tax Credits'!$C$23:$L$25,2,FALSE()),0),0)</f>
        <v>0</v>
      </c>
      <c r="AJ39" s="47" t="n">
        <f aca="false">IF('Project Inputs and Calcs'!$E$27="ITC",IFERROR(HLOOKUP('Financial Model'!AJ3,'Depreciation + Tax Credits'!$C$23:$L$25,2,FALSE()),0),0)</f>
        <v>0</v>
      </c>
      <c r="AK39" s="47" t="n">
        <f aca="false">IF('Project Inputs and Calcs'!$E$27="ITC",IFERROR(HLOOKUP('Financial Model'!AK3,'Depreciation + Tax Credits'!$C$23:$L$25,2,FALSE()),0),0)</f>
        <v>0</v>
      </c>
      <c r="AL39" s="47" t="n">
        <f aca="false">IF('Project Inputs and Calcs'!$E$27="ITC",IFERROR(HLOOKUP('Financial Model'!AL3,'Depreciation + Tax Credits'!$C$23:$L$25,2,FALSE()),0),0)</f>
        <v>0</v>
      </c>
      <c r="AM39" s="47" t="n">
        <f aca="false">IF('Project Inputs and Calcs'!$E$27="ITC",IFERROR(HLOOKUP('Financial Model'!AM3,'Depreciation + Tax Credits'!$C$23:$L$25,2,FALSE()),0),0)</f>
        <v>0</v>
      </c>
      <c r="AN39" s="47" t="n">
        <f aca="false">IF('Project Inputs and Calcs'!$E$27="ITC",IFERROR(HLOOKUP('Financial Model'!AN3,'Depreciation + Tax Credits'!$C$23:$L$25,2,FALSE()),0),0)</f>
        <v>0</v>
      </c>
      <c r="AO39" s="47" t="n">
        <f aca="false">IF('Project Inputs and Calcs'!$E$27="ITC",IFERROR(HLOOKUP('Financial Model'!AO3,'Depreciation + Tax Credits'!$C$23:$L$25,2,FALSE()),0),0)</f>
        <v>0</v>
      </c>
      <c r="AP39" s="47" t="n">
        <f aca="false">IF('Project Inputs and Calcs'!$E$27="ITC",IFERROR(HLOOKUP('Financial Model'!AP3,'Depreciation + Tax Credits'!$C$23:$L$25,2,FALSE()),0),0)</f>
        <v>0</v>
      </c>
      <c r="AQ39" s="47" t="n">
        <f aca="false">IF('Project Inputs and Calcs'!$E$27="ITC",IFERROR(HLOOKUP('Financial Model'!AQ3,'Depreciation + Tax Credits'!$C$23:$L$25,2,FALSE()),0),0)</f>
        <v>0</v>
      </c>
      <c r="AR39" s="47" t="n">
        <f aca="false">IF('Project Inputs and Calcs'!$E$27="ITC",IFERROR(HLOOKUP('Financial Model'!AR3,'Depreciation + Tax Credits'!$C$23:$L$25,2,FALSE()),0),0)</f>
        <v>0</v>
      </c>
      <c r="AS39" s="47" t="n">
        <f aca="false">IF('Project Inputs and Calcs'!$E$27="ITC",IFERROR(HLOOKUP('Financial Model'!AS3,'Depreciation + Tax Credits'!$C$23:$L$25,2,FALSE()),0),0)</f>
        <v>0</v>
      </c>
      <c r="AT39" s="47" t="n">
        <f aca="false">IF('Project Inputs and Calcs'!$E$27="ITC",IFERROR(HLOOKUP('Financial Model'!AT3,'Depreciation + Tax Credits'!$C$23:$L$25,2,FALSE()),0),0)</f>
        <v>0</v>
      </c>
      <c r="AU39" s="47" t="n">
        <f aca="false">IF('Project Inputs and Calcs'!$E$27="ITC",IFERROR(HLOOKUP('Financial Model'!AU3,'Depreciation + Tax Credits'!$C$23:$L$25,2,FALSE()),0),0)</f>
        <v>0</v>
      </c>
    </row>
    <row r="40" s="39" customFormat="true" ht="15" hidden="false" customHeight="false" outlineLevel="0" collapsed="false">
      <c r="A40" s="1"/>
      <c r="B40" s="1" t="s">
        <v>107</v>
      </c>
      <c r="C40" s="1"/>
      <c r="D40" s="1"/>
      <c r="E40" s="37"/>
      <c r="F40" s="55"/>
      <c r="G40" s="53" t="n">
        <f aca="false">IF('Project Inputs and Calcs'!$E$27="PTC",IFERROR(HLOOKUP('Financial Model'!G3,'Depreciation + Tax Credits'!$C$23:$L$25,3,FALSE()),0),0)</f>
        <v>0</v>
      </c>
      <c r="H40" s="53" t="n">
        <f aca="false">IF('Project Inputs and Calcs'!$E$27="PTC",IFERROR(HLOOKUP('Financial Model'!H3,'Depreciation + Tax Credits'!$C$23:$L$25,3,FALSE()),0),0)</f>
        <v>0</v>
      </c>
      <c r="I40" s="53" t="n">
        <f aca="false">IF('Project Inputs and Calcs'!$E$27="PTC",IFERROR(HLOOKUP('Financial Model'!I3,'Depreciation + Tax Credits'!$C$23:$L$25,3,FALSE()),0),0)</f>
        <v>0</v>
      </c>
      <c r="J40" s="53" t="n">
        <f aca="false">IF('Project Inputs and Calcs'!$E$27="PTC",IFERROR(HLOOKUP('Financial Model'!J3,'Depreciation + Tax Credits'!$C$23:$L$25,3,FALSE()),0),0)</f>
        <v>102.98475</v>
      </c>
      <c r="K40" s="53" t="n">
        <f aca="false">IF('Project Inputs and Calcs'!$E$27="PTC",IFERROR(HLOOKUP('Financial Model'!K3,'Depreciation + Tax Credits'!$C$23:$L$25,3,FALSE()),0),0)</f>
        <v>102.98475</v>
      </c>
      <c r="L40" s="53" t="n">
        <f aca="false">IF('Project Inputs and Calcs'!$E$27="PTC",IFERROR(HLOOKUP('Financial Model'!L3,'Depreciation + Tax Credits'!$C$23:$L$25,3,FALSE()),0),0)</f>
        <v>102.98475</v>
      </c>
      <c r="M40" s="53" t="n">
        <f aca="false">IF('Project Inputs and Calcs'!$E$27="PTC",IFERROR(HLOOKUP('Financial Model'!M3,'Depreciation + Tax Credits'!$C$23:$L$25,3,FALSE()),0),0)</f>
        <v>102.98475</v>
      </c>
      <c r="N40" s="53" t="n">
        <f aca="false">IF('Project Inputs and Calcs'!$E$27="PTC",IFERROR(HLOOKUP('Financial Model'!N3,'Depreciation + Tax Credits'!$C$23:$L$25,3,FALSE()),0),0)</f>
        <v>102.98475</v>
      </c>
      <c r="O40" s="53" t="n">
        <f aca="false">IF('Project Inputs and Calcs'!$E$27="PTC",IFERROR(HLOOKUP('Financial Model'!O3,'Depreciation + Tax Credits'!$C$23:$L$25,3,FALSE()),0),0)</f>
        <v>102.98475</v>
      </c>
      <c r="P40" s="53" t="n">
        <f aca="false">IF('Project Inputs and Calcs'!$E$27="PTC",IFERROR(HLOOKUP('Financial Model'!P3,'Depreciation + Tax Credits'!$C$23:$L$25,3,FALSE()),0),0)</f>
        <v>102.98475</v>
      </c>
      <c r="Q40" s="53" t="n">
        <f aca="false">IF('Project Inputs and Calcs'!$E$27="PTC",IFERROR(HLOOKUP('Financial Model'!Q3,'Depreciation + Tax Credits'!$C$23:$L$25,3,FALSE()),0),0)</f>
        <v>102.98475</v>
      </c>
      <c r="R40" s="53" t="n">
        <f aca="false">IF('Project Inputs and Calcs'!$E$27="PTC",IFERROR(HLOOKUP('Financial Model'!R3,'Depreciation + Tax Credits'!$C$23:$L$25,3,FALSE()),0),0)</f>
        <v>102.82622157311</v>
      </c>
      <c r="S40" s="53" t="n">
        <f aca="false">IF('Project Inputs and Calcs'!$E$27="PTC",IFERROR(HLOOKUP('Financial Model'!S3,'Depreciation + Tax Credits'!$C$23:$L$25,3,FALSE()),0),0)</f>
        <v>101.086526287833</v>
      </c>
      <c r="T40" s="53" t="n">
        <f aca="false">IF('Project Inputs and Calcs'!$E$27="PTC",IFERROR(HLOOKUP('Financial Model'!T3,'Depreciation + Tax Credits'!$C$23:$L$25,3,FALSE()),0),0)</f>
        <v>0</v>
      </c>
      <c r="U40" s="53" t="n">
        <f aca="false">IF('Project Inputs and Calcs'!$E$27="PTC",IFERROR(HLOOKUP('Financial Model'!U3,'Depreciation + Tax Credits'!$C$23:$L$25,3,FALSE()),0),0)</f>
        <v>0</v>
      </c>
      <c r="V40" s="53" t="n">
        <f aca="false">IF('Project Inputs and Calcs'!$E$27="PTC",IFERROR(HLOOKUP('Financial Model'!V3,'Depreciation + Tax Credits'!$C$23:$L$25,3,FALSE()),0),0)</f>
        <v>0</v>
      </c>
      <c r="W40" s="53" t="n">
        <f aca="false">IF('Project Inputs and Calcs'!$E$27="PTC",IFERROR(HLOOKUP('Financial Model'!W3,'Depreciation + Tax Credits'!$C$23:$L$25,3,FALSE()),0),0)</f>
        <v>0</v>
      </c>
      <c r="X40" s="53" t="n">
        <f aca="false">IF('Project Inputs and Calcs'!$E$27="PTC",IFERROR(HLOOKUP('Financial Model'!X3,'Depreciation + Tax Credits'!$C$23:$L$25,3,FALSE()),0),0)</f>
        <v>0</v>
      </c>
      <c r="Y40" s="53" t="n">
        <f aca="false">IF('Project Inputs and Calcs'!$E$27="PTC",IFERROR(HLOOKUP('Financial Model'!Y3,'Depreciation + Tax Credits'!$C$23:$L$25,3,FALSE()),0),0)</f>
        <v>0</v>
      </c>
      <c r="Z40" s="53" t="n">
        <f aca="false">IF('Project Inputs and Calcs'!$E$27="PTC",IFERROR(HLOOKUP('Financial Model'!Z3,'Depreciation + Tax Credits'!$C$23:$L$25,3,FALSE()),0),0)</f>
        <v>0</v>
      </c>
      <c r="AA40" s="53" t="n">
        <f aca="false">IF('Project Inputs and Calcs'!$E$27="PTC",IFERROR(HLOOKUP('Financial Model'!AA3,'Depreciation + Tax Credits'!$C$23:$L$25,3,FALSE()),0),0)</f>
        <v>0</v>
      </c>
      <c r="AB40" s="53" t="n">
        <f aca="false">IF('Project Inputs and Calcs'!$E$27="PTC",IFERROR(HLOOKUP('Financial Model'!AB3,'Depreciation + Tax Credits'!$C$23:$L$25,3,FALSE()),0),0)</f>
        <v>0</v>
      </c>
      <c r="AC40" s="53" t="n">
        <f aca="false">IF('Project Inputs and Calcs'!$E$27="PTC",IFERROR(HLOOKUP('Financial Model'!AC3,'Depreciation + Tax Credits'!$C$23:$L$25,3,FALSE()),0),0)</f>
        <v>0</v>
      </c>
      <c r="AD40" s="53" t="n">
        <f aca="false">IF('Project Inputs and Calcs'!$E$27="PTC",IFERROR(HLOOKUP('Financial Model'!AD3,'Depreciation + Tax Credits'!$C$23:$L$25,3,FALSE()),0),0)</f>
        <v>0</v>
      </c>
      <c r="AE40" s="53" t="n">
        <f aca="false">IF('Project Inputs and Calcs'!$E$27="PTC",IFERROR(HLOOKUP('Financial Model'!AE3,'Depreciation + Tax Credits'!$C$23:$L$25,3,FALSE()),0),0)</f>
        <v>0</v>
      </c>
      <c r="AF40" s="53" t="n">
        <f aca="false">IF('Project Inputs and Calcs'!$E$27="PTC",IFERROR(HLOOKUP('Financial Model'!AF3,'Depreciation + Tax Credits'!$C$23:$L$25,3,FALSE()),0),0)</f>
        <v>0</v>
      </c>
      <c r="AG40" s="53" t="n">
        <f aca="false">IF('Project Inputs and Calcs'!$E$27="PTC",IFERROR(HLOOKUP('Financial Model'!AG3,'Depreciation + Tax Credits'!$C$23:$L$25,3,FALSE()),0),0)</f>
        <v>0</v>
      </c>
      <c r="AH40" s="53" t="n">
        <f aca="false">IF('Project Inputs and Calcs'!$E$27="PTC",IFERROR(HLOOKUP('Financial Model'!AH3,'Depreciation + Tax Credits'!$C$23:$L$25,3,FALSE()),0),0)</f>
        <v>0</v>
      </c>
      <c r="AI40" s="53" t="n">
        <f aca="false">IF('Project Inputs and Calcs'!$E$27="PTC",IFERROR(HLOOKUP('Financial Model'!AI3,'Depreciation + Tax Credits'!$C$23:$L$25,3,FALSE()),0),0)</f>
        <v>0</v>
      </c>
      <c r="AJ40" s="53" t="n">
        <f aca="false">IF('Project Inputs and Calcs'!$E$27="PTC",IFERROR(HLOOKUP('Financial Model'!AJ3,'Depreciation + Tax Credits'!$C$23:$L$25,3,FALSE()),0),0)</f>
        <v>0</v>
      </c>
      <c r="AK40" s="53" t="n">
        <f aca="false">IF('Project Inputs and Calcs'!$E$27="PTC",IFERROR(HLOOKUP('Financial Model'!AK3,'Depreciation + Tax Credits'!$C$23:$L$25,3,FALSE()),0),0)</f>
        <v>0</v>
      </c>
      <c r="AL40" s="53" t="n">
        <f aca="false">IF('Project Inputs and Calcs'!$E$27="PTC",IFERROR(HLOOKUP('Financial Model'!AL3,'Depreciation + Tax Credits'!$C$23:$L$25,3,FALSE()),0),0)</f>
        <v>0</v>
      </c>
      <c r="AM40" s="53" t="n">
        <f aca="false">IF('Project Inputs and Calcs'!$E$27="PTC",IFERROR(HLOOKUP('Financial Model'!AM3,'Depreciation + Tax Credits'!$C$23:$L$25,3,FALSE()),0),0)</f>
        <v>0</v>
      </c>
      <c r="AN40" s="53" t="n">
        <f aca="false">IF('Project Inputs and Calcs'!$E$27="PTC",IFERROR(HLOOKUP('Financial Model'!AN3,'Depreciation + Tax Credits'!$C$23:$L$25,3,FALSE()),0),0)</f>
        <v>0</v>
      </c>
      <c r="AO40" s="53" t="n">
        <f aca="false">IF('Project Inputs and Calcs'!$E$27="PTC",IFERROR(HLOOKUP('Financial Model'!AO3,'Depreciation + Tax Credits'!$C$23:$L$25,3,FALSE()),0),0)</f>
        <v>0</v>
      </c>
      <c r="AP40" s="53" t="n">
        <f aca="false">IF('Project Inputs and Calcs'!$E$27="PTC",IFERROR(HLOOKUP('Financial Model'!AP3,'Depreciation + Tax Credits'!$C$23:$L$25,3,FALSE()),0),0)</f>
        <v>0</v>
      </c>
      <c r="AQ40" s="53" t="n">
        <f aca="false">IF('Project Inputs and Calcs'!$E$27="PTC",IFERROR(HLOOKUP('Financial Model'!AQ3,'Depreciation + Tax Credits'!$C$23:$L$25,3,FALSE()),0),0)</f>
        <v>0</v>
      </c>
      <c r="AR40" s="53" t="n">
        <f aca="false">IF('Project Inputs and Calcs'!$E$27="PTC",IFERROR(HLOOKUP('Financial Model'!AR3,'Depreciation + Tax Credits'!$C$23:$L$25,3,FALSE()),0),0)</f>
        <v>0</v>
      </c>
      <c r="AS40" s="53" t="n">
        <f aca="false">IF('Project Inputs and Calcs'!$E$27="PTC",IFERROR(HLOOKUP('Financial Model'!AS3,'Depreciation + Tax Credits'!$C$23:$L$25,3,FALSE()),0),0)</f>
        <v>0</v>
      </c>
      <c r="AT40" s="53" t="n">
        <f aca="false">IF('Project Inputs and Calcs'!$E$27="PTC",IFERROR(HLOOKUP('Financial Model'!AT3,'Depreciation + Tax Credits'!$C$23:$L$25,3,FALSE()),0),0)</f>
        <v>0</v>
      </c>
      <c r="AU40" s="53" t="n">
        <f aca="false">IF('Project Inputs and Calcs'!$E$27="PTC",IFERROR(HLOOKUP('Financial Model'!AU3,'Depreciation + Tax Credits'!$C$23:$L$25,3,FALSE()),0),0)</f>
        <v>0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</row>
    <row r="41" customFormat="false" ht="15" hidden="false" customHeight="false" outlineLevel="0" collapsed="false">
      <c r="B41" s="1" t="s">
        <v>108</v>
      </c>
      <c r="F41" s="20"/>
      <c r="G41" s="47" t="n">
        <f aca="false">SUM(G39:G40)</f>
        <v>0</v>
      </c>
      <c r="H41" s="47" t="n">
        <f aca="false">SUM(H39:H40)</f>
        <v>0</v>
      </c>
      <c r="I41" s="47" t="n">
        <f aca="false">SUM(I39:I40)</f>
        <v>0</v>
      </c>
      <c r="J41" s="47" t="n">
        <f aca="false">SUM(J39:J40)</f>
        <v>102.98475</v>
      </c>
      <c r="K41" s="47" t="n">
        <f aca="false">SUM(K39:K40)</f>
        <v>102.98475</v>
      </c>
      <c r="L41" s="47" t="n">
        <f aca="false">SUM(L39:L40)</f>
        <v>102.98475</v>
      </c>
      <c r="M41" s="47" t="n">
        <f aca="false">SUM(M39:M40)</f>
        <v>102.98475</v>
      </c>
      <c r="N41" s="47" t="n">
        <f aca="false">SUM(N39:N40)</f>
        <v>102.98475</v>
      </c>
      <c r="O41" s="47" t="n">
        <f aca="false">SUM(O39:O40)</f>
        <v>102.98475</v>
      </c>
      <c r="P41" s="47" t="n">
        <f aca="false">SUM(P39:P40)</f>
        <v>102.98475</v>
      </c>
      <c r="Q41" s="47" t="n">
        <f aca="false">SUM(Q39:Q40)</f>
        <v>102.98475</v>
      </c>
      <c r="R41" s="47" t="n">
        <f aca="false">SUM(R39:R40)</f>
        <v>102.82622157311</v>
      </c>
      <c r="S41" s="47" t="n">
        <f aca="false">SUM(S39:S40)</f>
        <v>101.086526287833</v>
      </c>
      <c r="T41" s="47" t="n">
        <f aca="false">SUM(T39:T40)</f>
        <v>0</v>
      </c>
      <c r="U41" s="47" t="n">
        <f aca="false">SUM(U39:U40)</f>
        <v>0</v>
      </c>
      <c r="V41" s="47" t="n">
        <f aca="false">SUM(V39:V40)</f>
        <v>0</v>
      </c>
      <c r="W41" s="47" t="n">
        <f aca="false">SUM(W39:W40)</f>
        <v>0</v>
      </c>
      <c r="X41" s="47" t="n">
        <f aca="false">SUM(X39:X40)</f>
        <v>0</v>
      </c>
      <c r="Y41" s="47" t="n">
        <f aca="false">SUM(Y39:Y40)</f>
        <v>0</v>
      </c>
      <c r="Z41" s="47" t="n">
        <f aca="false">SUM(Z39:Z40)</f>
        <v>0</v>
      </c>
      <c r="AA41" s="47" t="n">
        <f aca="false">SUM(AA39:AA40)</f>
        <v>0</v>
      </c>
      <c r="AB41" s="47" t="n">
        <f aca="false">SUM(AB39:AB40)</f>
        <v>0</v>
      </c>
      <c r="AC41" s="47" t="n">
        <f aca="false">SUM(AC39:AC40)</f>
        <v>0</v>
      </c>
      <c r="AD41" s="47" t="n">
        <f aca="false">SUM(AD39:AD40)</f>
        <v>0</v>
      </c>
      <c r="AE41" s="47" t="n">
        <f aca="false">SUM(AE39:AE40)</f>
        <v>0</v>
      </c>
      <c r="AF41" s="47" t="n">
        <f aca="false">SUM(AF39:AF40)</f>
        <v>0</v>
      </c>
      <c r="AG41" s="47" t="n">
        <f aca="false">SUM(AG39:AG40)</f>
        <v>0</v>
      </c>
      <c r="AH41" s="47" t="n">
        <f aca="false">SUM(AH39:AH40)</f>
        <v>0</v>
      </c>
      <c r="AI41" s="47" t="n">
        <f aca="false">SUM(AI39:AI40)</f>
        <v>0</v>
      </c>
      <c r="AJ41" s="47" t="n">
        <f aca="false">SUM(AJ39:AJ40)</f>
        <v>0</v>
      </c>
      <c r="AK41" s="47" t="n">
        <f aca="false">SUM(AK39:AK40)</f>
        <v>0</v>
      </c>
      <c r="AL41" s="47" t="n">
        <f aca="false">SUM(AL39:AL40)</f>
        <v>0</v>
      </c>
      <c r="AM41" s="47" t="n">
        <f aca="false">SUM(AM39:AM40)</f>
        <v>0</v>
      </c>
      <c r="AN41" s="47" t="n">
        <f aca="false">SUM(AN39:AN40)</f>
        <v>0</v>
      </c>
      <c r="AO41" s="47" t="n">
        <f aca="false">SUM(AO39:AO40)</f>
        <v>0</v>
      </c>
      <c r="AP41" s="47" t="n">
        <f aca="false">SUM(AP39:AP40)</f>
        <v>0</v>
      </c>
      <c r="AQ41" s="47" t="n">
        <f aca="false">SUM(AQ39:AQ40)</f>
        <v>0</v>
      </c>
      <c r="AR41" s="47" t="n">
        <f aca="false">SUM(AR39:AR40)</f>
        <v>0</v>
      </c>
      <c r="AS41" s="47" t="n">
        <f aca="false">SUM(AS39:AS40)</f>
        <v>0</v>
      </c>
      <c r="AT41" s="47" t="n">
        <f aca="false">SUM(AT39:AT40)</f>
        <v>0</v>
      </c>
      <c r="AU41" s="47" t="n">
        <f aca="false">SUM(AU39:AU40)</f>
        <v>0</v>
      </c>
    </row>
    <row r="42" customFormat="false" ht="15" hidden="false" customHeight="false" outlineLevel="0" collapsed="false">
      <c r="A42" s="1" t="s">
        <v>109</v>
      </c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</row>
    <row r="43" customFormat="false" ht="15" hidden="false" customHeight="false" outlineLevel="0" collapsed="false">
      <c r="B43" s="1" t="s">
        <v>110</v>
      </c>
      <c r="G43" s="47" t="n">
        <f aca="false">IFERROR(HLOOKUP(G3,Costs!$I$4:$X$11,3,FALSE())/1000000,0)</f>
        <v>65.296</v>
      </c>
      <c r="H43" s="47" t="n">
        <f aca="false">IFERROR(HLOOKUP(H3,Costs!$I$4:$X$11,3,FALSE())/1000000,0)</f>
        <v>65.296</v>
      </c>
      <c r="I43" s="47" t="n">
        <f aca="false">IFERROR(HLOOKUP(I3,Costs!$I$4:$X$11,3,FALSE())/1000000,0)</f>
        <v>65.296</v>
      </c>
      <c r="J43" s="47" t="n">
        <f aca="false">IFERROR(HLOOKUP(J3,Costs!$I$4:$X$11,3,FALSE())/1000000,0)</f>
        <v>0</v>
      </c>
      <c r="K43" s="47" t="n">
        <f aca="false">IFERROR(HLOOKUP(K3,Costs!$I$4:$X$11,3,FALSE())/1000000,0)</f>
        <v>0</v>
      </c>
      <c r="L43" s="47" t="n">
        <f aca="false">IFERROR(HLOOKUP(L3,Costs!$I$4:$X$11,3,FALSE())/1000000,0)</f>
        <v>0</v>
      </c>
      <c r="M43" s="47" t="n">
        <f aca="false">IFERROR(HLOOKUP(M3,Costs!$I$4:$X$11,3,FALSE())/1000000,0)</f>
        <v>0</v>
      </c>
      <c r="N43" s="47" t="n">
        <f aca="false">IFERROR(HLOOKUP(N3,Costs!$I$4:$X$11,3,FALSE())/1000000,0)</f>
        <v>0</v>
      </c>
      <c r="O43" s="47" t="n">
        <f aca="false">IFERROR(HLOOKUP(O3,Costs!$I$4:$X$11,3,FALSE())/1000000,0)</f>
        <v>0</v>
      </c>
      <c r="P43" s="47" t="n">
        <f aca="false">IFERROR(HLOOKUP(P3,Costs!$I$4:$X$11,3,FALSE())/1000000,0)</f>
        <v>0</v>
      </c>
      <c r="Q43" s="47" t="n">
        <f aca="false">IFERROR(HLOOKUP(Q3,Costs!$I$4:$X$11,3,FALSE())/1000000,0)</f>
        <v>0</v>
      </c>
      <c r="R43" s="47" t="n">
        <f aca="false">IFERROR(HLOOKUP(R3,Costs!$I$4:$X$11,3,FALSE())/1000000,0)</f>
        <v>0</v>
      </c>
      <c r="S43" s="47" t="n">
        <f aca="false">IFERROR(HLOOKUP(S3,Costs!$I$4:$X$11,3,FALSE())/1000000,0)</f>
        <v>0</v>
      </c>
      <c r="T43" s="47" t="n">
        <f aca="false">IFERROR(HLOOKUP(T3,Costs!$I$4:$X$11,3,FALSE())/1000000,0)</f>
        <v>0</v>
      </c>
      <c r="U43" s="47" t="n">
        <f aca="false">IFERROR(HLOOKUP(U3,Costs!$I$4:$X$11,3,FALSE())/1000000,0)</f>
        <v>0</v>
      </c>
      <c r="V43" s="47" t="n">
        <f aca="false">IFERROR(HLOOKUP(V3,Costs!$I$4:$X$11,3,FALSE())/1000000,0)</f>
        <v>0</v>
      </c>
      <c r="W43" s="47" t="n">
        <f aca="false">IFERROR(HLOOKUP(W3,Costs!$I$4:$X$11,3,FALSE())/1000000,0)</f>
        <v>0</v>
      </c>
      <c r="X43" s="47" t="n">
        <f aca="false">IFERROR(HLOOKUP(X3,Costs!$I$4:$X$11,3,FALSE())/1000000,0)</f>
        <v>0</v>
      </c>
      <c r="Y43" s="47" t="n">
        <f aca="false">IFERROR(HLOOKUP(Y3,Costs!$I$4:$X$11,3,FALSE())/1000000,0)</f>
        <v>0</v>
      </c>
      <c r="Z43" s="47" t="n">
        <f aca="false">IFERROR(HLOOKUP(Z3,Costs!$I$4:$X$11,3,FALSE())/1000000,0)</f>
        <v>0</v>
      </c>
      <c r="AA43" s="47" t="n">
        <f aca="false">IFERROR(HLOOKUP(AA3,Costs!$I$4:$X$11,3,FALSE())/1000000,0)</f>
        <v>0</v>
      </c>
      <c r="AB43" s="47" t="n">
        <f aca="false">IFERROR(HLOOKUP(AB3,Costs!$I$4:$X$11,3,FALSE())/1000000,0)</f>
        <v>0</v>
      </c>
      <c r="AC43" s="47" t="n">
        <f aca="false">IFERROR(HLOOKUP(AC3,Costs!$I$4:$X$11,3,FALSE())/1000000,0)</f>
        <v>0</v>
      </c>
      <c r="AD43" s="47" t="n">
        <f aca="false">IFERROR(HLOOKUP(AD3,Costs!$I$4:$X$11,3,FALSE())/1000000,0)</f>
        <v>0</v>
      </c>
      <c r="AE43" s="47" t="n">
        <f aca="false">IFERROR(HLOOKUP(AE3,Costs!$I$4:$X$11,3,FALSE())/1000000,0)</f>
        <v>0</v>
      </c>
      <c r="AF43" s="47" t="n">
        <f aca="false">IFERROR(HLOOKUP(AF3,Costs!$I$4:$X$11,3,FALSE())/1000000,0)</f>
        <v>0</v>
      </c>
      <c r="AG43" s="47" t="n">
        <f aca="false">IFERROR(HLOOKUP(AG3,Costs!$I$4:$X$11,3,FALSE())/1000000,0)</f>
        <v>0</v>
      </c>
      <c r="AH43" s="47" t="n">
        <f aca="false">IFERROR(HLOOKUP(AH3,Costs!$I$4:$X$11,3,FALSE())/1000000,0)</f>
        <v>0</v>
      </c>
      <c r="AI43" s="47" t="n">
        <f aca="false">IFERROR(HLOOKUP(AI3,Costs!$I$4:$X$11,3,FALSE())/1000000,0)</f>
        <v>0</v>
      </c>
      <c r="AJ43" s="47" t="n">
        <f aca="false">IFERROR(HLOOKUP(AJ3,Costs!$I$4:$X$11,3,FALSE())/1000000,0)</f>
        <v>0</v>
      </c>
      <c r="AK43" s="47" t="n">
        <f aca="false">IFERROR(HLOOKUP(AK3,Costs!$I$4:$X$11,3,FALSE())/1000000,0)</f>
        <v>0</v>
      </c>
      <c r="AL43" s="47" t="n">
        <f aca="false">IFERROR(HLOOKUP(AL3,Costs!$I$4:$X$11,3,FALSE())/1000000,0)</f>
        <v>0</v>
      </c>
      <c r="AM43" s="47" t="n">
        <f aca="false">IFERROR(HLOOKUP(AM3,Costs!$I$4:$X$11,3,FALSE())/1000000,0)</f>
        <v>0</v>
      </c>
      <c r="AN43" s="47" t="n">
        <f aca="false">IFERROR(HLOOKUP(AN3,Costs!$I$4:$X$11,3,FALSE())/1000000,0)</f>
        <v>0</v>
      </c>
      <c r="AO43" s="47" t="n">
        <f aca="false">IFERROR(HLOOKUP(AO3,Costs!$I$4:$X$11,3,FALSE())/1000000,0)</f>
        <v>0</v>
      </c>
      <c r="AP43" s="47" t="n">
        <f aca="false">IFERROR(HLOOKUP(AP3,Costs!$I$4:$X$11,3,FALSE())/1000000,0)</f>
        <v>0</v>
      </c>
      <c r="AQ43" s="47" t="n">
        <f aca="false">IFERROR(HLOOKUP(AQ3,Costs!$I$4:$X$11,3,FALSE())/1000000,0)</f>
        <v>0</v>
      </c>
      <c r="AR43" s="47" t="n">
        <f aca="false">IFERROR(HLOOKUP(AR3,Costs!$I$4:$X$11,3,FALSE())/1000000,0)</f>
        <v>0</v>
      </c>
      <c r="AS43" s="47" t="n">
        <f aca="false">IFERROR(HLOOKUP(AS3,Costs!$I$4:$X$11,3,FALSE())/1000000,0)</f>
        <v>0</v>
      </c>
      <c r="AT43" s="47" t="n">
        <f aca="false">IFERROR(HLOOKUP(AT3,Costs!$I$4:$X$11,3,FALSE())/1000000,0)</f>
        <v>0</v>
      </c>
      <c r="AU43" s="47" t="n">
        <f aca="false">IFERROR(HLOOKUP(AU3,Costs!$I$4:$X$11,3,FALSE())/1000000,0)</f>
        <v>0</v>
      </c>
    </row>
    <row r="44" customFormat="false" ht="15" hidden="false" customHeight="false" outlineLevel="0" collapsed="false">
      <c r="B44" s="1" t="s">
        <v>111</v>
      </c>
      <c r="G44" s="56" t="n">
        <f aca="false">IFERROR(HLOOKUP(G3,Costs!$I$4:$X$11,4,FALSE())/1000000,0)</f>
        <v>109.5512173</v>
      </c>
      <c r="H44" s="56" t="n">
        <f aca="false">IFERROR(HLOOKUP(H3,Costs!$I$4:$X$11,4,FALSE())/1000000,0)</f>
        <v>109.5512173</v>
      </c>
      <c r="I44" s="56" t="n">
        <f aca="false">IFERROR(HLOOKUP(I3,Costs!$I$4:$X$11,4,FALSE())/1000000,0)</f>
        <v>109.5512173</v>
      </c>
      <c r="J44" s="56" t="n">
        <f aca="false">IFERROR(HLOOKUP(J3,Costs!$I$4:$X$11,4,FALSE())/1000000,0)</f>
        <v>0</v>
      </c>
      <c r="K44" s="56" t="n">
        <f aca="false">IFERROR(HLOOKUP(K3,Costs!$I$4:$X$11,4,FALSE())/1000000,0)</f>
        <v>0</v>
      </c>
      <c r="L44" s="56" t="n">
        <f aca="false">IFERROR(HLOOKUP(L3,Costs!$I$4:$X$11,4,FALSE())/1000000,0)</f>
        <v>0</v>
      </c>
      <c r="M44" s="56" t="n">
        <f aca="false">IFERROR(HLOOKUP(M3,Costs!$I$4:$X$11,4,FALSE())/1000000,0)</f>
        <v>0</v>
      </c>
      <c r="N44" s="56" t="n">
        <f aca="false">IFERROR(HLOOKUP(N3,Costs!$I$4:$X$11,4,FALSE())/1000000,0)</f>
        <v>0</v>
      </c>
      <c r="O44" s="56" t="n">
        <f aca="false">IFERROR(HLOOKUP(O3,Costs!$I$4:$X$11,4,FALSE())/1000000,0)</f>
        <v>0</v>
      </c>
      <c r="P44" s="56" t="n">
        <f aca="false">IFERROR(HLOOKUP(P3,Costs!$I$4:$X$11,4,FALSE())/1000000,0)</f>
        <v>0</v>
      </c>
      <c r="Q44" s="56" t="n">
        <f aca="false">IFERROR(HLOOKUP(Q3,Costs!$I$4:$X$11,4,FALSE())/1000000,0)</f>
        <v>0</v>
      </c>
      <c r="R44" s="56" t="n">
        <f aca="false">IFERROR(HLOOKUP(R3,Costs!$I$4:$X$11,4,FALSE())/1000000,0)</f>
        <v>0</v>
      </c>
      <c r="S44" s="56" t="n">
        <f aca="false">IFERROR(HLOOKUP(S3,Costs!$I$4:$X$11,4,FALSE())/1000000,0)</f>
        <v>0</v>
      </c>
      <c r="T44" s="56" t="n">
        <f aca="false">IFERROR(HLOOKUP(T3,Costs!$I$4:$X$11,4,FALSE())/1000000,0)</f>
        <v>0</v>
      </c>
      <c r="U44" s="56" t="n">
        <f aca="false">IFERROR(HLOOKUP(U3,Costs!$I$4:$X$11,4,FALSE())/1000000,0)</f>
        <v>0</v>
      </c>
      <c r="V44" s="56" t="n">
        <f aca="false">IFERROR(HLOOKUP(V3,Costs!$I$4:$X$11,4,FALSE())/1000000,0)</f>
        <v>0</v>
      </c>
      <c r="W44" s="56" t="n">
        <f aca="false">IFERROR(HLOOKUP(W3,Costs!$I$4:$X$11,4,FALSE())/1000000,0)</f>
        <v>0</v>
      </c>
      <c r="X44" s="56" t="n">
        <f aca="false">IFERROR(HLOOKUP(X3,Costs!$I$4:$X$11,4,FALSE())/1000000,0)</f>
        <v>0</v>
      </c>
      <c r="Y44" s="56" t="n">
        <f aca="false">IFERROR(HLOOKUP(Y3,Costs!$I$4:$X$11,4,FALSE())/1000000,0)</f>
        <v>0</v>
      </c>
      <c r="Z44" s="56" t="n">
        <f aca="false">IFERROR(HLOOKUP(Z3,Costs!$I$4:$X$11,4,FALSE())/1000000,0)</f>
        <v>0</v>
      </c>
      <c r="AA44" s="56" t="n">
        <f aca="false">IFERROR(HLOOKUP(AA3,Costs!$I$4:$X$11,4,FALSE())/1000000,0)</f>
        <v>0</v>
      </c>
      <c r="AB44" s="56" t="n">
        <f aca="false">IFERROR(HLOOKUP(AB3,Costs!$I$4:$X$11,4,FALSE())/1000000,0)</f>
        <v>0</v>
      </c>
      <c r="AC44" s="56" t="n">
        <f aca="false">IFERROR(HLOOKUP(AC3,Costs!$I$4:$X$11,4,FALSE())/1000000,0)</f>
        <v>0</v>
      </c>
      <c r="AD44" s="56" t="n">
        <f aca="false">IFERROR(HLOOKUP(AD3,Costs!$I$4:$X$11,4,FALSE())/1000000,0)</f>
        <v>0</v>
      </c>
      <c r="AE44" s="56" t="n">
        <f aca="false">IFERROR(HLOOKUP(AE3,Costs!$I$4:$X$11,4,FALSE())/1000000,0)</f>
        <v>0</v>
      </c>
      <c r="AF44" s="56" t="n">
        <f aca="false">IFERROR(HLOOKUP(AF3,Costs!$I$4:$X$11,4,FALSE())/1000000,0)</f>
        <v>0</v>
      </c>
      <c r="AG44" s="56" t="n">
        <f aca="false">IFERROR(HLOOKUP(AG3,Costs!$I$4:$X$11,4,FALSE())/1000000,0)</f>
        <v>0</v>
      </c>
      <c r="AH44" s="56" t="n">
        <f aca="false">IFERROR(HLOOKUP(AH3,Costs!$I$4:$X$11,4,FALSE())/1000000,0)</f>
        <v>0</v>
      </c>
      <c r="AI44" s="56" t="n">
        <f aca="false">IFERROR(HLOOKUP(AI3,Costs!$I$4:$X$11,4,FALSE())/1000000,0)</f>
        <v>0</v>
      </c>
      <c r="AJ44" s="56" t="n">
        <f aca="false">IFERROR(HLOOKUP(AJ3,Costs!$I$4:$X$11,4,FALSE())/1000000,0)</f>
        <v>0</v>
      </c>
      <c r="AK44" s="56" t="n">
        <f aca="false">IFERROR(HLOOKUP(AK3,Costs!$I$4:$X$11,4,FALSE())/1000000,0)</f>
        <v>0</v>
      </c>
      <c r="AL44" s="56" t="n">
        <f aca="false">IFERROR(HLOOKUP(AL3,Costs!$I$4:$X$11,4,FALSE())/1000000,0)</f>
        <v>0</v>
      </c>
      <c r="AM44" s="56" t="n">
        <f aca="false">IFERROR(HLOOKUP(AM3,Costs!$I$4:$X$11,4,FALSE())/1000000,0)</f>
        <v>0</v>
      </c>
      <c r="AN44" s="56" t="n">
        <f aca="false">IFERROR(HLOOKUP(AN3,Costs!$I$4:$X$11,4,FALSE())/1000000,0)</f>
        <v>0</v>
      </c>
      <c r="AO44" s="56" t="n">
        <f aca="false">IFERROR(HLOOKUP(AO3,Costs!$I$4:$X$11,4,FALSE())/1000000,0)</f>
        <v>0</v>
      </c>
      <c r="AP44" s="56" t="n">
        <f aca="false">IFERROR(HLOOKUP(AP3,Costs!$I$4:$X$11,4,FALSE())/1000000,0)</f>
        <v>0</v>
      </c>
      <c r="AQ44" s="56" t="n">
        <f aca="false">IFERROR(HLOOKUP(AQ3,Costs!$I$4:$X$11,4,FALSE())/1000000,0)</f>
        <v>0</v>
      </c>
      <c r="AR44" s="56" t="n">
        <f aca="false">IFERROR(HLOOKUP(AR3,Costs!$I$4:$X$11,4,FALSE())/1000000,0)</f>
        <v>0</v>
      </c>
      <c r="AS44" s="56" t="n">
        <f aca="false">IFERROR(HLOOKUP(AS3,Costs!$I$4:$X$11,4,FALSE())/1000000,0)</f>
        <v>0</v>
      </c>
      <c r="AT44" s="56" t="n">
        <f aca="false">IFERROR(HLOOKUP(AT3,Costs!$I$4:$X$11,4,FALSE())/1000000,0)</f>
        <v>0</v>
      </c>
      <c r="AU44" s="56" t="n">
        <f aca="false">IFERROR(HLOOKUP(AU3,Costs!$I$4:$X$11,4,FALSE())/1000000,0)</f>
        <v>0</v>
      </c>
    </row>
    <row r="45" customFormat="false" ht="15" hidden="false" customHeight="false" outlineLevel="0" collapsed="false">
      <c r="B45" s="1" t="s">
        <v>112</v>
      </c>
      <c r="G45" s="56" t="n">
        <f aca="false">IFERROR(HLOOKUP(G3,Costs!$I$4:$X$11,5,FALSE())/1000000,0)</f>
        <v>51.1</v>
      </c>
      <c r="H45" s="56" t="n">
        <f aca="false">IFERROR(HLOOKUP(H3,Costs!$I$4:$X$11,5,FALSE())/1000000,0)</f>
        <v>51.1</v>
      </c>
      <c r="I45" s="56" t="n">
        <f aca="false">IFERROR(HLOOKUP(I3,Costs!$I$4:$X$11,5,FALSE())/1000000,0)</f>
        <v>51.1</v>
      </c>
      <c r="J45" s="56" t="n">
        <f aca="false">IFERROR(HLOOKUP(J3,Costs!$I$4:$X$11,5,FALSE())/1000000,0)</f>
        <v>0</v>
      </c>
      <c r="K45" s="56" t="n">
        <f aca="false">IFERROR(HLOOKUP(K3,Costs!$I$4:$X$11,5,FALSE())/1000000,0)</f>
        <v>0</v>
      </c>
      <c r="L45" s="56" t="n">
        <f aca="false">IFERROR(HLOOKUP(L3,Costs!$I$4:$X$11,5,FALSE())/1000000,0)</f>
        <v>0</v>
      </c>
      <c r="M45" s="56" t="n">
        <f aca="false">IFERROR(HLOOKUP(M3,Costs!$I$4:$X$11,5,FALSE())/1000000,0)</f>
        <v>0</v>
      </c>
      <c r="N45" s="56" t="n">
        <f aca="false">IFERROR(HLOOKUP(N3,Costs!$I$4:$X$11,5,FALSE())/1000000,0)</f>
        <v>0</v>
      </c>
      <c r="O45" s="56" t="n">
        <f aca="false">IFERROR(HLOOKUP(O3,Costs!$I$4:$X$11,5,FALSE())/1000000,0)</f>
        <v>0</v>
      </c>
      <c r="P45" s="56" t="n">
        <f aca="false">IFERROR(HLOOKUP(P3,Costs!$I$4:$X$11,5,FALSE())/1000000,0)</f>
        <v>0</v>
      </c>
      <c r="Q45" s="56" t="n">
        <f aca="false">IFERROR(HLOOKUP(Q3,Costs!$I$4:$X$11,5,FALSE())/1000000,0)</f>
        <v>0</v>
      </c>
      <c r="R45" s="56" t="n">
        <f aca="false">IFERROR(HLOOKUP(R3,Costs!$I$4:$X$11,5,FALSE())/1000000,0)</f>
        <v>0</v>
      </c>
      <c r="S45" s="56" t="n">
        <f aca="false">IFERROR(HLOOKUP(S3,Costs!$I$4:$X$11,5,FALSE())/1000000,0)</f>
        <v>0</v>
      </c>
      <c r="T45" s="56" t="n">
        <f aca="false">IFERROR(HLOOKUP(T3,Costs!$I$4:$X$11,5,FALSE())/1000000,0)</f>
        <v>0</v>
      </c>
      <c r="U45" s="56" t="n">
        <f aca="false">IFERROR(HLOOKUP(U3,Costs!$I$4:$X$11,5,FALSE())/1000000,0)</f>
        <v>0</v>
      </c>
      <c r="V45" s="56" t="n">
        <f aca="false">IFERROR(HLOOKUP(V3,Costs!$I$4:$X$11,5,FALSE())/1000000,0)</f>
        <v>0</v>
      </c>
      <c r="W45" s="56" t="n">
        <f aca="false">IFERROR(HLOOKUP(W3,Costs!$I$4:$X$11,5,FALSE())/1000000,0)</f>
        <v>0</v>
      </c>
      <c r="X45" s="56" t="n">
        <f aca="false">IFERROR(HLOOKUP(X3,Costs!$I$4:$X$11,5,FALSE())/1000000,0)</f>
        <v>0</v>
      </c>
      <c r="Y45" s="56" t="n">
        <f aca="false">IFERROR(HLOOKUP(Y3,Costs!$I$4:$X$11,5,FALSE())/1000000,0)</f>
        <v>0</v>
      </c>
      <c r="Z45" s="56" t="n">
        <f aca="false">IFERROR(HLOOKUP(Z3,Costs!$I$4:$X$11,5,FALSE())/1000000,0)</f>
        <v>0</v>
      </c>
      <c r="AA45" s="56" t="n">
        <f aca="false">IFERROR(HLOOKUP(AA3,Costs!$I$4:$X$11,5,FALSE())/1000000,0)</f>
        <v>0</v>
      </c>
      <c r="AB45" s="56" t="n">
        <f aca="false">IFERROR(HLOOKUP(AB3,Costs!$I$4:$X$11,5,FALSE())/1000000,0)</f>
        <v>0</v>
      </c>
      <c r="AC45" s="56" t="n">
        <f aca="false">IFERROR(HLOOKUP(AC3,Costs!$I$4:$X$11,5,FALSE())/1000000,0)</f>
        <v>0</v>
      </c>
      <c r="AD45" s="56" t="n">
        <f aca="false">IFERROR(HLOOKUP(AD3,Costs!$I$4:$X$11,5,FALSE())/1000000,0)</f>
        <v>0</v>
      </c>
      <c r="AE45" s="56" t="n">
        <f aca="false">IFERROR(HLOOKUP(AE3,Costs!$I$4:$X$11,5,FALSE())/1000000,0)</f>
        <v>0</v>
      </c>
      <c r="AF45" s="56" t="n">
        <f aca="false">IFERROR(HLOOKUP(AF3,Costs!$I$4:$X$11,5,FALSE())/1000000,0)</f>
        <v>0</v>
      </c>
      <c r="AG45" s="56" t="n">
        <f aca="false">IFERROR(HLOOKUP(AG3,Costs!$I$4:$X$11,5,FALSE())/1000000,0)</f>
        <v>0</v>
      </c>
      <c r="AH45" s="56" t="n">
        <f aca="false">IFERROR(HLOOKUP(AH3,Costs!$I$4:$X$11,5,FALSE())/1000000,0)</f>
        <v>0</v>
      </c>
      <c r="AI45" s="56" t="n">
        <f aca="false">IFERROR(HLOOKUP(AI3,Costs!$I$4:$X$11,5,FALSE())/1000000,0)</f>
        <v>0</v>
      </c>
      <c r="AJ45" s="56" t="n">
        <f aca="false">IFERROR(HLOOKUP(AJ3,Costs!$I$4:$X$11,5,FALSE())/1000000,0)</f>
        <v>0</v>
      </c>
      <c r="AK45" s="56" t="n">
        <f aca="false">IFERROR(HLOOKUP(AK3,Costs!$I$4:$X$11,5,FALSE())/1000000,0)</f>
        <v>0</v>
      </c>
      <c r="AL45" s="56" t="n">
        <f aca="false">IFERROR(HLOOKUP(AL3,Costs!$I$4:$X$11,5,FALSE())/1000000,0)</f>
        <v>0</v>
      </c>
      <c r="AM45" s="56" t="n">
        <f aca="false">IFERROR(HLOOKUP(AM3,Costs!$I$4:$X$11,5,FALSE())/1000000,0)</f>
        <v>0</v>
      </c>
      <c r="AN45" s="56" t="n">
        <f aca="false">IFERROR(HLOOKUP(AN3,Costs!$I$4:$X$11,5,FALSE())/1000000,0)</f>
        <v>0</v>
      </c>
      <c r="AO45" s="56" t="n">
        <f aca="false">IFERROR(HLOOKUP(AO3,Costs!$I$4:$X$11,5,FALSE())/1000000,0)</f>
        <v>0</v>
      </c>
      <c r="AP45" s="56" t="n">
        <f aca="false">IFERROR(HLOOKUP(AP3,Costs!$I$4:$X$11,5,FALSE())/1000000,0)</f>
        <v>0</v>
      </c>
      <c r="AQ45" s="56" t="n">
        <f aca="false">IFERROR(HLOOKUP(AQ3,Costs!$I$4:$X$11,5,FALSE())/1000000,0)</f>
        <v>0</v>
      </c>
      <c r="AR45" s="56" t="n">
        <f aca="false">IFERROR(HLOOKUP(AR3,Costs!$I$4:$X$11,5,FALSE())/1000000,0)</f>
        <v>0</v>
      </c>
      <c r="AS45" s="56" t="n">
        <f aca="false">IFERROR(HLOOKUP(AS3,Costs!$I$4:$X$11,5,FALSE())/1000000,0)</f>
        <v>0</v>
      </c>
      <c r="AT45" s="56" t="n">
        <f aca="false">IFERROR(HLOOKUP(AT3,Costs!$I$4:$X$11,5,FALSE())/1000000,0)</f>
        <v>0</v>
      </c>
      <c r="AU45" s="56" t="n">
        <f aca="false">IFERROR(HLOOKUP(AU3,Costs!$I$4:$X$11,5,FALSE())/1000000,0)</f>
        <v>0</v>
      </c>
    </row>
    <row r="46" customFormat="false" ht="15" hidden="false" customHeight="false" outlineLevel="0" collapsed="false">
      <c r="B46" s="1" t="s">
        <v>113</v>
      </c>
      <c r="G46" s="56" t="n">
        <f aca="false">IFERROR(HLOOKUP(G3,Costs!$I$4:$X$11,6,FALSE())/1000000,0)</f>
        <v>122.076868020036</v>
      </c>
      <c r="H46" s="56" t="n">
        <f aca="false">IFERROR(HLOOKUP(H3,Costs!$I$4:$X$11,6,FALSE())/1000000,0)</f>
        <v>122.076868020036</v>
      </c>
      <c r="I46" s="56" t="n">
        <f aca="false">IFERROR(HLOOKUP(I3,Costs!$I$4:$X$11,6,FALSE())/1000000,0)</f>
        <v>122.076868020036</v>
      </c>
      <c r="J46" s="56" t="n">
        <f aca="false">IFERROR(HLOOKUP(J3,Costs!$I$4:$X$11,6,FALSE())/1000000,0)</f>
        <v>0</v>
      </c>
      <c r="K46" s="56" t="n">
        <f aca="false">IFERROR(HLOOKUP(K3,Costs!$I$4:$X$11,6,FALSE())/1000000,0)</f>
        <v>0</v>
      </c>
      <c r="L46" s="56" t="n">
        <f aca="false">IFERROR(HLOOKUP(L3,Costs!$I$4:$X$11,6,FALSE())/1000000,0)</f>
        <v>0</v>
      </c>
      <c r="M46" s="56" t="n">
        <f aca="false">IFERROR(HLOOKUP(M3,Costs!$I$4:$X$11,6,FALSE())/1000000,0)</f>
        <v>0</v>
      </c>
      <c r="N46" s="56" t="n">
        <f aca="false">IFERROR(HLOOKUP(N3,Costs!$I$4:$X$11,6,FALSE())/1000000,0)</f>
        <v>0</v>
      </c>
      <c r="O46" s="56" t="n">
        <f aca="false">IFERROR(HLOOKUP(O3,Costs!$I$4:$X$11,6,FALSE())/1000000,0)</f>
        <v>0</v>
      </c>
      <c r="P46" s="56" t="n">
        <f aca="false">IFERROR(HLOOKUP(P3,Costs!$I$4:$X$11,6,FALSE())/1000000,0)</f>
        <v>0</v>
      </c>
      <c r="Q46" s="56" t="n">
        <f aca="false">IFERROR(HLOOKUP(Q3,Costs!$I$4:$X$11,6,FALSE())/1000000,0)</f>
        <v>0</v>
      </c>
      <c r="R46" s="56" t="n">
        <f aca="false">IFERROR(HLOOKUP(R3,Costs!$I$4:$X$11,6,FALSE())/1000000,0)</f>
        <v>0</v>
      </c>
      <c r="S46" s="56" t="n">
        <f aca="false">IFERROR(HLOOKUP(S3,Costs!$I$4:$X$11,6,FALSE())/1000000,0)</f>
        <v>0</v>
      </c>
      <c r="T46" s="56" t="n">
        <f aca="false">IFERROR(HLOOKUP(T3,Costs!$I$4:$X$11,6,FALSE())/1000000,0)</f>
        <v>0</v>
      </c>
      <c r="U46" s="56" t="n">
        <f aca="false">IFERROR(HLOOKUP(U3,Costs!$I$4:$X$11,6,FALSE())/1000000,0)</f>
        <v>0</v>
      </c>
      <c r="V46" s="56" t="n">
        <f aca="false">IFERROR(HLOOKUP(V3,Costs!$I$4:$X$11,6,FALSE())/1000000,0)</f>
        <v>0</v>
      </c>
      <c r="W46" s="56" t="n">
        <f aca="false">IFERROR(HLOOKUP(W3,Costs!$I$4:$X$11,6,FALSE())/1000000,0)</f>
        <v>0</v>
      </c>
      <c r="X46" s="56" t="n">
        <f aca="false">IFERROR(HLOOKUP(X3,Costs!$I$4:$X$11,6,FALSE())/1000000,0)</f>
        <v>0</v>
      </c>
      <c r="Y46" s="56" t="n">
        <f aca="false">IFERROR(HLOOKUP(Y3,Costs!$I$4:$X$11,6,FALSE())/1000000,0)</f>
        <v>0</v>
      </c>
      <c r="Z46" s="56" t="n">
        <f aca="false">IFERROR(HLOOKUP(Z3,Costs!$I$4:$X$11,6,FALSE())/1000000,0)</f>
        <v>0</v>
      </c>
      <c r="AA46" s="56" t="n">
        <f aca="false">IFERROR(HLOOKUP(AA3,Costs!$I$4:$X$11,6,FALSE())/1000000,0)</f>
        <v>0</v>
      </c>
      <c r="AB46" s="56" t="n">
        <f aca="false">IFERROR(HLOOKUP(AB3,Costs!$I$4:$X$11,6,FALSE())/1000000,0)</f>
        <v>0</v>
      </c>
      <c r="AC46" s="56" t="n">
        <f aca="false">IFERROR(HLOOKUP(AC3,Costs!$I$4:$X$11,6,FALSE())/1000000,0)</f>
        <v>0</v>
      </c>
      <c r="AD46" s="56" t="n">
        <f aca="false">IFERROR(HLOOKUP(AD3,Costs!$I$4:$X$11,6,FALSE())/1000000,0)</f>
        <v>0</v>
      </c>
      <c r="AE46" s="56" t="n">
        <f aca="false">IFERROR(HLOOKUP(AE3,Costs!$I$4:$X$11,6,FALSE())/1000000,0)</f>
        <v>0</v>
      </c>
      <c r="AF46" s="56" t="n">
        <f aca="false">IFERROR(HLOOKUP(AF3,Costs!$I$4:$X$11,6,FALSE())/1000000,0)</f>
        <v>0</v>
      </c>
      <c r="AG46" s="56" t="n">
        <f aca="false">IFERROR(HLOOKUP(AG3,Costs!$I$4:$X$11,6,FALSE())/1000000,0)</f>
        <v>0</v>
      </c>
      <c r="AH46" s="56" t="n">
        <f aca="false">IFERROR(HLOOKUP(AH3,Costs!$I$4:$X$11,6,FALSE())/1000000,0)</f>
        <v>0</v>
      </c>
      <c r="AI46" s="56" t="n">
        <f aca="false">IFERROR(HLOOKUP(AI3,Costs!$I$4:$X$11,6,FALSE())/1000000,0)</f>
        <v>0</v>
      </c>
      <c r="AJ46" s="56" t="n">
        <f aca="false">IFERROR(HLOOKUP(AJ3,Costs!$I$4:$X$11,6,FALSE())/1000000,0)</f>
        <v>0</v>
      </c>
      <c r="AK46" s="56" t="n">
        <f aca="false">IFERROR(HLOOKUP(AK3,Costs!$I$4:$X$11,6,FALSE())/1000000,0)</f>
        <v>0</v>
      </c>
      <c r="AL46" s="56" t="n">
        <f aca="false">IFERROR(HLOOKUP(AL3,Costs!$I$4:$X$11,6,FALSE())/1000000,0)</f>
        <v>0</v>
      </c>
      <c r="AM46" s="56" t="n">
        <f aca="false">IFERROR(HLOOKUP(AM3,Costs!$I$4:$X$11,6,FALSE())/1000000,0)</f>
        <v>0</v>
      </c>
      <c r="AN46" s="56" t="n">
        <f aca="false">IFERROR(HLOOKUP(AN3,Costs!$I$4:$X$11,6,FALSE())/1000000,0)</f>
        <v>0</v>
      </c>
      <c r="AO46" s="56" t="n">
        <f aca="false">IFERROR(HLOOKUP(AO3,Costs!$I$4:$X$11,6,FALSE())/1000000,0)</f>
        <v>0</v>
      </c>
      <c r="AP46" s="56" t="n">
        <f aca="false">IFERROR(HLOOKUP(AP3,Costs!$I$4:$X$11,6,FALSE())/1000000,0)</f>
        <v>0</v>
      </c>
      <c r="AQ46" s="56" t="n">
        <f aca="false">IFERROR(HLOOKUP(AQ3,Costs!$I$4:$X$11,6,FALSE())/1000000,0)</f>
        <v>0</v>
      </c>
      <c r="AR46" s="56" t="n">
        <f aca="false">IFERROR(HLOOKUP(AR3,Costs!$I$4:$X$11,6,FALSE())/1000000,0)</f>
        <v>0</v>
      </c>
      <c r="AS46" s="56" t="n">
        <f aca="false">IFERROR(HLOOKUP(AS3,Costs!$I$4:$X$11,6,FALSE())/1000000,0)</f>
        <v>0</v>
      </c>
      <c r="AT46" s="56" t="n">
        <f aca="false">IFERROR(HLOOKUP(AT3,Costs!$I$4:$X$11,6,FALSE())/1000000,0)</f>
        <v>0</v>
      </c>
      <c r="AU46" s="56" t="n">
        <f aca="false">IFERROR(HLOOKUP(AU3,Costs!$I$4:$X$11,6,FALSE())/1000000,0)</f>
        <v>0</v>
      </c>
    </row>
    <row r="47" customFormat="false" ht="15" hidden="false" customHeight="false" outlineLevel="0" collapsed="false">
      <c r="B47" s="1" t="s">
        <v>114</v>
      </c>
      <c r="G47" s="56" t="n">
        <f aca="false">IFERROR(HLOOKUP(G3,Costs!$I$4:$X$11,7,FALSE())/1000000,0)</f>
        <v>16.6666666666667</v>
      </c>
      <c r="H47" s="56" t="n">
        <f aca="false">IFERROR(HLOOKUP(H3,Costs!$I$4:$X$11,7,FALSE())/1000000,0)</f>
        <v>16.6666666666667</v>
      </c>
      <c r="I47" s="56" t="n">
        <f aca="false">IFERROR(HLOOKUP(I3,Costs!$I$4:$X$11,7,FALSE())/1000000,0)</f>
        <v>16.6666666666667</v>
      </c>
      <c r="J47" s="56" t="n">
        <f aca="false">IFERROR(HLOOKUP(J3,Costs!$I$4:$X$11,7,FALSE())/1000000,0)</f>
        <v>0</v>
      </c>
      <c r="K47" s="56" t="n">
        <f aca="false">IFERROR(HLOOKUP(K3,Costs!$I$4:$X$11,7,FALSE())/1000000,0)</f>
        <v>0</v>
      </c>
      <c r="L47" s="56" t="n">
        <f aca="false">IFERROR(HLOOKUP(L3,Costs!$I$4:$X$11,7,FALSE())/1000000,0)</f>
        <v>0</v>
      </c>
      <c r="M47" s="56" t="n">
        <f aca="false">IFERROR(HLOOKUP(M3,Costs!$I$4:$X$11,7,FALSE())/1000000,0)</f>
        <v>0</v>
      </c>
      <c r="N47" s="56" t="n">
        <f aca="false">IFERROR(HLOOKUP(N3,Costs!$I$4:$X$11,7,FALSE())/1000000,0)</f>
        <v>0</v>
      </c>
      <c r="O47" s="56" t="n">
        <f aca="false">IFERROR(HLOOKUP(O3,Costs!$I$4:$X$11,7,FALSE())/1000000,0)</f>
        <v>0</v>
      </c>
      <c r="P47" s="56" t="n">
        <f aca="false">IFERROR(HLOOKUP(P3,Costs!$I$4:$X$11,7,FALSE())/1000000,0)</f>
        <v>0</v>
      </c>
      <c r="Q47" s="56" t="n">
        <f aca="false">IFERROR(HLOOKUP(Q3,Costs!$I$4:$X$11,7,FALSE())/1000000,0)</f>
        <v>0</v>
      </c>
      <c r="R47" s="56" t="n">
        <f aca="false">IFERROR(HLOOKUP(R3,Costs!$I$4:$X$11,7,FALSE())/1000000,0)</f>
        <v>0</v>
      </c>
      <c r="S47" s="56" t="n">
        <f aca="false">IFERROR(HLOOKUP(S3,Costs!$I$4:$X$11,7,FALSE())/1000000,0)</f>
        <v>0</v>
      </c>
      <c r="T47" s="56" t="n">
        <f aca="false">IFERROR(HLOOKUP(T3,Costs!$I$4:$X$11,7,FALSE())/1000000,0)</f>
        <v>0</v>
      </c>
      <c r="U47" s="56" t="n">
        <f aca="false">IFERROR(HLOOKUP(U3,Costs!$I$4:$X$11,7,FALSE())/1000000,0)</f>
        <v>0</v>
      </c>
      <c r="V47" s="56" t="n">
        <f aca="false">IFERROR(HLOOKUP(V3,Costs!$I$4:$X$11,7,FALSE())/1000000,0)</f>
        <v>0</v>
      </c>
      <c r="W47" s="56" t="n">
        <f aca="false">IFERROR(HLOOKUP(W3,Costs!$I$4:$X$11,7,FALSE())/1000000,0)</f>
        <v>0</v>
      </c>
      <c r="X47" s="56" t="n">
        <f aca="false">IFERROR(HLOOKUP(X3,Costs!$I$4:$X$11,7,FALSE())/1000000,0)</f>
        <v>0</v>
      </c>
      <c r="Y47" s="56" t="n">
        <f aca="false">IFERROR(HLOOKUP(Y3,Costs!$I$4:$X$11,7,FALSE())/1000000,0)</f>
        <v>0</v>
      </c>
      <c r="Z47" s="56" t="n">
        <f aca="false">IFERROR(HLOOKUP(Z3,Costs!$I$4:$X$11,7,FALSE())/1000000,0)</f>
        <v>0</v>
      </c>
      <c r="AA47" s="56" t="n">
        <f aca="false">IFERROR(HLOOKUP(AA3,Costs!$I$4:$X$11,7,FALSE())/1000000,0)</f>
        <v>0</v>
      </c>
      <c r="AB47" s="56" t="n">
        <f aca="false">IFERROR(HLOOKUP(AB3,Costs!$I$4:$X$11,7,FALSE())/1000000,0)</f>
        <v>0</v>
      </c>
      <c r="AC47" s="56" t="n">
        <f aca="false">IFERROR(HLOOKUP(AC3,Costs!$I$4:$X$11,7,FALSE())/1000000,0)</f>
        <v>0</v>
      </c>
      <c r="AD47" s="56" t="n">
        <f aca="false">IFERROR(HLOOKUP(AD3,Costs!$I$4:$X$11,7,FALSE())/1000000,0)</f>
        <v>0</v>
      </c>
      <c r="AE47" s="56" t="n">
        <f aca="false">IFERROR(HLOOKUP(AE3,Costs!$I$4:$X$11,7,FALSE())/1000000,0)</f>
        <v>0</v>
      </c>
      <c r="AF47" s="56" t="n">
        <f aca="false">IFERROR(HLOOKUP(AF3,Costs!$I$4:$X$11,7,FALSE())/1000000,0)</f>
        <v>0</v>
      </c>
      <c r="AG47" s="56" t="n">
        <f aca="false">IFERROR(HLOOKUP(AG3,Costs!$I$4:$X$11,7,FALSE())/1000000,0)</f>
        <v>0</v>
      </c>
      <c r="AH47" s="56" t="n">
        <f aca="false">IFERROR(HLOOKUP(AH3,Costs!$I$4:$X$11,7,FALSE())/1000000,0)</f>
        <v>0</v>
      </c>
      <c r="AI47" s="56" t="n">
        <f aca="false">IFERROR(HLOOKUP(AI3,Costs!$I$4:$X$11,7,FALSE())/1000000,0)</f>
        <v>0</v>
      </c>
      <c r="AJ47" s="56" t="n">
        <f aca="false">IFERROR(HLOOKUP(AJ3,Costs!$I$4:$X$11,7,FALSE())/1000000,0)</f>
        <v>0</v>
      </c>
      <c r="AK47" s="56" t="n">
        <f aca="false">IFERROR(HLOOKUP(AK3,Costs!$I$4:$X$11,7,FALSE())/1000000,0)</f>
        <v>0</v>
      </c>
      <c r="AL47" s="56" t="n">
        <f aca="false">IFERROR(HLOOKUP(AL3,Costs!$I$4:$X$11,7,FALSE())/1000000,0)</f>
        <v>0</v>
      </c>
      <c r="AM47" s="56" t="n">
        <f aca="false">IFERROR(HLOOKUP(AM3,Costs!$I$4:$X$11,7,FALSE())/1000000,0)</f>
        <v>0</v>
      </c>
      <c r="AN47" s="56" t="n">
        <f aca="false">IFERROR(HLOOKUP(AN3,Costs!$I$4:$X$11,7,FALSE())/1000000,0)</f>
        <v>0</v>
      </c>
      <c r="AO47" s="56" t="n">
        <f aca="false">IFERROR(HLOOKUP(AO3,Costs!$I$4:$X$11,7,FALSE())/1000000,0)</f>
        <v>0</v>
      </c>
      <c r="AP47" s="56" t="n">
        <f aca="false">IFERROR(HLOOKUP(AP3,Costs!$I$4:$X$11,7,FALSE())/1000000,0)</f>
        <v>0</v>
      </c>
      <c r="AQ47" s="56" t="n">
        <f aca="false">IFERROR(HLOOKUP(AQ3,Costs!$I$4:$X$11,7,FALSE())/1000000,0)</f>
        <v>0</v>
      </c>
      <c r="AR47" s="56" t="n">
        <f aca="false">IFERROR(HLOOKUP(AR3,Costs!$I$4:$X$11,7,FALSE())/1000000,0)</f>
        <v>0</v>
      </c>
      <c r="AS47" s="56" t="n">
        <f aca="false">IFERROR(HLOOKUP(AS3,Costs!$I$4:$X$11,7,FALSE())/1000000,0)</f>
        <v>0</v>
      </c>
      <c r="AT47" s="56" t="n">
        <f aca="false">IFERROR(HLOOKUP(AT3,Costs!$I$4:$X$11,7,FALSE())/1000000,0)</f>
        <v>0</v>
      </c>
      <c r="AU47" s="56" t="n">
        <f aca="false">IFERROR(HLOOKUP(AU3,Costs!$I$4:$X$11,7,FALSE())/1000000,0)</f>
        <v>0</v>
      </c>
    </row>
    <row r="48" customFormat="false" ht="15" hidden="false" customHeight="false" outlineLevel="0" collapsed="false">
      <c r="B48" s="1" t="s">
        <v>115</v>
      </c>
      <c r="G48" s="56" t="n">
        <f aca="false">IFERROR(HLOOKUP(G3,Costs!$I$4:$X$11,8,FALSE())/1000000,0)</f>
        <v>382.44670827421</v>
      </c>
      <c r="H48" s="56" t="n">
        <f aca="false">IFERROR(HLOOKUP(H3,Costs!$I$4:$X$11,8,FALSE())/1000000,0)</f>
        <v>382.44670827421</v>
      </c>
      <c r="I48" s="56" t="n">
        <f aca="false">IFERROR(HLOOKUP(I3,Costs!$I$4:$X$11,8,FALSE())/1000000,0)</f>
        <v>382.44670827421</v>
      </c>
      <c r="J48" s="56" t="n">
        <f aca="false">IFERROR(HLOOKUP(J3,Costs!$I$4:$X$11,8,FALSE())/1000000,0)</f>
        <v>0</v>
      </c>
      <c r="K48" s="56" t="n">
        <f aca="false">IFERROR(HLOOKUP(K3,Costs!$I$4:$X$11,8,FALSE())/1000000,0)</f>
        <v>0</v>
      </c>
      <c r="L48" s="56" t="n">
        <f aca="false">IFERROR(HLOOKUP(L3,Costs!$I$4:$X$11,8,FALSE())/1000000,0)</f>
        <v>0</v>
      </c>
      <c r="M48" s="56" t="n">
        <f aca="false">IFERROR(HLOOKUP(M3,Costs!$I$4:$X$11,8,FALSE())/1000000,0)</f>
        <v>0</v>
      </c>
      <c r="N48" s="56" t="n">
        <f aca="false">IFERROR(HLOOKUP(N3,Costs!$I$4:$X$11,8,FALSE())/1000000,0)</f>
        <v>0</v>
      </c>
      <c r="O48" s="56" t="n">
        <f aca="false">IFERROR(HLOOKUP(O3,Costs!$I$4:$X$11,8,FALSE())/1000000,0)</f>
        <v>0</v>
      </c>
      <c r="P48" s="56" t="n">
        <f aca="false">IFERROR(HLOOKUP(P3,Costs!$I$4:$X$11,8,FALSE())/1000000,0)</f>
        <v>0</v>
      </c>
      <c r="Q48" s="56" t="n">
        <f aca="false">IFERROR(HLOOKUP(Q3,Costs!$I$4:$X$11,8,FALSE())/1000000,0)</f>
        <v>0</v>
      </c>
      <c r="R48" s="56" t="n">
        <f aca="false">IFERROR(HLOOKUP(R3,Costs!$I$4:$X$11,8,FALSE())/1000000,0)</f>
        <v>0</v>
      </c>
      <c r="S48" s="56" t="n">
        <f aca="false">IFERROR(HLOOKUP(S3,Costs!$I$4:$X$11,8,FALSE())/1000000,0)</f>
        <v>0</v>
      </c>
      <c r="T48" s="56" t="n">
        <f aca="false">IFERROR(HLOOKUP(T3,Costs!$I$4:$X$11,8,FALSE())/1000000,0)</f>
        <v>0</v>
      </c>
      <c r="U48" s="56" t="n">
        <f aca="false">IFERROR(HLOOKUP(U3,Costs!$I$4:$X$11,8,FALSE())/1000000,0)</f>
        <v>0</v>
      </c>
      <c r="V48" s="56" t="n">
        <f aca="false">IFERROR(HLOOKUP(V3,Costs!$I$4:$X$11,8,FALSE())/1000000,0)</f>
        <v>0</v>
      </c>
      <c r="W48" s="56" t="n">
        <f aca="false">IFERROR(HLOOKUP(W3,Costs!$I$4:$X$11,8,FALSE())/1000000,0)</f>
        <v>0</v>
      </c>
      <c r="X48" s="56" t="n">
        <f aca="false">IFERROR(HLOOKUP(X3,Costs!$I$4:$X$11,8,FALSE())/1000000,0)</f>
        <v>0</v>
      </c>
      <c r="Y48" s="56" t="n">
        <f aca="false">IFERROR(HLOOKUP(Y3,Costs!$I$4:$X$11,8,FALSE())/1000000,0)</f>
        <v>0</v>
      </c>
      <c r="Z48" s="56" t="n">
        <f aca="false">IFERROR(HLOOKUP(Z3,Costs!$I$4:$X$11,8,FALSE())/1000000,0)</f>
        <v>0</v>
      </c>
      <c r="AA48" s="56" t="n">
        <f aca="false">IFERROR(HLOOKUP(AA3,Costs!$I$4:$X$11,8,FALSE())/1000000,0)</f>
        <v>0</v>
      </c>
      <c r="AB48" s="56" t="n">
        <f aca="false">IFERROR(HLOOKUP(AB3,Costs!$I$4:$X$11,8,FALSE())/1000000,0)</f>
        <v>0</v>
      </c>
      <c r="AC48" s="56" t="n">
        <f aca="false">IFERROR(HLOOKUP(AC3,Costs!$I$4:$X$11,8,FALSE())/1000000,0)</f>
        <v>0</v>
      </c>
      <c r="AD48" s="56" t="n">
        <f aca="false">IFERROR(HLOOKUP(AD3,Costs!$I$4:$X$11,8,FALSE())/1000000,0)</f>
        <v>0</v>
      </c>
      <c r="AE48" s="56" t="n">
        <f aca="false">IFERROR(HLOOKUP(AE3,Costs!$I$4:$X$11,8,FALSE())/1000000,0)</f>
        <v>0</v>
      </c>
      <c r="AF48" s="56" t="n">
        <f aca="false">IFERROR(HLOOKUP(AF3,Costs!$I$4:$X$11,8,FALSE())/1000000,0)</f>
        <v>0</v>
      </c>
      <c r="AG48" s="56" t="n">
        <f aca="false">IFERROR(HLOOKUP(AG3,Costs!$I$4:$X$11,8,FALSE())/1000000,0)</f>
        <v>0</v>
      </c>
      <c r="AH48" s="56" t="n">
        <f aca="false">IFERROR(HLOOKUP(AH3,Costs!$I$4:$X$11,8,FALSE())/1000000,0)</f>
        <v>0</v>
      </c>
      <c r="AI48" s="56" t="n">
        <f aca="false">IFERROR(HLOOKUP(AI3,Costs!$I$4:$X$11,8,FALSE())/1000000,0)</f>
        <v>0</v>
      </c>
      <c r="AJ48" s="56" t="n">
        <f aca="false">IFERROR(HLOOKUP(AJ3,Costs!$I$4:$X$11,8,FALSE())/1000000,0)</f>
        <v>0</v>
      </c>
      <c r="AK48" s="56" t="n">
        <f aca="false">IFERROR(HLOOKUP(AK3,Costs!$I$4:$X$11,8,FALSE())/1000000,0)</f>
        <v>0</v>
      </c>
      <c r="AL48" s="56" t="n">
        <f aca="false">IFERROR(HLOOKUP(AL3,Costs!$I$4:$X$11,8,FALSE())/1000000,0)</f>
        <v>0</v>
      </c>
      <c r="AM48" s="56" t="n">
        <f aca="false">IFERROR(HLOOKUP(AM3,Costs!$I$4:$X$11,8,FALSE())/1000000,0)</f>
        <v>0</v>
      </c>
      <c r="AN48" s="56" t="n">
        <f aca="false">IFERROR(HLOOKUP(AN3,Costs!$I$4:$X$11,8,FALSE())/1000000,0)</f>
        <v>0</v>
      </c>
      <c r="AO48" s="56" t="n">
        <f aca="false">IFERROR(HLOOKUP(AO3,Costs!$I$4:$X$11,8,FALSE())/1000000,0)</f>
        <v>0</v>
      </c>
      <c r="AP48" s="56" t="n">
        <f aca="false">IFERROR(HLOOKUP(AP3,Costs!$I$4:$X$11,8,FALSE())/1000000,0)</f>
        <v>0</v>
      </c>
      <c r="AQ48" s="56" t="n">
        <f aca="false">IFERROR(HLOOKUP(AQ3,Costs!$I$4:$X$11,8,FALSE())/1000000,0)</f>
        <v>0</v>
      </c>
      <c r="AR48" s="56" t="n">
        <f aca="false">IFERROR(HLOOKUP(AR3,Costs!$I$4:$X$11,8,FALSE())/1000000,0)</f>
        <v>0</v>
      </c>
      <c r="AS48" s="56" t="n">
        <f aca="false">IFERROR(HLOOKUP(AS3,Costs!$I$4:$X$11,8,FALSE())/1000000,0)</f>
        <v>0</v>
      </c>
      <c r="AT48" s="56" t="n">
        <f aca="false">IFERROR(HLOOKUP(AT3,Costs!$I$4:$X$11,8,FALSE())/1000000,0)</f>
        <v>0</v>
      </c>
      <c r="AU48" s="56" t="n">
        <f aca="false">IFERROR(HLOOKUP(AU3,Costs!$I$4:$X$11,8,FALSE())/1000000,0)</f>
        <v>0</v>
      </c>
    </row>
    <row r="49" customFormat="false" ht="15" hidden="false" customHeight="false" outlineLevel="0" collapsed="false">
      <c r="B49" s="1" t="s">
        <v>116</v>
      </c>
      <c r="G49" s="56" t="n">
        <f aca="false">IFERROR(HLOOKUP(G3,Costs!$I$4:$X$11,9,FALSE())/1000000,0)</f>
        <v>0</v>
      </c>
      <c r="H49" s="56" t="n">
        <f aca="false">IFERROR(HLOOKUP(H3,Costs!$I$4:$X$11,9,FALSE())/1000000,0)</f>
        <v>0</v>
      </c>
      <c r="I49" s="56" t="n">
        <f aca="false">IFERROR(HLOOKUP(I3,Costs!$I$4:$X$11,9,FALSE())/1000000,0)</f>
        <v>0</v>
      </c>
      <c r="J49" s="56" t="n">
        <f aca="false">IFERROR(HLOOKUP(J3,Costs!$I$4:$X$11,9,FALSE())/1000000,0)</f>
        <v>0</v>
      </c>
      <c r="K49" s="56" t="n">
        <f aca="false">IFERROR(HLOOKUP(K3,Costs!$I$4:$X$11,9,FALSE())/1000000,0)</f>
        <v>0</v>
      </c>
      <c r="L49" s="56" t="n">
        <f aca="false">IFERROR(HLOOKUP(L3,Costs!$I$4:$X$11,9,FALSE())/1000000,0)</f>
        <v>0</v>
      </c>
      <c r="M49" s="56" t="n">
        <f aca="false">IFERROR(HLOOKUP(M3,Costs!$I$4:$X$11,9,FALSE())/1000000,0)</f>
        <v>0</v>
      </c>
      <c r="N49" s="56" t="n">
        <f aca="false">IFERROR(HLOOKUP(N3,Costs!$I$4:$X$11,9,FALSE())/1000000,0)</f>
        <v>0</v>
      </c>
      <c r="O49" s="56" t="n">
        <f aca="false">IFERROR(HLOOKUP(O3,Costs!$I$4:$X$11,9,FALSE())/1000000,0)</f>
        <v>0</v>
      </c>
      <c r="P49" s="56" t="n">
        <f aca="false">IFERROR(HLOOKUP(P3,Costs!$I$4:$X$11,9,FALSE())/1000000,0)</f>
        <v>0</v>
      </c>
      <c r="Q49" s="56" t="n">
        <f aca="false">IFERROR(HLOOKUP(Q3,Costs!$I$4:$X$11,9,FALSE())/1000000,0)</f>
        <v>0</v>
      </c>
      <c r="R49" s="56" t="n">
        <f aca="false">IFERROR(HLOOKUP(R3,Costs!$I$4:$X$11,9,FALSE())/1000000,0)</f>
        <v>0</v>
      </c>
      <c r="S49" s="56" t="n">
        <f aca="false">IFERROR(HLOOKUP(S3,Costs!$I$4:$X$11,9,FALSE())/1000000,0)</f>
        <v>0</v>
      </c>
      <c r="T49" s="56" t="n">
        <f aca="false">IFERROR(HLOOKUP(T3,Costs!$I$4:$X$11,9,FALSE())/1000000,0)</f>
        <v>0</v>
      </c>
      <c r="U49" s="56" t="n">
        <f aca="false">IFERROR(HLOOKUP(U3,Costs!$I$4:$X$11,9,FALSE())/1000000,0)</f>
        <v>0</v>
      </c>
      <c r="V49" s="56" t="n">
        <f aca="false">IFERROR(HLOOKUP(V3,Costs!$I$4:$X$11,9,FALSE())/1000000,0)</f>
        <v>0</v>
      </c>
      <c r="W49" s="56" t="n">
        <f aca="false">IFERROR(HLOOKUP(W3,Costs!$I$4:$X$11,9,FALSE())/1000000,0)</f>
        <v>0</v>
      </c>
      <c r="X49" s="56" t="n">
        <f aca="false">IFERROR(HLOOKUP(X3,Costs!$I$4:$X$11,9,FALSE())/1000000,0)</f>
        <v>0</v>
      </c>
      <c r="Y49" s="56" t="n">
        <f aca="false">IFERROR(HLOOKUP(Y3,Costs!$I$4:$X$11,9,FALSE())/1000000,0)</f>
        <v>0</v>
      </c>
      <c r="Z49" s="56" t="n">
        <f aca="false">IFERROR(HLOOKUP(Z3,Costs!$I$4:$X$11,9,FALSE())/1000000,0)</f>
        <v>0</v>
      </c>
      <c r="AA49" s="56" t="n">
        <f aca="false">IFERROR(HLOOKUP(AA3,Costs!$I$4:$X$11,9,FALSE())/1000000,0)</f>
        <v>0</v>
      </c>
      <c r="AB49" s="56" t="n">
        <f aca="false">IFERROR(HLOOKUP(AB3,Costs!$I$4:$X$11,9,FALSE())/1000000,0)</f>
        <v>0</v>
      </c>
      <c r="AC49" s="56" t="n">
        <f aca="false">IFERROR(HLOOKUP(AC3,Costs!$I$4:$X$11,9,FALSE())/1000000,0)</f>
        <v>0</v>
      </c>
      <c r="AD49" s="56" t="n">
        <f aca="false">IFERROR(HLOOKUP(AD3,Costs!$I$4:$X$11,9,FALSE())/1000000,0)</f>
        <v>0</v>
      </c>
      <c r="AE49" s="56" t="n">
        <f aca="false">IFERROR(HLOOKUP(AE3,Costs!$I$4:$X$11,9,FALSE())/1000000,0)</f>
        <v>0</v>
      </c>
      <c r="AF49" s="56" t="n">
        <f aca="false">IFERROR(HLOOKUP(AF3,Costs!$I$4:$X$11,9,FALSE())/1000000,0)</f>
        <v>0</v>
      </c>
      <c r="AG49" s="56" t="n">
        <f aca="false">IFERROR(HLOOKUP(AG3,Costs!$I$4:$X$11,9,FALSE())/1000000,0)</f>
        <v>0</v>
      </c>
      <c r="AH49" s="56" t="n">
        <f aca="false">IFERROR(HLOOKUP(AH3,Costs!$I$4:$X$11,9,FALSE())/1000000,0)</f>
        <v>0</v>
      </c>
      <c r="AI49" s="56" t="n">
        <f aca="false">IFERROR(HLOOKUP(AI3,Costs!$I$4:$X$11,9,FALSE())/1000000,0)</f>
        <v>0</v>
      </c>
      <c r="AJ49" s="56" t="n">
        <f aca="false">IFERROR(HLOOKUP(AJ3,Costs!$I$4:$X$11,9,FALSE())/1000000,0)</f>
        <v>0</v>
      </c>
      <c r="AK49" s="56" t="n">
        <f aca="false">IFERROR(HLOOKUP(AK3,Costs!$I$4:$X$11,9,FALSE())/1000000,0)</f>
        <v>0</v>
      </c>
      <c r="AL49" s="56" t="n">
        <f aca="false">IFERROR(HLOOKUP(AL3,Costs!$I$4:$X$11,9,FALSE())/1000000,0)</f>
        <v>0</v>
      </c>
      <c r="AM49" s="56" t="n">
        <f aca="false">IFERROR(HLOOKUP(AM3,Costs!$I$4:$X$11,9,FALSE())/1000000,0)</f>
        <v>0</v>
      </c>
      <c r="AN49" s="56" t="n">
        <f aca="false">IFERROR(HLOOKUP(AN3,Costs!$I$4:$X$11,9,FALSE())/1000000,0)</f>
        <v>0</v>
      </c>
      <c r="AO49" s="56" t="n">
        <f aca="false">IFERROR(HLOOKUP(AO3,Costs!$I$4:$X$11,9,FALSE())/1000000,0)</f>
        <v>0</v>
      </c>
      <c r="AP49" s="56" t="n">
        <f aca="false">IFERROR(HLOOKUP(AP3,Costs!$I$4:$X$11,9,FALSE())/1000000,0)</f>
        <v>0</v>
      </c>
      <c r="AQ49" s="56" t="n">
        <f aca="false">IFERROR(HLOOKUP(AQ3,Costs!$I$4:$X$11,9,FALSE())/1000000,0)</f>
        <v>0</v>
      </c>
      <c r="AR49" s="56" t="n">
        <f aca="false">IFERROR(HLOOKUP(AR3,Costs!$I$4:$X$11,9,FALSE())/1000000,0)</f>
        <v>0</v>
      </c>
      <c r="AS49" s="56" t="n">
        <f aca="false">IFERROR(HLOOKUP(AS3,Costs!$I$4:$X$11,9,FALSE())/1000000,0)</f>
        <v>0</v>
      </c>
      <c r="AT49" s="56" t="n">
        <f aca="false">IFERROR(HLOOKUP(AT3,Costs!$I$4:$X$11,9,FALSE())/1000000,0)</f>
        <v>0</v>
      </c>
      <c r="AU49" s="56" t="n">
        <f aca="false">IFERROR(HLOOKUP(AU3,Costs!$I$4:$X$11,9,FALSE())/1000000,0)</f>
        <v>0</v>
      </c>
    </row>
    <row r="50" customFormat="false" ht="15" hidden="false" customHeight="false" outlineLevel="0" collapsed="false">
      <c r="B50" s="1" t="s">
        <v>117</v>
      </c>
      <c r="G50" s="56" t="n">
        <f aca="false">IFERROR(HLOOKUP(G3,Costs!$I$4:$X$11,10,FALSE())/1000000,0)</f>
        <v>0</v>
      </c>
      <c r="H50" s="56" t="n">
        <f aca="false">IFERROR(HLOOKUP(H3,Costs!$I$4:$X$11,10,FALSE())/1000000,0)</f>
        <v>0</v>
      </c>
      <c r="I50" s="56" t="n">
        <f aca="false">IFERROR(HLOOKUP(I3,Costs!$I$4:$X$11,10,FALSE())/1000000,0)</f>
        <v>0</v>
      </c>
      <c r="J50" s="56" t="n">
        <f aca="false">IFERROR(HLOOKUP(J3,Costs!$I$4:$X$11,10,FALSE())/1000000,0)</f>
        <v>0</v>
      </c>
      <c r="K50" s="56" t="n">
        <f aca="false">IFERROR(HLOOKUP(K3,Costs!$I$4:$X$11,10,FALSE())/1000000,0)</f>
        <v>0</v>
      </c>
      <c r="L50" s="56" t="n">
        <f aca="false">IFERROR(HLOOKUP(L3,Costs!$I$4:$X$11,10,FALSE())/1000000,0)</f>
        <v>0</v>
      </c>
      <c r="M50" s="56" t="n">
        <f aca="false">IFERROR(HLOOKUP(M3,Costs!$I$4:$X$11,10,FALSE())/1000000,0)</f>
        <v>0</v>
      </c>
      <c r="N50" s="56" t="n">
        <f aca="false">IFERROR(HLOOKUP(N3,Costs!$I$4:$X$11,10,FALSE())/1000000,0)</f>
        <v>0</v>
      </c>
      <c r="O50" s="56" t="n">
        <f aca="false">IFERROR(HLOOKUP(O3,Costs!$I$4:$X$11,10,FALSE())/1000000,0)</f>
        <v>0</v>
      </c>
      <c r="P50" s="56" t="n">
        <f aca="false">IFERROR(HLOOKUP(P3,Costs!$I$4:$X$11,10,FALSE())/1000000,0)</f>
        <v>0</v>
      </c>
      <c r="Q50" s="56" t="n">
        <f aca="false">IFERROR(HLOOKUP(Q3,Costs!$I$4:$X$11,10,FALSE())/1000000,0)</f>
        <v>0</v>
      </c>
      <c r="R50" s="56" t="n">
        <f aca="false">IFERROR(HLOOKUP(R3,Costs!$I$4:$X$11,10,FALSE())/1000000,0)</f>
        <v>0</v>
      </c>
      <c r="S50" s="56" t="n">
        <f aca="false">IFERROR(HLOOKUP(S3,Costs!$I$4:$X$11,10,FALSE())/1000000,0)</f>
        <v>0</v>
      </c>
      <c r="T50" s="56" t="n">
        <f aca="false">IFERROR(HLOOKUP(T3,Costs!$I$4:$X$11,10,FALSE())/1000000,0)</f>
        <v>0</v>
      </c>
      <c r="U50" s="56" t="n">
        <f aca="false">IFERROR(HLOOKUP(U3,Costs!$I$4:$X$11,10,FALSE())/1000000,0)</f>
        <v>0</v>
      </c>
      <c r="V50" s="56" t="n">
        <f aca="false">IFERROR(HLOOKUP(V3,Costs!$I$4:$X$11,10,FALSE())/1000000,0)</f>
        <v>0</v>
      </c>
      <c r="W50" s="56" t="n">
        <f aca="false">IFERROR(HLOOKUP(W3,Costs!$I$4:$X$11,10,FALSE())/1000000,0)</f>
        <v>0</v>
      </c>
      <c r="X50" s="56" t="n">
        <f aca="false">IFERROR(HLOOKUP(X3,Costs!$I$4:$X$11,10,FALSE())/1000000,0)</f>
        <v>0</v>
      </c>
      <c r="Y50" s="56" t="n">
        <f aca="false">IFERROR(HLOOKUP(Y3,Costs!$I$4:$X$11,10,FALSE())/1000000,0)</f>
        <v>0</v>
      </c>
      <c r="Z50" s="56" t="n">
        <f aca="false">IFERROR(HLOOKUP(Z3,Costs!$I$4:$X$11,10,FALSE())/1000000,0)</f>
        <v>0</v>
      </c>
      <c r="AA50" s="56" t="n">
        <f aca="false">IFERROR(HLOOKUP(AA3,Costs!$I$4:$X$11,10,FALSE())/1000000,0)</f>
        <v>0</v>
      </c>
      <c r="AB50" s="56" t="n">
        <f aca="false">IFERROR(HLOOKUP(AB3,Costs!$I$4:$X$11,10,FALSE())/1000000,0)</f>
        <v>0</v>
      </c>
      <c r="AC50" s="56" t="n">
        <f aca="false">IFERROR(HLOOKUP(AC3,Costs!$I$4:$X$11,10,FALSE())/1000000,0)</f>
        <v>0</v>
      </c>
      <c r="AD50" s="56" t="n">
        <f aca="false">IFERROR(HLOOKUP(AD3,Costs!$I$4:$X$11,10,FALSE())/1000000,0)</f>
        <v>0</v>
      </c>
      <c r="AE50" s="56" t="n">
        <f aca="false">IFERROR(HLOOKUP(AE3,Costs!$I$4:$X$11,10,FALSE())/1000000,0)</f>
        <v>0</v>
      </c>
      <c r="AF50" s="56" t="n">
        <f aca="false">IFERROR(HLOOKUP(AF3,Costs!$I$4:$X$11,10,FALSE())/1000000,0)</f>
        <v>0</v>
      </c>
      <c r="AG50" s="56" t="n">
        <f aca="false">IFERROR(HLOOKUP(AG3,Costs!$I$4:$X$11,10,FALSE())/1000000,0)</f>
        <v>0</v>
      </c>
      <c r="AH50" s="56" t="n">
        <f aca="false">IFERROR(HLOOKUP(AH3,Costs!$I$4:$X$11,10,FALSE())/1000000,0)</f>
        <v>0</v>
      </c>
      <c r="AI50" s="56" t="n">
        <f aca="false">IFERROR(HLOOKUP(AI3,Costs!$I$4:$X$11,10,FALSE())/1000000,0)</f>
        <v>0</v>
      </c>
      <c r="AJ50" s="56" t="n">
        <f aca="false">IFERROR(HLOOKUP(AJ3,Costs!$I$4:$X$11,10,FALSE())/1000000,0)</f>
        <v>0</v>
      </c>
      <c r="AK50" s="56" t="n">
        <f aca="false">IFERROR(HLOOKUP(AK3,Costs!$I$4:$X$11,10,FALSE())/1000000,0)</f>
        <v>0</v>
      </c>
      <c r="AL50" s="56" t="n">
        <f aca="false">IFERROR(HLOOKUP(AL3,Costs!$I$4:$X$11,10,FALSE())/1000000,0)</f>
        <v>0</v>
      </c>
      <c r="AM50" s="56" t="n">
        <f aca="false">IFERROR(HLOOKUP(AM3,Costs!$I$4:$X$11,10,FALSE())/1000000,0)</f>
        <v>0</v>
      </c>
      <c r="AN50" s="56" t="n">
        <f aca="false">IFERROR(HLOOKUP(AN3,Costs!$I$4:$X$11,10,FALSE())/1000000,0)</f>
        <v>0</v>
      </c>
      <c r="AO50" s="56" t="n">
        <f aca="false">IFERROR(HLOOKUP(AO3,Costs!$I$4:$X$11,10,FALSE())/1000000,0)</f>
        <v>0</v>
      </c>
      <c r="AP50" s="56" t="n">
        <f aca="false">IFERROR(HLOOKUP(AP3,Costs!$I$4:$X$11,10,FALSE())/1000000,0)</f>
        <v>0</v>
      </c>
      <c r="AQ50" s="56" t="n">
        <f aca="false">IFERROR(HLOOKUP(AQ3,Costs!$I$4:$X$11,10,FALSE())/1000000,0)</f>
        <v>0</v>
      </c>
      <c r="AR50" s="56" t="n">
        <f aca="false">IFERROR(HLOOKUP(AR3,Costs!$I$4:$X$11,10,FALSE())/1000000,0)</f>
        <v>0</v>
      </c>
      <c r="AS50" s="56" t="n">
        <f aca="false">IFERROR(HLOOKUP(AS3,Costs!$I$4:$X$11,10,FALSE())/1000000,0)</f>
        <v>0</v>
      </c>
      <c r="AT50" s="56" t="n">
        <f aca="false">IFERROR(HLOOKUP(AT3,Costs!$I$4:$X$11,10,FALSE())/1000000,0)</f>
        <v>0</v>
      </c>
      <c r="AU50" s="56" t="n">
        <f aca="false">IFERROR(HLOOKUP(AU3,Costs!$I$4:$X$11,10,FALSE())/1000000,0)</f>
        <v>0</v>
      </c>
    </row>
    <row r="51" s="39" customFormat="true" ht="15" hidden="false" customHeight="false" outlineLevel="0" collapsed="false">
      <c r="A51" s="1"/>
      <c r="B51" s="1" t="s">
        <v>118</v>
      </c>
      <c r="C51" s="1"/>
      <c r="D51" s="1"/>
      <c r="E51" s="37"/>
      <c r="F51" s="2"/>
      <c r="G51" s="57" t="n">
        <f aca="false">IFERROR(HLOOKUP(G3,Costs!$I$4:$X$11,11,FALSE())/1000000,0)</f>
        <v>0</v>
      </c>
      <c r="H51" s="57" t="n">
        <f aca="false">IFERROR(HLOOKUP(H3,Costs!$I$4:$X$11,11,FALSE())/1000000,0)</f>
        <v>0</v>
      </c>
      <c r="I51" s="57" t="n">
        <f aca="false">IFERROR(HLOOKUP(I3,Costs!$I$4:$X$11,11,FALSE())/1000000,0)</f>
        <v>0</v>
      </c>
      <c r="J51" s="57" t="n">
        <f aca="false">IFERROR(HLOOKUP(J3,Costs!$I$4:$X$11,11,FALSE())/1000000,0)</f>
        <v>0</v>
      </c>
      <c r="K51" s="57" t="n">
        <f aca="false">IFERROR(HLOOKUP(K3,Costs!$I$4:$X$11,11,FALSE())/1000000,0)</f>
        <v>0</v>
      </c>
      <c r="L51" s="57" t="n">
        <f aca="false">IFERROR(HLOOKUP(L3,Costs!$I$4:$X$11,11,FALSE())/1000000,0)</f>
        <v>0</v>
      </c>
      <c r="M51" s="57" t="n">
        <f aca="false">IFERROR(HLOOKUP(M3,Costs!$I$4:$X$11,11,FALSE())/1000000,0)</f>
        <v>0</v>
      </c>
      <c r="N51" s="57" t="n">
        <f aca="false">IFERROR(HLOOKUP(N3,Costs!$I$4:$X$11,11,FALSE())/1000000,0)</f>
        <v>0</v>
      </c>
      <c r="O51" s="57" t="n">
        <f aca="false">IFERROR(HLOOKUP(O3,Costs!$I$4:$X$11,11,FALSE())/1000000,0)</f>
        <v>0</v>
      </c>
      <c r="P51" s="57" t="n">
        <f aca="false">IFERROR(HLOOKUP(P3,Costs!$I$4:$X$11,11,FALSE())/1000000,0)</f>
        <v>0</v>
      </c>
      <c r="Q51" s="57" t="n">
        <f aca="false">IFERROR(HLOOKUP(Q3,Costs!$I$4:$X$11,11,FALSE())/1000000,0)</f>
        <v>0</v>
      </c>
      <c r="R51" s="57" t="n">
        <f aca="false">IFERROR(HLOOKUP(R3,Costs!$I$4:$X$11,11,FALSE())/1000000,0)</f>
        <v>0</v>
      </c>
      <c r="S51" s="57" t="n">
        <f aca="false">IFERROR(HLOOKUP(S3,Costs!$I$4:$X$11,11,FALSE())/1000000,0)</f>
        <v>0</v>
      </c>
      <c r="T51" s="57" t="n">
        <f aca="false">IFERROR(HLOOKUP(T3,Costs!$I$4:$X$11,11,FALSE())/1000000,0)</f>
        <v>0</v>
      </c>
      <c r="U51" s="57" t="n">
        <f aca="false">IFERROR(HLOOKUP(U3,Costs!$I$4:$X$11,11,FALSE())/1000000,0)</f>
        <v>0</v>
      </c>
      <c r="V51" s="57" t="n">
        <f aca="false">IFERROR(HLOOKUP(V3,Costs!$I$4:$X$11,11,FALSE())/1000000,0)</f>
        <v>0</v>
      </c>
      <c r="W51" s="57" t="n">
        <f aca="false">IFERROR(HLOOKUP(W3,Costs!$I$4:$X$11,11,FALSE())/1000000,0)</f>
        <v>0</v>
      </c>
      <c r="X51" s="57" t="n">
        <f aca="false">IFERROR(HLOOKUP(X3,Costs!$I$4:$X$11,11,FALSE())/1000000,0)</f>
        <v>0</v>
      </c>
      <c r="Y51" s="57" t="n">
        <f aca="false">IFERROR(HLOOKUP(Y3,Costs!$I$4:$X$11,11,FALSE())/1000000,0)</f>
        <v>0</v>
      </c>
      <c r="Z51" s="57" t="n">
        <f aca="false">IFERROR(HLOOKUP(Z3,Costs!$I$4:$X$11,11,FALSE())/1000000,0)</f>
        <v>0</v>
      </c>
      <c r="AA51" s="57" t="n">
        <f aca="false">IFERROR(HLOOKUP(AA3,Costs!$I$4:$X$11,11,FALSE())/1000000,0)</f>
        <v>0</v>
      </c>
      <c r="AB51" s="57" t="n">
        <f aca="false">IFERROR(HLOOKUP(AB3,Costs!$I$4:$X$11,11,FALSE())/1000000,0)</f>
        <v>0</v>
      </c>
      <c r="AC51" s="57" t="n">
        <f aca="false">IFERROR(HLOOKUP(AC3,Costs!$I$4:$X$11,11,FALSE())/1000000,0)</f>
        <v>0</v>
      </c>
      <c r="AD51" s="57" t="n">
        <f aca="false">IFERROR(HLOOKUP(AD3,Costs!$I$4:$X$11,11,FALSE())/1000000,0)</f>
        <v>0</v>
      </c>
      <c r="AE51" s="57" t="n">
        <f aca="false">IFERROR(HLOOKUP(AE3,Costs!$I$4:$X$11,11,FALSE())/1000000,0)</f>
        <v>0</v>
      </c>
      <c r="AF51" s="57" t="n">
        <f aca="false">IFERROR(HLOOKUP(AF3,Costs!$I$4:$X$11,11,FALSE())/1000000,0)</f>
        <v>0</v>
      </c>
      <c r="AG51" s="57" t="n">
        <f aca="false">IFERROR(HLOOKUP(AG3,Costs!$I$4:$X$11,11,FALSE())/1000000,0)</f>
        <v>0</v>
      </c>
      <c r="AH51" s="57" t="n">
        <f aca="false">IFERROR(HLOOKUP(AH3,Costs!$I$4:$X$11,11,FALSE())/1000000,0)</f>
        <v>0</v>
      </c>
      <c r="AI51" s="57" t="n">
        <f aca="false">IFERROR(HLOOKUP(AI3,Costs!$I$4:$X$11,11,FALSE())/1000000,0)</f>
        <v>0</v>
      </c>
      <c r="AJ51" s="57" t="n">
        <f aca="false">IFERROR(HLOOKUP(AJ3,Costs!$I$4:$X$11,11,FALSE())/1000000,0)</f>
        <v>0</v>
      </c>
      <c r="AK51" s="57" t="n">
        <f aca="false">IFERROR(HLOOKUP(AK3,Costs!$I$4:$X$11,11,FALSE())/1000000,0)</f>
        <v>0</v>
      </c>
      <c r="AL51" s="57" t="n">
        <f aca="false">IFERROR(HLOOKUP(AL3,Costs!$I$4:$X$11,11,FALSE())/1000000,0)</f>
        <v>0</v>
      </c>
      <c r="AM51" s="57" t="n">
        <f aca="false">IFERROR(HLOOKUP(AM3,Costs!$I$4:$X$11,11,FALSE())/1000000,0)</f>
        <v>0</v>
      </c>
      <c r="AN51" s="57" t="n">
        <f aca="false">IFERROR(HLOOKUP(AN3,Costs!$I$4:$X$11,11,FALSE())/1000000,0)</f>
        <v>0</v>
      </c>
      <c r="AO51" s="57" t="n">
        <f aca="false">IFERROR(HLOOKUP(AO3,Costs!$I$4:$X$11,11,FALSE())/1000000,0)</f>
        <v>0</v>
      </c>
      <c r="AP51" s="57" t="n">
        <f aca="false">IFERROR(HLOOKUP(AP3,Costs!$I$4:$X$11,11,FALSE())/1000000,0)</f>
        <v>0</v>
      </c>
      <c r="AQ51" s="57" t="n">
        <f aca="false">IFERROR(HLOOKUP(AQ3,Costs!$I$4:$X$11,11,FALSE())/1000000,0)</f>
        <v>0</v>
      </c>
      <c r="AR51" s="57" t="n">
        <f aca="false">IFERROR(HLOOKUP(AR3,Costs!$I$4:$X$11,11,FALSE())/1000000,0)</f>
        <v>0</v>
      </c>
      <c r="AS51" s="57" t="n">
        <f aca="false">IFERROR(HLOOKUP(AS3,Costs!$I$4:$X$11,11,FALSE())/1000000,0)</f>
        <v>0</v>
      </c>
      <c r="AT51" s="57" t="n">
        <f aca="false">IFERROR(HLOOKUP(AT3,Costs!$I$4:$X$11,11,FALSE())/1000000,0)</f>
        <v>0</v>
      </c>
      <c r="AU51" s="57" t="n">
        <f aca="false">IFERROR(HLOOKUP(AU3,Costs!$I$4:$X$11,11,FALSE())/1000000,0)</f>
        <v>0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</row>
    <row r="52" customFormat="false" ht="15" hidden="false" customHeight="false" outlineLevel="0" collapsed="false">
      <c r="B52" s="1" t="s">
        <v>119</v>
      </c>
      <c r="G52" s="56" t="n">
        <f aca="false">SUM(G43:G51)*'Project Inputs and Calcs'!$E$45</f>
        <v>747.137460260913</v>
      </c>
      <c r="H52" s="56" t="n">
        <f aca="false">SUM(H43:H51)*'Project Inputs and Calcs'!$E$45</f>
        <v>747.137460260913</v>
      </c>
      <c r="I52" s="56" t="n">
        <f aca="false">SUM(I43:I51)*'Project Inputs and Calcs'!$E$45</f>
        <v>747.137460260913</v>
      </c>
      <c r="J52" s="56" t="n">
        <f aca="false">SUM(J43:J51)*'Project Inputs and Calcs'!$E$45</f>
        <v>0</v>
      </c>
      <c r="K52" s="56" t="n">
        <f aca="false">SUM(K43:K51)*'Project Inputs and Calcs'!$E$45</f>
        <v>0</v>
      </c>
      <c r="L52" s="56" t="n">
        <f aca="false">SUM(L43:L51)*'Project Inputs and Calcs'!$E$45</f>
        <v>0</v>
      </c>
      <c r="M52" s="56" t="n">
        <f aca="false">SUM(M43:M51)*'Project Inputs and Calcs'!$E$45</f>
        <v>0</v>
      </c>
      <c r="N52" s="56" t="n">
        <f aca="false">SUM(N43:N51)*'Project Inputs and Calcs'!$E$45</f>
        <v>0</v>
      </c>
      <c r="O52" s="56" t="n">
        <f aca="false">SUM(O43:O51)*'Project Inputs and Calcs'!$E$45</f>
        <v>0</v>
      </c>
      <c r="P52" s="56" t="n">
        <f aca="false">SUM(P43:P51)*'Project Inputs and Calcs'!$E$45</f>
        <v>0</v>
      </c>
      <c r="Q52" s="56" t="n">
        <f aca="false">SUM(Q43:Q51)*'Project Inputs and Calcs'!$E$45</f>
        <v>0</v>
      </c>
      <c r="R52" s="56" t="n">
        <f aca="false">SUM(R43:R51)*'Project Inputs and Calcs'!$E$45</f>
        <v>0</v>
      </c>
      <c r="S52" s="56" t="n">
        <f aca="false">SUM(S43:S51)*'Project Inputs and Calcs'!$E$45</f>
        <v>0</v>
      </c>
      <c r="T52" s="56" t="n">
        <f aca="false">SUM(T43:T51)*'Project Inputs and Calcs'!$E$45</f>
        <v>0</v>
      </c>
      <c r="U52" s="56" t="n">
        <f aca="false">SUM(U43:U51)*'Project Inputs and Calcs'!$E$45</f>
        <v>0</v>
      </c>
      <c r="V52" s="56" t="n">
        <f aca="false">SUM(V43:V51)*'Project Inputs and Calcs'!$E$45</f>
        <v>0</v>
      </c>
      <c r="W52" s="56" t="n">
        <f aca="false">SUM(W43:W51)*'Project Inputs and Calcs'!$E$45</f>
        <v>0</v>
      </c>
      <c r="X52" s="56" t="n">
        <f aca="false">SUM(X43:X51)*'Project Inputs and Calcs'!$E$45</f>
        <v>0</v>
      </c>
      <c r="Y52" s="56" t="n">
        <f aca="false">SUM(Y43:Y51)*'Project Inputs and Calcs'!$E$45</f>
        <v>0</v>
      </c>
      <c r="Z52" s="56" t="n">
        <f aca="false">SUM(Z43:Z51)*'Project Inputs and Calcs'!$E$45</f>
        <v>0</v>
      </c>
      <c r="AA52" s="56" t="n">
        <f aca="false">SUM(AA43:AA51)*'Project Inputs and Calcs'!$E$45</f>
        <v>0</v>
      </c>
      <c r="AB52" s="56" t="n">
        <f aca="false">SUM(AB43:AB51)*'Project Inputs and Calcs'!$E$45</f>
        <v>0</v>
      </c>
      <c r="AC52" s="56" t="n">
        <f aca="false">SUM(AC43:AC51)*'Project Inputs and Calcs'!$E$45</f>
        <v>0</v>
      </c>
      <c r="AD52" s="56" t="n">
        <f aca="false">SUM(AD43:AD51)*'Project Inputs and Calcs'!$E$45</f>
        <v>0</v>
      </c>
      <c r="AE52" s="56" t="n">
        <f aca="false">SUM(AE43:AE51)*'Project Inputs and Calcs'!$E$45</f>
        <v>0</v>
      </c>
      <c r="AF52" s="56" t="n">
        <f aca="false">SUM(AF43:AF51)*'Project Inputs and Calcs'!$E$45</f>
        <v>0</v>
      </c>
      <c r="AG52" s="56" t="n">
        <f aca="false">SUM(AG43:AG51)*'Project Inputs and Calcs'!$E$45</f>
        <v>0</v>
      </c>
      <c r="AH52" s="56" t="n">
        <f aca="false">SUM(AH43:AH51)*'Project Inputs and Calcs'!$E$45</f>
        <v>0</v>
      </c>
      <c r="AI52" s="56" t="n">
        <f aca="false">SUM(AI43:AI51)*'Project Inputs and Calcs'!$E$45</f>
        <v>0</v>
      </c>
      <c r="AJ52" s="56" t="n">
        <f aca="false">SUM(AJ43:AJ51)*'Project Inputs and Calcs'!$E$45</f>
        <v>0</v>
      </c>
      <c r="AK52" s="56" t="n">
        <f aca="false">SUM(AK43:AK51)*'Project Inputs and Calcs'!$E$45</f>
        <v>0</v>
      </c>
      <c r="AL52" s="56" t="n">
        <f aca="false">SUM(AL43:AL51)*'Project Inputs and Calcs'!$E$45</f>
        <v>0</v>
      </c>
      <c r="AM52" s="56" t="n">
        <f aca="false">SUM(AM43:AM51)*'Project Inputs and Calcs'!$E$45</f>
        <v>0</v>
      </c>
      <c r="AN52" s="56" t="n">
        <f aca="false">SUM(AN43:AN51)*'Project Inputs and Calcs'!$E$45</f>
        <v>0</v>
      </c>
      <c r="AO52" s="56" t="n">
        <f aca="false">SUM(AO43:AO51)*'Project Inputs and Calcs'!$E$45</f>
        <v>0</v>
      </c>
      <c r="AP52" s="56" t="n">
        <f aca="false">SUM(AP43:AP51)*'Project Inputs and Calcs'!$E$45</f>
        <v>0</v>
      </c>
      <c r="AQ52" s="56" t="n">
        <f aca="false">SUM(AQ43:AQ51)*'Project Inputs and Calcs'!$E$45</f>
        <v>0</v>
      </c>
      <c r="AR52" s="56" t="n">
        <f aca="false">SUM(AR43:AR51)*'Project Inputs and Calcs'!$E$45</f>
        <v>0</v>
      </c>
      <c r="AS52" s="56" t="n">
        <f aca="false">SUM(AS43:AS51)*'Project Inputs and Calcs'!$E$45</f>
        <v>0</v>
      </c>
      <c r="AT52" s="56" t="n">
        <f aca="false">SUM(AT43:AT51)*'Project Inputs and Calcs'!$E$45</f>
        <v>0</v>
      </c>
      <c r="AU52" s="56" t="n">
        <f aca="false">SUM(AU43:AU51)*'Project Inputs and Calcs'!$E$45</f>
        <v>0</v>
      </c>
    </row>
    <row r="53" customFormat="false" ht="15" hidden="false" customHeight="false" outlineLevel="0" collapsed="false">
      <c r="A53" s="27" t="s">
        <v>120</v>
      </c>
      <c r="G53" s="54" t="n">
        <f aca="false">G29-G37+G41-G52</f>
        <v>-747.137460260913</v>
      </c>
      <c r="H53" s="54" t="n">
        <f aca="false">H29-H37+H41-H52</f>
        <v>-747.137460260913</v>
      </c>
      <c r="I53" s="54" t="n">
        <f aca="false">I29-I37+I41-I52</f>
        <v>-747.137460260913</v>
      </c>
      <c r="J53" s="54" t="n">
        <f aca="false">J29-J37+J41-J52</f>
        <v>350.4438</v>
      </c>
      <c r="K53" s="54" t="n">
        <f aca="false">K29-K37+K41-K52</f>
        <v>350.4438</v>
      </c>
      <c r="L53" s="54" t="n">
        <f aca="false">L29-L37+L41-L52</f>
        <v>350.4438</v>
      </c>
      <c r="M53" s="54" t="n">
        <f aca="false">M29-M37+M41-M52</f>
        <v>350.4438</v>
      </c>
      <c r="N53" s="54" t="n">
        <f aca="false">N29-N37+N41-N52</f>
        <v>350.4438</v>
      </c>
      <c r="O53" s="54" t="n">
        <f aca="false">O29-O37+O41-O52</f>
        <v>350.4438</v>
      </c>
      <c r="P53" s="54" t="n">
        <f aca="false">P29-P37+P41-P52</f>
        <v>350.4438</v>
      </c>
      <c r="Q53" s="54" t="n">
        <f aca="false">Q29-Q37+Q41-Q52</f>
        <v>350.4438</v>
      </c>
      <c r="R53" s="54" t="n">
        <f aca="false">R29-R37+R41-R52</f>
        <v>349.855803652989</v>
      </c>
      <c r="S53" s="54" t="n">
        <f aca="false">S29-S37+S41-S52</f>
        <v>275.554470654356</v>
      </c>
      <c r="T53" s="54" t="n">
        <f aca="false">T29-T37+T41-T52</f>
        <v>171.13200109281</v>
      </c>
      <c r="U53" s="54" t="n">
        <f aca="false">U29-U37+U41-U52</f>
        <v>167.852497943964</v>
      </c>
      <c r="V53" s="54" t="n">
        <f aca="false">V29-V37+V41-V52</f>
        <v>164.628480021346</v>
      </c>
      <c r="W53" s="54" t="n">
        <f aca="false">W29-W37+W41-W52</f>
        <v>161.459008582045</v>
      </c>
      <c r="X53" s="54" t="n">
        <f aca="false">X29-X37+X41-X52</f>
        <v>158.343160765545</v>
      </c>
      <c r="Y53" s="54" t="n">
        <f aca="false">Y29-Y37+Y41-Y52</f>
        <v>155.280029325016</v>
      </c>
      <c r="Z53" s="54" t="n">
        <f aca="false">Z29-Z37+Z41-Z52</f>
        <v>152.268722363143</v>
      </c>
      <c r="AA53" s="54" t="n">
        <f aca="false">AA29-AA37+AA41-AA52</f>
        <v>149.308363072438</v>
      </c>
      <c r="AB53" s="54" t="n">
        <f aca="false">AB29-AB37+AB41-AB52</f>
        <v>146.398089479933</v>
      </c>
      <c r="AC53" s="54" t="n">
        <f aca="false">AC29-AC37+AC41-AC52</f>
        <v>143.5370541962</v>
      </c>
      <c r="AD53" s="54" t="n">
        <f aca="false">AD29-AD37+AD41-AD52</f>
        <v>140.724424168617</v>
      </c>
      <c r="AE53" s="54" t="n">
        <f aca="false">AE29-AE37+AE41-AE52</f>
        <v>137.959380438803</v>
      </c>
      <c r="AF53" s="54" t="n">
        <f aca="false">AF29-AF37+AF41-AF52</f>
        <v>135.241117904162</v>
      </c>
      <c r="AG53" s="54" t="n">
        <f aca="false">AG29-AG37+AG41-AG52</f>
        <v>132.56884508346</v>
      </c>
      <c r="AH53" s="54" t="n">
        <f aca="false">AH29-AH37+AH41-AH52</f>
        <v>129.94178388637</v>
      </c>
      <c r="AI53" s="54" t="n">
        <f aca="false">AI29-AI37+AI41-AI52</f>
        <v>127.359169386911</v>
      </c>
      <c r="AJ53" s="54" t="n">
        <f aca="false">AJ29-AJ37+AJ41-AJ52</f>
        <v>124.820249600722</v>
      </c>
      <c r="AK53" s="54" t="n">
        <f aca="false">AK29-AK37+AK41-AK52</f>
        <v>122.324285266111</v>
      </c>
      <c r="AL53" s="54" t="n">
        <f aca="false">AL29-AL37+AL41-AL52</f>
        <v>119.870549628799</v>
      </c>
      <c r="AM53" s="54" t="n">
        <f aca="false">AM29-AM37+AM41-AM52</f>
        <v>117.458328230309</v>
      </c>
      <c r="AN53" s="54" t="n">
        <f aca="false">AN29-AN37+AN41-AN52</f>
        <v>115.086918699937</v>
      </c>
      <c r="AO53" s="54" t="n">
        <f aca="false">AO29-AO37+AO41-AO52</f>
        <v>112.755630550244</v>
      </c>
      <c r="AP53" s="54" t="n">
        <f aca="false">AP29-AP37+AP41-AP52</f>
        <v>110.463784976001</v>
      </c>
      <c r="AQ53" s="54" t="n">
        <f aca="false">AQ29-AQ37+AQ41-AQ52</f>
        <v>108.210714656543</v>
      </c>
      <c r="AR53" s="54" t="n">
        <f aca="false">AR29-AR37+AR41-AR52</f>
        <v>105.995763561463</v>
      </c>
      <c r="AS53" s="54" t="n">
        <f aca="false">AS29-AS37+AS41-AS52</f>
        <v>103.818286759597</v>
      </c>
      <c r="AT53" s="54" t="n">
        <f aca="false">AT29-AT37+AT41-AT52</f>
        <v>101.677650231233</v>
      </c>
      <c r="AU53" s="54" t="n">
        <f aca="false">AU29-AU37+AU41-AU52</f>
        <v>99.5732306835087</v>
      </c>
    </row>
    <row r="54" customFormat="false" ht="15" hidden="false" customHeight="false" outlineLevel="0" collapsed="false">
      <c r="B54" s="1" t="s">
        <v>121</v>
      </c>
      <c r="G54" s="34" t="n">
        <f aca="false">SUMIF($G53:G53,"&gt;0",$G53:G53)/SUM($G$52:$AU$52)</f>
        <v>0</v>
      </c>
      <c r="H54" s="34" t="n">
        <f aca="false">SUMIF($G53:H53,"&gt;0",$G53:H53)/SUM($G$52:$AU$52)</f>
        <v>0</v>
      </c>
      <c r="I54" s="34" t="n">
        <f aca="false">SUMIF($G53:I53,"&gt;0",$G53:I53)/SUM($G$52:$AU$52)</f>
        <v>0</v>
      </c>
      <c r="J54" s="34" t="n">
        <f aca="false">SUMIF($G53:J53,"&gt;0",$G53:J53)/SUM($G$52:$AU$52)</f>
        <v>0.156349542370967</v>
      </c>
      <c r="K54" s="34" t="n">
        <f aca="false">SUMIF($G53:K53,"&gt;0",$G53:K53)/SUM($G$52:$AU$52)</f>
        <v>0.312699084741933</v>
      </c>
      <c r="L54" s="34" t="n">
        <f aca="false">SUMIF($G53:L53,"&gt;0",$G53:L53)/SUM($G$52:$AU$52)</f>
        <v>0.4690486271129</v>
      </c>
      <c r="M54" s="34" t="n">
        <f aca="false">SUMIF($G53:M53,"&gt;0",$G53:M53)/SUM($G$52:$AU$52)</f>
        <v>0.625398169483866</v>
      </c>
      <c r="N54" s="34" t="n">
        <f aca="false">SUMIF($G53:N53,"&gt;0",$G53:N53)/SUM($G$52:$AU$52)</f>
        <v>0.781747711854833</v>
      </c>
      <c r="O54" s="34" t="n">
        <f aca="false">SUMIF($G53:O53,"&gt;0",$G53:O53)/SUM($G$52:$AU$52)</f>
        <v>0.9380972542258</v>
      </c>
      <c r="P54" s="34" t="n">
        <f aca="false">SUMIF($G53:P53,"&gt;0",$G53:P53)/SUM($G$52:$AU$52)</f>
        <v>1.09444679659677</v>
      </c>
      <c r="Q54" s="34" t="n">
        <f aca="false">SUMIF($G53:Q53,"&gt;0",$G53:Q53)/SUM($G$52:$AU$52)</f>
        <v>1.25079633896773</v>
      </c>
      <c r="R54" s="34" t="n">
        <f aca="false">SUMIF($G53:R53,"&gt;0",$G53:R53)/SUM($G$52:$AU$52)</f>
        <v>1.40688354837755</v>
      </c>
      <c r="S54" s="34" t="n">
        <f aca="false">SUMIF($G53:S53,"&gt;0",$G53:S53)/SUM($G$52:$AU$52)</f>
        <v>1.52982142139765</v>
      </c>
      <c r="T54" s="34" t="n">
        <f aca="false">SUMIF($G53:T53,"&gt;0",$G53:T53)/SUM($G$52:$AU$52)</f>
        <v>1.60617149537781</v>
      </c>
      <c r="U54" s="34" t="n">
        <f aca="false">SUMIF($G53:U53,"&gt;0",$G53:U53)/SUM($G$52:$AU$52)</f>
        <v>1.68105842800257</v>
      </c>
      <c r="V54" s="34" t="n">
        <f aca="false">SUMIF($G53:V53,"&gt;0",$G53:V53)/SUM($G$52:$AU$52)</f>
        <v>1.75450697385376</v>
      </c>
      <c r="W54" s="34" t="n">
        <f aca="false">SUMIF($G53:W53,"&gt;0",$G53:W53)/SUM($G$52:$AU$52)</f>
        <v>1.82654146869565</v>
      </c>
      <c r="X54" s="34" t="n">
        <f aca="false">SUMIF($G53:X53,"&gt;0",$G53:X53)/SUM($G$52:$AU$52)</f>
        <v>1.89718583656081</v>
      </c>
      <c r="Y54" s="34" t="n">
        <f aca="false">SUMIF($G53:Y53,"&gt;0",$G53:Y53)/SUM($G$52:$AU$52)</f>
        <v>1.96646359671612</v>
      </c>
      <c r="Z54" s="34" t="n">
        <f aca="false">SUMIF($G53:Z53,"&gt;0",$G53:Z53)/SUM($G$52:$AU$52)</f>
        <v>2.03439787051092</v>
      </c>
      <c r="AA54" s="34" t="n">
        <f aca="false">SUMIF($G53:AA53,"&gt;0",$G53:AA53)/SUM($G$52:$AU$52)</f>
        <v>2.10101138810927</v>
      </c>
      <c r="AB54" s="34" t="n">
        <f aca="false">SUMIF($G53:AB53,"&gt;0",$G53:AB53)/SUM($G$52:$AU$52)</f>
        <v>2.16632649510837</v>
      </c>
      <c r="AC54" s="34" t="n">
        <f aca="false">SUMIF($G53:AC53,"&gt;0",$G53:AC53)/SUM($G$52:$AU$52)</f>
        <v>2.23036515904494</v>
      </c>
      <c r="AD54" s="34" t="n">
        <f aca="false">SUMIF($G53:AD53,"&gt;0",$G53:AD53)/SUM($G$52:$AU$52)</f>
        <v>2.29314897579153</v>
      </c>
      <c r="AE54" s="34" t="n">
        <f aca="false">SUMIF($G53:AE53,"&gt;0",$G53:AE53)/SUM($G$52:$AU$52)</f>
        <v>2.35469917584469</v>
      </c>
      <c r="AF54" s="34" t="n">
        <f aca="false">SUMIF($G53:AF53,"&gt;0",$G53:AF53)/SUM($G$52:$AU$52)</f>
        <v>2.41503663050662</v>
      </c>
      <c r="AG54" s="34" t="n">
        <f aca="false">SUMIF($G53:AG53,"&gt;0",$G53:AG53)/SUM($G$52:$AU$52)</f>
        <v>2.47418185796234</v>
      </c>
      <c r="AH54" s="34" t="n">
        <f aca="false">SUMIF($G53:AH53,"&gt;0",$G53:AH53)/SUM($G$52:$AU$52)</f>
        <v>2.532155029254</v>
      </c>
      <c r="AI54" s="34" t="n">
        <f aca="false">SUMIF($G53:AI53,"&gt;0",$G53:AI53)/SUM($G$52:$AU$52)</f>
        <v>2.58897597415412</v>
      </c>
      <c r="AJ54" s="34" t="n">
        <f aca="false">SUMIF($G53:AJ53,"&gt;0",$G53:AJ53)/SUM($G$52:$AU$52)</f>
        <v>2.64466418693946</v>
      </c>
      <c r="AK54" s="34" t="n">
        <f aca="false">SUMIF($G53:AK53,"&gt;0",$G53:AK53)/SUM($G$52:$AU$52)</f>
        <v>2.69923883206719</v>
      </c>
      <c r="AL54" s="34" t="n">
        <f aca="false">SUMIF($G53:AL53,"&gt;0",$G53:AL53)/SUM($G$52:$AU$52)</f>
        <v>2.75271874975504</v>
      </c>
      <c r="AM54" s="34" t="n">
        <f aca="false">SUMIF($G53:AM53,"&gt;0",$G53:AM53)/SUM($G$52:$AU$52)</f>
        <v>2.80512246146707</v>
      </c>
      <c r="AN54" s="34" t="n">
        <f aca="false">SUMIF($G53:AN53,"&gt;0",$G53:AN53)/SUM($G$52:$AU$52)</f>
        <v>2.85646817530655</v>
      </c>
      <c r="AO54" s="34" t="n">
        <f aca="false">SUMIF($G53:AO53,"&gt;0",$G53:AO53)/SUM($G$52:$AU$52)</f>
        <v>2.90677379131768</v>
      </c>
      <c r="AP54" s="34" t="n">
        <f aca="false">SUMIF($G53:AP53,"&gt;0",$G53:AP53)/SUM($G$52:$AU$52)</f>
        <v>2.95605690669756</v>
      </c>
      <c r="AQ54" s="34" t="n">
        <f aca="false">SUMIF($G53:AQ53,"&gt;0",$G53:AQ53)/SUM($G$52:$AU$52)</f>
        <v>3.00433482092</v>
      </c>
      <c r="AR54" s="34" t="n">
        <f aca="false">SUMIF($G53:AR53,"&gt;0",$G53:AR53)/SUM($G$52:$AU$52)</f>
        <v>3.05162454077264</v>
      </c>
      <c r="AS54" s="34" t="n">
        <f aca="false">SUMIF($G53:AS53,"&gt;0",$G53:AS53)/SUM($G$52:$AU$52)</f>
        <v>3.09794278530886</v>
      </c>
      <c r="AT54" s="34" t="n">
        <f aca="false">SUMIF($G53:AT53,"&gt;0",$G53:AT53)/SUM($G$52:$AU$52)</f>
        <v>3.14330599071585</v>
      </c>
      <c r="AU54" s="34" t="n">
        <f aca="false">SUMIF($G53:AU53,"&gt;0",$G53:AU53)/SUM($G$52:$AU$52)</f>
        <v>3.18773031510043</v>
      </c>
    </row>
    <row r="55" customFormat="false" ht="15" hidden="false" customHeight="false" outlineLevel="0" collapsed="false">
      <c r="B55" s="1" t="s">
        <v>122</v>
      </c>
      <c r="G55" s="34" t="n">
        <f aca="false">+IF(AND(F54&lt;1,G54&gt;1),(G54-F54),0)</f>
        <v>0</v>
      </c>
      <c r="H55" s="34" t="n">
        <f aca="false">+IF(AND(G54&lt;1,H54&gt;1),(H54-G54),0)</f>
        <v>0</v>
      </c>
      <c r="I55" s="34" t="n">
        <f aca="false">+IF(AND(H54&lt;1,I54&gt;1),(I54-H54),0)</f>
        <v>0</v>
      </c>
      <c r="J55" s="34" t="n">
        <f aca="false">+IF(AND(I54&lt;1,J54&gt;1),(J54-I54),0)</f>
        <v>0</v>
      </c>
      <c r="K55" s="34" t="n">
        <f aca="false">+IF(AND(J54&lt;1,K54&gt;1),(K54-J54),0)</f>
        <v>0</v>
      </c>
      <c r="L55" s="34" t="n">
        <f aca="false">+IF(AND(K54&lt;1,L54&gt;1),(L54-K54),0)</f>
        <v>0</v>
      </c>
      <c r="M55" s="34" t="n">
        <f aca="false">+IF(AND(L54&lt;1,M54&gt;1),(M54-L54),0)</f>
        <v>0</v>
      </c>
      <c r="N55" s="34" t="n">
        <f aca="false">+IF(AND(M54&lt;1,N54&gt;1),(N54-M54),0)</f>
        <v>0</v>
      </c>
      <c r="O55" s="34" t="n">
        <f aca="false">+IF(AND(N54&lt;1,O54&gt;1),(O54-N54),0)</f>
        <v>0</v>
      </c>
      <c r="P55" s="34" t="n">
        <f aca="false">+IF(AND(O54&lt;1,P54&gt;1),(P54-O54),0)</f>
        <v>0.156349542370967</v>
      </c>
      <c r="Q55" s="34" t="n">
        <f aca="false">+IF(AND(P54&lt;1,Q54&gt;1),(Q54-P54),0)</f>
        <v>0</v>
      </c>
      <c r="R55" s="34" t="n">
        <f aca="false">+IF(AND(Q54&lt;1,R54&gt;1),(R54-Q54),0)</f>
        <v>0</v>
      </c>
      <c r="S55" s="34" t="n">
        <f aca="false">+IF(AND(R54&lt;1,S54&gt;1),(S54-R54),0)</f>
        <v>0</v>
      </c>
      <c r="T55" s="34" t="n">
        <f aca="false">+IF(AND(S54&lt;1,T54&gt;1),(T54-S54),0)</f>
        <v>0</v>
      </c>
      <c r="U55" s="34" t="n">
        <f aca="false">+IF(AND(T54&lt;1,U54&gt;1),(U54-T54),0)</f>
        <v>0</v>
      </c>
      <c r="V55" s="34" t="n">
        <f aca="false">+IF(AND(U54&lt;1,V54&gt;1),(V54-U54),0)</f>
        <v>0</v>
      </c>
      <c r="W55" s="34" t="n">
        <f aca="false">+IF(AND(V54&lt;1,W54&gt;1),(W54-V54),0)</f>
        <v>0</v>
      </c>
      <c r="X55" s="34" t="n">
        <f aca="false">+IF(AND(W54&lt;1,X54&gt;1),(X54-W54),0)</f>
        <v>0</v>
      </c>
      <c r="Y55" s="34" t="n">
        <f aca="false">+IF(AND(X54&lt;1,Y54&gt;1),(Y54-X54),0)</f>
        <v>0</v>
      </c>
      <c r="Z55" s="34" t="n">
        <f aca="false">+IF(AND(Y54&lt;1,Z54&gt;1),(Z54-Y54),0)</f>
        <v>0</v>
      </c>
      <c r="AA55" s="34" t="n">
        <f aca="false">+IF(AND(Z54&lt;1,AA54&gt;1),(AA54-Z54),0)</f>
        <v>0</v>
      </c>
      <c r="AB55" s="34" t="n">
        <f aca="false">+IF(AND(AA54&lt;1,AB54&gt;1),(AB54-AA54),0)</f>
        <v>0</v>
      </c>
      <c r="AC55" s="34" t="n">
        <f aca="false">+IF(AND(AB54&lt;1,AC54&gt;1),(AC54-AB54),0)</f>
        <v>0</v>
      </c>
      <c r="AD55" s="34" t="n">
        <f aca="false">+IF(AND(AC54&lt;1,AD54&gt;1),(AD54-AC54),0)</f>
        <v>0</v>
      </c>
      <c r="AE55" s="34" t="n">
        <f aca="false">+IF(AND(AD54&lt;1,AE54&gt;1),(AE54-AD54),0)</f>
        <v>0</v>
      </c>
      <c r="AF55" s="34" t="n">
        <f aca="false">+IF(AND(AE54&lt;1,AF54&gt;1),(AF54-AE54),0)</f>
        <v>0</v>
      </c>
      <c r="AG55" s="34" t="n">
        <f aca="false">+IF(AND(AF54&lt;1,AG54&gt;1),(AG54-AF54),0)</f>
        <v>0</v>
      </c>
      <c r="AH55" s="34" t="n">
        <f aca="false">+IF(AND(AG54&lt;1,AH54&gt;1),(AH54-AG54),0)</f>
        <v>0</v>
      </c>
      <c r="AI55" s="34" t="n">
        <f aca="false">+IF(AND(AH54&lt;1,AI54&gt;1),(AI54-AH54),0)</f>
        <v>0</v>
      </c>
      <c r="AJ55" s="34" t="n">
        <f aca="false">+IF(AND(AI54&lt;1,AJ54&gt;1),(AJ54-AI54),0)</f>
        <v>0</v>
      </c>
      <c r="AK55" s="34" t="n">
        <f aca="false">+IF(AND(AJ54&lt;1,AK54&gt;1),(AK54-AJ54),0)</f>
        <v>0</v>
      </c>
      <c r="AL55" s="34" t="n">
        <f aca="false">+IF(AND(AK54&lt;1,AL54&gt;1),(AL54-AK54),0)</f>
        <v>0</v>
      </c>
      <c r="AM55" s="34" t="n">
        <f aca="false">+IF(AND(AL54&lt;1,AM54&gt;1),(AM54-AL54),0)</f>
        <v>0</v>
      </c>
      <c r="AN55" s="34" t="n">
        <f aca="false">+IF(AND(AM54&lt;1,AN54&gt;1),(AN54-AM54),0)</f>
        <v>0</v>
      </c>
      <c r="AO55" s="34" t="n">
        <f aca="false">+IF(AND(AN54&lt;1,AO54&gt;1),(AO54-AN54),0)</f>
        <v>0</v>
      </c>
      <c r="AP55" s="34" t="n">
        <f aca="false">+IF(AND(AO54&lt;1,AP54&gt;1),(AP54-AO54),0)</f>
        <v>0</v>
      </c>
      <c r="AQ55" s="34" t="n">
        <f aca="false">+IF(AND(AP54&lt;1,AQ54&gt;1),(AQ54-AP54),0)</f>
        <v>0</v>
      </c>
      <c r="AR55" s="34" t="n">
        <f aca="false">+IF(AND(AQ54&lt;1,AR54&gt;1),(AR54-AQ54),0)</f>
        <v>0</v>
      </c>
      <c r="AS55" s="34" t="n">
        <f aca="false">+IF(AND(AR54&lt;1,AS54&gt;1),(AS54-AR54),0)</f>
        <v>0</v>
      </c>
      <c r="AT55" s="34" t="n">
        <f aca="false">+IF(AND(AS54&lt;1,AT54&gt;1),(AT54-AS54),0)</f>
        <v>0</v>
      </c>
      <c r="AU55" s="34" t="n">
        <f aca="false">+IF(AND(AT54&lt;1,AU54&gt;1),(AU54-AT54),0)</f>
        <v>0</v>
      </c>
    </row>
    <row r="56" customFormat="false" ht="15" hidden="false" customHeight="false" outlineLevel="0" collapsed="false">
      <c r="B56" s="1" t="s">
        <v>123</v>
      </c>
      <c r="G56" s="34" t="n">
        <f aca="false">COUNTIF(G54:AU54,"&lt;1")+SUM(G55:AU55)-COUNTIF(G54:AU54,"=0")</f>
        <v>6.15634954237097</v>
      </c>
    </row>
    <row r="57" customFormat="false" ht="15" hidden="false" customHeight="false" outlineLevel="0" collapsed="false">
      <c r="A57" s="27" t="s">
        <v>54</v>
      </c>
    </row>
    <row r="58" customFormat="false" ht="15" hidden="false" customHeight="false" outlineLevel="0" collapsed="false">
      <c r="B58" s="1" t="s">
        <v>124</v>
      </c>
      <c r="D58" s="1" t="s">
        <v>42</v>
      </c>
      <c r="F58" s="20" t="n">
        <f aca="false">NPV('Project Inputs and Calcs'!E30,G52:AU52)</f>
        <v>1935.91629511753</v>
      </c>
    </row>
    <row r="59" customFormat="false" ht="15" hidden="false" customHeight="false" outlineLevel="0" collapsed="false">
      <c r="B59" s="1" t="s">
        <v>125</v>
      </c>
      <c r="D59" s="1" t="s">
        <v>42</v>
      </c>
      <c r="F59" s="20" t="n">
        <f aca="false">NPV('Project Inputs and Calcs'!E30,G21:AV21)-NPV('Project Inputs and Calcs'!E30,G25:AV25)-NPV('Project Inputs and Calcs'!E30,G28:AV28)</f>
        <v>494.677120868118</v>
      </c>
      <c r="H59" s="11"/>
    </row>
    <row r="60" customFormat="false" ht="15" hidden="false" customHeight="false" outlineLevel="0" collapsed="false">
      <c r="B60" s="1" t="s">
        <v>126</v>
      </c>
      <c r="D60" s="1" t="s">
        <v>76</v>
      </c>
      <c r="F60" s="29" t="n">
        <f aca="false">NPV('Project Inputs and Calcs'!E30,G12:AU12)</f>
        <v>33890293.2261726</v>
      </c>
    </row>
    <row r="61" customFormat="false" ht="15" hidden="false" customHeight="false" outlineLevel="0" collapsed="false">
      <c r="B61" s="27" t="s">
        <v>127</v>
      </c>
      <c r="C61" s="27"/>
      <c r="D61" s="27" t="s">
        <v>55</v>
      </c>
      <c r="E61" s="58"/>
      <c r="F61" s="59" t="n">
        <f aca="false">((F58+F59)*1000000)/F60</f>
        <v>71.7194566528142</v>
      </c>
    </row>
    <row r="62" customFormat="false" ht="15" hidden="false" customHeight="false" outlineLevel="0" collapsed="false">
      <c r="B62" s="1" t="s">
        <v>128</v>
      </c>
      <c r="C62" s="27"/>
      <c r="D62" s="27"/>
      <c r="E62" s="58"/>
      <c r="F62" s="60" t="n">
        <f aca="false">NPV('Project Inputs and Calcs'!E30,'Financial Model'!G41:AU41)</f>
        <v>559.938746701221</v>
      </c>
    </row>
    <row r="63" customFormat="false" ht="15" hidden="false" customHeight="false" outlineLevel="0" collapsed="false">
      <c r="B63" s="27" t="s">
        <v>129</v>
      </c>
      <c r="C63" s="27"/>
      <c r="D63" s="27" t="s">
        <v>55</v>
      </c>
      <c r="E63" s="58"/>
      <c r="F63" s="61" t="n">
        <f aca="false">((SUM(F58:F59)-F62)*1000000)/F60</f>
        <v>55.1973586301039</v>
      </c>
    </row>
    <row r="64" customFormat="false" ht="15" hidden="false" customHeight="false" outlineLevel="0" collapsed="false">
      <c r="A64" s="1" t="s">
        <v>130</v>
      </c>
    </row>
    <row r="65" customFormat="false" ht="15" hidden="false" customHeight="false" outlineLevel="0" collapsed="false">
      <c r="B65" s="1" t="s">
        <v>60</v>
      </c>
      <c r="D65" s="1" t="s">
        <v>42</v>
      </c>
      <c r="F65" s="20" t="n">
        <f aca="false">NPV(0.1,G53:AU53)</f>
        <v>136.293174563075</v>
      </c>
    </row>
    <row r="66" customFormat="false" ht="15" hidden="false" customHeight="false" outlineLevel="0" collapsed="false">
      <c r="B66" s="1" t="s">
        <v>62</v>
      </c>
      <c r="D66" s="1" t="s">
        <v>22</v>
      </c>
      <c r="F66" s="17" t="n">
        <f aca="false">IRR(G53:AU53)</f>
        <v>0.109521883279942</v>
      </c>
    </row>
    <row r="67" customFormat="false" ht="15" hidden="false" customHeight="false" outlineLevel="0" collapsed="false">
      <c r="A67" s="1" t="s">
        <v>131</v>
      </c>
    </row>
    <row r="68" customFormat="false" ht="15" hidden="false" customHeight="false" outlineLevel="0" collapsed="false">
      <c r="B68" s="1" t="s">
        <v>132</v>
      </c>
      <c r="F68" s="29" t="n">
        <f aca="false">((('MMW Drilling Cost Model'!L56*8760*'MMW Drilling Cost Model'!C33)+(2000*Costs!C38*8760))/1000)*'Project Inputs and Calcs'!E12/(G8)*365</f>
        <v>33.4312120195482</v>
      </c>
    </row>
    <row r="69" customFormat="false" ht="15" hidden="false" customHeight="false" outlineLevel="0" collapsed="false">
      <c r="B69" s="1" t="s">
        <v>133</v>
      </c>
      <c r="F69" s="24" t="n">
        <f aca="false">SUM(G12:AU12)/((('MMW Drilling Cost Model'!L56*8760*'MMW Drilling Cost Model'!C33)+(2000*Costs!C38*8760))/1000*'Project Inputs and Calcs'!E12)</f>
        <v>345.489602576445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640625" defaultRowHeight="15" zeroHeight="false" outlineLevelRow="0" outlineLevelCol="0"/>
  <cols>
    <col collapsed="false" customWidth="false" hidden="false" outlineLevel="0" max="1" min="1" style="1" width="9.16"/>
    <col collapsed="false" customWidth="true" hidden="false" outlineLevel="0" max="2" min="2" style="1" width="25.83"/>
    <col collapsed="false" customWidth="true" hidden="false" outlineLevel="0" max="3" min="3" style="1" width="16.33"/>
    <col collapsed="false" customWidth="true" hidden="false" outlineLevel="0" max="4" min="4" style="1" width="14.51"/>
    <col collapsed="false" customWidth="true" hidden="false" outlineLevel="0" max="5" min="5" style="1" width="9.83"/>
    <col collapsed="false" customWidth="true" hidden="false" outlineLevel="0" max="6" min="6" style="1" width="16.33"/>
    <col collapsed="false" customWidth="true" hidden="false" outlineLevel="0" max="7" min="7" style="1" width="15.33"/>
    <col collapsed="false" customWidth="true" hidden="false" outlineLevel="0" max="8" min="8" style="1" width="16.33"/>
    <col collapsed="false" customWidth="true" hidden="false" outlineLevel="0" max="9" min="9" style="1" width="13.67"/>
    <col collapsed="false" customWidth="true" hidden="false" outlineLevel="0" max="10" min="10" style="1" width="16.33"/>
    <col collapsed="false" customWidth="true" hidden="false" outlineLevel="0" max="11" min="11" style="1" width="13.83"/>
    <col collapsed="false" customWidth="true" hidden="false" outlineLevel="0" max="12" min="12" style="1" width="13.67"/>
    <col collapsed="false" customWidth="true" hidden="false" outlineLevel="0" max="13" min="13" style="1" width="12.5"/>
    <col collapsed="false" customWidth="false" hidden="false" outlineLevel="0" max="16384" min="14" style="1" width="9.16"/>
  </cols>
  <sheetData>
    <row r="3" customFormat="false" ht="15" hidden="false" customHeight="false" outlineLevel="0" collapsed="false">
      <c r="B3" s="62" t="s">
        <v>134</v>
      </c>
      <c r="C3" s="63"/>
      <c r="D3" s="63"/>
      <c r="E3" s="63"/>
      <c r="F3" s="63"/>
      <c r="G3" s="64"/>
    </row>
    <row r="4" customFormat="false" ht="15" hidden="false" customHeight="false" outlineLevel="0" collapsed="false">
      <c r="B4" s="65" t="s">
        <v>135</v>
      </c>
      <c r="C4" s="66" t="s">
        <v>136</v>
      </c>
      <c r="D4" s="66" t="s">
        <v>137</v>
      </c>
      <c r="E4" s="66" t="s">
        <v>138</v>
      </c>
      <c r="F4" s="66" t="s">
        <v>139</v>
      </c>
      <c r="G4" s="67" t="s">
        <v>140</v>
      </c>
    </row>
    <row r="5" customFormat="false" ht="15" hidden="false" customHeight="false" outlineLevel="0" collapsed="false">
      <c r="B5" s="68" t="s">
        <v>141</v>
      </c>
      <c r="C5" s="69" t="n">
        <v>0.3</v>
      </c>
      <c r="D5" s="70" t="n">
        <v>0</v>
      </c>
      <c r="E5" s="70" t="n">
        <v>0</v>
      </c>
      <c r="F5" s="70" t="n">
        <v>0</v>
      </c>
      <c r="G5" s="71" t="n">
        <v>0.7</v>
      </c>
    </row>
    <row r="6" customFormat="false" ht="15" hidden="false" customHeight="false" outlineLevel="0" collapsed="false">
      <c r="B6" s="68" t="s">
        <v>142</v>
      </c>
      <c r="C6" s="69" t="n">
        <v>0</v>
      </c>
      <c r="D6" s="70" t="n">
        <v>0</v>
      </c>
      <c r="E6" s="70" t="n">
        <v>0</v>
      </c>
      <c r="F6" s="70" t="n">
        <v>0</v>
      </c>
      <c r="G6" s="71" t="n">
        <v>1</v>
      </c>
    </row>
    <row r="7" customFormat="false" ht="15" hidden="false" customHeight="false" outlineLevel="0" collapsed="false">
      <c r="B7" s="68" t="s">
        <v>143</v>
      </c>
      <c r="C7" s="70" t="n">
        <v>0.3</v>
      </c>
      <c r="D7" s="70" t="n">
        <v>0</v>
      </c>
      <c r="E7" s="70" t="n">
        <v>0</v>
      </c>
      <c r="F7" s="70" t="n">
        <v>0</v>
      </c>
      <c r="G7" s="72" t="n">
        <v>0.7</v>
      </c>
    </row>
    <row r="8" customFormat="false" ht="15" hidden="false" customHeight="false" outlineLevel="0" collapsed="false">
      <c r="B8" s="68" t="s">
        <v>144</v>
      </c>
      <c r="C8" s="69" t="n">
        <v>1</v>
      </c>
      <c r="D8" s="70" t="n">
        <v>0</v>
      </c>
      <c r="E8" s="70" t="n">
        <v>0</v>
      </c>
      <c r="F8" s="70" t="n">
        <v>0</v>
      </c>
      <c r="G8" s="72" t="n">
        <v>0</v>
      </c>
    </row>
    <row r="9" customFormat="false" ht="15" hidden="false" customHeight="false" outlineLevel="0" collapsed="false">
      <c r="B9" s="68" t="s">
        <v>115</v>
      </c>
      <c r="C9" s="69" t="n">
        <v>1</v>
      </c>
      <c r="D9" s="70" t="n">
        <v>0</v>
      </c>
      <c r="E9" s="70" t="n">
        <v>0</v>
      </c>
      <c r="F9" s="70" t="n">
        <v>0</v>
      </c>
      <c r="G9" s="72" t="n">
        <v>0</v>
      </c>
    </row>
    <row r="10" customFormat="false" ht="15" hidden="false" customHeight="false" outlineLevel="0" collapsed="false">
      <c r="B10" s="68" t="s">
        <v>145</v>
      </c>
      <c r="C10" s="70" t="n">
        <v>1</v>
      </c>
      <c r="D10" s="70" t="n">
        <v>0</v>
      </c>
      <c r="E10" s="70" t="n">
        <v>0</v>
      </c>
      <c r="F10" s="70" t="n">
        <v>0</v>
      </c>
      <c r="G10" s="72" t="n">
        <v>0</v>
      </c>
    </row>
    <row r="13" customFormat="false" ht="15" hidden="false" customHeight="false" outlineLevel="0" collapsed="false">
      <c r="B13" s="62"/>
      <c r="C13" s="73" t="s">
        <v>146</v>
      </c>
      <c r="D13" s="74" t="n">
        <f aca="false">'Project Inputs and Calcs'!D3+'Project Inputs and Calcs'!L13</f>
        <v>2031</v>
      </c>
      <c r="E13" s="74" t="n">
        <f aca="false">D13+1</f>
        <v>2032</v>
      </c>
      <c r="F13" s="74" t="n">
        <f aca="false">E13+1</f>
        <v>2033</v>
      </c>
      <c r="G13" s="74" t="n">
        <f aca="false">F13+1</f>
        <v>2034</v>
      </c>
      <c r="H13" s="74" t="n">
        <f aca="false">G13+1</f>
        <v>2035</v>
      </c>
      <c r="I13" s="75" t="n">
        <f aca="false">H13+1</f>
        <v>2036</v>
      </c>
    </row>
    <row r="14" customFormat="false" ht="15" hidden="false" customHeight="false" outlineLevel="0" collapsed="false">
      <c r="B14" s="2" t="s">
        <v>147</v>
      </c>
      <c r="D14" s="76" t="n">
        <v>0.2</v>
      </c>
      <c r="E14" s="76" t="n">
        <v>0.32</v>
      </c>
      <c r="F14" s="76" t="n">
        <v>0.192</v>
      </c>
      <c r="G14" s="76" t="n">
        <v>0.1152</v>
      </c>
      <c r="H14" s="17" t="n">
        <v>0.1152</v>
      </c>
      <c r="I14" s="77" t="n">
        <v>0.0576</v>
      </c>
    </row>
    <row r="15" customFormat="false" ht="15" hidden="false" customHeight="false" outlineLevel="0" collapsed="false">
      <c r="B15" s="65" t="s">
        <v>136</v>
      </c>
      <c r="C15" s="78" t="n">
        <f aca="false">(C5*Costs!G6+C7*Costs!G8+C8*Costs!G9+C10*Costs!G11+C9*Costs!G10)/1000000</f>
        <v>1668.32712888274</v>
      </c>
      <c r="D15" s="12" t="n">
        <f aca="false">$C$15*D14</f>
        <v>333.665425776548</v>
      </c>
      <c r="E15" s="12" t="n">
        <f aca="false">$C$15*E14</f>
        <v>533.864681242477</v>
      </c>
      <c r="F15" s="12" t="n">
        <f aca="false">$C$15*F14</f>
        <v>320.318808745486</v>
      </c>
      <c r="G15" s="12" t="n">
        <f aca="false">$C$15*G14</f>
        <v>192.191285247292</v>
      </c>
      <c r="H15" s="12" t="n">
        <f aca="false">$C$15*H14</f>
        <v>192.191285247292</v>
      </c>
      <c r="I15" s="79" t="n">
        <f aca="false">$C$15*I14</f>
        <v>96.0956426236458</v>
      </c>
    </row>
    <row r="16" customFormat="false" ht="15" hidden="false" customHeight="false" outlineLevel="0" collapsed="false">
      <c r="B16" s="65" t="s">
        <v>137</v>
      </c>
      <c r="C16" s="76" t="n">
        <v>0</v>
      </c>
      <c r="D16" s="17"/>
      <c r="E16" s="17"/>
      <c r="F16" s="17"/>
      <c r="G16" s="76"/>
      <c r="I16" s="37"/>
    </row>
    <row r="17" customFormat="false" ht="15" hidden="false" customHeight="false" outlineLevel="0" collapsed="false">
      <c r="B17" s="65" t="s">
        <v>138</v>
      </c>
      <c r="C17" s="17" t="n">
        <v>0</v>
      </c>
      <c r="D17" s="17"/>
      <c r="E17" s="17"/>
      <c r="F17" s="17"/>
      <c r="G17" s="17"/>
      <c r="I17" s="37"/>
      <c r="N17" s="17"/>
    </row>
    <row r="18" customFormat="false" ht="15" hidden="false" customHeight="false" outlineLevel="0" collapsed="false">
      <c r="B18" s="65" t="s">
        <v>139</v>
      </c>
      <c r="C18" s="76" t="n">
        <v>0</v>
      </c>
      <c r="D18" s="17"/>
      <c r="E18" s="17"/>
      <c r="F18" s="17"/>
      <c r="G18" s="17"/>
      <c r="I18" s="37"/>
    </row>
    <row r="19" customFormat="false" ht="15" hidden="false" customHeight="false" outlineLevel="0" collapsed="false">
      <c r="B19" s="65" t="s">
        <v>140</v>
      </c>
      <c r="C19" s="12" t="n">
        <f aca="false">(G5*Costs!G6+G6*Costs!G7+G7*Costs!G8)/1000000</f>
        <v>573.0852519</v>
      </c>
      <c r="D19" s="80" t="n">
        <f aca="false">C19</f>
        <v>573.0852519</v>
      </c>
      <c r="E19" s="81"/>
      <c r="F19" s="81"/>
      <c r="G19" s="81"/>
      <c r="H19" s="39"/>
      <c r="I19" s="82"/>
    </row>
    <row r="20" customFormat="false" ht="15" hidden="false" customHeight="false" outlineLevel="0" collapsed="false">
      <c r="B20" s="83" t="s">
        <v>146</v>
      </c>
      <c r="C20" s="39"/>
      <c r="D20" s="84" t="n">
        <f aca="false">SUM(D15:D19)</f>
        <v>906.750677676548</v>
      </c>
      <c r="E20" s="84" t="n">
        <f aca="false">SUM(E15:E19)</f>
        <v>533.864681242477</v>
      </c>
      <c r="F20" s="84" t="n">
        <f aca="false">SUM(F15:F19)</f>
        <v>320.318808745486</v>
      </c>
      <c r="G20" s="84" t="n">
        <f aca="false">SUM(G15:G19)</f>
        <v>192.191285247292</v>
      </c>
      <c r="H20" s="84" t="n">
        <f aca="false">SUM(H15:H19)</f>
        <v>192.191285247292</v>
      </c>
      <c r="I20" s="85" t="n">
        <f aca="false">SUM(I15:I19)</f>
        <v>96.0956426236458</v>
      </c>
      <c r="K20" s="86"/>
    </row>
    <row r="23" customFormat="false" ht="15" hidden="false" customHeight="false" outlineLevel="0" collapsed="false">
      <c r="B23" s="62"/>
      <c r="C23" s="74" t="n">
        <f aca="false">'Project Inputs and Calcs'!D3+'Project Inputs and Calcs'!L13</f>
        <v>2031</v>
      </c>
      <c r="D23" s="74" t="n">
        <f aca="false">C23+1</f>
        <v>2032</v>
      </c>
      <c r="E23" s="74" t="n">
        <f aca="false">D23+1</f>
        <v>2033</v>
      </c>
      <c r="F23" s="74" t="n">
        <f aca="false">E23+1</f>
        <v>2034</v>
      </c>
      <c r="G23" s="74" t="n">
        <f aca="false">F23+1</f>
        <v>2035</v>
      </c>
      <c r="H23" s="74" t="n">
        <f aca="false">G23+1</f>
        <v>2036</v>
      </c>
      <c r="I23" s="74" t="n">
        <f aca="false">H23+1</f>
        <v>2037</v>
      </c>
      <c r="J23" s="74" t="n">
        <f aca="false">I23+1</f>
        <v>2038</v>
      </c>
      <c r="K23" s="74" t="n">
        <f aca="false">J23+1</f>
        <v>2039</v>
      </c>
      <c r="L23" s="75" t="n">
        <f aca="false">K23+1</f>
        <v>2040</v>
      </c>
    </row>
    <row r="24" customFormat="false" ht="15" hidden="false" customHeight="false" outlineLevel="0" collapsed="false">
      <c r="B24" s="2" t="s">
        <v>148</v>
      </c>
      <c r="C24" s="12" t="n">
        <f aca="false">'Project Inputs and Calcs'!$E$28*Costs!G13/1000000</f>
        <v>672.423714234822</v>
      </c>
      <c r="L24" s="37"/>
    </row>
    <row r="25" customFormat="false" ht="15" hidden="false" customHeight="false" outlineLevel="0" collapsed="false">
      <c r="B25" s="87" t="s">
        <v>46</v>
      </c>
      <c r="C25" s="46" t="n">
        <f aca="false">HLOOKUP(C23,'Financial Model'!G3:$AK$12,10)*('Project Inputs and Calcs'!$E$29/100)*1000/1000000</f>
        <v>102.98475</v>
      </c>
      <c r="D25" s="46" t="n">
        <f aca="false">HLOOKUP(D23,'Financial Model'!H3:$AK$12,10)*('Project Inputs and Calcs'!$E$29/100)*1000/1000000</f>
        <v>102.98475</v>
      </c>
      <c r="E25" s="46" t="n">
        <f aca="false">HLOOKUP(E23,'Financial Model'!I3:$AK$12,10)*('Project Inputs and Calcs'!$E$29/100)*1000/1000000</f>
        <v>102.98475</v>
      </c>
      <c r="F25" s="46" t="n">
        <f aca="false">HLOOKUP(F23,'Financial Model'!J3:$AK$12,10)*('Project Inputs and Calcs'!$E$29/100)*1000/1000000</f>
        <v>102.98475</v>
      </c>
      <c r="G25" s="46" t="n">
        <f aca="false">HLOOKUP(G23,'Financial Model'!K3:$AK$12,10)*('Project Inputs and Calcs'!$E$29/100)*1000/1000000</f>
        <v>102.98475</v>
      </c>
      <c r="H25" s="46" t="n">
        <f aca="false">HLOOKUP(H23,'Financial Model'!L3:$AK$12,10)*('Project Inputs and Calcs'!$E$29/100)*1000/1000000</f>
        <v>102.98475</v>
      </c>
      <c r="I25" s="46" t="n">
        <f aca="false">HLOOKUP(I23,'Financial Model'!M3:$AK$12,10)*('Project Inputs and Calcs'!$E$29/100)*1000/1000000</f>
        <v>102.98475</v>
      </c>
      <c r="J25" s="46" t="n">
        <f aca="false">HLOOKUP(J23,'Financial Model'!N3:$AK$12,10)*('Project Inputs and Calcs'!$E$29/100)*1000/1000000</f>
        <v>102.98475</v>
      </c>
      <c r="K25" s="46" t="n">
        <f aca="false">HLOOKUP(K23,'Financial Model'!O3:$AK$12,10)*('Project Inputs and Calcs'!$E$29/100)*1000/1000000</f>
        <v>102.82622157311</v>
      </c>
      <c r="L25" s="88" t="n">
        <f aca="false">HLOOKUP(L23,'Financial Model'!P3:$AK$12,10)*('Project Inputs and Calcs'!$E$29/100)*1000/1000000</f>
        <v>101.086526287833</v>
      </c>
      <c r="M25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T13563"/>
  <sheetViews>
    <sheetView showFormulas="false" showGridLines="true" showRowColHeaders="true" showZeros="true" rightToLeft="false" tabSelected="false" showOutlineSymbols="true" defaultGridColor="true" view="normal" topLeftCell="A1" colorId="64" zoomScale="109" zoomScaleNormal="109" zoomScalePageLayoutView="100" workbookViewId="0">
      <selection pane="topLeft" activeCell="H5" activeCellId="0" sqref="H5"/>
    </sheetView>
  </sheetViews>
  <sheetFormatPr defaultColWidth="8.83203125" defaultRowHeight="15" zeroHeight="false" outlineLevelRow="0" outlineLevelCol="0"/>
  <cols>
    <col collapsed="false" customWidth="true" hidden="false" outlineLevel="0" max="7" min="7" style="0" width="19.33"/>
  </cols>
  <sheetData>
    <row r="1" customFormat="false" ht="15" hidden="false" customHeight="false" outlineLevel="0" collapsed="false">
      <c r="A1" s="89" t="s">
        <v>149</v>
      </c>
      <c r="B1" s="89"/>
      <c r="C1" s="89"/>
      <c r="D1" s="89"/>
      <c r="E1" s="89"/>
    </row>
    <row r="2" customFormat="false" ht="15" hidden="false" customHeight="false" outlineLevel="0" collapsed="false">
      <c r="A2" s="0" t="s">
        <v>150</v>
      </c>
      <c r="B2" s="0" t="s">
        <v>151</v>
      </c>
      <c r="C2" s="0" t="s">
        <v>152</v>
      </c>
      <c r="D2" s="0" t="s">
        <v>153</v>
      </c>
      <c r="E2" s="0" t="s">
        <v>154</v>
      </c>
    </row>
    <row r="3" customFormat="false" ht="15" hidden="false" customHeight="false" outlineLevel="0" collapsed="false">
      <c r="A3" s="0" t="n">
        <v>5</v>
      </c>
      <c r="B3" s="0" t="n">
        <v>1000</v>
      </c>
      <c r="C3" s="0" t="s">
        <v>155</v>
      </c>
      <c r="D3" s="0" t="s">
        <v>155</v>
      </c>
      <c r="E3" s="0" t="n">
        <f aca="false">IFERROR((C3-D3)/C3/'Project Inputs and Calcs'!$E$11,0)</f>
        <v>0</v>
      </c>
    </row>
    <row r="4" customFormat="false" ht="15" hidden="false" customHeight="false" outlineLevel="0" collapsed="false">
      <c r="A4" s="0" t="n">
        <v>5</v>
      </c>
      <c r="B4" s="0" t="n">
        <v>1100</v>
      </c>
      <c r="C4" s="0" t="s">
        <v>155</v>
      </c>
      <c r="D4" s="0" t="s">
        <v>155</v>
      </c>
      <c r="E4" s="0" t="n">
        <f aca="false">IFERROR((C4-D4)/C4/'Project Inputs and Calcs'!$E$11,0)</f>
        <v>0</v>
      </c>
      <c r="G4" s="0" t="s">
        <v>156</v>
      </c>
      <c r="H4" s="90" t="n">
        <f aca="false">'Project Inputs and Calcs'!E7</f>
        <v>50</v>
      </c>
    </row>
    <row r="5" customFormat="false" ht="15" hidden="false" customHeight="false" outlineLevel="0" collapsed="false">
      <c r="A5" s="0" t="n">
        <v>5</v>
      </c>
      <c r="B5" s="0" t="n">
        <v>1200</v>
      </c>
      <c r="C5" s="0" t="s">
        <v>155</v>
      </c>
      <c r="D5" s="0" t="s">
        <v>155</v>
      </c>
      <c r="E5" s="0" t="n">
        <f aca="false">IFERROR((C5-D5)/C5/'Project Inputs and Calcs'!$E$11,0)</f>
        <v>0</v>
      </c>
      <c r="G5" s="91" t="s">
        <v>13</v>
      </c>
      <c r="H5" s="92" t="n">
        <f aca="false">'Project Inputs and Calcs'!E8*1000</f>
        <v>7000</v>
      </c>
    </row>
    <row r="6" customFormat="false" ht="15" hidden="false" customHeight="false" outlineLevel="0" collapsed="false">
      <c r="A6" s="0" t="n">
        <v>5</v>
      </c>
      <c r="B6" s="0" t="n">
        <v>1300</v>
      </c>
      <c r="C6" s="0" t="s">
        <v>155</v>
      </c>
      <c r="D6" s="0" t="s">
        <v>155</v>
      </c>
      <c r="E6" s="0" t="n">
        <f aca="false">IFERROR((C6-D6)/C6/'Project Inputs and Calcs'!$E$11,0)</f>
        <v>0</v>
      </c>
      <c r="G6" s="0" t="s">
        <v>157</v>
      </c>
      <c r="H6" s="93" t="n">
        <f aca="false" t="array" ref="H6:H6">INDEX(C:C,MATCH(1,(H4=A:A)*(H5=B:B),0))</f>
        <v>24.525</v>
      </c>
    </row>
    <row r="7" customFormat="false" ht="15" hidden="false" customHeight="false" outlineLevel="0" collapsed="false">
      <c r="A7" s="0" t="n">
        <v>5</v>
      </c>
      <c r="B7" s="0" t="n">
        <v>1400</v>
      </c>
      <c r="C7" s="0" t="s">
        <v>155</v>
      </c>
      <c r="D7" s="0" t="s">
        <v>155</v>
      </c>
      <c r="E7" s="0" t="n">
        <f aca="false">IFERROR((C7-D7)/C7/'Project Inputs and Calcs'!$E$11,0)</f>
        <v>0</v>
      </c>
      <c r="G7" s="0" t="s">
        <v>158</v>
      </c>
      <c r="H7" s="94" t="n">
        <f aca="false" t="array" ref="H7:H7">INDEX(E:E,MATCH(1,(H4=A:A)*(H5=B:B),0))</f>
        <v>0.016918790349983</v>
      </c>
    </row>
    <row r="8" customFormat="false" ht="15" hidden="false" customHeight="false" outlineLevel="0" collapsed="false">
      <c r="A8" s="0" t="n">
        <v>5</v>
      </c>
      <c r="B8" s="0" t="n">
        <v>1500</v>
      </c>
      <c r="C8" s="0" t="s">
        <v>155</v>
      </c>
      <c r="D8" s="0" t="s">
        <v>155</v>
      </c>
      <c r="E8" s="0" t="n">
        <f aca="false">IFERROR((C8-D8)/C8/'Project Inputs and Calcs'!$E$11,0)</f>
        <v>0</v>
      </c>
    </row>
    <row r="9" customFormat="false" ht="15" hidden="false" customHeight="false" outlineLevel="0" collapsed="false">
      <c r="A9" s="0" t="n">
        <v>5</v>
      </c>
      <c r="B9" s="0" t="n">
        <v>1600</v>
      </c>
      <c r="C9" s="0" t="s">
        <v>155</v>
      </c>
      <c r="D9" s="0" t="s">
        <v>155</v>
      </c>
      <c r="E9" s="0" t="n">
        <f aca="false">IFERROR((C9-D9)/C9/'Project Inputs and Calcs'!$E$11,0)</f>
        <v>0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/>
      <c r="DJ9" s="93"/>
      <c r="DK9" s="93"/>
      <c r="DL9" s="93"/>
      <c r="DM9" s="93"/>
      <c r="DN9" s="93"/>
      <c r="DO9" s="93"/>
      <c r="DP9" s="93"/>
      <c r="DQ9" s="93"/>
      <c r="DR9" s="93"/>
      <c r="DS9" s="93"/>
      <c r="DT9" s="93"/>
      <c r="DU9" s="93"/>
      <c r="DV9" s="93"/>
      <c r="DW9" s="93"/>
      <c r="DX9" s="93"/>
      <c r="DY9" s="93"/>
      <c r="DZ9" s="93"/>
      <c r="EA9" s="93"/>
      <c r="EB9" s="93"/>
      <c r="EC9" s="93"/>
      <c r="ED9" s="93"/>
      <c r="EE9" s="93"/>
      <c r="EF9" s="93"/>
      <c r="EG9" s="93"/>
      <c r="EH9" s="93"/>
      <c r="EI9" s="93"/>
      <c r="EJ9" s="93"/>
      <c r="EK9" s="93"/>
      <c r="EL9" s="93"/>
      <c r="EM9" s="93"/>
      <c r="EN9" s="93"/>
      <c r="EO9" s="93"/>
      <c r="EP9" s="93"/>
      <c r="EQ9" s="93"/>
      <c r="ER9" s="93"/>
      <c r="ES9" s="93"/>
      <c r="ET9" s="93"/>
      <c r="EU9" s="93"/>
      <c r="EV9" s="93"/>
      <c r="EW9" s="93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3"/>
      <c r="FJ9" s="93"/>
      <c r="FK9" s="93"/>
      <c r="FL9" s="93"/>
      <c r="FM9" s="93"/>
      <c r="FN9" s="93"/>
      <c r="FO9" s="93"/>
      <c r="FP9" s="93"/>
      <c r="FQ9" s="93"/>
      <c r="FR9" s="93"/>
      <c r="FS9" s="93"/>
      <c r="FT9" s="93"/>
    </row>
    <row r="10" customFormat="false" ht="15" hidden="false" customHeight="false" outlineLevel="0" collapsed="false">
      <c r="A10" s="0" t="n">
        <v>5</v>
      </c>
      <c r="B10" s="0" t="n">
        <v>1700</v>
      </c>
      <c r="C10" s="0" t="s">
        <v>155</v>
      </c>
      <c r="D10" s="0" t="s">
        <v>155</v>
      </c>
      <c r="E10" s="0" t="n">
        <f aca="false">IFERROR((C10-D10)/C10/'Project Inputs and Calcs'!$E$11,0)</f>
        <v>0</v>
      </c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/>
      <c r="DJ10" s="93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/>
      <c r="EH10" s="93"/>
      <c r="EI10" s="93"/>
      <c r="EJ10" s="93"/>
      <c r="EK10" s="93"/>
      <c r="EL10" s="93"/>
      <c r="EM10" s="93"/>
      <c r="EN10" s="93"/>
      <c r="EO10" s="93"/>
      <c r="EP10" s="93"/>
      <c r="EQ10" s="93"/>
      <c r="ER10" s="93"/>
      <c r="ES10" s="93"/>
      <c r="ET10" s="93"/>
      <c r="EU10" s="93"/>
      <c r="EV10" s="93"/>
      <c r="EW10" s="93"/>
      <c r="EX10" s="93"/>
      <c r="EY10" s="93"/>
      <c r="EZ10" s="93"/>
      <c r="FA10" s="93"/>
      <c r="FB10" s="93"/>
      <c r="FC10" s="93"/>
      <c r="FD10" s="93"/>
      <c r="FE10" s="93"/>
      <c r="FF10" s="93"/>
      <c r="FG10" s="93"/>
      <c r="FH10" s="93"/>
      <c r="FI10" s="93"/>
      <c r="FJ10" s="93"/>
      <c r="FK10" s="93"/>
      <c r="FL10" s="93"/>
      <c r="FM10" s="93"/>
      <c r="FN10" s="93"/>
      <c r="FO10" s="93"/>
      <c r="FP10" s="93"/>
      <c r="FQ10" s="93"/>
      <c r="FR10" s="93"/>
      <c r="FS10" s="93"/>
      <c r="FT10" s="93"/>
    </row>
    <row r="11" customFormat="false" ht="15" hidden="false" customHeight="false" outlineLevel="0" collapsed="false">
      <c r="A11" s="0" t="n">
        <v>5</v>
      </c>
      <c r="B11" s="0" t="n">
        <v>1800</v>
      </c>
      <c r="C11" s="0" t="s">
        <v>155</v>
      </c>
      <c r="D11" s="0" t="s">
        <v>155</v>
      </c>
      <c r="E11" s="0" t="n">
        <f aca="false">IFERROR((C11-D11)/C11/'Project Inputs and Calcs'!$E$11,0)</f>
        <v>0</v>
      </c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3"/>
      <c r="DS11" s="93"/>
      <c r="DT11" s="93"/>
      <c r="DU11" s="93"/>
      <c r="DV11" s="93"/>
      <c r="DW11" s="93"/>
      <c r="DX11" s="93"/>
      <c r="DY11" s="93"/>
      <c r="DZ11" s="93"/>
      <c r="EA11" s="93"/>
      <c r="EB11" s="93"/>
      <c r="EC11" s="93"/>
      <c r="ED11" s="93"/>
      <c r="EE11" s="93"/>
      <c r="EF11" s="93"/>
      <c r="EG11" s="93"/>
      <c r="EH11" s="93"/>
      <c r="EI11" s="93"/>
      <c r="EJ11" s="93"/>
      <c r="EK11" s="93"/>
      <c r="EL11" s="93"/>
      <c r="EM11" s="93"/>
      <c r="EN11" s="93"/>
      <c r="EO11" s="93"/>
      <c r="EP11" s="93"/>
      <c r="EQ11" s="93"/>
      <c r="ER11" s="93"/>
      <c r="ES11" s="93"/>
      <c r="ET11" s="93"/>
      <c r="EU11" s="93"/>
      <c r="EV11" s="93"/>
      <c r="EW11" s="93"/>
      <c r="EX11" s="93"/>
      <c r="EY11" s="93"/>
      <c r="EZ11" s="93"/>
      <c r="FA11" s="93"/>
      <c r="FB11" s="93"/>
      <c r="FC11" s="93"/>
      <c r="FD11" s="93"/>
      <c r="FE11" s="93"/>
      <c r="FF11" s="93"/>
      <c r="FG11" s="93"/>
      <c r="FH11" s="93"/>
      <c r="FI11" s="93"/>
      <c r="FJ11" s="93"/>
      <c r="FK11" s="93"/>
      <c r="FL11" s="93"/>
      <c r="FM11" s="93"/>
      <c r="FN11" s="93"/>
      <c r="FO11" s="93"/>
      <c r="FP11" s="93"/>
      <c r="FQ11" s="93"/>
      <c r="FR11" s="93"/>
      <c r="FS11" s="93"/>
      <c r="FT11" s="93"/>
    </row>
    <row r="12" customFormat="false" ht="15" hidden="false" customHeight="false" outlineLevel="0" collapsed="false">
      <c r="A12" s="0" t="n">
        <v>5</v>
      </c>
      <c r="B12" s="0" t="n">
        <v>1900</v>
      </c>
      <c r="C12" s="0" t="s">
        <v>155</v>
      </c>
      <c r="D12" s="0" t="s">
        <v>155</v>
      </c>
      <c r="E12" s="0" t="n">
        <f aca="false">IFERROR((C12-D12)/C12/'Project Inputs and Calcs'!$E$11,0)</f>
        <v>0</v>
      </c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/>
      <c r="DJ12" s="93"/>
      <c r="DK12" s="93"/>
      <c r="DL12" s="93"/>
      <c r="DM12" s="93"/>
      <c r="DN12" s="93"/>
      <c r="DO12" s="93"/>
      <c r="DP12" s="93"/>
      <c r="DQ12" s="93"/>
      <c r="DR12" s="93"/>
      <c r="DS12" s="93"/>
      <c r="DT12" s="93"/>
      <c r="DU12" s="93"/>
      <c r="DV12" s="93"/>
      <c r="DW12" s="93"/>
      <c r="DX12" s="93"/>
      <c r="DY12" s="93"/>
      <c r="DZ12" s="93"/>
      <c r="EA12" s="93"/>
      <c r="EB12" s="93"/>
      <c r="EC12" s="93"/>
      <c r="ED12" s="93"/>
      <c r="EE12" s="93"/>
      <c r="EF12" s="93"/>
      <c r="EG12" s="93"/>
      <c r="EH12" s="93"/>
      <c r="EI12" s="93"/>
      <c r="EJ12" s="93"/>
      <c r="EK12" s="93"/>
      <c r="EL12" s="93"/>
      <c r="EM12" s="93"/>
      <c r="EN12" s="93"/>
      <c r="EO12" s="93"/>
      <c r="EP12" s="93"/>
      <c r="EQ12" s="93"/>
      <c r="ER12" s="93"/>
      <c r="ES12" s="93"/>
      <c r="ET12" s="93"/>
      <c r="EU12" s="93"/>
      <c r="EV12" s="93"/>
      <c r="EW12" s="93"/>
      <c r="EX12" s="93"/>
      <c r="EY12" s="93"/>
      <c r="EZ12" s="93"/>
      <c r="FA12" s="93"/>
      <c r="FB12" s="93"/>
      <c r="FC12" s="93"/>
      <c r="FD12" s="93"/>
      <c r="FE12" s="93"/>
      <c r="FF12" s="93"/>
      <c r="FG12" s="93"/>
      <c r="FH12" s="93"/>
      <c r="FI12" s="93"/>
      <c r="FJ12" s="93"/>
      <c r="FK12" s="93"/>
      <c r="FL12" s="93"/>
      <c r="FM12" s="93"/>
      <c r="FN12" s="93"/>
      <c r="FO12" s="93"/>
      <c r="FP12" s="93"/>
      <c r="FQ12" s="93"/>
      <c r="FR12" s="93"/>
      <c r="FS12" s="93"/>
      <c r="FT12" s="93"/>
    </row>
    <row r="13" customFormat="false" ht="15" hidden="false" customHeight="false" outlineLevel="0" collapsed="false">
      <c r="A13" s="0" t="n">
        <v>5</v>
      </c>
      <c r="B13" s="0" t="n">
        <v>2000</v>
      </c>
      <c r="C13" s="0" t="s">
        <v>155</v>
      </c>
      <c r="D13" s="0" t="s">
        <v>155</v>
      </c>
      <c r="E13" s="0" t="n">
        <f aca="false">IFERROR((C13-D13)/C13/'Project Inputs and Calcs'!$E$11,0)</f>
        <v>0</v>
      </c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93"/>
      <c r="DE13" s="93"/>
      <c r="DF13" s="93"/>
      <c r="DG13" s="93"/>
      <c r="DH13" s="93"/>
      <c r="DI13" s="93"/>
      <c r="DJ13" s="93"/>
      <c r="DK13" s="93"/>
      <c r="DL13" s="93"/>
      <c r="DM13" s="93"/>
      <c r="DN13" s="93"/>
      <c r="DO13" s="93"/>
      <c r="DP13" s="93"/>
      <c r="DQ13" s="93"/>
      <c r="DR13" s="93"/>
      <c r="DS13" s="93"/>
      <c r="DT13" s="93"/>
      <c r="DU13" s="93"/>
      <c r="DV13" s="93"/>
      <c r="DW13" s="93"/>
      <c r="DX13" s="93"/>
      <c r="DY13" s="93"/>
      <c r="DZ13" s="93"/>
      <c r="EA13" s="93"/>
      <c r="EB13" s="93"/>
      <c r="EC13" s="93"/>
      <c r="ED13" s="93"/>
      <c r="EE13" s="93"/>
      <c r="EF13" s="93"/>
      <c r="EG13" s="93"/>
      <c r="EH13" s="93"/>
      <c r="EI13" s="93"/>
      <c r="EJ13" s="93"/>
      <c r="EK13" s="93"/>
      <c r="EL13" s="93"/>
      <c r="EM13" s="93"/>
      <c r="EN13" s="93"/>
      <c r="EO13" s="93"/>
      <c r="EP13" s="93"/>
      <c r="EQ13" s="93"/>
      <c r="ER13" s="93"/>
      <c r="ES13" s="93"/>
      <c r="ET13" s="93"/>
      <c r="EU13" s="93"/>
      <c r="EV13" s="93"/>
      <c r="EW13" s="93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3"/>
      <c r="FJ13" s="93"/>
      <c r="FK13" s="93"/>
      <c r="FL13" s="93"/>
      <c r="FM13" s="93"/>
      <c r="FN13" s="93"/>
      <c r="FO13" s="93"/>
      <c r="FP13" s="93"/>
      <c r="FQ13" s="93"/>
      <c r="FR13" s="93"/>
      <c r="FS13" s="93"/>
      <c r="FT13" s="93"/>
    </row>
    <row r="14" customFormat="false" ht="15" hidden="false" customHeight="false" outlineLevel="0" collapsed="false">
      <c r="A14" s="0" t="n">
        <v>5</v>
      </c>
      <c r="B14" s="0" t="n">
        <v>2100</v>
      </c>
      <c r="C14" s="0" t="s">
        <v>155</v>
      </c>
      <c r="D14" s="0" t="s">
        <v>155</v>
      </c>
      <c r="E14" s="0" t="n">
        <f aca="false">IFERROR((C14-D14)/C14/'Project Inputs and Calcs'!$E$11,0)</f>
        <v>0</v>
      </c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3"/>
      <c r="DI14" s="93"/>
      <c r="DJ14" s="93"/>
      <c r="DK14" s="93"/>
      <c r="DL14" s="93"/>
      <c r="DM14" s="93"/>
      <c r="DN14" s="93"/>
      <c r="DO14" s="93"/>
      <c r="DP14" s="93"/>
      <c r="DQ14" s="93"/>
      <c r="DR14" s="93"/>
      <c r="DS14" s="93"/>
      <c r="DT14" s="93"/>
      <c r="DU14" s="93"/>
      <c r="DV14" s="93"/>
      <c r="DW14" s="93"/>
      <c r="DX14" s="93"/>
      <c r="DY14" s="93"/>
      <c r="DZ14" s="93"/>
      <c r="EA14" s="93"/>
      <c r="EB14" s="93"/>
      <c r="EC14" s="93"/>
      <c r="ED14" s="93"/>
      <c r="EE14" s="93"/>
      <c r="EF14" s="93"/>
      <c r="EG14" s="93"/>
      <c r="EH14" s="93"/>
      <c r="EI14" s="93"/>
      <c r="EJ14" s="93"/>
      <c r="EK14" s="93"/>
      <c r="EL14" s="93"/>
      <c r="EM14" s="93"/>
      <c r="EN14" s="93"/>
      <c r="EO14" s="93"/>
      <c r="EP14" s="93"/>
      <c r="EQ14" s="93"/>
      <c r="ER14" s="93"/>
      <c r="ES14" s="93"/>
      <c r="ET14" s="93"/>
      <c r="EU14" s="93"/>
      <c r="EV14" s="93"/>
      <c r="EW14" s="93"/>
      <c r="EX14" s="93"/>
      <c r="EY14" s="93"/>
      <c r="EZ14" s="93"/>
      <c r="FA14" s="93"/>
      <c r="FB14" s="93"/>
      <c r="FC14" s="93"/>
      <c r="FD14" s="93"/>
      <c r="FE14" s="93"/>
      <c r="FF14" s="93"/>
      <c r="FG14" s="93"/>
      <c r="FH14" s="93"/>
      <c r="FI14" s="93"/>
      <c r="FJ14" s="93"/>
      <c r="FK14" s="93"/>
      <c r="FL14" s="93"/>
      <c r="FM14" s="93"/>
      <c r="FN14" s="93"/>
      <c r="FO14" s="93"/>
      <c r="FP14" s="93"/>
      <c r="FQ14" s="93"/>
      <c r="FR14" s="93"/>
      <c r="FS14" s="93"/>
      <c r="FT14" s="93"/>
    </row>
    <row r="15" customFormat="false" ht="15" hidden="false" customHeight="false" outlineLevel="0" collapsed="false">
      <c r="A15" s="0" t="n">
        <v>5</v>
      </c>
      <c r="B15" s="0" t="n">
        <v>2200</v>
      </c>
      <c r="C15" s="0" t="s">
        <v>155</v>
      </c>
      <c r="D15" s="0" t="s">
        <v>155</v>
      </c>
      <c r="E15" s="0" t="n">
        <f aca="false">IFERROR((C15-D15)/C15/'Project Inputs and Calcs'!$E$11,0)</f>
        <v>0</v>
      </c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/>
      <c r="EH15" s="93"/>
      <c r="EI15" s="93"/>
      <c r="EJ15" s="93"/>
      <c r="EK15" s="93"/>
      <c r="EL15" s="93"/>
      <c r="EM15" s="93"/>
      <c r="EN15" s="93"/>
      <c r="EO15" s="93"/>
      <c r="EP15" s="93"/>
      <c r="EQ15" s="93"/>
      <c r="ER15" s="93"/>
      <c r="ES15" s="93"/>
      <c r="ET15" s="93"/>
      <c r="EU15" s="93"/>
      <c r="EV15" s="93"/>
      <c r="EW15" s="93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3"/>
      <c r="FJ15" s="93"/>
      <c r="FK15" s="93"/>
      <c r="FL15" s="93"/>
      <c r="FM15" s="93"/>
      <c r="FN15" s="93"/>
      <c r="FO15" s="93"/>
      <c r="FP15" s="93"/>
      <c r="FQ15" s="93"/>
      <c r="FR15" s="93"/>
      <c r="FS15" s="93"/>
      <c r="FT15" s="93"/>
    </row>
    <row r="16" customFormat="false" ht="15" hidden="false" customHeight="false" outlineLevel="0" collapsed="false">
      <c r="A16" s="0" t="n">
        <v>5</v>
      </c>
      <c r="B16" s="0" t="n">
        <v>2300</v>
      </c>
      <c r="C16" s="0" t="s">
        <v>155</v>
      </c>
      <c r="D16" s="0" t="s">
        <v>155</v>
      </c>
      <c r="E16" s="0" t="n">
        <f aca="false">IFERROR((C16-D16)/C16/'Project Inputs and Calcs'!$E$11,0)</f>
        <v>0</v>
      </c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/>
      <c r="DJ16" s="93"/>
      <c r="DK16" s="93"/>
      <c r="DL16" s="93"/>
      <c r="DM16" s="93"/>
      <c r="DN16" s="93"/>
      <c r="DO16" s="93"/>
      <c r="DP16" s="93"/>
      <c r="DQ16" s="93"/>
      <c r="DR16" s="93"/>
      <c r="DS16" s="93"/>
      <c r="DT16" s="93"/>
      <c r="DU16" s="93"/>
      <c r="DV16" s="93"/>
      <c r="DW16" s="93"/>
      <c r="DX16" s="93"/>
      <c r="DY16" s="93"/>
      <c r="DZ16" s="93"/>
      <c r="EA16" s="93"/>
      <c r="EB16" s="93"/>
      <c r="EC16" s="93"/>
      <c r="ED16" s="93"/>
      <c r="EE16" s="93"/>
      <c r="EF16" s="93"/>
      <c r="EG16" s="93"/>
      <c r="EH16" s="93"/>
      <c r="EI16" s="93"/>
      <c r="EJ16" s="93"/>
      <c r="EK16" s="93"/>
      <c r="EL16" s="93"/>
      <c r="EM16" s="93"/>
      <c r="EN16" s="93"/>
      <c r="EO16" s="93"/>
      <c r="EP16" s="93"/>
      <c r="EQ16" s="93"/>
      <c r="ER16" s="93"/>
      <c r="ES16" s="93"/>
      <c r="ET16" s="93"/>
      <c r="EU16" s="93"/>
      <c r="EV16" s="93"/>
      <c r="EW16" s="93"/>
      <c r="EX16" s="93"/>
      <c r="EY16" s="93"/>
      <c r="EZ16" s="93"/>
      <c r="FA16" s="93"/>
      <c r="FB16" s="93"/>
      <c r="FC16" s="93"/>
      <c r="FD16" s="93"/>
      <c r="FE16" s="93"/>
      <c r="FF16" s="93"/>
      <c r="FG16" s="93"/>
      <c r="FH16" s="93"/>
      <c r="FI16" s="93"/>
      <c r="FJ16" s="93"/>
      <c r="FK16" s="93"/>
      <c r="FL16" s="93"/>
      <c r="FM16" s="93"/>
      <c r="FN16" s="93"/>
      <c r="FO16" s="93"/>
      <c r="FP16" s="93"/>
      <c r="FQ16" s="93"/>
      <c r="FR16" s="93"/>
      <c r="FS16" s="93"/>
      <c r="FT16" s="93"/>
    </row>
    <row r="17" customFormat="false" ht="15" hidden="false" customHeight="false" outlineLevel="0" collapsed="false">
      <c r="A17" s="0" t="n">
        <v>5</v>
      </c>
      <c r="B17" s="0" t="n">
        <v>2400</v>
      </c>
      <c r="C17" s="0" t="s">
        <v>155</v>
      </c>
      <c r="D17" s="0" t="s">
        <v>155</v>
      </c>
      <c r="E17" s="0" t="n">
        <f aca="false">IFERROR((C17-D17)/C17/'Project Inputs and Calcs'!$E$11,0)</f>
        <v>0</v>
      </c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3"/>
      <c r="DQ17" s="93"/>
      <c r="DR17" s="93"/>
      <c r="DS17" s="93"/>
      <c r="DT17" s="93"/>
      <c r="DU17" s="93"/>
      <c r="DV17" s="93"/>
      <c r="DW17" s="93"/>
      <c r="DX17" s="93"/>
      <c r="DY17" s="93"/>
      <c r="DZ17" s="93"/>
      <c r="EA17" s="93"/>
      <c r="EB17" s="93"/>
      <c r="EC17" s="93"/>
      <c r="ED17" s="93"/>
      <c r="EE17" s="93"/>
      <c r="EF17" s="93"/>
      <c r="EG17" s="93"/>
      <c r="EH17" s="93"/>
      <c r="EI17" s="93"/>
      <c r="EJ17" s="93"/>
      <c r="EK17" s="93"/>
      <c r="EL17" s="93"/>
      <c r="EM17" s="93"/>
      <c r="EN17" s="93"/>
      <c r="EO17" s="93"/>
      <c r="EP17" s="93"/>
      <c r="EQ17" s="93"/>
      <c r="ER17" s="93"/>
      <c r="ES17" s="93"/>
      <c r="ET17" s="93"/>
      <c r="EU17" s="93"/>
      <c r="EV17" s="93"/>
      <c r="EW17" s="93"/>
      <c r="EX17" s="93"/>
      <c r="EY17" s="93"/>
      <c r="EZ17" s="93"/>
      <c r="FA17" s="93"/>
      <c r="FB17" s="93"/>
      <c r="FC17" s="93"/>
      <c r="FD17" s="93"/>
      <c r="FE17" s="93"/>
      <c r="FF17" s="93"/>
      <c r="FG17" s="93"/>
      <c r="FH17" s="93"/>
      <c r="FI17" s="93"/>
      <c r="FJ17" s="93"/>
      <c r="FK17" s="93"/>
      <c r="FL17" s="93"/>
      <c r="FM17" s="93"/>
      <c r="FN17" s="93"/>
      <c r="FO17" s="93"/>
      <c r="FP17" s="93"/>
      <c r="FQ17" s="93"/>
      <c r="FR17" s="93"/>
      <c r="FS17" s="93"/>
      <c r="FT17" s="93"/>
    </row>
    <row r="18" customFormat="false" ht="15" hidden="false" customHeight="false" outlineLevel="0" collapsed="false">
      <c r="A18" s="0" t="n">
        <v>5</v>
      </c>
      <c r="B18" s="0" t="n">
        <v>2500</v>
      </c>
      <c r="C18" s="0" t="s">
        <v>155</v>
      </c>
      <c r="D18" s="0" t="s">
        <v>155</v>
      </c>
      <c r="E18" s="0" t="n">
        <f aca="false">IFERROR((C18-D18)/C18/'Project Inputs and Calcs'!$E$11,0)</f>
        <v>0</v>
      </c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/>
      <c r="EA18" s="93"/>
      <c r="EB18" s="93"/>
      <c r="EC18" s="93"/>
      <c r="ED18" s="93"/>
      <c r="EE18" s="93"/>
      <c r="EF18" s="93"/>
      <c r="EG18" s="93"/>
      <c r="EH18" s="93"/>
      <c r="EI18" s="93"/>
      <c r="EJ18" s="93"/>
      <c r="EK18" s="93"/>
      <c r="EL18" s="93"/>
      <c r="EM18" s="93"/>
      <c r="EN18" s="93"/>
      <c r="EO18" s="93"/>
      <c r="EP18" s="93"/>
      <c r="EQ18" s="93"/>
      <c r="ER18" s="93"/>
      <c r="ES18" s="93"/>
      <c r="ET18" s="93"/>
      <c r="EU18" s="93"/>
      <c r="EV18" s="93"/>
      <c r="EW18" s="93"/>
      <c r="EX18" s="93"/>
      <c r="EY18" s="93"/>
      <c r="EZ18" s="93"/>
      <c r="FA18" s="93"/>
      <c r="FB18" s="93"/>
      <c r="FC18" s="93"/>
      <c r="FD18" s="93"/>
      <c r="FE18" s="93"/>
      <c r="FF18" s="93"/>
      <c r="FG18" s="93"/>
      <c r="FH18" s="93"/>
      <c r="FI18" s="93"/>
      <c r="FJ18" s="93"/>
      <c r="FK18" s="93"/>
      <c r="FL18" s="93"/>
      <c r="FM18" s="93"/>
      <c r="FN18" s="93"/>
      <c r="FO18" s="93"/>
      <c r="FP18" s="93"/>
      <c r="FQ18" s="93"/>
      <c r="FR18" s="93"/>
      <c r="FS18" s="93"/>
      <c r="FT18" s="93"/>
    </row>
    <row r="19" customFormat="false" ht="15" hidden="false" customHeight="false" outlineLevel="0" collapsed="false">
      <c r="A19" s="0" t="n">
        <v>5</v>
      </c>
      <c r="B19" s="0" t="n">
        <v>2600</v>
      </c>
      <c r="C19" s="0" t="s">
        <v>155</v>
      </c>
      <c r="D19" s="0" t="s">
        <v>155</v>
      </c>
      <c r="E19" s="0" t="n">
        <f aca="false">IFERROR((C19-D19)/C19/'Project Inputs and Calcs'!$E$11,0)</f>
        <v>0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3"/>
      <c r="DR19" s="93"/>
      <c r="DS19" s="93"/>
      <c r="DT19" s="93"/>
      <c r="DU19" s="93"/>
      <c r="DV19" s="93"/>
      <c r="DW19" s="93"/>
      <c r="DX19" s="93"/>
      <c r="DY19" s="93"/>
      <c r="DZ19" s="93"/>
      <c r="EA19" s="93"/>
      <c r="EB19" s="93"/>
      <c r="EC19" s="93"/>
      <c r="ED19" s="93"/>
      <c r="EE19" s="93"/>
      <c r="EF19" s="93"/>
      <c r="EG19" s="93"/>
      <c r="EH19" s="93"/>
      <c r="EI19" s="93"/>
      <c r="EJ19" s="93"/>
      <c r="EK19" s="93"/>
      <c r="EL19" s="93"/>
      <c r="EM19" s="93"/>
      <c r="EN19" s="93"/>
      <c r="EO19" s="93"/>
      <c r="EP19" s="93"/>
      <c r="EQ19" s="93"/>
      <c r="ER19" s="93"/>
      <c r="ES19" s="93"/>
      <c r="ET19" s="93"/>
      <c r="EU19" s="93"/>
      <c r="EV19" s="93"/>
      <c r="EW19" s="93"/>
      <c r="EX19" s="93"/>
      <c r="EY19" s="93"/>
      <c r="EZ19" s="93"/>
      <c r="FA19" s="93"/>
      <c r="FB19" s="93"/>
      <c r="FC19" s="93"/>
      <c r="FD19" s="93"/>
      <c r="FE19" s="93"/>
      <c r="FF19" s="93"/>
      <c r="FG19" s="93"/>
      <c r="FH19" s="93"/>
      <c r="FI19" s="93"/>
      <c r="FJ19" s="93"/>
      <c r="FK19" s="93"/>
      <c r="FL19" s="93"/>
      <c r="FM19" s="93"/>
      <c r="FN19" s="93"/>
      <c r="FO19" s="93"/>
      <c r="FP19" s="93"/>
      <c r="FQ19" s="93"/>
      <c r="FR19" s="93"/>
      <c r="FS19" s="93"/>
      <c r="FT19" s="93"/>
    </row>
    <row r="20" customFormat="false" ht="15" hidden="false" customHeight="false" outlineLevel="0" collapsed="false">
      <c r="A20" s="0" t="n">
        <v>5</v>
      </c>
      <c r="B20" s="0" t="n">
        <v>2700</v>
      </c>
      <c r="C20" s="0" t="s">
        <v>155</v>
      </c>
      <c r="D20" s="0" t="s">
        <v>155</v>
      </c>
      <c r="E20" s="0" t="n">
        <f aca="false">IFERROR((C20-D20)/C20/'Project Inputs and Calcs'!$E$11,0)</f>
        <v>0</v>
      </c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/>
      <c r="EH20" s="93"/>
      <c r="EI20" s="93"/>
      <c r="EJ20" s="93"/>
      <c r="EK20" s="93"/>
      <c r="EL20" s="93"/>
      <c r="EM20" s="93"/>
      <c r="EN20" s="93"/>
      <c r="EO20" s="93"/>
      <c r="EP20" s="93"/>
      <c r="EQ20" s="93"/>
      <c r="ER20" s="93"/>
      <c r="ES20" s="93"/>
      <c r="ET20" s="93"/>
      <c r="EU20" s="93"/>
      <c r="EV20" s="93"/>
      <c r="EW20" s="93"/>
      <c r="EX20" s="93"/>
      <c r="EY20" s="93"/>
      <c r="EZ20" s="93"/>
      <c r="FA20" s="93"/>
      <c r="FB20" s="93"/>
      <c r="FC20" s="93"/>
      <c r="FD20" s="93"/>
      <c r="FE20" s="93"/>
      <c r="FF20" s="93"/>
      <c r="FG20" s="93"/>
      <c r="FH20" s="93"/>
      <c r="FI20" s="93"/>
      <c r="FJ20" s="93"/>
      <c r="FK20" s="93"/>
      <c r="FL20" s="93"/>
      <c r="FM20" s="93"/>
      <c r="FN20" s="93"/>
      <c r="FO20" s="93"/>
      <c r="FP20" s="93"/>
      <c r="FQ20" s="93"/>
      <c r="FR20" s="93"/>
      <c r="FS20" s="93"/>
      <c r="FT20" s="93"/>
    </row>
    <row r="21" customFormat="false" ht="15" hidden="false" customHeight="false" outlineLevel="0" collapsed="false">
      <c r="A21" s="0" t="n">
        <v>5</v>
      </c>
      <c r="B21" s="0" t="n">
        <v>2800</v>
      </c>
      <c r="C21" s="0" t="s">
        <v>155</v>
      </c>
      <c r="D21" s="0" t="s">
        <v>155</v>
      </c>
      <c r="E21" s="0" t="n">
        <f aca="false">IFERROR((C21-D21)/C21/'Project Inputs and Calcs'!$E$11,0)</f>
        <v>0</v>
      </c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93"/>
      <c r="DY21" s="93"/>
      <c r="DZ21" s="93"/>
      <c r="EA21" s="93"/>
      <c r="EB21" s="93"/>
      <c r="EC21" s="93"/>
      <c r="ED21" s="93"/>
      <c r="EE21" s="93"/>
      <c r="EF21" s="93"/>
      <c r="EG21" s="93"/>
      <c r="EH21" s="93"/>
      <c r="EI21" s="93"/>
      <c r="EJ21" s="93"/>
      <c r="EK21" s="93"/>
      <c r="EL21" s="93"/>
      <c r="EM21" s="93"/>
      <c r="EN21" s="93"/>
      <c r="EO21" s="93"/>
      <c r="EP21" s="93"/>
      <c r="EQ21" s="93"/>
      <c r="ER21" s="93"/>
      <c r="ES21" s="93"/>
      <c r="ET21" s="93"/>
      <c r="EU21" s="93"/>
      <c r="EV21" s="93"/>
      <c r="EW21" s="93"/>
      <c r="EX21" s="93"/>
      <c r="EY21" s="93"/>
      <c r="EZ21" s="93"/>
      <c r="FA21" s="93"/>
      <c r="FB21" s="93"/>
      <c r="FC21" s="93"/>
      <c r="FD21" s="93"/>
      <c r="FE21" s="93"/>
      <c r="FF21" s="93"/>
      <c r="FG21" s="93"/>
      <c r="FH21" s="93"/>
      <c r="FI21" s="93"/>
      <c r="FJ21" s="93"/>
      <c r="FK21" s="93"/>
      <c r="FL21" s="93"/>
      <c r="FM21" s="93"/>
      <c r="FN21" s="93"/>
      <c r="FO21" s="93"/>
      <c r="FP21" s="93"/>
      <c r="FQ21" s="93"/>
      <c r="FR21" s="93"/>
      <c r="FS21" s="93"/>
      <c r="FT21" s="93"/>
    </row>
    <row r="22" customFormat="false" ht="15" hidden="false" customHeight="false" outlineLevel="0" collapsed="false">
      <c r="A22" s="0" t="n">
        <v>5</v>
      </c>
      <c r="B22" s="0" t="n">
        <v>2900</v>
      </c>
      <c r="C22" s="0" t="s">
        <v>155</v>
      </c>
      <c r="D22" s="0" t="s">
        <v>155</v>
      </c>
      <c r="E22" s="0" t="n">
        <f aca="false">IFERROR((C22-D22)/C22/'Project Inputs and Calcs'!$E$11,0)</f>
        <v>0</v>
      </c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3"/>
      <c r="DY22" s="93"/>
      <c r="DZ22" s="93"/>
      <c r="EA22" s="93"/>
      <c r="EB22" s="93"/>
      <c r="EC22" s="93"/>
      <c r="ED22" s="93"/>
      <c r="EE22" s="93"/>
      <c r="EF22" s="93"/>
      <c r="EG22" s="93"/>
      <c r="EH22" s="93"/>
      <c r="EI22" s="93"/>
      <c r="EJ22" s="93"/>
      <c r="EK22" s="93"/>
      <c r="EL22" s="93"/>
      <c r="EM22" s="93"/>
      <c r="EN22" s="93"/>
      <c r="EO22" s="93"/>
      <c r="EP22" s="93"/>
      <c r="EQ22" s="93"/>
      <c r="ER22" s="93"/>
      <c r="ES22" s="93"/>
      <c r="ET22" s="93"/>
      <c r="EU22" s="93"/>
      <c r="EV22" s="93"/>
      <c r="EW22" s="93"/>
      <c r="EX22" s="93"/>
      <c r="EY22" s="93"/>
      <c r="EZ22" s="93"/>
      <c r="FA22" s="93"/>
      <c r="FB22" s="93"/>
      <c r="FC22" s="93"/>
      <c r="FD22" s="93"/>
      <c r="FE22" s="93"/>
      <c r="FF22" s="93"/>
      <c r="FG22" s="93"/>
      <c r="FH22" s="93"/>
      <c r="FI22" s="93"/>
      <c r="FJ22" s="93"/>
      <c r="FK22" s="93"/>
      <c r="FL22" s="93"/>
      <c r="FM22" s="93"/>
      <c r="FN22" s="93"/>
      <c r="FO22" s="93"/>
      <c r="FP22" s="93"/>
      <c r="FQ22" s="93"/>
      <c r="FR22" s="93"/>
      <c r="FS22" s="93"/>
      <c r="FT22" s="93"/>
    </row>
    <row r="23" customFormat="false" ht="15" hidden="false" customHeight="false" outlineLevel="0" collapsed="false">
      <c r="A23" s="0" t="n">
        <v>5</v>
      </c>
      <c r="B23" s="0" t="n">
        <v>3000</v>
      </c>
      <c r="C23" s="0" t="s">
        <v>155</v>
      </c>
      <c r="D23" s="0" t="s">
        <v>155</v>
      </c>
      <c r="E23" s="0" t="n">
        <f aca="false">IFERROR((C23-D23)/C23/'Project Inputs and Calcs'!$E$11,0)</f>
        <v>0</v>
      </c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3"/>
      <c r="DY23" s="93"/>
      <c r="DZ23" s="93"/>
      <c r="EA23" s="93"/>
      <c r="EB23" s="93"/>
      <c r="EC23" s="93"/>
      <c r="ED23" s="93"/>
      <c r="EE23" s="93"/>
      <c r="EF23" s="93"/>
      <c r="EG23" s="93"/>
      <c r="EH23" s="93"/>
      <c r="EI23" s="93"/>
      <c r="EJ23" s="93"/>
      <c r="EK23" s="93"/>
      <c r="EL23" s="93"/>
      <c r="EM23" s="93"/>
      <c r="EN23" s="93"/>
      <c r="EO23" s="93"/>
      <c r="EP23" s="93"/>
      <c r="EQ23" s="93"/>
      <c r="ER23" s="93"/>
      <c r="ES23" s="93"/>
      <c r="ET23" s="93"/>
      <c r="EU23" s="93"/>
      <c r="EV23" s="93"/>
      <c r="EW23" s="93"/>
      <c r="EX23" s="93"/>
      <c r="EY23" s="93"/>
      <c r="EZ23" s="93"/>
      <c r="FA23" s="93"/>
      <c r="FB23" s="93"/>
      <c r="FC23" s="93"/>
      <c r="FD23" s="93"/>
      <c r="FE23" s="93"/>
      <c r="FF23" s="93"/>
      <c r="FG23" s="93"/>
      <c r="FH23" s="93"/>
      <c r="FI23" s="93"/>
      <c r="FJ23" s="93"/>
      <c r="FK23" s="93"/>
      <c r="FL23" s="93"/>
      <c r="FM23" s="93"/>
      <c r="FN23" s="93"/>
      <c r="FO23" s="93"/>
      <c r="FP23" s="93"/>
      <c r="FQ23" s="93"/>
      <c r="FR23" s="93"/>
      <c r="FS23" s="93"/>
      <c r="FT23" s="93"/>
    </row>
    <row r="24" customFormat="false" ht="15" hidden="false" customHeight="false" outlineLevel="0" collapsed="false">
      <c r="A24" s="0" t="n">
        <v>5</v>
      </c>
      <c r="B24" s="0" t="n">
        <v>3100</v>
      </c>
      <c r="C24" s="0" t="s">
        <v>155</v>
      </c>
      <c r="D24" s="0" t="s">
        <v>155</v>
      </c>
      <c r="E24" s="0" t="n">
        <f aca="false">IFERROR((C24-D24)/C24/'Project Inputs and Calcs'!$E$11,0)</f>
        <v>0</v>
      </c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93"/>
      <c r="DY24" s="93"/>
      <c r="DZ24" s="93"/>
      <c r="EA24" s="93"/>
      <c r="EB24" s="93"/>
      <c r="EC24" s="93"/>
      <c r="ED24" s="93"/>
      <c r="EE24" s="93"/>
      <c r="EF24" s="93"/>
      <c r="EG24" s="93"/>
      <c r="EH24" s="93"/>
      <c r="EI24" s="93"/>
      <c r="EJ24" s="93"/>
      <c r="EK24" s="93"/>
      <c r="EL24" s="93"/>
      <c r="EM24" s="93"/>
      <c r="EN24" s="93"/>
      <c r="EO24" s="93"/>
      <c r="EP24" s="93"/>
      <c r="EQ24" s="93"/>
      <c r="ER24" s="93"/>
      <c r="ES24" s="93"/>
      <c r="ET24" s="93"/>
      <c r="EU24" s="93"/>
      <c r="EV24" s="93"/>
      <c r="EW24" s="93"/>
      <c r="EX24" s="93"/>
      <c r="EY24" s="93"/>
      <c r="EZ24" s="93"/>
      <c r="FA24" s="93"/>
      <c r="FB24" s="93"/>
      <c r="FC24" s="93"/>
      <c r="FD24" s="93"/>
      <c r="FE24" s="93"/>
      <c r="FF24" s="93"/>
      <c r="FG24" s="93"/>
      <c r="FH24" s="93"/>
      <c r="FI24" s="93"/>
      <c r="FJ24" s="93"/>
      <c r="FK24" s="93"/>
      <c r="FL24" s="93"/>
      <c r="FM24" s="93"/>
      <c r="FN24" s="93"/>
      <c r="FO24" s="93"/>
      <c r="FP24" s="93"/>
      <c r="FQ24" s="93"/>
      <c r="FR24" s="93"/>
      <c r="FS24" s="93"/>
      <c r="FT24" s="93"/>
    </row>
    <row r="25" customFormat="false" ht="15" hidden="false" customHeight="false" outlineLevel="0" collapsed="false">
      <c r="A25" s="0" t="n">
        <v>5</v>
      </c>
      <c r="B25" s="0" t="n">
        <v>3200</v>
      </c>
      <c r="C25" s="0" t="s">
        <v>155</v>
      </c>
      <c r="D25" s="0" t="s">
        <v>155</v>
      </c>
      <c r="E25" s="0" t="n">
        <f aca="false">IFERROR((C25-D25)/C25/'Project Inputs and Calcs'!$E$11,0)</f>
        <v>0</v>
      </c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/>
      <c r="EH25" s="93"/>
      <c r="EI25" s="93"/>
      <c r="EJ25" s="93"/>
      <c r="EK25" s="93"/>
      <c r="EL25" s="93"/>
      <c r="EM25" s="93"/>
      <c r="EN25" s="93"/>
      <c r="EO25" s="93"/>
      <c r="EP25" s="93"/>
      <c r="EQ25" s="93"/>
      <c r="ER25" s="93"/>
      <c r="ES25" s="93"/>
      <c r="ET25" s="93"/>
      <c r="EU25" s="93"/>
      <c r="EV25" s="93"/>
      <c r="EW25" s="93"/>
      <c r="EX25" s="93"/>
      <c r="EY25" s="93"/>
      <c r="EZ25" s="93"/>
      <c r="FA25" s="93"/>
      <c r="FB25" s="93"/>
      <c r="FC25" s="93"/>
      <c r="FD25" s="93"/>
      <c r="FE25" s="93"/>
      <c r="FF25" s="93"/>
      <c r="FG25" s="93"/>
      <c r="FH25" s="93"/>
      <c r="FI25" s="93"/>
      <c r="FJ25" s="93"/>
      <c r="FK25" s="93"/>
      <c r="FL25" s="93"/>
      <c r="FM25" s="93"/>
      <c r="FN25" s="93"/>
      <c r="FO25" s="93"/>
      <c r="FP25" s="93"/>
      <c r="FQ25" s="93"/>
      <c r="FR25" s="93"/>
      <c r="FS25" s="93"/>
      <c r="FT25" s="93"/>
    </row>
    <row r="26" customFormat="false" ht="15" hidden="false" customHeight="false" outlineLevel="0" collapsed="false">
      <c r="A26" s="0" t="n">
        <v>5</v>
      </c>
      <c r="B26" s="0" t="n">
        <v>3300</v>
      </c>
      <c r="C26" s="0" t="s">
        <v>155</v>
      </c>
      <c r="D26" s="0" t="s">
        <v>155</v>
      </c>
      <c r="E26" s="0" t="n">
        <f aca="false">IFERROR((C26-D26)/C26/'Project Inputs and Calcs'!$E$11,0)</f>
        <v>0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/>
      <c r="EA26" s="93"/>
      <c r="EB26" s="93"/>
      <c r="EC26" s="93"/>
      <c r="ED26" s="93"/>
      <c r="EE26" s="93"/>
      <c r="EF26" s="93"/>
      <c r="EG26" s="93"/>
      <c r="EH26" s="93"/>
      <c r="EI26" s="93"/>
      <c r="EJ26" s="93"/>
      <c r="EK26" s="93"/>
      <c r="EL26" s="93"/>
      <c r="EM26" s="93"/>
      <c r="EN26" s="93"/>
      <c r="EO26" s="93"/>
      <c r="EP26" s="93"/>
      <c r="EQ26" s="93"/>
      <c r="ER26" s="93"/>
      <c r="ES26" s="93"/>
      <c r="ET26" s="93"/>
      <c r="EU26" s="93"/>
      <c r="EV26" s="93"/>
      <c r="EW26" s="93"/>
      <c r="EX26" s="93"/>
      <c r="EY26" s="93"/>
      <c r="EZ26" s="93"/>
      <c r="FA26" s="93"/>
      <c r="FB26" s="93"/>
      <c r="FC26" s="93"/>
      <c r="FD26" s="93"/>
      <c r="FE26" s="93"/>
      <c r="FF26" s="93"/>
      <c r="FG26" s="93"/>
      <c r="FH26" s="93"/>
      <c r="FI26" s="93"/>
      <c r="FJ26" s="93"/>
      <c r="FK26" s="93"/>
      <c r="FL26" s="93"/>
      <c r="FM26" s="93"/>
      <c r="FN26" s="93"/>
      <c r="FO26" s="93"/>
      <c r="FP26" s="93"/>
      <c r="FQ26" s="93"/>
      <c r="FR26" s="93"/>
      <c r="FS26" s="93"/>
      <c r="FT26" s="93"/>
    </row>
    <row r="27" customFormat="false" ht="15" hidden="false" customHeight="false" outlineLevel="0" collapsed="false">
      <c r="A27" s="0" t="n">
        <v>5</v>
      </c>
      <c r="B27" s="0" t="n">
        <v>3400</v>
      </c>
      <c r="C27" s="0" t="s">
        <v>155</v>
      </c>
      <c r="D27" s="0" t="s">
        <v>155</v>
      </c>
      <c r="E27" s="0" t="n">
        <f aca="false">IFERROR((C27-D27)/C27/'Project Inputs and Calcs'!$E$11,0)</f>
        <v>0</v>
      </c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93"/>
      <c r="DY27" s="93"/>
      <c r="DZ27" s="93"/>
      <c r="EA27" s="93"/>
      <c r="EB27" s="93"/>
      <c r="EC27" s="93"/>
      <c r="ED27" s="93"/>
      <c r="EE27" s="93"/>
      <c r="EF27" s="93"/>
      <c r="EG27" s="93"/>
      <c r="EH27" s="93"/>
      <c r="EI27" s="93"/>
      <c r="EJ27" s="93"/>
      <c r="EK27" s="93"/>
      <c r="EL27" s="93"/>
      <c r="EM27" s="93"/>
      <c r="EN27" s="93"/>
      <c r="EO27" s="93"/>
      <c r="EP27" s="93"/>
      <c r="EQ27" s="93"/>
      <c r="ER27" s="93"/>
      <c r="ES27" s="93"/>
      <c r="ET27" s="93"/>
      <c r="EU27" s="93"/>
      <c r="EV27" s="93"/>
      <c r="EW27" s="93"/>
      <c r="EX27" s="93"/>
      <c r="EY27" s="93"/>
      <c r="EZ27" s="93"/>
      <c r="FA27" s="93"/>
      <c r="FB27" s="93"/>
      <c r="FC27" s="93"/>
      <c r="FD27" s="93"/>
      <c r="FE27" s="93"/>
      <c r="FF27" s="93"/>
      <c r="FG27" s="93"/>
      <c r="FH27" s="93"/>
      <c r="FI27" s="93"/>
      <c r="FJ27" s="93"/>
      <c r="FK27" s="93"/>
      <c r="FL27" s="93"/>
      <c r="FM27" s="93"/>
      <c r="FN27" s="93"/>
      <c r="FO27" s="93"/>
      <c r="FP27" s="93"/>
      <c r="FQ27" s="93"/>
      <c r="FR27" s="93"/>
      <c r="FS27" s="93"/>
      <c r="FT27" s="93"/>
    </row>
    <row r="28" customFormat="false" ht="15" hidden="false" customHeight="false" outlineLevel="0" collapsed="false">
      <c r="A28" s="0" t="n">
        <v>5</v>
      </c>
      <c r="B28" s="0" t="n">
        <v>3500</v>
      </c>
      <c r="C28" s="0" t="s">
        <v>155</v>
      </c>
      <c r="D28" s="0" t="s">
        <v>155</v>
      </c>
      <c r="E28" s="0" t="n">
        <f aca="false">IFERROR((C28-D28)/C28/'Project Inputs and Calcs'!$E$11,0)</f>
        <v>0</v>
      </c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93"/>
      <c r="DY28" s="93"/>
      <c r="DZ28" s="93"/>
      <c r="EA28" s="93"/>
      <c r="EB28" s="93"/>
      <c r="EC28" s="93"/>
      <c r="ED28" s="93"/>
      <c r="EE28" s="93"/>
      <c r="EF28" s="93"/>
      <c r="EG28" s="93"/>
      <c r="EH28" s="93"/>
      <c r="EI28" s="93"/>
      <c r="EJ28" s="93"/>
      <c r="EK28" s="93"/>
      <c r="EL28" s="93"/>
      <c r="EM28" s="93"/>
      <c r="EN28" s="93"/>
      <c r="EO28" s="93"/>
      <c r="EP28" s="93"/>
      <c r="EQ28" s="93"/>
      <c r="ER28" s="93"/>
      <c r="ES28" s="93"/>
      <c r="ET28" s="93"/>
      <c r="EU28" s="93"/>
      <c r="EV28" s="93"/>
      <c r="EW28" s="93"/>
      <c r="EX28" s="93"/>
      <c r="EY28" s="93"/>
      <c r="EZ28" s="93"/>
      <c r="FA28" s="93"/>
      <c r="FB28" s="93"/>
      <c r="FC28" s="93"/>
      <c r="FD28" s="93"/>
      <c r="FE28" s="93"/>
      <c r="FF28" s="93"/>
      <c r="FG28" s="93"/>
      <c r="FH28" s="93"/>
      <c r="FI28" s="93"/>
      <c r="FJ28" s="93"/>
      <c r="FK28" s="93"/>
      <c r="FL28" s="93"/>
      <c r="FM28" s="93"/>
      <c r="FN28" s="93"/>
      <c r="FO28" s="93"/>
      <c r="FP28" s="93"/>
      <c r="FQ28" s="93"/>
      <c r="FR28" s="93"/>
      <c r="FS28" s="93"/>
      <c r="FT28" s="93"/>
    </row>
    <row r="29" customFormat="false" ht="15" hidden="false" customHeight="false" outlineLevel="0" collapsed="false">
      <c r="A29" s="0" t="n">
        <v>5</v>
      </c>
      <c r="B29" s="0" t="n">
        <v>3600</v>
      </c>
      <c r="C29" s="0" t="s">
        <v>155</v>
      </c>
      <c r="D29" s="0" t="s">
        <v>155</v>
      </c>
      <c r="E29" s="0" t="n">
        <f aca="false">IFERROR((C29-D29)/C29/'Project Inputs and Calcs'!$E$11,0)</f>
        <v>0</v>
      </c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93"/>
      <c r="DY29" s="93"/>
      <c r="DZ29" s="93"/>
      <c r="EA29" s="93"/>
      <c r="EB29" s="93"/>
      <c r="EC29" s="93"/>
      <c r="ED29" s="93"/>
      <c r="EE29" s="93"/>
      <c r="EF29" s="93"/>
      <c r="EG29" s="93"/>
      <c r="EH29" s="93"/>
      <c r="EI29" s="93"/>
      <c r="EJ29" s="93"/>
      <c r="EK29" s="93"/>
      <c r="EL29" s="93"/>
      <c r="EM29" s="93"/>
      <c r="EN29" s="93"/>
      <c r="EO29" s="93"/>
      <c r="EP29" s="93"/>
      <c r="EQ29" s="93"/>
      <c r="ER29" s="93"/>
      <c r="ES29" s="93"/>
      <c r="ET29" s="93"/>
      <c r="EU29" s="93"/>
      <c r="EV29" s="93"/>
      <c r="EW29" s="93"/>
      <c r="EX29" s="93"/>
      <c r="EY29" s="93"/>
      <c r="EZ29" s="93"/>
      <c r="FA29" s="93"/>
      <c r="FB29" s="93"/>
      <c r="FC29" s="93"/>
      <c r="FD29" s="93"/>
      <c r="FE29" s="93"/>
      <c r="FF29" s="93"/>
      <c r="FG29" s="93"/>
      <c r="FH29" s="93"/>
      <c r="FI29" s="93"/>
      <c r="FJ29" s="93"/>
      <c r="FK29" s="93"/>
      <c r="FL29" s="93"/>
      <c r="FM29" s="93"/>
      <c r="FN29" s="93"/>
      <c r="FO29" s="93"/>
      <c r="FP29" s="93"/>
      <c r="FQ29" s="93"/>
      <c r="FR29" s="93"/>
      <c r="FS29" s="93"/>
      <c r="FT29" s="93"/>
    </row>
    <row r="30" customFormat="false" ht="15" hidden="false" customHeight="false" outlineLevel="0" collapsed="false">
      <c r="A30" s="0" t="n">
        <v>5</v>
      </c>
      <c r="B30" s="0" t="n">
        <v>3700</v>
      </c>
      <c r="C30" s="0" t="s">
        <v>155</v>
      </c>
      <c r="D30" s="0" t="s">
        <v>155</v>
      </c>
      <c r="E30" s="0" t="n">
        <f aca="false">IFERROR((C30-D30)/C30/'Project Inputs and Calcs'!$E$11,0)</f>
        <v>0</v>
      </c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93"/>
      <c r="DY30" s="93"/>
      <c r="DZ30" s="93"/>
      <c r="EA30" s="93"/>
      <c r="EB30" s="93"/>
      <c r="EC30" s="93"/>
      <c r="ED30" s="93"/>
      <c r="EE30" s="93"/>
      <c r="EF30" s="93"/>
      <c r="EG30" s="93"/>
      <c r="EH30" s="93"/>
      <c r="EI30" s="93"/>
      <c r="EJ30" s="93"/>
      <c r="EK30" s="93"/>
      <c r="EL30" s="93"/>
      <c r="EM30" s="93"/>
      <c r="EN30" s="93"/>
      <c r="EO30" s="93"/>
      <c r="EP30" s="93"/>
      <c r="EQ30" s="93"/>
      <c r="ER30" s="93"/>
      <c r="ES30" s="93"/>
      <c r="ET30" s="93"/>
      <c r="EU30" s="93"/>
      <c r="EV30" s="93"/>
      <c r="EW30" s="93"/>
      <c r="EX30" s="93"/>
      <c r="EY30" s="93"/>
      <c r="EZ30" s="93"/>
      <c r="FA30" s="93"/>
      <c r="FB30" s="93"/>
      <c r="FC30" s="93"/>
      <c r="FD30" s="93"/>
      <c r="FE30" s="93"/>
      <c r="FF30" s="93"/>
      <c r="FG30" s="93"/>
      <c r="FH30" s="93"/>
      <c r="FI30" s="93"/>
      <c r="FJ30" s="93"/>
      <c r="FK30" s="93"/>
      <c r="FL30" s="93"/>
      <c r="FM30" s="93"/>
      <c r="FN30" s="93"/>
      <c r="FO30" s="93"/>
      <c r="FP30" s="93"/>
      <c r="FQ30" s="93"/>
      <c r="FR30" s="93"/>
      <c r="FS30" s="93"/>
      <c r="FT30" s="93"/>
    </row>
    <row r="31" customFormat="false" ht="15" hidden="false" customHeight="false" outlineLevel="0" collapsed="false">
      <c r="A31" s="0" t="n">
        <v>5</v>
      </c>
      <c r="B31" s="0" t="n">
        <v>3800</v>
      </c>
      <c r="C31" s="0" t="s">
        <v>155</v>
      </c>
      <c r="D31" s="0" t="s">
        <v>155</v>
      </c>
      <c r="E31" s="0" t="n">
        <f aca="false">IFERROR((C31-D31)/C31/'Project Inputs and Calcs'!$E$11,0)</f>
        <v>0</v>
      </c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  <c r="ER31" s="93"/>
      <c r="ES31" s="93"/>
      <c r="ET31" s="93"/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/>
      <c r="FF31" s="93"/>
      <c r="FG31" s="93"/>
      <c r="FH31" s="93"/>
      <c r="FI31" s="93"/>
      <c r="FJ31" s="93"/>
      <c r="FK31" s="93"/>
      <c r="FL31" s="93"/>
      <c r="FM31" s="93"/>
      <c r="FN31" s="93"/>
      <c r="FO31" s="93"/>
      <c r="FP31" s="93"/>
      <c r="FQ31" s="93"/>
      <c r="FR31" s="93"/>
      <c r="FS31" s="93"/>
      <c r="FT31" s="93"/>
    </row>
    <row r="32" customFormat="false" ht="15" hidden="false" customHeight="false" outlineLevel="0" collapsed="false">
      <c r="A32" s="0" t="n">
        <v>5</v>
      </c>
      <c r="B32" s="0" t="n">
        <v>3900</v>
      </c>
      <c r="C32" s="0" t="s">
        <v>155</v>
      </c>
      <c r="D32" s="0" t="s">
        <v>155</v>
      </c>
      <c r="E32" s="0" t="n">
        <f aca="false">IFERROR((C32-D32)/C32/'Project Inputs and Calcs'!$E$11,0)</f>
        <v>0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3"/>
      <c r="DU32" s="93"/>
      <c r="DV32" s="93"/>
      <c r="DW32" s="93"/>
      <c r="DX32" s="93"/>
      <c r="DY32" s="93"/>
      <c r="DZ32" s="93"/>
      <c r="EA32" s="93"/>
      <c r="EB32" s="93"/>
      <c r="EC32" s="93"/>
      <c r="ED32" s="93"/>
      <c r="EE32" s="93"/>
      <c r="EF32" s="93"/>
      <c r="EG32" s="93"/>
      <c r="EH32" s="93"/>
      <c r="EI32" s="93"/>
      <c r="EJ32" s="93"/>
      <c r="EK32" s="93"/>
      <c r="EL32" s="93"/>
      <c r="EM32" s="93"/>
      <c r="EN32" s="93"/>
      <c r="EO32" s="93"/>
      <c r="EP32" s="93"/>
      <c r="EQ32" s="93"/>
      <c r="ER32" s="93"/>
      <c r="ES32" s="93"/>
      <c r="ET32" s="93"/>
      <c r="EU32" s="93"/>
      <c r="EV32" s="93"/>
      <c r="EW32" s="93"/>
      <c r="EX32" s="93"/>
      <c r="EY32" s="93"/>
      <c r="EZ32" s="93"/>
      <c r="FA32" s="93"/>
      <c r="FB32" s="93"/>
      <c r="FC32" s="93"/>
      <c r="FD32" s="93"/>
      <c r="FE32" s="93"/>
      <c r="FF32" s="93"/>
      <c r="FG32" s="93"/>
      <c r="FH32" s="93"/>
      <c r="FI32" s="93"/>
      <c r="FJ32" s="93"/>
      <c r="FK32" s="93"/>
      <c r="FL32" s="93"/>
      <c r="FM32" s="93"/>
      <c r="FN32" s="93"/>
      <c r="FO32" s="93"/>
      <c r="FP32" s="93"/>
      <c r="FQ32" s="93"/>
      <c r="FR32" s="93"/>
      <c r="FS32" s="93"/>
      <c r="FT32" s="93"/>
    </row>
    <row r="33" customFormat="false" ht="15" hidden="false" customHeight="false" outlineLevel="0" collapsed="false">
      <c r="A33" s="0" t="n">
        <v>5</v>
      </c>
      <c r="B33" s="0" t="n">
        <v>4000</v>
      </c>
      <c r="C33" s="0" t="s">
        <v>155</v>
      </c>
      <c r="D33" s="0" t="s">
        <v>155</v>
      </c>
      <c r="E33" s="0" t="n">
        <f aca="false">IFERROR((C33-D33)/C33/'Project Inputs and Calcs'!$E$11,0)</f>
        <v>0</v>
      </c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93"/>
      <c r="CM33" s="93"/>
      <c r="CN33" s="93"/>
      <c r="CO33" s="93"/>
      <c r="CP33" s="93"/>
      <c r="CQ33" s="93"/>
      <c r="CR33" s="93"/>
      <c r="CS33" s="93"/>
      <c r="CT33" s="93"/>
      <c r="CU33" s="93"/>
      <c r="CV33" s="93"/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93"/>
      <c r="DO33" s="93"/>
      <c r="DP33" s="93"/>
      <c r="DQ33" s="93"/>
      <c r="DR33" s="93"/>
      <c r="DS33" s="93"/>
      <c r="DT33" s="93"/>
      <c r="DU33" s="93"/>
      <c r="DV33" s="93"/>
      <c r="DW33" s="93"/>
      <c r="DX33" s="93"/>
      <c r="DY33" s="93"/>
      <c r="DZ33" s="93"/>
      <c r="EA33" s="93"/>
      <c r="EB33" s="93"/>
      <c r="EC33" s="93"/>
      <c r="ED33" s="93"/>
      <c r="EE33" s="93"/>
      <c r="EF33" s="93"/>
      <c r="EG33" s="93"/>
      <c r="EH33" s="93"/>
      <c r="EI33" s="93"/>
      <c r="EJ33" s="93"/>
      <c r="EK33" s="93"/>
      <c r="EL33" s="93"/>
      <c r="EM33" s="93"/>
      <c r="EN33" s="93"/>
      <c r="EO33" s="93"/>
      <c r="EP33" s="93"/>
      <c r="EQ33" s="93"/>
      <c r="ER33" s="93"/>
      <c r="ES33" s="93"/>
      <c r="ET33" s="93"/>
      <c r="EU33" s="93"/>
      <c r="EV33" s="93"/>
      <c r="EW33" s="93"/>
      <c r="EX33" s="93"/>
      <c r="EY33" s="93"/>
      <c r="EZ33" s="93"/>
      <c r="FA33" s="93"/>
      <c r="FB33" s="93"/>
      <c r="FC33" s="93"/>
      <c r="FD33" s="93"/>
      <c r="FE33" s="93"/>
      <c r="FF33" s="93"/>
      <c r="FG33" s="93"/>
      <c r="FH33" s="93"/>
      <c r="FI33" s="93"/>
      <c r="FJ33" s="93"/>
      <c r="FK33" s="93"/>
      <c r="FL33" s="93"/>
      <c r="FM33" s="93"/>
      <c r="FN33" s="93"/>
      <c r="FO33" s="93"/>
      <c r="FP33" s="93"/>
      <c r="FQ33" s="93"/>
      <c r="FR33" s="93"/>
      <c r="FS33" s="93"/>
      <c r="FT33" s="93"/>
    </row>
    <row r="34" customFormat="false" ht="15" hidden="false" customHeight="false" outlineLevel="0" collapsed="false">
      <c r="A34" s="0" t="n">
        <v>5</v>
      </c>
      <c r="B34" s="0" t="n">
        <v>4100</v>
      </c>
      <c r="C34" s="0" t="s">
        <v>155</v>
      </c>
      <c r="D34" s="0" t="s">
        <v>155</v>
      </c>
      <c r="E34" s="0" t="n">
        <f aca="false">IFERROR((C34-D34)/C34/'Project Inputs and Calcs'!$E$11,0)</f>
        <v>0</v>
      </c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3"/>
      <c r="CD34" s="93"/>
      <c r="CE34" s="93"/>
      <c r="CF34" s="93"/>
      <c r="CG34" s="93"/>
      <c r="CH34" s="93"/>
      <c r="CI34" s="93"/>
      <c r="CJ34" s="93"/>
      <c r="CK34" s="93"/>
      <c r="CL34" s="93"/>
      <c r="CM34" s="93"/>
      <c r="CN34" s="93"/>
      <c r="CO34" s="93"/>
      <c r="CP34" s="93"/>
      <c r="CQ34" s="93"/>
      <c r="CR34" s="93"/>
      <c r="CS34" s="93"/>
      <c r="CT34" s="93"/>
      <c r="CU34" s="93"/>
      <c r="CV34" s="93"/>
      <c r="CW34" s="93"/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/>
      <c r="DV34" s="93"/>
      <c r="DW34" s="93"/>
      <c r="DX34" s="93"/>
      <c r="DY34" s="93"/>
      <c r="DZ34" s="93"/>
      <c r="EA34" s="93"/>
      <c r="EB34" s="93"/>
      <c r="EC34" s="93"/>
      <c r="ED34" s="93"/>
      <c r="EE34" s="93"/>
      <c r="EF34" s="93"/>
      <c r="EG34" s="93"/>
      <c r="EH34" s="93"/>
      <c r="EI34" s="93"/>
      <c r="EJ34" s="93"/>
      <c r="EK34" s="93"/>
      <c r="EL34" s="93"/>
      <c r="EM34" s="93"/>
      <c r="EN34" s="93"/>
      <c r="EO34" s="93"/>
      <c r="EP34" s="93"/>
      <c r="EQ34" s="93"/>
      <c r="ER34" s="93"/>
      <c r="ES34" s="93"/>
      <c r="ET34" s="93"/>
      <c r="EU34" s="93"/>
      <c r="EV34" s="93"/>
      <c r="EW34" s="93"/>
      <c r="EX34" s="93"/>
      <c r="EY34" s="93"/>
      <c r="EZ34" s="93"/>
      <c r="FA34" s="93"/>
      <c r="FB34" s="93"/>
      <c r="FC34" s="93"/>
      <c r="FD34" s="93"/>
      <c r="FE34" s="93"/>
      <c r="FF34" s="93"/>
      <c r="FG34" s="93"/>
      <c r="FH34" s="93"/>
      <c r="FI34" s="93"/>
      <c r="FJ34" s="93"/>
      <c r="FK34" s="93"/>
      <c r="FL34" s="93"/>
      <c r="FM34" s="93"/>
      <c r="FN34" s="93"/>
      <c r="FO34" s="93"/>
      <c r="FP34" s="93"/>
      <c r="FQ34" s="93"/>
      <c r="FR34" s="93"/>
      <c r="FS34" s="93"/>
      <c r="FT34" s="93"/>
    </row>
    <row r="35" customFormat="false" ht="15" hidden="false" customHeight="false" outlineLevel="0" collapsed="false">
      <c r="A35" s="0" t="n">
        <v>5</v>
      </c>
      <c r="B35" s="0" t="n">
        <v>4200</v>
      </c>
      <c r="C35" s="0" t="s">
        <v>155</v>
      </c>
      <c r="D35" s="0" t="s">
        <v>155</v>
      </c>
      <c r="E35" s="0" t="n">
        <f aca="false">IFERROR((C35-D35)/C35/'Project Inputs and Calcs'!$E$11,0)</f>
        <v>0</v>
      </c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/>
      <c r="DV35" s="93"/>
      <c r="DW35" s="93"/>
      <c r="DX35" s="93"/>
      <c r="DY35" s="93"/>
      <c r="DZ35" s="93"/>
      <c r="EA35" s="93"/>
      <c r="EB35" s="93"/>
      <c r="EC35" s="93"/>
      <c r="ED35" s="93"/>
      <c r="EE35" s="93"/>
      <c r="EF35" s="93"/>
      <c r="EG35" s="93"/>
      <c r="EH35" s="93"/>
      <c r="EI35" s="93"/>
      <c r="EJ35" s="93"/>
      <c r="EK35" s="93"/>
      <c r="EL35" s="93"/>
      <c r="EM35" s="93"/>
      <c r="EN35" s="93"/>
      <c r="EO35" s="93"/>
      <c r="EP35" s="93"/>
      <c r="EQ35" s="93"/>
      <c r="ER35" s="93"/>
      <c r="ES35" s="93"/>
      <c r="ET35" s="93"/>
      <c r="EU35" s="93"/>
      <c r="EV35" s="93"/>
      <c r="EW35" s="93"/>
      <c r="EX35" s="93"/>
      <c r="EY35" s="93"/>
      <c r="EZ35" s="93"/>
      <c r="FA35" s="93"/>
      <c r="FB35" s="93"/>
      <c r="FC35" s="93"/>
      <c r="FD35" s="93"/>
      <c r="FE35" s="93"/>
      <c r="FF35" s="93"/>
      <c r="FG35" s="93"/>
      <c r="FH35" s="93"/>
      <c r="FI35" s="93"/>
      <c r="FJ35" s="93"/>
      <c r="FK35" s="93"/>
      <c r="FL35" s="93"/>
      <c r="FM35" s="93"/>
      <c r="FN35" s="93"/>
      <c r="FO35" s="93"/>
      <c r="FP35" s="93"/>
      <c r="FQ35" s="93"/>
      <c r="FR35" s="93"/>
      <c r="FS35" s="93"/>
      <c r="FT35" s="93"/>
    </row>
    <row r="36" customFormat="false" ht="15" hidden="false" customHeight="false" outlineLevel="0" collapsed="false">
      <c r="A36" s="0" t="n">
        <v>5</v>
      </c>
      <c r="B36" s="0" t="n">
        <v>4300</v>
      </c>
      <c r="C36" s="0" t="s">
        <v>155</v>
      </c>
      <c r="D36" s="0" t="s">
        <v>155</v>
      </c>
      <c r="E36" s="0" t="n">
        <f aca="false">IFERROR((C36-D36)/C36/'Project Inputs and Calcs'!$E$11,0)</f>
        <v>0</v>
      </c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93"/>
      <c r="CB36" s="93"/>
      <c r="CC36" s="93"/>
      <c r="CD36" s="93"/>
      <c r="CE36" s="93"/>
      <c r="CF36" s="93"/>
      <c r="CG36" s="93"/>
      <c r="CH36" s="93"/>
      <c r="CI36" s="93"/>
      <c r="CJ36" s="93"/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93"/>
      <c r="DY36" s="93"/>
      <c r="DZ36" s="93"/>
      <c r="EA36" s="93"/>
      <c r="EB36" s="93"/>
      <c r="EC36" s="93"/>
      <c r="ED36" s="93"/>
      <c r="EE36" s="93"/>
      <c r="EF36" s="93"/>
      <c r="EG36" s="93"/>
      <c r="EH36" s="93"/>
      <c r="EI36" s="93"/>
      <c r="EJ36" s="93"/>
      <c r="EK36" s="93"/>
      <c r="EL36" s="93"/>
      <c r="EM36" s="93"/>
      <c r="EN36" s="93"/>
      <c r="EO36" s="93"/>
      <c r="EP36" s="93"/>
      <c r="EQ36" s="93"/>
      <c r="ER36" s="93"/>
      <c r="ES36" s="93"/>
      <c r="ET36" s="93"/>
      <c r="EU36" s="93"/>
      <c r="EV36" s="93"/>
      <c r="EW36" s="93"/>
      <c r="EX36" s="93"/>
      <c r="EY36" s="93"/>
      <c r="EZ36" s="93"/>
      <c r="FA36" s="93"/>
      <c r="FB36" s="93"/>
      <c r="FC36" s="93"/>
      <c r="FD36" s="93"/>
      <c r="FE36" s="93"/>
      <c r="FF36" s="93"/>
      <c r="FG36" s="93"/>
      <c r="FH36" s="93"/>
      <c r="FI36" s="93"/>
      <c r="FJ36" s="93"/>
      <c r="FK36" s="93"/>
      <c r="FL36" s="93"/>
      <c r="FM36" s="93"/>
      <c r="FN36" s="93"/>
      <c r="FO36" s="93"/>
      <c r="FP36" s="93"/>
      <c r="FQ36" s="93"/>
      <c r="FR36" s="93"/>
      <c r="FS36" s="93"/>
      <c r="FT36" s="93"/>
    </row>
    <row r="37" customFormat="false" ht="15" hidden="false" customHeight="false" outlineLevel="0" collapsed="false">
      <c r="A37" s="0" t="n">
        <v>5</v>
      </c>
      <c r="B37" s="0" t="n">
        <v>4400</v>
      </c>
      <c r="C37" s="0" t="s">
        <v>155</v>
      </c>
      <c r="D37" s="0" t="s">
        <v>155</v>
      </c>
      <c r="E37" s="0" t="n">
        <f aca="false">IFERROR((C37-D37)/C37/'Project Inputs and Calcs'!$E$11,0)</f>
        <v>0</v>
      </c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3"/>
      <c r="CC37" s="93"/>
      <c r="CD37" s="93"/>
      <c r="CE37" s="93"/>
      <c r="CF37" s="93"/>
      <c r="CG37" s="93"/>
      <c r="CH37" s="93"/>
      <c r="CI37" s="93"/>
      <c r="CJ37" s="93"/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93"/>
      <c r="DO37" s="93"/>
      <c r="DP37" s="93"/>
      <c r="DQ37" s="93"/>
      <c r="DR37" s="93"/>
      <c r="DS37" s="93"/>
      <c r="DT37" s="93"/>
      <c r="DU37" s="93"/>
      <c r="DV37" s="93"/>
      <c r="DW37" s="93"/>
      <c r="DX37" s="93"/>
      <c r="DY37" s="93"/>
      <c r="DZ37" s="93"/>
      <c r="EA37" s="93"/>
      <c r="EB37" s="93"/>
      <c r="EC37" s="93"/>
      <c r="ED37" s="93"/>
      <c r="EE37" s="93"/>
      <c r="EF37" s="93"/>
      <c r="EG37" s="93"/>
      <c r="EH37" s="93"/>
      <c r="EI37" s="93"/>
      <c r="EJ37" s="93"/>
      <c r="EK37" s="93"/>
      <c r="EL37" s="93"/>
      <c r="EM37" s="93"/>
      <c r="EN37" s="93"/>
      <c r="EO37" s="93"/>
      <c r="EP37" s="93"/>
      <c r="EQ37" s="93"/>
      <c r="ER37" s="93"/>
      <c r="ES37" s="93"/>
      <c r="ET37" s="93"/>
      <c r="EU37" s="93"/>
      <c r="EV37" s="93"/>
      <c r="EW37" s="93"/>
      <c r="EX37" s="93"/>
      <c r="EY37" s="93"/>
      <c r="EZ37" s="93"/>
      <c r="FA37" s="93"/>
      <c r="FB37" s="93"/>
      <c r="FC37" s="93"/>
      <c r="FD37" s="93"/>
      <c r="FE37" s="93"/>
      <c r="FF37" s="93"/>
      <c r="FG37" s="93"/>
      <c r="FH37" s="93"/>
      <c r="FI37" s="93"/>
      <c r="FJ37" s="93"/>
      <c r="FK37" s="93"/>
      <c r="FL37" s="93"/>
      <c r="FM37" s="93"/>
      <c r="FN37" s="93"/>
      <c r="FO37" s="93"/>
      <c r="FP37" s="93"/>
      <c r="FQ37" s="93"/>
      <c r="FR37" s="93"/>
      <c r="FS37" s="93"/>
      <c r="FT37" s="93"/>
    </row>
    <row r="38" customFormat="false" ht="15" hidden="false" customHeight="false" outlineLevel="0" collapsed="false">
      <c r="A38" s="0" t="n">
        <v>5</v>
      </c>
      <c r="B38" s="0" t="n">
        <v>4500</v>
      </c>
      <c r="C38" s="0" t="s">
        <v>155</v>
      </c>
      <c r="D38" s="0" t="s">
        <v>155</v>
      </c>
      <c r="E38" s="0" t="n">
        <f aca="false">IFERROR((C38-D38)/C38/'Project Inputs and Calcs'!$E$11,0)</f>
        <v>0</v>
      </c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3"/>
      <c r="CC38" s="93"/>
      <c r="CD38" s="93"/>
      <c r="CE38" s="93"/>
      <c r="CF38" s="93"/>
      <c r="CG38" s="93"/>
      <c r="CH38" s="93"/>
      <c r="CI38" s="93"/>
      <c r="CJ38" s="93"/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3"/>
      <c r="DP38" s="93"/>
      <c r="DQ38" s="93"/>
      <c r="DR38" s="93"/>
      <c r="DS38" s="93"/>
      <c r="DT38" s="93"/>
      <c r="DU38" s="93"/>
      <c r="DV38" s="93"/>
      <c r="DW38" s="93"/>
      <c r="DX38" s="93"/>
      <c r="DY38" s="93"/>
      <c r="DZ38" s="93"/>
      <c r="EA38" s="93"/>
      <c r="EB38" s="93"/>
      <c r="EC38" s="93"/>
      <c r="ED38" s="93"/>
      <c r="EE38" s="93"/>
      <c r="EF38" s="93"/>
      <c r="EG38" s="93"/>
      <c r="EH38" s="93"/>
      <c r="EI38" s="93"/>
      <c r="EJ38" s="93"/>
      <c r="EK38" s="93"/>
      <c r="EL38" s="93"/>
      <c r="EM38" s="93"/>
      <c r="EN38" s="93"/>
      <c r="EO38" s="93"/>
      <c r="EP38" s="93"/>
      <c r="EQ38" s="93"/>
      <c r="ER38" s="93"/>
      <c r="ES38" s="93"/>
      <c r="ET38" s="93"/>
      <c r="EU38" s="93"/>
      <c r="EV38" s="93"/>
      <c r="EW38" s="93"/>
      <c r="EX38" s="93"/>
      <c r="EY38" s="93"/>
      <c r="EZ38" s="93"/>
      <c r="FA38" s="93"/>
      <c r="FB38" s="93"/>
      <c r="FC38" s="93"/>
      <c r="FD38" s="93"/>
      <c r="FE38" s="93"/>
      <c r="FF38" s="93"/>
      <c r="FG38" s="93"/>
      <c r="FH38" s="93"/>
      <c r="FI38" s="93"/>
      <c r="FJ38" s="93"/>
      <c r="FK38" s="93"/>
      <c r="FL38" s="93"/>
      <c r="FM38" s="93"/>
      <c r="FN38" s="93"/>
      <c r="FO38" s="93"/>
      <c r="FP38" s="93"/>
      <c r="FQ38" s="93"/>
      <c r="FR38" s="93"/>
      <c r="FS38" s="93"/>
      <c r="FT38" s="93"/>
    </row>
    <row r="39" customFormat="false" ht="15" hidden="false" customHeight="false" outlineLevel="0" collapsed="false">
      <c r="A39" s="0" t="n">
        <v>5</v>
      </c>
      <c r="B39" s="0" t="n">
        <v>4600</v>
      </c>
      <c r="C39" s="0" t="s">
        <v>155</v>
      </c>
      <c r="D39" s="0" t="s">
        <v>155</v>
      </c>
      <c r="E39" s="0" t="n">
        <f aca="false">IFERROR((C39-D39)/C39/'Project Inputs and Calcs'!$E$11,0)</f>
        <v>0</v>
      </c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/>
      <c r="DV39" s="93"/>
      <c r="DW39" s="93"/>
      <c r="DX39" s="93"/>
      <c r="DY39" s="93"/>
      <c r="DZ39" s="93"/>
      <c r="EA39" s="93"/>
      <c r="EB39" s="93"/>
      <c r="EC39" s="93"/>
      <c r="ED39" s="93"/>
      <c r="EE39" s="93"/>
      <c r="EF39" s="93"/>
      <c r="EG39" s="93"/>
      <c r="EH39" s="93"/>
      <c r="EI39" s="93"/>
      <c r="EJ39" s="93"/>
      <c r="EK39" s="93"/>
      <c r="EL39" s="93"/>
      <c r="EM39" s="93"/>
      <c r="EN39" s="93"/>
      <c r="EO39" s="93"/>
      <c r="EP39" s="93"/>
      <c r="EQ39" s="93"/>
      <c r="ER39" s="93"/>
      <c r="ES39" s="93"/>
      <c r="ET39" s="93"/>
      <c r="EU39" s="93"/>
      <c r="EV39" s="93"/>
      <c r="EW39" s="93"/>
      <c r="EX39" s="93"/>
      <c r="EY39" s="93"/>
      <c r="EZ39" s="93"/>
      <c r="FA39" s="93"/>
      <c r="FB39" s="93"/>
      <c r="FC39" s="93"/>
      <c r="FD39" s="93"/>
      <c r="FE39" s="93"/>
      <c r="FF39" s="93"/>
      <c r="FG39" s="93"/>
      <c r="FH39" s="93"/>
      <c r="FI39" s="93"/>
      <c r="FJ39" s="93"/>
      <c r="FK39" s="93"/>
      <c r="FL39" s="93"/>
      <c r="FM39" s="93"/>
      <c r="FN39" s="93"/>
      <c r="FO39" s="93"/>
      <c r="FP39" s="93"/>
      <c r="FQ39" s="93"/>
      <c r="FR39" s="93"/>
      <c r="FS39" s="93"/>
      <c r="FT39" s="93"/>
    </row>
    <row r="40" customFormat="false" ht="15" hidden="false" customHeight="false" outlineLevel="0" collapsed="false">
      <c r="A40" s="0" t="n">
        <v>5</v>
      </c>
      <c r="B40" s="0" t="n">
        <v>4700</v>
      </c>
      <c r="C40" s="0" t="s">
        <v>155</v>
      </c>
      <c r="D40" s="0" t="s">
        <v>155</v>
      </c>
      <c r="E40" s="0" t="n">
        <f aca="false">IFERROR((C40-D40)/C40/'Project Inputs and Calcs'!$E$11,0)</f>
        <v>0</v>
      </c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3"/>
      <c r="DP40" s="93"/>
      <c r="DQ40" s="93"/>
      <c r="DR40" s="93"/>
      <c r="DS40" s="93"/>
      <c r="DT40" s="93"/>
      <c r="DU40" s="93"/>
      <c r="DV40" s="93"/>
      <c r="DW40" s="93"/>
      <c r="DX40" s="93"/>
      <c r="DY40" s="93"/>
      <c r="DZ40" s="93"/>
      <c r="EA40" s="93"/>
      <c r="EB40" s="93"/>
      <c r="EC40" s="93"/>
      <c r="ED40" s="93"/>
      <c r="EE40" s="93"/>
      <c r="EF40" s="93"/>
      <c r="EG40" s="93"/>
      <c r="EH40" s="93"/>
      <c r="EI40" s="93"/>
      <c r="EJ40" s="93"/>
      <c r="EK40" s="93"/>
      <c r="EL40" s="93"/>
      <c r="EM40" s="93"/>
      <c r="EN40" s="93"/>
      <c r="EO40" s="93"/>
      <c r="EP40" s="93"/>
      <c r="EQ40" s="93"/>
      <c r="ER40" s="93"/>
      <c r="ES40" s="93"/>
      <c r="ET40" s="93"/>
      <c r="EU40" s="93"/>
      <c r="EV40" s="93"/>
      <c r="EW40" s="93"/>
      <c r="EX40" s="93"/>
      <c r="EY40" s="93"/>
      <c r="EZ40" s="93"/>
      <c r="FA40" s="93"/>
      <c r="FB40" s="93"/>
      <c r="FC40" s="93"/>
      <c r="FD40" s="93"/>
      <c r="FE40" s="93"/>
      <c r="FF40" s="93"/>
      <c r="FG40" s="93"/>
      <c r="FH40" s="93"/>
      <c r="FI40" s="93"/>
      <c r="FJ40" s="93"/>
      <c r="FK40" s="93"/>
      <c r="FL40" s="93"/>
      <c r="FM40" s="93"/>
      <c r="FN40" s="93"/>
      <c r="FO40" s="93"/>
      <c r="FP40" s="93"/>
      <c r="FQ40" s="93"/>
      <c r="FR40" s="93"/>
      <c r="FS40" s="93"/>
      <c r="FT40" s="93"/>
    </row>
    <row r="41" customFormat="false" ht="15" hidden="false" customHeight="false" outlineLevel="0" collapsed="false">
      <c r="A41" s="0" t="n">
        <v>5</v>
      </c>
      <c r="B41" s="0" t="n">
        <v>4800</v>
      </c>
      <c r="C41" s="0" t="s">
        <v>155</v>
      </c>
      <c r="D41" s="0" t="s">
        <v>155</v>
      </c>
      <c r="E41" s="0" t="n">
        <f aca="false">IFERROR((C41-D41)/C41/'Project Inputs and Calcs'!$E$11,0)</f>
        <v>0</v>
      </c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93"/>
      <c r="BZ41" s="93"/>
      <c r="CA41" s="93"/>
      <c r="CB41" s="93"/>
      <c r="CC41" s="93"/>
      <c r="CD41" s="93"/>
      <c r="CE41" s="93"/>
      <c r="CF41" s="93"/>
      <c r="CG41" s="93"/>
      <c r="CH41" s="93"/>
      <c r="CI41" s="93"/>
      <c r="CJ41" s="93"/>
      <c r="CK41" s="93"/>
      <c r="CL41" s="93"/>
      <c r="CM41" s="93"/>
      <c r="CN41" s="93"/>
      <c r="CO41" s="93"/>
      <c r="CP41" s="93"/>
      <c r="CQ41" s="93"/>
      <c r="CR41" s="93"/>
      <c r="CS41" s="93"/>
      <c r="CT41" s="93"/>
      <c r="CU41" s="93"/>
      <c r="CV41" s="93"/>
      <c r="CW41" s="93"/>
      <c r="CX41" s="93"/>
      <c r="CY41" s="93"/>
      <c r="CZ41" s="93"/>
      <c r="DA41" s="93"/>
      <c r="DB41" s="93"/>
      <c r="DC41" s="93"/>
      <c r="DD41" s="93"/>
      <c r="DE41" s="93"/>
      <c r="DF41" s="93"/>
      <c r="DG41" s="93"/>
      <c r="DH41" s="93"/>
      <c r="DI41" s="93"/>
      <c r="DJ41" s="93"/>
      <c r="DK41" s="93"/>
      <c r="DL41" s="93"/>
      <c r="DM41" s="93"/>
      <c r="DN41" s="93"/>
      <c r="DO41" s="93"/>
      <c r="DP41" s="93"/>
      <c r="DQ41" s="93"/>
      <c r="DR41" s="93"/>
      <c r="DS41" s="93"/>
      <c r="DT41" s="93"/>
      <c r="DU41" s="93"/>
      <c r="DV41" s="93"/>
      <c r="DW41" s="93"/>
      <c r="DX41" s="93"/>
      <c r="DY41" s="93"/>
      <c r="DZ41" s="93"/>
      <c r="EA41" s="93"/>
      <c r="EB41" s="93"/>
      <c r="EC41" s="93"/>
      <c r="ED41" s="93"/>
      <c r="EE41" s="93"/>
      <c r="EF41" s="93"/>
      <c r="EG41" s="93"/>
      <c r="EH41" s="93"/>
      <c r="EI41" s="93"/>
      <c r="EJ41" s="93"/>
      <c r="EK41" s="93"/>
      <c r="EL41" s="93"/>
      <c r="EM41" s="93"/>
      <c r="EN41" s="93"/>
      <c r="EO41" s="93"/>
      <c r="EP41" s="93"/>
      <c r="EQ41" s="93"/>
      <c r="ER41" s="93"/>
      <c r="ES41" s="93"/>
      <c r="ET41" s="93"/>
      <c r="EU41" s="93"/>
      <c r="EV41" s="93"/>
      <c r="EW41" s="93"/>
      <c r="EX41" s="93"/>
      <c r="EY41" s="93"/>
      <c r="EZ41" s="93"/>
      <c r="FA41" s="93"/>
      <c r="FB41" s="93"/>
      <c r="FC41" s="93"/>
      <c r="FD41" s="93"/>
      <c r="FE41" s="93"/>
      <c r="FF41" s="93"/>
      <c r="FG41" s="93"/>
      <c r="FH41" s="93"/>
      <c r="FI41" s="93"/>
      <c r="FJ41" s="93"/>
      <c r="FK41" s="93"/>
      <c r="FL41" s="93"/>
      <c r="FM41" s="93"/>
      <c r="FN41" s="93"/>
      <c r="FO41" s="93"/>
      <c r="FP41" s="93"/>
      <c r="FQ41" s="93"/>
      <c r="FR41" s="93"/>
      <c r="FS41" s="93"/>
      <c r="FT41" s="93"/>
    </row>
    <row r="42" customFormat="false" ht="15" hidden="false" customHeight="false" outlineLevel="0" collapsed="false">
      <c r="A42" s="0" t="n">
        <v>5</v>
      </c>
      <c r="B42" s="0" t="n">
        <v>4900</v>
      </c>
      <c r="C42" s="0" t="s">
        <v>155</v>
      </c>
      <c r="D42" s="0" t="s">
        <v>155</v>
      </c>
      <c r="E42" s="0" t="n">
        <f aca="false">IFERROR((C42-D42)/C42/'Project Inputs and Calcs'!$E$11,0)</f>
        <v>0</v>
      </c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3"/>
      <c r="CW42" s="93"/>
      <c r="CX42" s="93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/>
      <c r="DJ42" s="93"/>
      <c r="DK42" s="93"/>
      <c r="DL42" s="93"/>
      <c r="DM42" s="93"/>
      <c r="DN42" s="93"/>
      <c r="DO42" s="93"/>
      <c r="DP42" s="93"/>
      <c r="DQ42" s="93"/>
      <c r="DR42" s="93"/>
      <c r="DS42" s="93"/>
      <c r="DT42" s="93"/>
      <c r="DU42" s="93"/>
      <c r="DV42" s="93"/>
      <c r="DW42" s="93"/>
      <c r="DX42" s="93"/>
      <c r="DY42" s="93"/>
      <c r="DZ42" s="93"/>
      <c r="EA42" s="93"/>
      <c r="EB42" s="93"/>
      <c r="EC42" s="93"/>
      <c r="ED42" s="93"/>
      <c r="EE42" s="93"/>
      <c r="EF42" s="93"/>
      <c r="EG42" s="93"/>
      <c r="EH42" s="93"/>
      <c r="EI42" s="93"/>
      <c r="EJ42" s="93"/>
      <c r="EK42" s="93"/>
      <c r="EL42" s="93"/>
      <c r="EM42" s="93"/>
      <c r="EN42" s="93"/>
      <c r="EO42" s="93"/>
      <c r="EP42" s="93"/>
      <c r="EQ42" s="93"/>
      <c r="ER42" s="93"/>
      <c r="ES42" s="93"/>
      <c r="ET42" s="93"/>
      <c r="EU42" s="93"/>
      <c r="EV42" s="93"/>
      <c r="EW42" s="93"/>
      <c r="EX42" s="93"/>
      <c r="EY42" s="93"/>
      <c r="EZ42" s="93"/>
      <c r="FA42" s="93"/>
      <c r="FB42" s="93"/>
      <c r="FC42" s="93"/>
      <c r="FD42" s="93"/>
      <c r="FE42" s="93"/>
      <c r="FF42" s="93"/>
      <c r="FG42" s="93"/>
      <c r="FH42" s="93"/>
      <c r="FI42" s="93"/>
      <c r="FJ42" s="93"/>
      <c r="FK42" s="93"/>
      <c r="FL42" s="93"/>
      <c r="FM42" s="93"/>
      <c r="FN42" s="93"/>
      <c r="FO42" s="93"/>
      <c r="FP42" s="93"/>
      <c r="FQ42" s="93"/>
      <c r="FR42" s="93"/>
      <c r="FS42" s="93"/>
      <c r="FT42" s="93"/>
    </row>
    <row r="43" customFormat="false" ht="15" hidden="false" customHeight="false" outlineLevel="0" collapsed="false">
      <c r="A43" s="0" t="n">
        <v>5</v>
      </c>
      <c r="B43" s="0" t="n">
        <v>5000</v>
      </c>
      <c r="C43" s="0" t="s">
        <v>155</v>
      </c>
      <c r="D43" s="0" t="s">
        <v>155</v>
      </c>
      <c r="E43" s="0" t="n">
        <f aca="false">IFERROR((C43-D43)/C43/'Project Inputs and Calcs'!$E$11,0)</f>
        <v>0</v>
      </c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/>
      <c r="DV43" s="93"/>
      <c r="DW43" s="93"/>
      <c r="DX43" s="93"/>
      <c r="DY43" s="93"/>
      <c r="DZ43" s="93"/>
      <c r="EA43" s="93"/>
      <c r="EB43" s="93"/>
      <c r="EC43" s="93"/>
      <c r="ED43" s="93"/>
      <c r="EE43" s="93"/>
      <c r="EF43" s="93"/>
      <c r="EG43" s="93"/>
      <c r="EH43" s="93"/>
      <c r="EI43" s="93"/>
      <c r="EJ43" s="93"/>
      <c r="EK43" s="93"/>
      <c r="EL43" s="93"/>
      <c r="EM43" s="93"/>
      <c r="EN43" s="93"/>
      <c r="EO43" s="93"/>
      <c r="EP43" s="93"/>
      <c r="EQ43" s="93"/>
      <c r="ER43" s="93"/>
      <c r="ES43" s="93"/>
      <c r="ET43" s="93"/>
      <c r="EU43" s="93"/>
      <c r="EV43" s="93"/>
      <c r="EW43" s="93"/>
      <c r="EX43" s="93"/>
      <c r="EY43" s="93"/>
      <c r="EZ43" s="93"/>
      <c r="FA43" s="93"/>
      <c r="FB43" s="93"/>
      <c r="FC43" s="93"/>
      <c r="FD43" s="93"/>
      <c r="FE43" s="93"/>
      <c r="FF43" s="93"/>
      <c r="FG43" s="93"/>
      <c r="FH43" s="93"/>
      <c r="FI43" s="93"/>
      <c r="FJ43" s="93"/>
      <c r="FK43" s="93"/>
      <c r="FL43" s="93"/>
      <c r="FM43" s="93"/>
      <c r="FN43" s="93"/>
      <c r="FO43" s="93"/>
      <c r="FP43" s="93"/>
      <c r="FQ43" s="93"/>
      <c r="FR43" s="93"/>
      <c r="FS43" s="93"/>
      <c r="FT43" s="93"/>
    </row>
    <row r="44" customFormat="false" ht="15" hidden="false" customHeight="false" outlineLevel="0" collapsed="false">
      <c r="A44" s="0" t="n">
        <v>5</v>
      </c>
      <c r="B44" s="0" t="n">
        <v>5100</v>
      </c>
      <c r="C44" s="0" t="s">
        <v>155</v>
      </c>
      <c r="D44" s="0" t="s">
        <v>155</v>
      </c>
      <c r="E44" s="0" t="n">
        <f aca="false">IFERROR((C44-D44)/C44/'Project Inputs and Calcs'!$E$11,0)</f>
        <v>0</v>
      </c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3"/>
      <c r="DV44" s="93"/>
      <c r="DW44" s="93"/>
      <c r="DX44" s="93"/>
      <c r="DY44" s="93"/>
      <c r="DZ44" s="93"/>
      <c r="EA44" s="93"/>
      <c r="EB44" s="93"/>
      <c r="EC44" s="93"/>
      <c r="ED44" s="93"/>
      <c r="EE44" s="93"/>
      <c r="EF44" s="93"/>
      <c r="EG44" s="93"/>
      <c r="EH44" s="93"/>
      <c r="EI44" s="93"/>
      <c r="EJ44" s="93"/>
      <c r="EK44" s="93"/>
      <c r="EL44" s="93"/>
      <c r="EM44" s="93"/>
      <c r="EN44" s="93"/>
      <c r="EO44" s="93"/>
      <c r="EP44" s="93"/>
      <c r="EQ44" s="93"/>
      <c r="ER44" s="93"/>
      <c r="ES44" s="93"/>
      <c r="ET44" s="93"/>
      <c r="EU44" s="93"/>
      <c r="EV44" s="93"/>
      <c r="EW44" s="93"/>
      <c r="EX44" s="93"/>
      <c r="EY44" s="93"/>
      <c r="EZ44" s="93"/>
      <c r="FA44" s="93"/>
      <c r="FB44" s="93"/>
      <c r="FC44" s="93"/>
      <c r="FD44" s="93"/>
      <c r="FE44" s="93"/>
      <c r="FF44" s="93"/>
      <c r="FG44" s="93"/>
      <c r="FH44" s="93"/>
      <c r="FI44" s="93"/>
      <c r="FJ44" s="93"/>
      <c r="FK44" s="93"/>
      <c r="FL44" s="93"/>
      <c r="FM44" s="93"/>
      <c r="FN44" s="93"/>
      <c r="FO44" s="93"/>
      <c r="FP44" s="93"/>
      <c r="FQ44" s="93"/>
      <c r="FR44" s="93"/>
      <c r="FS44" s="93"/>
      <c r="FT44" s="93"/>
    </row>
    <row r="45" customFormat="false" ht="15" hidden="false" customHeight="false" outlineLevel="0" collapsed="false">
      <c r="A45" s="0" t="n">
        <v>5</v>
      </c>
      <c r="B45" s="0" t="n">
        <v>5200</v>
      </c>
      <c r="C45" s="0" t="s">
        <v>155</v>
      </c>
      <c r="D45" s="0" t="s">
        <v>155</v>
      </c>
      <c r="E45" s="0" t="n">
        <f aca="false">IFERROR((C45-D45)/C45/'Project Inputs and Calcs'!$E$11,0)</f>
        <v>0</v>
      </c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/>
      <c r="EH45" s="93"/>
      <c r="EI45" s="93"/>
      <c r="EJ45" s="93"/>
      <c r="EK45" s="93"/>
      <c r="EL45" s="93"/>
      <c r="EM45" s="93"/>
      <c r="EN45" s="93"/>
      <c r="EO45" s="93"/>
      <c r="EP45" s="93"/>
      <c r="EQ45" s="93"/>
      <c r="ER45" s="93"/>
      <c r="ES45" s="93"/>
      <c r="ET45" s="93"/>
      <c r="EU45" s="93"/>
      <c r="EV45" s="93"/>
      <c r="EW45" s="93"/>
      <c r="EX45" s="93"/>
      <c r="EY45" s="93"/>
      <c r="EZ45" s="93"/>
      <c r="FA45" s="93"/>
      <c r="FB45" s="93"/>
      <c r="FC45" s="93"/>
      <c r="FD45" s="93"/>
      <c r="FE45" s="93"/>
      <c r="FF45" s="93"/>
      <c r="FG45" s="93"/>
      <c r="FH45" s="93"/>
      <c r="FI45" s="93"/>
      <c r="FJ45" s="93"/>
      <c r="FK45" s="93"/>
      <c r="FL45" s="93"/>
      <c r="FM45" s="93"/>
      <c r="FN45" s="93"/>
      <c r="FO45" s="93"/>
      <c r="FP45" s="93"/>
      <c r="FQ45" s="93"/>
      <c r="FR45" s="93"/>
      <c r="FS45" s="93"/>
      <c r="FT45" s="93"/>
    </row>
    <row r="46" customFormat="false" ht="15" hidden="false" customHeight="false" outlineLevel="0" collapsed="false">
      <c r="A46" s="0" t="n">
        <v>5</v>
      </c>
      <c r="B46" s="0" t="n">
        <v>5300</v>
      </c>
      <c r="C46" s="0" t="s">
        <v>155</v>
      </c>
      <c r="D46" s="0" t="s">
        <v>155</v>
      </c>
      <c r="E46" s="0" t="n">
        <f aca="false">IFERROR((C46-D46)/C46/'Project Inputs and Calcs'!$E$11,0)</f>
        <v>0</v>
      </c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/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  <c r="EV46" s="93"/>
      <c r="EW46" s="93"/>
      <c r="EX46" s="93"/>
      <c r="EY46" s="93"/>
      <c r="EZ46" s="93"/>
      <c r="FA46" s="93"/>
      <c r="FB46" s="93"/>
      <c r="FC46" s="93"/>
      <c r="FD46" s="93"/>
      <c r="FE46" s="93"/>
      <c r="FF46" s="93"/>
      <c r="FG46" s="93"/>
      <c r="FH46" s="93"/>
      <c r="FI46" s="93"/>
      <c r="FJ46" s="93"/>
      <c r="FK46" s="93"/>
      <c r="FL46" s="93"/>
      <c r="FM46" s="93"/>
      <c r="FN46" s="93"/>
      <c r="FO46" s="93"/>
      <c r="FP46" s="93"/>
      <c r="FQ46" s="93"/>
      <c r="FR46" s="93"/>
      <c r="FS46" s="93"/>
      <c r="FT46" s="93"/>
    </row>
    <row r="47" customFormat="false" ht="15" hidden="false" customHeight="false" outlineLevel="0" collapsed="false">
      <c r="A47" s="0" t="n">
        <v>5</v>
      </c>
      <c r="B47" s="0" t="n">
        <v>5400</v>
      </c>
      <c r="C47" s="0" t="s">
        <v>155</v>
      </c>
      <c r="D47" s="0" t="s">
        <v>155</v>
      </c>
      <c r="E47" s="0" t="n">
        <f aca="false">IFERROR((C47-D47)/C47/'Project Inputs and Calcs'!$E$11,0)</f>
        <v>0</v>
      </c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/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  <c r="EM47" s="93"/>
      <c r="EN47" s="93"/>
      <c r="EO47" s="93"/>
      <c r="EP47" s="93"/>
      <c r="EQ47" s="93"/>
      <c r="ER47" s="93"/>
      <c r="ES47" s="93"/>
      <c r="ET47" s="93"/>
      <c r="EU47" s="93"/>
      <c r="EV47" s="93"/>
      <c r="EW47" s="93"/>
      <c r="EX47" s="93"/>
      <c r="EY47" s="93"/>
      <c r="EZ47" s="93"/>
      <c r="FA47" s="93"/>
      <c r="FB47" s="93"/>
      <c r="FC47" s="93"/>
      <c r="FD47" s="93"/>
      <c r="FE47" s="93"/>
      <c r="FF47" s="93"/>
      <c r="FG47" s="93"/>
      <c r="FH47" s="93"/>
      <c r="FI47" s="93"/>
      <c r="FJ47" s="93"/>
      <c r="FK47" s="93"/>
      <c r="FL47" s="93"/>
      <c r="FM47" s="93"/>
      <c r="FN47" s="93"/>
      <c r="FO47" s="93"/>
      <c r="FP47" s="93"/>
      <c r="FQ47" s="93"/>
      <c r="FR47" s="93"/>
      <c r="FS47" s="93"/>
      <c r="FT47" s="93"/>
    </row>
    <row r="48" customFormat="false" ht="15" hidden="false" customHeight="false" outlineLevel="0" collapsed="false">
      <c r="A48" s="0" t="n">
        <v>5</v>
      </c>
      <c r="B48" s="0" t="n">
        <v>5500</v>
      </c>
      <c r="C48" s="0" t="s">
        <v>155</v>
      </c>
      <c r="D48" s="0" t="s">
        <v>155</v>
      </c>
      <c r="E48" s="0" t="n">
        <f aca="false">IFERROR((C48-D48)/C48/'Project Inputs and Calcs'!$E$11,0)</f>
        <v>0</v>
      </c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/>
      <c r="CL48" s="93"/>
      <c r="CM48" s="93"/>
      <c r="CN48" s="93"/>
      <c r="CO48" s="93"/>
      <c r="CP48" s="93"/>
      <c r="CQ48" s="93"/>
      <c r="CR48" s="93"/>
      <c r="CS48" s="93"/>
      <c r="CT48" s="93"/>
      <c r="CU48" s="93"/>
      <c r="CV48" s="93"/>
      <c r="CW48" s="9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  <c r="EM48" s="93"/>
      <c r="EN48" s="93"/>
      <c r="EO48" s="93"/>
      <c r="EP48" s="93"/>
      <c r="EQ48" s="93"/>
      <c r="ER48" s="93"/>
      <c r="ES48" s="93"/>
      <c r="ET48" s="93"/>
      <c r="EU48" s="93"/>
      <c r="EV48" s="93"/>
      <c r="EW48" s="93"/>
      <c r="EX48" s="93"/>
      <c r="EY48" s="93"/>
      <c r="EZ48" s="93"/>
      <c r="FA48" s="93"/>
      <c r="FB48" s="93"/>
      <c r="FC48" s="93"/>
      <c r="FD48" s="93"/>
      <c r="FE48" s="93"/>
      <c r="FF48" s="93"/>
      <c r="FG48" s="93"/>
      <c r="FH48" s="93"/>
      <c r="FI48" s="93"/>
      <c r="FJ48" s="93"/>
      <c r="FK48" s="93"/>
      <c r="FL48" s="93"/>
      <c r="FM48" s="93"/>
      <c r="FN48" s="93"/>
      <c r="FO48" s="93"/>
      <c r="FP48" s="93"/>
      <c r="FQ48" s="93"/>
      <c r="FR48" s="93"/>
      <c r="FS48" s="93"/>
      <c r="FT48" s="93"/>
    </row>
    <row r="49" customFormat="false" ht="15" hidden="false" customHeight="false" outlineLevel="0" collapsed="false">
      <c r="A49" s="0" t="n">
        <v>5</v>
      </c>
      <c r="B49" s="0" t="n">
        <v>5600</v>
      </c>
      <c r="C49" s="0" t="s">
        <v>155</v>
      </c>
      <c r="D49" s="0" t="s">
        <v>155</v>
      </c>
      <c r="E49" s="0" t="n">
        <f aca="false">IFERROR((C49-D49)/C49/'Project Inputs and Calcs'!$E$11,0)</f>
        <v>0</v>
      </c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/>
      <c r="CI49" s="93"/>
      <c r="CJ49" s="93"/>
      <c r="CK49" s="93"/>
      <c r="CL49" s="93"/>
      <c r="CM49" s="93"/>
      <c r="CN49" s="93"/>
      <c r="CO49" s="93"/>
      <c r="CP49" s="93"/>
      <c r="CQ49" s="93"/>
      <c r="CR49" s="93"/>
      <c r="CS49" s="93"/>
      <c r="CT49" s="93"/>
      <c r="CU49" s="93"/>
      <c r="CV49" s="93"/>
      <c r="CW49" s="9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  <c r="EM49" s="93"/>
      <c r="EN49" s="93"/>
      <c r="EO49" s="93"/>
      <c r="EP49" s="93"/>
      <c r="EQ49" s="93"/>
      <c r="ER49" s="93"/>
      <c r="ES49" s="93"/>
      <c r="ET49" s="93"/>
      <c r="EU49" s="93"/>
      <c r="EV49" s="93"/>
      <c r="EW49" s="93"/>
      <c r="EX49" s="93"/>
      <c r="EY49" s="93"/>
      <c r="EZ49" s="93"/>
      <c r="FA49" s="93"/>
      <c r="FB49" s="93"/>
      <c r="FC49" s="93"/>
      <c r="FD49" s="93"/>
      <c r="FE49" s="93"/>
      <c r="FF49" s="93"/>
      <c r="FG49" s="93"/>
      <c r="FH49" s="93"/>
      <c r="FI49" s="93"/>
      <c r="FJ49" s="93"/>
      <c r="FK49" s="93"/>
      <c r="FL49" s="93"/>
      <c r="FM49" s="93"/>
      <c r="FN49" s="93"/>
      <c r="FO49" s="93"/>
      <c r="FP49" s="93"/>
      <c r="FQ49" s="93"/>
      <c r="FR49" s="93"/>
      <c r="FS49" s="93"/>
      <c r="FT49" s="93"/>
    </row>
    <row r="50" customFormat="false" ht="15" hidden="false" customHeight="false" outlineLevel="0" collapsed="false">
      <c r="A50" s="0" t="n">
        <v>5</v>
      </c>
      <c r="B50" s="0" t="n">
        <v>5700</v>
      </c>
      <c r="C50" s="0" t="s">
        <v>155</v>
      </c>
      <c r="D50" s="0" t="s">
        <v>155</v>
      </c>
      <c r="E50" s="0" t="n">
        <f aca="false">IFERROR((C50-D50)/C50/'Project Inputs and Calcs'!$E$11,0)</f>
        <v>0</v>
      </c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  <c r="EM50" s="93"/>
      <c r="EN50" s="93"/>
      <c r="EO50" s="93"/>
      <c r="EP50" s="93"/>
      <c r="EQ50" s="93"/>
      <c r="ER50" s="93"/>
      <c r="ES50" s="93"/>
      <c r="ET50" s="93"/>
      <c r="EU50" s="93"/>
      <c r="EV50" s="93"/>
      <c r="EW50" s="93"/>
      <c r="EX50" s="93"/>
      <c r="EY50" s="93"/>
      <c r="EZ50" s="93"/>
      <c r="FA50" s="93"/>
      <c r="FB50" s="93"/>
      <c r="FC50" s="93"/>
      <c r="FD50" s="93"/>
      <c r="FE50" s="93"/>
      <c r="FF50" s="93"/>
      <c r="FG50" s="93"/>
      <c r="FH50" s="93"/>
      <c r="FI50" s="93"/>
      <c r="FJ50" s="93"/>
      <c r="FK50" s="93"/>
      <c r="FL50" s="93"/>
      <c r="FM50" s="93"/>
      <c r="FN50" s="93"/>
      <c r="FO50" s="93"/>
      <c r="FP50" s="93"/>
      <c r="FQ50" s="93"/>
      <c r="FR50" s="93"/>
      <c r="FS50" s="93"/>
      <c r="FT50" s="93"/>
    </row>
    <row r="51" customFormat="false" ht="15" hidden="false" customHeight="false" outlineLevel="0" collapsed="false">
      <c r="A51" s="0" t="n">
        <v>5</v>
      </c>
      <c r="B51" s="0" t="n">
        <v>5800</v>
      </c>
      <c r="C51" s="0" t="s">
        <v>155</v>
      </c>
      <c r="D51" s="0" t="s">
        <v>155</v>
      </c>
      <c r="E51" s="0" t="n">
        <f aca="false">IFERROR((C51-D51)/C51/'Project Inputs and Calcs'!$E$11,0)</f>
        <v>0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  <c r="EM51" s="93"/>
      <c r="EN51" s="93"/>
      <c r="EO51" s="93"/>
      <c r="EP51" s="93"/>
      <c r="EQ51" s="93"/>
      <c r="ER51" s="93"/>
      <c r="ES51" s="93"/>
      <c r="ET51" s="93"/>
      <c r="EU51" s="93"/>
      <c r="EV51" s="93"/>
      <c r="EW51" s="93"/>
      <c r="EX51" s="93"/>
      <c r="EY51" s="93"/>
      <c r="EZ51" s="93"/>
      <c r="FA51" s="93"/>
      <c r="FB51" s="93"/>
      <c r="FC51" s="93"/>
      <c r="FD51" s="93"/>
      <c r="FE51" s="93"/>
      <c r="FF51" s="93"/>
      <c r="FG51" s="93"/>
      <c r="FH51" s="93"/>
      <c r="FI51" s="93"/>
      <c r="FJ51" s="93"/>
      <c r="FK51" s="93"/>
      <c r="FL51" s="93"/>
      <c r="FM51" s="93"/>
      <c r="FN51" s="93"/>
      <c r="FO51" s="93"/>
      <c r="FP51" s="93"/>
      <c r="FQ51" s="93"/>
      <c r="FR51" s="93"/>
      <c r="FS51" s="93"/>
      <c r="FT51" s="93"/>
    </row>
    <row r="52" customFormat="false" ht="15" hidden="false" customHeight="false" outlineLevel="0" collapsed="false">
      <c r="A52" s="0" t="n">
        <v>5</v>
      </c>
      <c r="B52" s="0" t="n">
        <v>5900</v>
      </c>
      <c r="C52" s="0" t="s">
        <v>155</v>
      </c>
      <c r="D52" s="0" t="s">
        <v>155</v>
      </c>
      <c r="E52" s="0" t="n">
        <f aca="false">IFERROR((C52-D52)/C52/'Project Inputs and Calcs'!$E$11,0)</f>
        <v>0</v>
      </c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93"/>
      <c r="CF52" s="93"/>
      <c r="CG52" s="93"/>
      <c r="CH52" s="93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  <c r="EM52" s="93"/>
      <c r="EN52" s="93"/>
      <c r="EO52" s="93"/>
      <c r="EP52" s="93"/>
      <c r="EQ52" s="93"/>
      <c r="ER52" s="93"/>
      <c r="ES52" s="93"/>
      <c r="ET52" s="93"/>
      <c r="EU52" s="93"/>
      <c r="EV52" s="93"/>
      <c r="EW52" s="93"/>
      <c r="EX52" s="93"/>
      <c r="EY52" s="93"/>
      <c r="EZ52" s="93"/>
      <c r="FA52" s="93"/>
      <c r="FB52" s="93"/>
      <c r="FC52" s="93"/>
      <c r="FD52" s="93"/>
      <c r="FE52" s="93"/>
      <c r="FF52" s="93"/>
      <c r="FG52" s="93"/>
      <c r="FH52" s="93"/>
      <c r="FI52" s="93"/>
      <c r="FJ52" s="93"/>
      <c r="FK52" s="93"/>
      <c r="FL52" s="93"/>
      <c r="FM52" s="93"/>
      <c r="FN52" s="93"/>
      <c r="FO52" s="93"/>
      <c r="FP52" s="93"/>
      <c r="FQ52" s="93"/>
      <c r="FR52" s="93"/>
      <c r="FS52" s="93"/>
      <c r="FT52" s="93"/>
    </row>
    <row r="53" customFormat="false" ht="15" hidden="false" customHeight="false" outlineLevel="0" collapsed="false">
      <c r="A53" s="0" t="n">
        <v>5</v>
      </c>
      <c r="B53" s="0" t="n">
        <v>6000</v>
      </c>
      <c r="C53" s="0" t="s">
        <v>155</v>
      </c>
      <c r="D53" s="0" t="s">
        <v>155</v>
      </c>
      <c r="E53" s="0" t="n">
        <f aca="false">IFERROR((C53-D53)/C53/'Project Inputs and Calcs'!$E$11,0)</f>
        <v>0</v>
      </c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/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93"/>
      <c r="EE53" s="93"/>
      <c r="EF53" s="93"/>
      <c r="EG53" s="93"/>
      <c r="EH53" s="93"/>
      <c r="EI53" s="93"/>
      <c r="EJ53" s="93"/>
      <c r="EK53" s="93"/>
      <c r="EL53" s="93"/>
      <c r="EM53" s="93"/>
      <c r="EN53" s="93"/>
      <c r="EO53" s="93"/>
      <c r="EP53" s="93"/>
      <c r="EQ53" s="93"/>
      <c r="ER53" s="93"/>
      <c r="ES53" s="93"/>
      <c r="ET53" s="93"/>
      <c r="EU53" s="93"/>
      <c r="EV53" s="93"/>
      <c r="EW53" s="93"/>
      <c r="EX53" s="93"/>
      <c r="EY53" s="93"/>
      <c r="EZ53" s="93"/>
      <c r="FA53" s="93"/>
      <c r="FB53" s="93"/>
      <c r="FC53" s="93"/>
      <c r="FD53" s="93"/>
      <c r="FE53" s="93"/>
      <c r="FF53" s="93"/>
      <c r="FG53" s="93"/>
      <c r="FH53" s="93"/>
      <c r="FI53" s="93"/>
      <c r="FJ53" s="93"/>
      <c r="FK53" s="93"/>
      <c r="FL53" s="93"/>
      <c r="FM53" s="93"/>
      <c r="FN53" s="93"/>
      <c r="FO53" s="93"/>
      <c r="FP53" s="93"/>
      <c r="FQ53" s="93"/>
      <c r="FR53" s="93"/>
      <c r="FS53" s="93"/>
      <c r="FT53" s="93"/>
    </row>
    <row r="54" customFormat="false" ht="15" hidden="false" customHeight="false" outlineLevel="0" collapsed="false">
      <c r="A54" s="0" t="n">
        <v>5</v>
      </c>
      <c r="B54" s="0" t="n">
        <v>6100</v>
      </c>
      <c r="C54" s="0" t="s">
        <v>155</v>
      </c>
      <c r="D54" s="0" t="s">
        <v>155</v>
      </c>
      <c r="E54" s="0" t="n">
        <f aca="false">IFERROR((C54-D54)/C54/'Project Inputs and Calcs'!$E$11,0)</f>
        <v>0</v>
      </c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/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/>
      <c r="DV54" s="93"/>
      <c r="DW54" s="93"/>
      <c r="DX54" s="93"/>
      <c r="DY54" s="93"/>
      <c r="DZ54" s="93"/>
      <c r="EA54" s="93"/>
      <c r="EB54" s="93"/>
      <c r="EC54" s="93"/>
      <c r="ED54" s="93"/>
      <c r="EE54" s="93"/>
      <c r="EF54" s="93"/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  <c r="EV54" s="93"/>
      <c r="EW54" s="93"/>
      <c r="EX54" s="93"/>
      <c r="EY54" s="93"/>
      <c r="EZ54" s="93"/>
      <c r="FA54" s="93"/>
      <c r="FB54" s="93"/>
      <c r="FC54" s="93"/>
      <c r="FD54" s="93"/>
      <c r="FE54" s="93"/>
      <c r="FF54" s="93"/>
      <c r="FG54" s="93"/>
      <c r="FH54" s="93"/>
      <c r="FI54" s="93"/>
      <c r="FJ54" s="93"/>
      <c r="FK54" s="93"/>
      <c r="FL54" s="93"/>
      <c r="FM54" s="93"/>
      <c r="FN54" s="93"/>
      <c r="FO54" s="93"/>
      <c r="FP54" s="93"/>
      <c r="FQ54" s="93"/>
      <c r="FR54" s="93"/>
      <c r="FS54" s="93"/>
      <c r="FT54" s="93"/>
    </row>
    <row r="55" customFormat="false" ht="15" hidden="false" customHeight="false" outlineLevel="0" collapsed="false">
      <c r="A55" s="0" t="n">
        <v>5</v>
      </c>
      <c r="B55" s="0" t="n">
        <v>6200</v>
      </c>
      <c r="C55" s="0" t="s">
        <v>155</v>
      </c>
      <c r="D55" s="0" t="s">
        <v>155</v>
      </c>
      <c r="E55" s="0" t="n">
        <f aca="false">IFERROR((C55-D55)/C55/'Project Inputs and Calcs'!$E$11,0)</f>
        <v>0</v>
      </c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/>
      <c r="CI55" s="93"/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/>
      <c r="CX55" s="93"/>
      <c r="CY55" s="93"/>
      <c r="CZ55" s="93"/>
      <c r="DA55" s="93"/>
      <c r="DB55" s="93"/>
      <c r="DC55" s="93"/>
      <c r="DD55" s="93"/>
      <c r="DE55" s="93"/>
      <c r="DF55" s="93"/>
      <c r="DG55" s="93"/>
      <c r="DH55" s="93"/>
      <c r="DI55" s="93"/>
      <c r="DJ55" s="93"/>
      <c r="DK55" s="93"/>
      <c r="DL55" s="93"/>
      <c r="DM55" s="93"/>
      <c r="DN55" s="93"/>
      <c r="DO55" s="93"/>
      <c r="DP55" s="93"/>
      <c r="DQ55" s="93"/>
      <c r="DR55" s="93"/>
      <c r="DS55" s="93"/>
      <c r="DT55" s="93"/>
      <c r="DU55" s="93"/>
      <c r="DV55" s="93"/>
      <c r="DW55" s="93"/>
      <c r="DX55" s="93"/>
      <c r="DY55" s="93"/>
      <c r="DZ55" s="93"/>
      <c r="EA55" s="93"/>
      <c r="EB55" s="93"/>
      <c r="EC55" s="93"/>
      <c r="ED55" s="93"/>
      <c r="EE55" s="93"/>
      <c r="EF55" s="93"/>
      <c r="EG55" s="93"/>
      <c r="EH55" s="93"/>
      <c r="EI55" s="93"/>
      <c r="EJ55" s="93"/>
      <c r="EK55" s="93"/>
      <c r="EL55" s="93"/>
      <c r="EM55" s="93"/>
      <c r="EN55" s="93"/>
      <c r="EO55" s="93"/>
      <c r="EP55" s="93"/>
      <c r="EQ55" s="93"/>
      <c r="ER55" s="93"/>
      <c r="ES55" s="93"/>
      <c r="ET55" s="93"/>
      <c r="EU55" s="93"/>
      <c r="EV55" s="93"/>
      <c r="EW55" s="93"/>
      <c r="EX55" s="93"/>
      <c r="EY55" s="93"/>
      <c r="EZ55" s="93"/>
      <c r="FA55" s="93"/>
      <c r="FB55" s="93"/>
      <c r="FC55" s="93"/>
      <c r="FD55" s="93"/>
      <c r="FE55" s="93"/>
      <c r="FF55" s="93"/>
      <c r="FG55" s="93"/>
      <c r="FH55" s="93"/>
      <c r="FI55" s="93"/>
      <c r="FJ55" s="93"/>
      <c r="FK55" s="93"/>
      <c r="FL55" s="93"/>
      <c r="FM55" s="93"/>
      <c r="FN55" s="93"/>
      <c r="FO55" s="93"/>
      <c r="FP55" s="93"/>
      <c r="FQ55" s="93"/>
      <c r="FR55" s="93"/>
      <c r="FS55" s="93"/>
      <c r="FT55" s="93"/>
    </row>
    <row r="56" customFormat="false" ht="15" hidden="false" customHeight="false" outlineLevel="0" collapsed="false">
      <c r="A56" s="0" t="n">
        <v>5</v>
      </c>
      <c r="B56" s="0" t="n">
        <v>6300</v>
      </c>
      <c r="C56" s="0" t="s">
        <v>155</v>
      </c>
      <c r="D56" s="0" t="s">
        <v>155</v>
      </c>
      <c r="E56" s="0" t="n">
        <f aca="false">IFERROR((C56-D56)/C56/'Project Inputs and Calcs'!$E$11,0)</f>
        <v>0</v>
      </c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/>
      <c r="DJ56" s="93"/>
      <c r="DK56" s="93"/>
      <c r="DL56" s="93"/>
      <c r="DM56" s="93"/>
      <c r="DN56" s="93"/>
      <c r="DO56" s="93"/>
      <c r="DP56" s="93"/>
      <c r="DQ56" s="93"/>
      <c r="DR56" s="93"/>
      <c r="DS56" s="93"/>
      <c r="DT56" s="93"/>
      <c r="DU56" s="93"/>
      <c r="DV56" s="93"/>
      <c r="DW56" s="93"/>
      <c r="DX56" s="93"/>
      <c r="DY56" s="93"/>
      <c r="DZ56" s="93"/>
      <c r="EA56" s="93"/>
      <c r="EB56" s="93"/>
      <c r="EC56" s="93"/>
      <c r="ED56" s="93"/>
      <c r="EE56" s="93"/>
      <c r="EF56" s="93"/>
      <c r="EG56" s="93"/>
      <c r="EH56" s="93"/>
      <c r="EI56" s="93"/>
      <c r="EJ56" s="93"/>
      <c r="EK56" s="93"/>
      <c r="EL56" s="93"/>
      <c r="EM56" s="93"/>
      <c r="EN56" s="93"/>
      <c r="EO56" s="93"/>
      <c r="EP56" s="93"/>
      <c r="EQ56" s="93"/>
      <c r="ER56" s="93"/>
      <c r="ES56" s="93"/>
      <c r="ET56" s="93"/>
      <c r="EU56" s="93"/>
      <c r="EV56" s="93"/>
      <c r="EW56" s="93"/>
      <c r="EX56" s="93"/>
      <c r="EY56" s="93"/>
      <c r="EZ56" s="93"/>
      <c r="FA56" s="93"/>
      <c r="FB56" s="93"/>
      <c r="FC56" s="93"/>
      <c r="FD56" s="93"/>
      <c r="FE56" s="93"/>
      <c r="FF56" s="93"/>
      <c r="FG56" s="93"/>
      <c r="FH56" s="93"/>
      <c r="FI56" s="93"/>
      <c r="FJ56" s="93"/>
      <c r="FK56" s="93"/>
      <c r="FL56" s="93"/>
      <c r="FM56" s="93"/>
      <c r="FN56" s="93"/>
      <c r="FO56" s="93"/>
      <c r="FP56" s="93"/>
      <c r="FQ56" s="93"/>
      <c r="FR56" s="93"/>
      <c r="FS56" s="93"/>
      <c r="FT56" s="93"/>
    </row>
    <row r="57" customFormat="false" ht="15" hidden="false" customHeight="false" outlineLevel="0" collapsed="false">
      <c r="A57" s="0" t="n">
        <v>5</v>
      </c>
      <c r="B57" s="0" t="n">
        <v>6400</v>
      </c>
      <c r="C57" s="0" t="s">
        <v>155</v>
      </c>
      <c r="D57" s="0" t="s">
        <v>155</v>
      </c>
      <c r="E57" s="0" t="n">
        <f aca="false">IFERROR((C57-D57)/C57/'Project Inputs and Calcs'!$E$11,0)</f>
        <v>0</v>
      </c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3"/>
      <c r="BQ57" s="93"/>
      <c r="BR57" s="93"/>
      <c r="BS57" s="93"/>
      <c r="BT57" s="93"/>
      <c r="BU57" s="93"/>
      <c r="BV57" s="93"/>
      <c r="BW57" s="93"/>
      <c r="BX57" s="93"/>
      <c r="BY57" s="93"/>
      <c r="BZ57" s="93"/>
      <c r="CA57" s="93"/>
      <c r="CB57" s="93"/>
      <c r="CC57" s="93"/>
      <c r="CD57" s="93"/>
      <c r="CE57" s="93"/>
      <c r="CF57" s="93"/>
      <c r="CG57" s="93"/>
      <c r="CH57" s="93"/>
      <c r="CI57" s="93"/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/>
      <c r="CX57" s="93"/>
      <c r="CY57" s="93"/>
      <c r="CZ57" s="93"/>
      <c r="DA57" s="93"/>
      <c r="DB57" s="93"/>
      <c r="DC57" s="93"/>
      <c r="DD57" s="93"/>
      <c r="DE57" s="93"/>
      <c r="DF57" s="93"/>
      <c r="DG57" s="93"/>
      <c r="DH57" s="93"/>
      <c r="DI57" s="93"/>
      <c r="DJ57" s="93"/>
      <c r="DK57" s="93"/>
      <c r="DL57" s="93"/>
      <c r="DM57" s="93"/>
      <c r="DN57" s="93"/>
      <c r="DO57" s="93"/>
      <c r="DP57" s="93"/>
      <c r="DQ57" s="93"/>
      <c r="DR57" s="93"/>
      <c r="DS57" s="93"/>
      <c r="DT57" s="93"/>
      <c r="DU57" s="93"/>
      <c r="DV57" s="93"/>
      <c r="DW57" s="93"/>
      <c r="DX57" s="93"/>
      <c r="DY57" s="93"/>
      <c r="DZ57" s="93"/>
      <c r="EA57" s="93"/>
      <c r="EB57" s="93"/>
      <c r="EC57" s="93"/>
      <c r="ED57" s="93"/>
      <c r="EE57" s="93"/>
      <c r="EF57" s="93"/>
      <c r="EG57" s="93"/>
      <c r="EH57" s="93"/>
      <c r="EI57" s="93"/>
      <c r="EJ57" s="93"/>
      <c r="EK57" s="93"/>
      <c r="EL57" s="93"/>
      <c r="EM57" s="93"/>
      <c r="EN57" s="93"/>
      <c r="EO57" s="93"/>
      <c r="EP57" s="93"/>
      <c r="EQ57" s="93"/>
      <c r="ER57" s="93"/>
      <c r="ES57" s="93"/>
      <c r="ET57" s="93"/>
      <c r="EU57" s="93"/>
      <c r="EV57" s="93"/>
      <c r="EW57" s="93"/>
      <c r="EX57" s="93"/>
      <c r="EY57" s="93"/>
      <c r="EZ57" s="93"/>
      <c r="FA57" s="93"/>
      <c r="FB57" s="93"/>
      <c r="FC57" s="93"/>
      <c r="FD57" s="93"/>
      <c r="FE57" s="93"/>
      <c r="FF57" s="93"/>
      <c r="FG57" s="93"/>
      <c r="FH57" s="93"/>
      <c r="FI57" s="93"/>
      <c r="FJ57" s="93"/>
      <c r="FK57" s="93"/>
      <c r="FL57" s="93"/>
      <c r="FM57" s="93"/>
      <c r="FN57" s="93"/>
      <c r="FO57" s="93"/>
      <c r="FP57" s="93"/>
      <c r="FQ57" s="93"/>
      <c r="FR57" s="93"/>
      <c r="FS57" s="93"/>
      <c r="FT57" s="93"/>
    </row>
    <row r="58" customFormat="false" ht="15" hidden="false" customHeight="false" outlineLevel="0" collapsed="false">
      <c r="A58" s="0" t="n">
        <v>5</v>
      </c>
      <c r="B58" s="0" t="n">
        <v>6500</v>
      </c>
      <c r="C58" s="0" t="s">
        <v>155</v>
      </c>
      <c r="D58" s="0" t="s">
        <v>155</v>
      </c>
      <c r="E58" s="0" t="n">
        <f aca="false">IFERROR((C58-D58)/C58/'Project Inputs and Calcs'!$E$11,0)</f>
        <v>0</v>
      </c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3"/>
      <c r="BQ58" s="93"/>
      <c r="BR58" s="93"/>
      <c r="BS58" s="93"/>
      <c r="BT58" s="93"/>
      <c r="BU58" s="93"/>
      <c r="BV58" s="93"/>
      <c r="BW58" s="93"/>
      <c r="BX58" s="93"/>
      <c r="BY58" s="93"/>
      <c r="BZ58" s="93"/>
      <c r="CA58" s="93"/>
      <c r="CB58" s="93"/>
      <c r="CC58" s="93"/>
      <c r="CD58" s="93"/>
      <c r="CE58" s="93"/>
      <c r="CF58" s="93"/>
      <c r="CG58" s="93"/>
      <c r="CH58" s="93"/>
      <c r="CI58" s="93"/>
      <c r="CJ58" s="93"/>
      <c r="CK58" s="93"/>
      <c r="CL58" s="93"/>
      <c r="CM58" s="93"/>
      <c r="CN58" s="93"/>
      <c r="CO58" s="93"/>
      <c r="CP58" s="93"/>
      <c r="CQ58" s="93"/>
      <c r="CR58" s="93"/>
      <c r="CS58" s="93"/>
      <c r="CT58" s="93"/>
      <c r="CU58" s="93"/>
      <c r="CV58" s="93"/>
      <c r="CW58" s="93"/>
      <c r="CX58" s="93"/>
      <c r="CY58" s="93"/>
      <c r="CZ58" s="93"/>
      <c r="DA58" s="93"/>
      <c r="DB58" s="93"/>
      <c r="DC58" s="93"/>
      <c r="DD58" s="93"/>
      <c r="DE58" s="93"/>
      <c r="DF58" s="93"/>
      <c r="DG58" s="93"/>
      <c r="DH58" s="93"/>
      <c r="DI58" s="93"/>
      <c r="DJ58" s="93"/>
      <c r="DK58" s="93"/>
      <c r="DL58" s="93"/>
      <c r="DM58" s="93"/>
      <c r="DN58" s="93"/>
      <c r="DO58" s="93"/>
      <c r="DP58" s="93"/>
      <c r="DQ58" s="93"/>
      <c r="DR58" s="93"/>
      <c r="DS58" s="93"/>
      <c r="DT58" s="93"/>
      <c r="DU58" s="93"/>
      <c r="DV58" s="93"/>
      <c r="DW58" s="93"/>
      <c r="DX58" s="93"/>
      <c r="DY58" s="93"/>
      <c r="DZ58" s="93"/>
      <c r="EA58" s="93"/>
      <c r="EB58" s="93"/>
      <c r="EC58" s="93"/>
      <c r="ED58" s="93"/>
      <c r="EE58" s="93"/>
      <c r="EF58" s="93"/>
      <c r="EG58" s="93"/>
      <c r="EH58" s="93"/>
      <c r="EI58" s="93"/>
      <c r="EJ58" s="93"/>
      <c r="EK58" s="93"/>
      <c r="EL58" s="93"/>
      <c r="EM58" s="93"/>
      <c r="EN58" s="93"/>
      <c r="EO58" s="93"/>
      <c r="EP58" s="93"/>
      <c r="EQ58" s="93"/>
      <c r="ER58" s="93"/>
      <c r="ES58" s="93"/>
      <c r="ET58" s="93"/>
      <c r="EU58" s="93"/>
      <c r="EV58" s="93"/>
      <c r="EW58" s="93"/>
      <c r="EX58" s="93"/>
      <c r="EY58" s="93"/>
      <c r="EZ58" s="93"/>
      <c r="FA58" s="93"/>
      <c r="FB58" s="93"/>
      <c r="FC58" s="93"/>
      <c r="FD58" s="93"/>
      <c r="FE58" s="93"/>
      <c r="FF58" s="93"/>
      <c r="FG58" s="93"/>
      <c r="FH58" s="93"/>
      <c r="FI58" s="93"/>
      <c r="FJ58" s="93"/>
      <c r="FK58" s="93"/>
      <c r="FL58" s="93"/>
      <c r="FM58" s="93"/>
      <c r="FN58" s="93"/>
      <c r="FO58" s="93"/>
      <c r="FP58" s="93"/>
      <c r="FQ58" s="93"/>
      <c r="FR58" s="93"/>
      <c r="FS58" s="93"/>
      <c r="FT58" s="93"/>
    </row>
    <row r="59" customFormat="false" ht="15" hidden="false" customHeight="false" outlineLevel="0" collapsed="false">
      <c r="A59" s="0" t="n">
        <v>5</v>
      </c>
      <c r="B59" s="0" t="n">
        <v>6600</v>
      </c>
      <c r="C59" s="0" t="s">
        <v>155</v>
      </c>
      <c r="D59" s="0" t="s">
        <v>155</v>
      </c>
      <c r="E59" s="0" t="n">
        <f aca="false">IFERROR((C59-D59)/C59/'Project Inputs and Calcs'!$E$11,0)</f>
        <v>0</v>
      </c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3"/>
      <c r="BM59" s="93"/>
      <c r="BN59" s="93"/>
      <c r="BO59" s="93"/>
      <c r="BP59" s="93"/>
      <c r="BQ59" s="93"/>
      <c r="BR59" s="93"/>
      <c r="BS59" s="93"/>
      <c r="BT59" s="93"/>
      <c r="BU59" s="93"/>
      <c r="BV59" s="93"/>
      <c r="BW59" s="93"/>
      <c r="BX59" s="93"/>
      <c r="BY59" s="93"/>
      <c r="BZ59" s="93"/>
      <c r="CA59" s="93"/>
      <c r="CB59" s="93"/>
      <c r="CC59" s="93"/>
      <c r="CD59" s="93"/>
      <c r="CE59" s="93"/>
      <c r="CF59" s="93"/>
      <c r="CG59" s="93"/>
      <c r="CH59" s="93"/>
      <c r="CI59" s="93"/>
      <c r="CJ59" s="93"/>
      <c r="CK59" s="93"/>
      <c r="CL59" s="93"/>
      <c r="CM59" s="93"/>
      <c r="CN59" s="93"/>
      <c r="CO59" s="93"/>
      <c r="CP59" s="93"/>
      <c r="CQ59" s="93"/>
      <c r="CR59" s="93"/>
      <c r="CS59" s="93"/>
      <c r="CT59" s="93"/>
      <c r="CU59" s="93"/>
      <c r="CV59" s="93"/>
      <c r="CW59" s="93"/>
      <c r="CX59" s="93"/>
      <c r="CY59" s="93"/>
      <c r="CZ59" s="93"/>
      <c r="DA59" s="93"/>
      <c r="DB59" s="93"/>
      <c r="DC59" s="93"/>
      <c r="DD59" s="93"/>
      <c r="DE59" s="93"/>
      <c r="DF59" s="93"/>
      <c r="DG59" s="93"/>
      <c r="DH59" s="93"/>
      <c r="DI59" s="93"/>
      <c r="DJ59" s="93"/>
      <c r="DK59" s="93"/>
      <c r="DL59" s="93"/>
      <c r="DM59" s="93"/>
      <c r="DN59" s="93"/>
      <c r="DO59" s="93"/>
      <c r="DP59" s="93"/>
      <c r="DQ59" s="93"/>
      <c r="DR59" s="93"/>
      <c r="DS59" s="93"/>
      <c r="DT59" s="93"/>
      <c r="DU59" s="93"/>
      <c r="DV59" s="93"/>
      <c r="DW59" s="93"/>
      <c r="DX59" s="93"/>
      <c r="DY59" s="93"/>
      <c r="DZ59" s="93"/>
      <c r="EA59" s="93"/>
      <c r="EB59" s="93"/>
      <c r="EC59" s="93"/>
      <c r="ED59" s="93"/>
      <c r="EE59" s="93"/>
      <c r="EF59" s="93"/>
      <c r="EG59" s="93"/>
      <c r="EH59" s="93"/>
      <c r="EI59" s="93"/>
      <c r="EJ59" s="93"/>
      <c r="EK59" s="93"/>
      <c r="EL59" s="93"/>
      <c r="EM59" s="93"/>
      <c r="EN59" s="93"/>
      <c r="EO59" s="93"/>
      <c r="EP59" s="93"/>
      <c r="EQ59" s="93"/>
      <c r="ER59" s="93"/>
      <c r="ES59" s="93"/>
      <c r="ET59" s="93"/>
      <c r="EU59" s="93"/>
      <c r="EV59" s="93"/>
      <c r="EW59" s="93"/>
      <c r="EX59" s="93"/>
      <c r="EY59" s="93"/>
      <c r="EZ59" s="93"/>
      <c r="FA59" s="93"/>
      <c r="FB59" s="93"/>
      <c r="FC59" s="93"/>
      <c r="FD59" s="93"/>
      <c r="FE59" s="93"/>
      <c r="FF59" s="93"/>
      <c r="FG59" s="93"/>
      <c r="FH59" s="93"/>
      <c r="FI59" s="93"/>
      <c r="FJ59" s="93"/>
      <c r="FK59" s="93"/>
      <c r="FL59" s="93"/>
      <c r="FM59" s="93"/>
      <c r="FN59" s="93"/>
      <c r="FO59" s="93"/>
      <c r="FP59" s="93"/>
      <c r="FQ59" s="93"/>
      <c r="FR59" s="93"/>
      <c r="FS59" s="93"/>
      <c r="FT59" s="93"/>
    </row>
    <row r="60" customFormat="false" ht="15" hidden="false" customHeight="false" outlineLevel="0" collapsed="false">
      <c r="A60" s="0" t="n">
        <v>5</v>
      </c>
      <c r="B60" s="0" t="n">
        <v>6700</v>
      </c>
      <c r="C60" s="0" t="s">
        <v>155</v>
      </c>
      <c r="D60" s="0" t="s">
        <v>155</v>
      </c>
      <c r="E60" s="0" t="n">
        <f aca="false">IFERROR((C60-D60)/C60/'Project Inputs and Calcs'!$E$11,0)</f>
        <v>0</v>
      </c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93"/>
      <c r="BP60" s="93"/>
      <c r="BQ60" s="93"/>
      <c r="BR60" s="93"/>
      <c r="BS60" s="93"/>
      <c r="BT60" s="93"/>
      <c r="BU60" s="93"/>
      <c r="BV60" s="93"/>
      <c r="BW60" s="93"/>
      <c r="BX60" s="93"/>
      <c r="BY60" s="93"/>
      <c r="BZ60" s="93"/>
      <c r="CA60" s="93"/>
      <c r="CB60" s="93"/>
      <c r="CC60" s="93"/>
      <c r="CD60" s="93"/>
      <c r="CE60" s="93"/>
      <c r="CF60" s="93"/>
      <c r="CG60" s="93"/>
      <c r="CH60" s="93"/>
      <c r="CI60" s="93"/>
      <c r="CJ60" s="93"/>
      <c r="CK60" s="93"/>
      <c r="CL60" s="93"/>
      <c r="CM60" s="93"/>
      <c r="CN60" s="93"/>
      <c r="CO60" s="93"/>
      <c r="CP60" s="93"/>
      <c r="CQ60" s="93"/>
      <c r="CR60" s="93"/>
      <c r="CS60" s="93"/>
      <c r="CT60" s="93"/>
      <c r="CU60" s="93"/>
      <c r="CV60" s="93"/>
      <c r="CW60" s="93"/>
      <c r="CX60" s="93"/>
      <c r="CY60" s="93"/>
      <c r="CZ60" s="93"/>
      <c r="DA60" s="93"/>
      <c r="DB60" s="93"/>
      <c r="DC60" s="93"/>
      <c r="DD60" s="93"/>
      <c r="DE60" s="93"/>
      <c r="DF60" s="93"/>
      <c r="DG60" s="93"/>
      <c r="DH60" s="93"/>
      <c r="DI60" s="93"/>
      <c r="DJ60" s="93"/>
      <c r="DK60" s="93"/>
      <c r="DL60" s="93"/>
      <c r="DM60" s="93"/>
      <c r="DN60" s="93"/>
      <c r="DO60" s="93"/>
      <c r="DP60" s="93"/>
      <c r="DQ60" s="93"/>
      <c r="DR60" s="93"/>
      <c r="DS60" s="93"/>
      <c r="DT60" s="93"/>
      <c r="DU60" s="93"/>
      <c r="DV60" s="93"/>
      <c r="DW60" s="93"/>
      <c r="DX60" s="93"/>
      <c r="DY60" s="93"/>
      <c r="DZ60" s="93"/>
      <c r="EA60" s="93"/>
      <c r="EB60" s="93"/>
      <c r="EC60" s="93"/>
      <c r="ED60" s="93"/>
      <c r="EE60" s="93"/>
      <c r="EF60" s="93"/>
      <c r="EG60" s="93"/>
      <c r="EH60" s="93"/>
      <c r="EI60" s="93"/>
      <c r="EJ60" s="93"/>
      <c r="EK60" s="93"/>
      <c r="EL60" s="93"/>
      <c r="EM60" s="93"/>
      <c r="EN60" s="93"/>
      <c r="EO60" s="93"/>
      <c r="EP60" s="93"/>
      <c r="EQ60" s="93"/>
      <c r="ER60" s="93"/>
      <c r="ES60" s="93"/>
      <c r="ET60" s="93"/>
      <c r="EU60" s="93"/>
      <c r="EV60" s="93"/>
      <c r="EW60" s="93"/>
      <c r="EX60" s="93"/>
      <c r="EY60" s="93"/>
      <c r="EZ60" s="93"/>
      <c r="FA60" s="93"/>
      <c r="FB60" s="93"/>
      <c r="FC60" s="93"/>
      <c r="FD60" s="93"/>
      <c r="FE60" s="93"/>
      <c r="FF60" s="93"/>
      <c r="FG60" s="93"/>
      <c r="FH60" s="93"/>
      <c r="FI60" s="93"/>
      <c r="FJ60" s="93"/>
      <c r="FK60" s="93"/>
      <c r="FL60" s="93"/>
      <c r="FM60" s="93"/>
      <c r="FN60" s="93"/>
      <c r="FO60" s="93"/>
      <c r="FP60" s="93"/>
      <c r="FQ60" s="93"/>
      <c r="FR60" s="93"/>
      <c r="FS60" s="93"/>
      <c r="FT60" s="93"/>
    </row>
    <row r="61" customFormat="false" ht="15" hidden="false" customHeight="false" outlineLevel="0" collapsed="false">
      <c r="A61" s="0" t="n">
        <v>5</v>
      </c>
      <c r="B61" s="0" t="n">
        <v>6800</v>
      </c>
      <c r="C61" s="0" t="s">
        <v>155</v>
      </c>
      <c r="D61" s="0" t="s">
        <v>155</v>
      </c>
      <c r="E61" s="0" t="n">
        <f aca="false">IFERROR((C61-D61)/C61/'Project Inputs and Calcs'!$E$11,0)</f>
        <v>0</v>
      </c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3"/>
      <c r="BY61" s="93"/>
      <c r="BZ61" s="93"/>
      <c r="CA61" s="93"/>
      <c r="CB61" s="93"/>
      <c r="CC61" s="93"/>
      <c r="CD61" s="93"/>
      <c r="CE61" s="93"/>
      <c r="CF61" s="93"/>
      <c r="CG61" s="93"/>
      <c r="CH61" s="93"/>
      <c r="CI61" s="93"/>
      <c r="CJ61" s="93"/>
      <c r="CK61" s="93"/>
      <c r="CL61" s="93"/>
      <c r="CM61" s="93"/>
      <c r="CN61" s="93"/>
      <c r="CO61" s="93"/>
      <c r="CP61" s="93"/>
      <c r="CQ61" s="93"/>
      <c r="CR61" s="93"/>
      <c r="CS61" s="93"/>
      <c r="CT61" s="93"/>
      <c r="CU61" s="93"/>
      <c r="CV61" s="93"/>
      <c r="CW61" s="93"/>
      <c r="CX61" s="93"/>
      <c r="CY61" s="93"/>
      <c r="CZ61" s="93"/>
      <c r="DA61" s="93"/>
      <c r="DB61" s="93"/>
      <c r="DC61" s="93"/>
      <c r="DD61" s="93"/>
      <c r="DE61" s="93"/>
      <c r="DF61" s="93"/>
      <c r="DG61" s="93"/>
      <c r="DH61" s="93"/>
      <c r="DI61" s="93"/>
      <c r="DJ61" s="93"/>
      <c r="DK61" s="93"/>
      <c r="DL61" s="93"/>
      <c r="DM61" s="93"/>
      <c r="DN61" s="93"/>
      <c r="DO61" s="93"/>
      <c r="DP61" s="93"/>
      <c r="DQ61" s="93"/>
      <c r="DR61" s="93"/>
      <c r="DS61" s="93"/>
      <c r="DT61" s="93"/>
      <c r="DU61" s="93"/>
      <c r="DV61" s="93"/>
      <c r="DW61" s="93"/>
      <c r="DX61" s="93"/>
      <c r="DY61" s="93"/>
      <c r="DZ61" s="93"/>
      <c r="EA61" s="93"/>
      <c r="EB61" s="93"/>
      <c r="EC61" s="93"/>
      <c r="ED61" s="93"/>
      <c r="EE61" s="93"/>
      <c r="EF61" s="93"/>
      <c r="EG61" s="93"/>
      <c r="EH61" s="93"/>
      <c r="EI61" s="93"/>
      <c r="EJ61" s="93"/>
      <c r="EK61" s="93"/>
      <c r="EL61" s="93"/>
      <c r="EM61" s="93"/>
      <c r="EN61" s="93"/>
      <c r="EO61" s="93"/>
      <c r="EP61" s="93"/>
      <c r="EQ61" s="93"/>
      <c r="ER61" s="93"/>
      <c r="ES61" s="93"/>
      <c r="ET61" s="93"/>
      <c r="EU61" s="93"/>
      <c r="EV61" s="93"/>
      <c r="EW61" s="93"/>
      <c r="EX61" s="93"/>
      <c r="EY61" s="93"/>
      <c r="EZ61" s="93"/>
      <c r="FA61" s="93"/>
      <c r="FB61" s="93"/>
      <c r="FC61" s="93"/>
      <c r="FD61" s="93"/>
      <c r="FE61" s="93"/>
      <c r="FF61" s="93"/>
      <c r="FG61" s="93"/>
      <c r="FH61" s="93"/>
      <c r="FI61" s="93"/>
      <c r="FJ61" s="93"/>
      <c r="FK61" s="93"/>
      <c r="FL61" s="93"/>
      <c r="FM61" s="93"/>
      <c r="FN61" s="93"/>
      <c r="FO61" s="93"/>
      <c r="FP61" s="93"/>
      <c r="FQ61" s="93"/>
      <c r="FR61" s="93"/>
      <c r="FS61" s="93"/>
      <c r="FT61" s="93"/>
    </row>
    <row r="62" customFormat="false" ht="15" hidden="false" customHeight="false" outlineLevel="0" collapsed="false">
      <c r="A62" s="0" t="n">
        <v>5</v>
      </c>
      <c r="B62" s="0" t="n">
        <v>6900</v>
      </c>
      <c r="C62" s="0" t="s">
        <v>155</v>
      </c>
      <c r="D62" s="0" t="s">
        <v>155</v>
      </c>
      <c r="E62" s="0" t="n">
        <f aca="false">IFERROR((C62-D62)/C62/'Project Inputs and Calcs'!$E$11,0)</f>
        <v>0</v>
      </c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  <c r="DH62" s="93"/>
      <c r="DI62" s="93"/>
      <c r="DJ62" s="93"/>
      <c r="DK62" s="93"/>
      <c r="DL62" s="93"/>
      <c r="DM62" s="93"/>
      <c r="DN62" s="93"/>
      <c r="DO62" s="93"/>
      <c r="DP62" s="93"/>
      <c r="DQ62" s="93"/>
      <c r="DR62" s="93"/>
      <c r="DS62" s="93"/>
      <c r="DT62" s="93"/>
      <c r="DU62" s="93"/>
      <c r="DV62" s="93"/>
      <c r="DW62" s="93"/>
      <c r="DX62" s="93"/>
      <c r="DY62" s="93"/>
      <c r="DZ62" s="93"/>
      <c r="EA62" s="93"/>
      <c r="EB62" s="93"/>
      <c r="EC62" s="93"/>
      <c r="ED62" s="93"/>
      <c r="EE62" s="93"/>
      <c r="EF62" s="93"/>
      <c r="EG62" s="93"/>
      <c r="EH62" s="93"/>
      <c r="EI62" s="93"/>
      <c r="EJ62" s="93"/>
      <c r="EK62" s="93"/>
      <c r="EL62" s="93"/>
      <c r="EM62" s="93"/>
      <c r="EN62" s="93"/>
      <c r="EO62" s="93"/>
      <c r="EP62" s="93"/>
      <c r="EQ62" s="93"/>
      <c r="ER62" s="93"/>
      <c r="ES62" s="93"/>
      <c r="ET62" s="93"/>
      <c r="EU62" s="93"/>
      <c r="EV62" s="93"/>
      <c r="EW62" s="93"/>
      <c r="EX62" s="93"/>
      <c r="EY62" s="93"/>
      <c r="EZ62" s="93"/>
      <c r="FA62" s="93"/>
      <c r="FB62" s="93"/>
      <c r="FC62" s="93"/>
      <c r="FD62" s="93"/>
      <c r="FE62" s="93"/>
      <c r="FF62" s="93"/>
      <c r="FG62" s="93"/>
      <c r="FH62" s="93"/>
      <c r="FI62" s="93"/>
      <c r="FJ62" s="93"/>
      <c r="FK62" s="93"/>
      <c r="FL62" s="93"/>
      <c r="FM62" s="93"/>
      <c r="FN62" s="93"/>
      <c r="FO62" s="93"/>
      <c r="FP62" s="93"/>
      <c r="FQ62" s="93"/>
      <c r="FR62" s="93"/>
      <c r="FS62" s="93"/>
      <c r="FT62" s="93"/>
    </row>
    <row r="63" customFormat="false" ht="15" hidden="false" customHeight="false" outlineLevel="0" collapsed="false">
      <c r="A63" s="0" t="n">
        <v>5</v>
      </c>
      <c r="B63" s="0" t="n">
        <v>7000</v>
      </c>
      <c r="C63" s="0" t="n">
        <v>0.10449</v>
      </c>
      <c r="D63" s="0" t="s">
        <v>155</v>
      </c>
      <c r="E63" s="0" t="n">
        <f aca="false">IFERROR((C63-D63)/C63/'Project Inputs and Calcs'!$E$11,0)</f>
        <v>0</v>
      </c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/>
      <c r="BN63" s="93"/>
      <c r="BO63" s="93"/>
      <c r="BP63" s="93"/>
      <c r="BQ63" s="93"/>
      <c r="BR63" s="93"/>
      <c r="BS63" s="93"/>
      <c r="BT63" s="93"/>
      <c r="BU63" s="93"/>
      <c r="BV63" s="93"/>
      <c r="BW63" s="93"/>
      <c r="BX63" s="93"/>
      <c r="BY63" s="93"/>
      <c r="BZ63" s="93"/>
      <c r="CA63" s="93"/>
      <c r="CB63" s="93"/>
      <c r="CC63" s="93"/>
      <c r="CD63" s="93"/>
      <c r="CE63" s="93"/>
      <c r="CF63" s="93"/>
      <c r="CG63" s="93"/>
      <c r="CH63" s="93"/>
      <c r="CI63" s="93"/>
      <c r="CJ63" s="93"/>
      <c r="CK63" s="93"/>
      <c r="CL63" s="93"/>
      <c r="CM63" s="93"/>
      <c r="CN63" s="93"/>
      <c r="CO63" s="93"/>
      <c r="CP63" s="93"/>
      <c r="CQ63" s="93"/>
      <c r="CR63" s="93"/>
      <c r="CS63" s="93"/>
      <c r="CT63" s="93"/>
      <c r="CU63" s="93"/>
      <c r="CV63" s="93"/>
      <c r="CW63" s="93"/>
      <c r="CX63" s="93"/>
      <c r="CY63" s="93"/>
      <c r="CZ63" s="93"/>
      <c r="DA63" s="93"/>
      <c r="DB63" s="93"/>
      <c r="DC63" s="93"/>
      <c r="DD63" s="93"/>
      <c r="DE63" s="93"/>
      <c r="DF63" s="93"/>
      <c r="DG63" s="93"/>
      <c r="DH63" s="93"/>
      <c r="DI63" s="93"/>
      <c r="DJ63" s="93"/>
      <c r="DK63" s="93"/>
      <c r="DL63" s="93"/>
      <c r="DM63" s="93"/>
      <c r="DN63" s="93"/>
      <c r="DO63" s="93"/>
      <c r="DP63" s="93"/>
      <c r="DQ63" s="93"/>
      <c r="DR63" s="93"/>
      <c r="DS63" s="93"/>
      <c r="DT63" s="93"/>
      <c r="DU63" s="93"/>
      <c r="DV63" s="93"/>
      <c r="DW63" s="93"/>
      <c r="DX63" s="93"/>
      <c r="DY63" s="93"/>
      <c r="DZ63" s="93"/>
      <c r="EA63" s="93"/>
      <c r="EB63" s="93"/>
      <c r="EC63" s="93"/>
      <c r="ED63" s="93"/>
      <c r="EE63" s="93"/>
      <c r="EF63" s="93"/>
      <c r="EG63" s="93"/>
      <c r="EH63" s="93"/>
      <c r="EI63" s="93"/>
      <c r="EJ63" s="93"/>
      <c r="EK63" s="93"/>
      <c r="EL63" s="93"/>
      <c r="EM63" s="93"/>
      <c r="EN63" s="93"/>
      <c r="EO63" s="93"/>
      <c r="EP63" s="93"/>
      <c r="EQ63" s="93"/>
      <c r="ER63" s="93"/>
      <c r="ES63" s="93"/>
      <c r="ET63" s="93"/>
      <c r="EU63" s="93"/>
      <c r="EV63" s="93"/>
      <c r="EW63" s="93"/>
      <c r="EX63" s="93"/>
      <c r="EY63" s="93"/>
      <c r="EZ63" s="93"/>
      <c r="FA63" s="93"/>
      <c r="FB63" s="93"/>
      <c r="FC63" s="93"/>
      <c r="FD63" s="93"/>
      <c r="FE63" s="93"/>
      <c r="FF63" s="93"/>
      <c r="FG63" s="93"/>
      <c r="FH63" s="93"/>
      <c r="FI63" s="93"/>
      <c r="FJ63" s="93"/>
      <c r="FK63" s="93"/>
      <c r="FL63" s="93"/>
      <c r="FM63" s="93"/>
      <c r="FN63" s="93"/>
      <c r="FO63" s="93"/>
      <c r="FP63" s="93"/>
      <c r="FQ63" s="93"/>
      <c r="FR63" s="93"/>
      <c r="FS63" s="93"/>
      <c r="FT63" s="93"/>
    </row>
    <row r="64" customFormat="false" ht="15" hidden="false" customHeight="false" outlineLevel="0" collapsed="false">
      <c r="A64" s="0" t="n">
        <v>5</v>
      </c>
      <c r="B64" s="0" t="n">
        <v>7100</v>
      </c>
      <c r="C64" s="0" t="n">
        <v>0.11398</v>
      </c>
      <c r="D64" s="0" t="s">
        <v>155</v>
      </c>
      <c r="E64" s="0" t="n">
        <f aca="false">IFERROR((C64-D64)/C64/'Project Inputs and Calcs'!$E$11,0)</f>
        <v>0</v>
      </c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3"/>
      <c r="BN64" s="93"/>
      <c r="BO64" s="93"/>
      <c r="BP64" s="93"/>
      <c r="BQ64" s="93"/>
      <c r="BR64" s="93"/>
      <c r="BS64" s="93"/>
      <c r="BT64" s="93"/>
      <c r="BU64" s="93"/>
      <c r="BV64" s="93"/>
      <c r="BW64" s="93"/>
      <c r="BX64" s="93"/>
      <c r="BY64" s="93"/>
      <c r="BZ64" s="93"/>
      <c r="CA64" s="93"/>
      <c r="CB64" s="93"/>
      <c r="CC64" s="93"/>
      <c r="CD64" s="93"/>
      <c r="CE64" s="93"/>
      <c r="CF64" s="93"/>
      <c r="CG64" s="93"/>
      <c r="CH64" s="93"/>
      <c r="CI64" s="93"/>
      <c r="CJ64" s="93"/>
      <c r="CK64" s="93"/>
      <c r="CL64" s="93"/>
      <c r="CM64" s="93"/>
      <c r="CN64" s="93"/>
      <c r="CO64" s="93"/>
      <c r="CP64" s="93"/>
      <c r="CQ64" s="93"/>
      <c r="CR64" s="93"/>
      <c r="CS64" s="93"/>
      <c r="CT64" s="93"/>
      <c r="CU64" s="93"/>
      <c r="CV64" s="93"/>
      <c r="CW64" s="93"/>
      <c r="CX64" s="93"/>
      <c r="CY64" s="93"/>
      <c r="CZ64" s="93"/>
      <c r="DA64" s="93"/>
      <c r="DB64" s="93"/>
      <c r="DC64" s="93"/>
      <c r="DD64" s="93"/>
      <c r="DE64" s="93"/>
      <c r="DF64" s="93"/>
      <c r="DG64" s="93"/>
      <c r="DH64" s="93"/>
      <c r="DI64" s="93"/>
      <c r="DJ64" s="93"/>
      <c r="DK64" s="93"/>
      <c r="DL64" s="93"/>
      <c r="DM64" s="93"/>
      <c r="DN64" s="93"/>
      <c r="DO64" s="93"/>
      <c r="DP64" s="93"/>
      <c r="DQ64" s="93"/>
      <c r="DR64" s="93"/>
      <c r="DS64" s="93"/>
      <c r="DT64" s="93"/>
      <c r="DU64" s="93"/>
      <c r="DV64" s="93"/>
      <c r="DW64" s="93"/>
      <c r="DX64" s="93"/>
      <c r="DY64" s="93"/>
      <c r="DZ64" s="93"/>
      <c r="EA64" s="93"/>
      <c r="EB64" s="93"/>
      <c r="EC64" s="93"/>
      <c r="ED64" s="93"/>
      <c r="EE64" s="93"/>
      <c r="EF64" s="93"/>
      <c r="EG64" s="93"/>
      <c r="EH64" s="93"/>
      <c r="EI64" s="93"/>
      <c r="EJ64" s="93"/>
      <c r="EK64" s="93"/>
      <c r="EL64" s="93"/>
      <c r="EM64" s="93"/>
      <c r="EN64" s="93"/>
      <c r="EO64" s="93"/>
      <c r="EP64" s="93"/>
      <c r="EQ64" s="93"/>
      <c r="ER64" s="93"/>
      <c r="ES64" s="93"/>
      <c r="ET64" s="93"/>
      <c r="EU64" s="93"/>
      <c r="EV64" s="93"/>
      <c r="EW64" s="93"/>
      <c r="EX64" s="93"/>
      <c r="EY64" s="93"/>
      <c r="EZ64" s="93"/>
      <c r="FA64" s="93"/>
      <c r="FB64" s="93"/>
      <c r="FC64" s="93"/>
      <c r="FD64" s="93"/>
      <c r="FE64" s="93"/>
      <c r="FF64" s="93"/>
      <c r="FG64" s="93"/>
      <c r="FH64" s="93"/>
      <c r="FI64" s="93"/>
      <c r="FJ64" s="93"/>
      <c r="FK64" s="93"/>
      <c r="FL64" s="93"/>
      <c r="FM64" s="93"/>
      <c r="FN64" s="93"/>
      <c r="FO64" s="93"/>
      <c r="FP64" s="93"/>
      <c r="FQ64" s="93"/>
      <c r="FR64" s="93"/>
      <c r="FS64" s="93"/>
      <c r="FT64" s="93"/>
    </row>
    <row r="65" customFormat="false" ht="15" hidden="false" customHeight="false" outlineLevel="0" collapsed="false">
      <c r="A65" s="0" t="n">
        <v>5</v>
      </c>
      <c r="B65" s="0" t="n">
        <v>7200</v>
      </c>
      <c r="C65" s="0" t="n">
        <v>0.12386</v>
      </c>
      <c r="D65" s="0" t="s">
        <v>155</v>
      </c>
      <c r="E65" s="0" t="n">
        <f aca="false">IFERROR((C65-D65)/C65/'Project Inputs and Calcs'!$E$11,0)</f>
        <v>0</v>
      </c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3"/>
      <c r="CC65" s="93"/>
      <c r="CD65" s="93"/>
      <c r="CE65" s="93"/>
      <c r="CF65" s="93"/>
      <c r="CG65" s="93"/>
      <c r="CH65" s="93"/>
      <c r="CI65" s="93"/>
      <c r="CJ65" s="93"/>
      <c r="CK65" s="93"/>
      <c r="CL65" s="93"/>
      <c r="CM65" s="93"/>
      <c r="CN65" s="93"/>
      <c r="CO65" s="93"/>
      <c r="CP65" s="93"/>
      <c r="CQ65" s="93"/>
      <c r="CR65" s="93"/>
      <c r="CS65" s="93"/>
      <c r="CT65" s="93"/>
      <c r="CU65" s="93"/>
      <c r="CV65" s="93"/>
      <c r="CW65" s="93"/>
      <c r="CX65" s="93"/>
      <c r="CY65" s="93"/>
      <c r="CZ65" s="93"/>
      <c r="DA65" s="93"/>
      <c r="DB65" s="93"/>
      <c r="DC65" s="93"/>
      <c r="DD65" s="93"/>
      <c r="DE65" s="93"/>
      <c r="DF65" s="93"/>
      <c r="DG65" s="93"/>
      <c r="DH65" s="93"/>
      <c r="DI65" s="93"/>
      <c r="DJ65" s="93"/>
      <c r="DK65" s="93"/>
      <c r="DL65" s="93"/>
      <c r="DM65" s="93"/>
      <c r="DN65" s="93"/>
      <c r="DO65" s="93"/>
      <c r="DP65" s="93"/>
      <c r="DQ65" s="93"/>
      <c r="DR65" s="93"/>
      <c r="DS65" s="93"/>
      <c r="DT65" s="93"/>
      <c r="DU65" s="93"/>
      <c r="DV65" s="93"/>
      <c r="DW65" s="93"/>
      <c r="DX65" s="93"/>
      <c r="DY65" s="93"/>
      <c r="DZ65" s="93"/>
      <c r="EA65" s="93"/>
      <c r="EB65" s="93"/>
      <c r="EC65" s="93"/>
      <c r="ED65" s="93"/>
      <c r="EE65" s="93"/>
      <c r="EF65" s="93"/>
      <c r="EG65" s="93"/>
      <c r="EH65" s="93"/>
      <c r="EI65" s="93"/>
      <c r="EJ65" s="93"/>
      <c r="EK65" s="93"/>
      <c r="EL65" s="93"/>
      <c r="EM65" s="93"/>
      <c r="EN65" s="93"/>
      <c r="EO65" s="93"/>
      <c r="EP65" s="93"/>
      <c r="EQ65" s="93"/>
      <c r="ER65" s="93"/>
      <c r="ES65" s="93"/>
      <c r="ET65" s="93"/>
      <c r="EU65" s="93"/>
      <c r="EV65" s="93"/>
      <c r="EW65" s="93"/>
      <c r="EX65" s="93"/>
      <c r="EY65" s="93"/>
      <c r="EZ65" s="93"/>
      <c r="FA65" s="93"/>
      <c r="FB65" s="93"/>
      <c r="FC65" s="93"/>
      <c r="FD65" s="93"/>
      <c r="FE65" s="93"/>
      <c r="FF65" s="93"/>
      <c r="FG65" s="93"/>
      <c r="FH65" s="93"/>
      <c r="FI65" s="93"/>
      <c r="FJ65" s="93"/>
      <c r="FK65" s="93"/>
      <c r="FL65" s="93"/>
      <c r="FM65" s="93"/>
      <c r="FN65" s="93"/>
      <c r="FO65" s="93"/>
      <c r="FP65" s="93"/>
      <c r="FQ65" s="93"/>
      <c r="FR65" s="93"/>
      <c r="FS65" s="93"/>
      <c r="FT65" s="93"/>
    </row>
    <row r="66" customFormat="false" ht="15" hidden="false" customHeight="false" outlineLevel="0" collapsed="false">
      <c r="A66" s="0" t="n">
        <v>5</v>
      </c>
      <c r="B66" s="0" t="n">
        <v>7300</v>
      </c>
      <c r="C66" s="0" t="n">
        <v>0.13412</v>
      </c>
      <c r="D66" s="0" t="s">
        <v>155</v>
      </c>
      <c r="E66" s="0" t="n">
        <f aca="false">IFERROR((C66-D66)/C66/'Project Inputs and Calcs'!$E$11,0)</f>
        <v>0</v>
      </c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3"/>
      <c r="BL66" s="93"/>
      <c r="BM66" s="93"/>
      <c r="BN66" s="93"/>
      <c r="BO66" s="93"/>
      <c r="BP66" s="93"/>
      <c r="BQ66" s="93"/>
      <c r="BR66" s="93"/>
      <c r="BS66" s="93"/>
      <c r="BT66" s="93"/>
      <c r="BU66" s="93"/>
      <c r="BV66" s="93"/>
      <c r="BW66" s="93"/>
      <c r="BX66" s="93"/>
      <c r="BY66" s="93"/>
      <c r="BZ66" s="93"/>
      <c r="CA66" s="93"/>
      <c r="CB66" s="93"/>
      <c r="CC66" s="93"/>
      <c r="CD66" s="93"/>
      <c r="CE66" s="93"/>
      <c r="CF66" s="93"/>
      <c r="CG66" s="93"/>
      <c r="CH66" s="93"/>
      <c r="CI66" s="93"/>
      <c r="CJ66" s="93"/>
      <c r="CK66" s="93"/>
      <c r="CL66" s="93"/>
      <c r="CM66" s="93"/>
      <c r="CN66" s="93"/>
      <c r="CO66" s="93"/>
      <c r="CP66" s="93"/>
      <c r="CQ66" s="93"/>
      <c r="CR66" s="93"/>
      <c r="CS66" s="93"/>
      <c r="CT66" s="93"/>
      <c r="CU66" s="93"/>
      <c r="CV66" s="93"/>
      <c r="CW66" s="93"/>
      <c r="CX66" s="93"/>
      <c r="CY66" s="93"/>
      <c r="CZ66" s="93"/>
      <c r="DA66" s="93"/>
      <c r="DB66" s="93"/>
      <c r="DC66" s="93"/>
      <c r="DD66" s="93"/>
      <c r="DE66" s="93"/>
      <c r="DF66" s="93"/>
      <c r="DG66" s="93"/>
      <c r="DH66" s="93"/>
      <c r="DI66" s="93"/>
      <c r="DJ66" s="93"/>
      <c r="DK66" s="93"/>
      <c r="DL66" s="93"/>
      <c r="DM66" s="93"/>
      <c r="DN66" s="93"/>
      <c r="DO66" s="93"/>
      <c r="DP66" s="93"/>
      <c r="DQ66" s="93"/>
      <c r="DR66" s="93"/>
      <c r="DS66" s="93"/>
      <c r="DT66" s="93"/>
      <c r="DU66" s="93"/>
      <c r="DV66" s="93"/>
      <c r="DW66" s="93"/>
      <c r="DX66" s="93"/>
      <c r="DY66" s="93"/>
      <c r="DZ66" s="93"/>
      <c r="EA66" s="93"/>
      <c r="EB66" s="93"/>
      <c r="EC66" s="93"/>
      <c r="ED66" s="93"/>
      <c r="EE66" s="93"/>
      <c r="EF66" s="93"/>
      <c r="EG66" s="93"/>
      <c r="EH66" s="93"/>
      <c r="EI66" s="93"/>
      <c r="EJ66" s="93"/>
      <c r="EK66" s="93"/>
      <c r="EL66" s="93"/>
      <c r="EM66" s="93"/>
      <c r="EN66" s="93"/>
      <c r="EO66" s="93"/>
      <c r="EP66" s="93"/>
      <c r="EQ66" s="93"/>
      <c r="ER66" s="93"/>
      <c r="ES66" s="93"/>
      <c r="ET66" s="93"/>
      <c r="EU66" s="93"/>
      <c r="EV66" s="93"/>
      <c r="EW66" s="93"/>
      <c r="EX66" s="93"/>
      <c r="EY66" s="93"/>
      <c r="EZ66" s="93"/>
      <c r="FA66" s="93"/>
      <c r="FB66" s="93"/>
      <c r="FC66" s="93"/>
      <c r="FD66" s="93"/>
      <c r="FE66" s="93"/>
      <c r="FF66" s="93"/>
      <c r="FG66" s="93"/>
      <c r="FH66" s="93"/>
      <c r="FI66" s="93"/>
      <c r="FJ66" s="93"/>
      <c r="FK66" s="93"/>
      <c r="FL66" s="93"/>
      <c r="FM66" s="93"/>
      <c r="FN66" s="93"/>
      <c r="FO66" s="93"/>
      <c r="FP66" s="93"/>
      <c r="FQ66" s="93"/>
      <c r="FR66" s="93"/>
      <c r="FS66" s="93"/>
      <c r="FT66" s="93"/>
    </row>
    <row r="67" customFormat="false" ht="15" hidden="false" customHeight="false" outlineLevel="0" collapsed="false">
      <c r="A67" s="0" t="n">
        <v>5</v>
      </c>
      <c r="B67" s="0" t="n">
        <v>7400</v>
      </c>
      <c r="C67" s="0" t="n">
        <v>0.14477</v>
      </c>
      <c r="D67" s="0" t="s">
        <v>155</v>
      </c>
      <c r="E67" s="0" t="n">
        <f aca="false">IFERROR((C67-D67)/C67/'Project Inputs and Calcs'!$E$11,0)</f>
        <v>0</v>
      </c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/>
      <c r="BN67" s="93"/>
      <c r="BO67" s="93"/>
      <c r="BP67" s="93"/>
      <c r="BQ67" s="93"/>
      <c r="BR67" s="93"/>
      <c r="BS67" s="93"/>
      <c r="BT67" s="93"/>
      <c r="BU67" s="93"/>
      <c r="BV67" s="93"/>
      <c r="BW67" s="93"/>
      <c r="BX67" s="93"/>
      <c r="BY67" s="93"/>
      <c r="BZ67" s="93"/>
      <c r="CA67" s="93"/>
      <c r="CB67" s="93"/>
      <c r="CC67" s="93"/>
      <c r="CD67" s="93"/>
      <c r="CE67" s="93"/>
      <c r="CF67" s="93"/>
      <c r="CG67" s="93"/>
      <c r="CH67" s="93"/>
      <c r="CI67" s="93"/>
      <c r="CJ67" s="93"/>
      <c r="CK67" s="93"/>
      <c r="CL67" s="93"/>
      <c r="CM67" s="93"/>
      <c r="CN67" s="93"/>
      <c r="CO67" s="93"/>
      <c r="CP67" s="93"/>
      <c r="CQ67" s="93"/>
      <c r="CR67" s="93"/>
      <c r="CS67" s="93"/>
      <c r="CT67" s="93"/>
      <c r="CU67" s="93"/>
      <c r="CV67" s="93"/>
      <c r="CW67" s="93"/>
      <c r="CX67" s="93"/>
      <c r="CY67" s="93"/>
      <c r="CZ67" s="93"/>
      <c r="DA67" s="93"/>
      <c r="DB67" s="93"/>
      <c r="DC67" s="93"/>
      <c r="DD67" s="93"/>
      <c r="DE67" s="93"/>
      <c r="DF67" s="93"/>
      <c r="DG67" s="93"/>
      <c r="DH67" s="93"/>
      <c r="DI67" s="93"/>
      <c r="DJ67" s="93"/>
      <c r="DK67" s="93"/>
      <c r="DL67" s="93"/>
      <c r="DM67" s="93"/>
      <c r="DN67" s="93"/>
      <c r="DO67" s="93"/>
      <c r="DP67" s="93"/>
      <c r="DQ67" s="93"/>
      <c r="DR67" s="93"/>
      <c r="DS67" s="93"/>
      <c r="DT67" s="93"/>
      <c r="DU67" s="93"/>
      <c r="DV67" s="93"/>
      <c r="DW67" s="93"/>
      <c r="DX67" s="93"/>
      <c r="DY67" s="93"/>
      <c r="DZ67" s="93"/>
      <c r="EA67" s="93"/>
      <c r="EB67" s="93"/>
      <c r="EC67" s="93"/>
      <c r="ED67" s="93"/>
      <c r="EE67" s="93"/>
      <c r="EF67" s="93"/>
      <c r="EG67" s="93"/>
      <c r="EH67" s="93"/>
      <c r="EI67" s="93"/>
      <c r="EJ67" s="93"/>
      <c r="EK67" s="93"/>
      <c r="EL67" s="93"/>
      <c r="EM67" s="93"/>
      <c r="EN67" s="93"/>
      <c r="EO67" s="93"/>
      <c r="EP67" s="93"/>
      <c r="EQ67" s="93"/>
      <c r="ER67" s="93"/>
      <c r="ES67" s="93"/>
      <c r="ET67" s="93"/>
      <c r="EU67" s="93"/>
      <c r="EV67" s="93"/>
      <c r="EW67" s="93"/>
      <c r="EX67" s="93"/>
      <c r="EY67" s="93"/>
      <c r="EZ67" s="93"/>
      <c r="FA67" s="93"/>
      <c r="FB67" s="93"/>
      <c r="FC67" s="93"/>
      <c r="FD67" s="93"/>
      <c r="FE67" s="93"/>
      <c r="FF67" s="93"/>
      <c r="FG67" s="93"/>
      <c r="FH67" s="93"/>
      <c r="FI67" s="93"/>
      <c r="FJ67" s="93"/>
      <c r="FK67" s="93"/>
      <c r="FL67" s="93"/>
      <c r="FM67" s="93"/>
      <c r="FN67" s="93"/>
      <c r="FO67" s="93"/>
      <c r="FP67" s="93"/>
      <c r="FQ67" s="93"/>
      <c r="FR67" s="93"/>
      <c r="FS67" s="93"/>
      <c r="FT67" s="93"/>
    </row>
    <row r="68" customFormat="false" ht="15" hidden="false" customHeight="false" outlineLevel="0" collapsed="false">
      <c r="A68" s="0" t="n">
        <v>5</v>
      </c>
      <c r="B68" s="0" t="n">
        <v>7500</v>
      </c>
      <c r="C68" s="0" t="n">
        <v>0.15579</v>
      </c>
      <c r="D68" s="0" t="s">
        <v>155</v>
      </c>
      <c r="E68" s="0" t="n">
        <f aca="false">IFERROR((C68-D68)/C68/'Project Inputs and Calcs'!$E$11,0)</f>
        <v>0</v>
      </c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3"/>
      <c r="CD68" s="93"/>
      <c r="CE68" s="93"/>
      <c r="CF68" s="93"/>
      <c r="CG68" s="93"/>
      <c r="CH68" s="93"/>
      <c r="CI68" s="93"/>
      <c r="CJ68" s="93"/>
      <c r="CK68" s="93"/>
      <c r="CL68" s="93"/>
      <c r="CM68" s="93"/>
      <c r="CN68" s="93"/>
      <c r="CO68" s="93"/>
      <c r="CP68" s="93"/>
      <c r="CQ68" s="93"/>
      <c r="CR68" s="93"/>
      <c r="CS68" s="93"/>
      <c r="CT68" s="93"/>
      <c r="CU68" s="93"/>
      <c r="CV68" s="93"/>
      <c r="CW68" s="93"/>
      <c r="CX68" s="93"/>
      <c r="CY68" s="93"/>
      <c r="CZ68" s="93"/>
      <c r="DA68" s="93"/>
      <c r="DB68" s="93"/>
      <c r="DC68" s="93"/>
      <c r="DD68" s="93"/>
      <c r="DE68" s="93"/>
      <c r="DF68" s="93"/>
      <c r="DG68" s="93"/>
      <c r="DH68" s="93"/>
      <c r="DI68" s="93"/>
      <c r="DJ68" s="93"/>
      <c r="DK68" s="93"/>
      <c r="DL68" s="93"/>
      <c r="DM68" s="93"/>
      <c r="DN68" s="93"/>
      <c r="DO68" s="93"/>
      <c r="DP68" s="93"/>
      <c r="DQ68" s="93"/>
      <c r="DR68" s="93"/>
      <c r="DS68" s="93"/>
      <c r="DT68" s="93"/>
      <c r="DU68" s="93"/>
      <c r="DV68" s="93"/>
      <c r="DW68" s="93"/>
      <c r="DX68" s="93"/>
      <c r="DY68" s="93"/>
      <c r="DZ68" s="93"/>
      <c r="EA68" s="93"/>
      <c r="EB68" s="93"/>
      <c r="EC68" s="93"/>
      <c r="ED68" s="93"/>
      <c r="EE68" s="93"/>
      <c r="EF68" s="93"/>
      <c r="EG68" s="93"/>
      <c r="EH68" s="93"/>
      <c r="EI68" s="93"/>
      <c r="EJ68" s="93"/>
      <c r="EK68" s="93"/>
      <c r="EL68" s="93"/>
      <c r="EM68" s="93"/>
      <c r="EN68" s="93"/>
      <c r="EO68" s="93"/>
      <c r="EP68" s="93"/>
      <c r="EQ68" s="93"/>
      <c r="ER68" s="93"/>
      <c r="ES68" s="93"/>
      <c r="ET68" s="93"/>
      <c r="EU68" s="93"/>
      <c r="EV68" s="93"/>
      <c r="EW68" s="93"/>
      <c r="EX68" s="93"/>
      <c r="EY68" s="93"/>
      <c r="EZ68" s="93"/>
      <c r="FA68" s="93"/>
      <c r="FB68" s="93"/>
      <c r="FC68" s="93"/>
      <c r="FD68" s="93"/>
      <c r="FE68" s="93"/>
      <c r="FF68" s="93"/>
      <c r="FG68" s="93"/>
      <c r="FH68" s="93"/>
      <c r="FI68" s="93"/>
      <c r="FJ68" s="93"/>
      <c r="FK68" s="93"/>
      <c r="FL68" s="93"/>
      <c r="FM68" s="93"/>
      <c r="FN68" s="93"/>
      <c r="FO68" s="93"/>
      <c r="FP68" s="93"/>
      <c r="FQ68" s="93"/>
      <c r="FR68" s="93"/>
      <c r="FS68" s="93"/>
      <c r="FT68" s="93"/>
    </row>
    <row r="69" customFormat="false" ht="15" hidden="false" customHeight="false" outlineLevel="0" collapsed="false">
      <c r="A69" s="0" t="n">
        <v>5</v>
      </c>
      <c r="B69" s="0" t="n">
        <v>7600</v>
      </c>
      <c r="C69" s="0" t="n">
        <v>0.16719</v>
      </c>
      <c r="D69" s="0" t="s">
        <v>155</v>
      </c>
      <c r="E69" s="0" t="n">
        <f aca="false">IFERROR((C69-D69)/C69/'Project Inputs and Calcs'!$E$11,0)</f>
        <v>0</v>
      </c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  <c r="BO69" s="93"/>
      <c r="BP69" s="93"/>
      <c r="BQ69" s="93"/>
      <c r="BR69" s="93"/>
      <c r="BS69" s="93"/>
      <c r="BT69" s="93"/>
      <c r="BU69" s="93"/>
      <c r="BV69" s="93"/>
      <c r="BW69" s="93"/>
      <c r="BX69" s="93"/>
      <c r="BY69" s="93"/>
      <c r="BZ69" s="93"/>
      <c r="CA69" s="93"/>
      <c r="CB69" s="93"/>
      <c r="CC69" s="93"/>
      <c r="CD69" s="93"/>
      <c r="CE69" s="93"/>
      <c r="CF69" s="93"/>
      <c r="CG69" s="93"/>
      <c r="CH69" s="93"/>
      <c r="CI69" s="93"/>
      <c r="CJ69" s="93"/>
      <c r="CK69" s="93"/>
      <c r="CL69" s="93"/>
      <c r="CM69" s="93"/>
      <c r="CN69" s="93"/>
      <c r="CO69" s="93"/>
      <c r="CP69" s="93"/>
      <c r="CQ69" s="93"/>
      <c r="CR69" s="93"/>
      <c r="CS69" s="93"/>
      <c r="CT69" s="93"/>
      <c r="CU69" s="93"/>
      <c r="CV69" s="93"/>
      <c r="CW69" s="93"/>
      <c r="CX69" s="93"/>
      <c r="CY69" s="93"/>
      <c r="CZ69" s="93"/>
      <c r="DA69" s="93"/>
      <c r="DB69" s="93"/>
      <c r="DC69" s="93"/>
      <c r="DD69" s="93"/>
      <c r="DE69" s="93"/>
      <c r="DF69" s="93"/>
      <c r="DG69" s="93"/>
      <c r="DH69" s="93"/>
      <c r="DI69" s="93"/>
      <c r="DJ69" s="93"/>
      <c r="DK69" s="93"/>
      <c r="DL69" s="93"/>
      <c r="DM69" s="93"/>
      <c r="DN69" s="93"/>
      <c r="DO69" s="93"/>
      <c r="DP69" s="93"/>
      <c r="DQ69" s="93"/>
      <c r="DR69" s="93"/>
      <c r="DS69" s="93"/>
      <c r="DT69" s="93"/>
      <c r="DU69" s="93"/>
      <c r="DV69" s="93"/>
      <c r="DW69" s="93"/>
      <c r="DX69" s="93"/>
      <c r="DY69" s="93"/>
      <c r="DZ69" s="93"/>
      <c r="EA69" s="93"/>
      <c r="EB69" s="93"/>
      <c r="EC69" s="93"/>
      <c r="ED69" s="93"/>
      <c r="EE69" s="93"/>
      <c r="EF69" s="93"/>
      <c r="EG69" s="93"/>
      <c r="EH69" s="93"/>
      <c r="EI69" s="93"/>
      <c r="EJ69" s="93"/>
      <c r="EK69" s="93"/>
      <c r="EL69" s="93"/>
      <c r="EM69" s="93"/>
      <c r="EN69" s="93"/>
      <c r="EO69" s="93"/>
      <c r="EP69" s="93"/>
      <c r="EQ69" s="93"/>
      <c r="ER69" s="93"/>
      <c r="ES69" s="93"/>
      <c r="ET69" s="93"/>
      <c r="EU69" s="93"/>
      <c r="EV69" s="93"/>
      <c r="EW69" s="93"/>
      <c r="EX69" s="93"/>
      <c r="EY69" s="93"/>
      <c r="EZ69" s="93"/>
      <c r="FA69" s="93"/>
      <c r="FB69" s="93"/>
      <c r="FC69" s="93"/>
      <c r="FD69" s="93"/>
      <c r="FE69" s="93"/>
      <c r="FF69" s="93"/>
      <c r="FG69" s="93"/>
      <c r="FH69" s="93"/>
      <c r="FI69" s="93"/>
      <c r="FJ69" s="93"/>
      <c r="FK69" s="93"/>
      <c r="FL69" s="93"/>
      <c r="FM69" s="93"/>
      <c r="FN69" s="93"/>
      <c r="FO69" s="93"/>
      <c r="FP69" s="93"/>
      <c r="FQ69" s="93"/>
      <c r="FR69" s="93"/>
      <c r="FS69" s="93"/>
      <c r="FT69" s="93"/>
    </row>
    <row r="70" customFormat="false" ht="15" hidden="false" customHeight="false" outlineLevel="0" collapsed="false">
      <c r="A70" s="0" t="n">
        <v>5</v>
      </c>
      <c r="B70" s="0" t="n">
        <v>7700</v>
      </c>
      <c r="C70" s="0" t="n">
        <v>0.17703</v>
      </c>
      <c r="D70" s="0" t="s">
        <v>155</v>
      </c>
      <c r="E70" s="0" t="n">
        <f aca="false">IFERROR((C70-D70)/C70/'Project Inputs and Calcs'!$E$11,0)</f>
        <v>0</v>
      </c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3"/>
      <c r="BM70" s="93"/>
      <c r="BN70" s="93"/>
      <c r="BO70" s="93"/>
      <c r="BP70" s="93"/>
      <c r="BQ70" s="93"/>
      <c r="BR70" s="93"/>
      <c r="BS70" s="93"/>
      <c r="BT70" s="93"/>
      <c r="BU70" s="93"/>
      <c r="BV70" s="93"/>
      <c r="BW70" s="93"/>
      <c r="BX70" s="93"/>
      <c r="BY70" s="93"/>
      <c r="BZ70" s="93"/>
      <c r="CA70" s="93"/>
      <c r="CB70" s="93"/>
      <c r="CC70" s="93"/>
      <c r="CD70" s="93"/>
      <c r="CE70" s="93"/>
      <c r="CF70" s="93"/>
      <c r="CG70" s="93"/>
      <c r="CH70" s="93"/>
      <c r="CI70" s="93"/>
      <c r="CJ70" s="93"/>
      <c r="CK70" s="93"/>
      <c r="CL70" s="93"/>
      <c r="CM70" s="93"/>
      <c r="CN70" s="93"/>
      <c r="CO70" s="93"/>
      <c r="CP70" s="93"/>
      <c r="CQ70" s="93"/>
      <c r="CR70" s="93"/>
      <c r="CS70" s="93"/>
      <c r="CT70" s="93"/>
      <c r="CU70" s="93"/>
      <c r="CV70" s="93"/>
      <c r="CW70" s="93"/>
      <c r="CX70" s="93"/>
      <c r="CY70" s="93"/>
      <c r="CZ70" s="93"/>
      <c r="DA70" s="93"/>
      <c r="DB70" s="93"/>
      <c r="DC70" s="93"/>
      <c r="DD70" s="93"/>
      <c r="DE70" s="93"/>
      <c r="DF70" s="93"/>
      <c r="DG70" s="93"/>
      <c r="DH70" s="93"/>
      <c r="DI70" s="93"/>
      <c r="DJ70" s="93"/>
      <c r="DK70" s="93"/>
      <c r="DL70" s="93"/>
      <c r="DM70" s="93"/>
      <c r="DN70" s="93"/>
      <c r="DO70" s="93"/>
      <c r="DP70" s="93"/>
      <c r="DQ70" s="93"/>
      <c r="DR70" s="93"/>
      <c r="DS70" s="93"/>
      <c r="DT70" s="93"/>
      <c r="DU70" s="93"/>
      <c r="DV70" s="93"/>
      <c r="DW70" s="93"/>
      <c r="DX70" s="93"/>
      <c r="DY70" s="93"/>
      <c r="DZ70" s="93"/>
      <c r="EA70" s="93"/>
      <c r="EB70" s="93"/>
      <c r="EC70" s="93"/>
      <c r="ED70" s="93"/>
      <c r="EE70" s="93"/>
      <c r="EF70" s="93"/>
      <c r="EG70" s="93"/>
      <c r="EH70" s="93"/>
      <c r="EI70" s="93"/>
      <c r="EJ70" s="93"/>
      <c r="EK70" s="93"/>
      <c r="EL70" s="93"/>
      <c r="EM70" s="93"/>
      <c r="EN70" s="93"/>
      <c r="EO70" s="93"/>
      <c r="EP70" s="93"/>
      <c r="EQ70" s="93"/>
      <c r="ER70" s="93"/>
      <c r="ES70" s="93"/>
      <c r="ET70" s="93"/>
      <c r="EU70" s="93"/>
      <c r="EV70" s="93"/>
      <c r="EW70" s="93"/>
      <c r="EX70" s="93"/>
      <c r="EY70" s="93"/>
      <c r="EZ70" s="93"/>
      <c r="FA70" s="93"/>
      <c r="FB70" s="93"/>
      <c r="FC70" s="93"/>
      <c r="FD70" s="93"/>
      <c r="FE70" s="93"/>
      <c r="FF70" s="93"/>
      <c r="FG70" s="93"/>
      <c r="FH70" s="93"/>
      <c r="FI70" s="93"/>
      <c r="FJ70" s="93"/>
      <c r="FK70" s="93"/>
      <c r="FL70" s="93"/>
      <c r="FM70" s="93"/>
      <c r="FN70" s="93"/>
      <c r="FO70" s="93"/>
      <c r="FP70" s="93"/>
      <c r="FQ70" s="93"/>
      <c r="FR70" s="93"/>
      <c r="FS70" s="93"/>
      <c r="FT70" s="93"/>
    </row>
    <row r="71" customFormat="false" ht="15" hidden="false" customHeight="false" outlineLevel="0" collapsed="false">
      <c r="A71" s="0" t="n">
        <v>5</v>
      </c>
      <c r="B71" s="0" t="n">
        <v>7800</v>
      </c>
      <c r="C71" s="0" t="n">
        <v>0.19112</v>
      </c>
      <c r="D71" s="0" t="s">
        <v>155</v>
      </c>
      <c r="E71" s="0" t="n">
        <f aca="false">IFERROR((C71-D71)/C71/'Project Inputs and Calcs'!$E$11,0)</f>
        <v>0</v>
      </c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/>
      <c r="BN71" s="93"/>
      <c r="BO71" s="93"/>
      <c r="BP71" s="93"/>
      <c r="BQ71" s="93"/>
      <c r="BR71" s="93"/>
      <c r="BS71" s="93"/>
      <c r="BT71" s="93"/>
      <c r="BU71" s="93"/>
      <c r="BV71" s="93"/>
      <c r="BW71" s="93"/>
      <c r="BX71" s="93"/>
      <c r="BY71" s="93"/>
      <c r="BZ71" s="93"/>
      <c r="CA71" s="93"/>
      <c r="CB71" s="93"/>
      <c r="CC71" s="93"/>
      <c r="CD71" s="93"/>
      <c r="CE71" s="93"/>
      <c r="CF71" s="93"/>
      <c r="CG71" s="93"/>
      <c r="CH71" s="93"/>
      <c r="CI71" s="93"/>
      <c r="CJ71" s="93"/>
      <c r="CK71" s="93"/>
      <c r="CL71" s="93"/>
      <c r="CM71" s="93"/>
      <c r="CN71" s="93"/>
      <c r="CO71" s="93"/>
      <c r="CP71" s="93"/>
      <c r="CQ71" s="93"/>
      <c r="CR71" s="93"/>
      <c r="CS71" s="93"/>
      <c r="CT71" s="93"/>
      <c r="CU71" s="93"/>
      <c r="CV71" s="93"/>
      <c r="CW71" s="93"/>
      <c r="CX71" s="93"/>
      <c r="CY71" s="93"/>
      <c r="CZ71" s="93"/>
      <c r="DA71" s="93"/>
      <c r="DB71" s="93"/>
      <c r="DC71" s="93"/>
      <c r="DD71" s="93"/>
      <c r="DE71" s="93"/>
      <c r="DF71" s="93"/>
      <c r="DG71" s="93"/>
      <c r="DH71" s="93"/>
      <c r="DI71" s="93"/>
      <c r="DJ71" s="93"/>
      <c r="DK71" s="93"/>
      <c r="DL71" s="93"/>
      <c r="DM71" s="93"/>
      <c r="DN71" s="93"/>
      <c r="DO71" s="93"/>
      <c r="DP71" s="93"/>
      <c r="DQ71" s="93"/>
      <c r="DR71" s="93"/>
      <c r="DS71" s="93"/>
      <c r="DT71" s="93"/>
      <c r="DU71" s="93"/>
      <c r="DV71" s="93"/>
      <c r="DW71" s="93"/>
      <c r="DX71" s="93"/>
      <c r="DY71" s="93"/>
      <c r="DZ71" s="93"/>
      <c r="EA71" s="93"/>
      <c r="EB71" s="93"/>
      <c r="EC71" s="93"/>
      <c r="ED71" s="93"/>
      <c r="EE71" s="93"/>
      <c r="EF71" s="93"/>
      <c r="EG71" s="93"/>
      <c r="EH71" s="93"/>
      <c r="EI71" s="93"/>
      <c r="EJ71" s="93"/>
      <c r="EK71" s="93"/>
      <c r="EL71" s="93"/>
      <c r="EM71" s="93"/>
      <c r="EN71" s="93"/>
      <c r="EO71" s="93"/>
      <c r="EP71" s="93"/>
      <c r="EQ71" s="93"/>
      <c r="ER71" s="93"/>
      <c r="ES71" s="93"/>
      <c r="ET71" s="93"/>
      <c r="EU71" s="93"/>
      <c r="EV71" s="93"/>
      <c r="EW71" s="93"/>
      <c r="EX71" s="93"/>
      <c r="EY71" s="93"/>
      <c r="EZ71" s="93"/>
      <c r="FA71" s="93"/>
      <c r="FB71" s="93"/>
      <c r="FC71" s="93"/>
      <c r="FD71" s="93"/>
      <c r="FE71" s="93"/>
      <c r="FF71" s="93"/>
      <c r="FG71" s="93"/>
      <c r="FH71" s="93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93"/>
    </row>
    <row r="72" customFormat="false" ht="15" hidden="false" customHeight="false" outlineLevel="0" collapsed="false">
      <c r="A72" s="0" t="n">
        <v>5</v>
      </c>
      <c r="B72" s="0" t="n">
        <v>7900</v>
      </c>
      <c r="C72" s="0" t="n">
        <v>0.20365</v>
      </c>
      <c r="D72" s="0" t="s">
        <v>155</v>
      </c>
      <c r="E72" s="0" t="n">
        <f aca="false">IFERROR((C72-D72)/C72/'Project Inputs and Calcs'!$E$11,0)</f>
        <v>0</v>
      </c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3"/>
      <c r="CD72" s="93"/>
      <c r="CE72" s="93"/>
      <c r="CF72" s="93"/>
      <c r="CG72" s="93"/>
      <c r="CH72" s="93"/>
      <c r="CI72" s="93"/>
      <c r="CJ72" s="93"/>
      <c r="CK72" s="93"/>
      <c r="CL72" s="93"/>
      <c r="CM72" s="93"/>
      <c r="CN72" s="93"/>
      <c r="CO72" s="93"/>
      <c r="CP72" s="93"/>
      <c r="CQ72" s="93"/>
      <c r="CR72" s="93"/>
      <c r="CS72" s="93"/>
      <c r="CT72" s="93"/>
      <c r="CU72" s="93"/>
      <c r="CV72" s="93"/>
      <c r="CW72" s="93"/>
      <c r="CX72" s="93"/>
      <c r="CY72" s="93"/>
      <c r="CZ72" s="93"/>
      <c r="DA72" s="93"/>
      <c r="DB72" s="93"/>
      <c r="DC72" s="93"/>
      <c r="DD72" s="93"/>
      <c r="DE72" s="93"/>
      <c r="DF72" s="93"/>
      <c r="DG72" s="93"/>
      <c r="DH72" s="93"/>
      <c r="DI72" s="93"/>
      <c r="DJ72" s="93"/>
      <c r="DK72" s="93"/>
      <c r="DL72" s="93"/>
      <c r="DM72" s="93"/>
      <c r="DN72" s="93"/>
      <c r="DO72" s="93"/>
      <c r="DP72" s="93"/>
      <c r="DQ72" s="93"/>
      <c r="DR72" s="93"/>
      <c r="DS72" s="93"/>
      <c r="DT72" s="93"/>
      <c r="DU72" s="93"/>
      <c r="DV72" s="93"/>
      <c r="DW72" s="93"/>
      <c r="DX72" s="93"/>
      <c r="DY72" s="93"/>
      <c r="DZ72" s="93"/>
      <c r="EA72" s="93"/>
      <c r="EB72" s="93"/>
      <c r="EC72" s="93"/>
      <c r="ED72" s="93"/>
      <c r="EE72" s="93"/>
      <c r="EF72" s="93"/>
      <c r="EG72" s="93"/>
      <c r="EH72" s="93"/>
      <c r="EI72" s="93"/>
      <c r="EJ72" s="93"/>
      <c r="EK72" s="93"/>
      <c r="EL72" s="93"/>
      <c r="EM72" s="93"/>
      <c r="EN72" s="93"/>
      <c r="EO72" s="93"/>
      <c r="EP72" s="93"/>
      <c r="EQ72" s="93"/>
      <c r="ER72" s="93"/>
      <c r="ES72" s="93"/>
      <c r="ET72" s="93"/>
      <c r="EU72" s="93"/>
      <c r="EV72" s="93"/>
      <c r="EW72" s="93"/>
      <c r="EX72" s="93"/>
      <c r="EY72" s="93"/>
      <c r="EZ72" s="93"/>
      <c r="FA72" s="93"/>
      <c r="FB72" s="93"/>
      <c r="FC72" s="93"/>
      <c r="FD72" s="93"/>
      <c r="FE72" s="93"/>
      <c r="FF72" s="93"/>
      <c r="FG72" s="93"/>
      <c r="FH72" s="93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93"/>
    </row>
    <row r="73" customFormat="false" ht="15" hidden="false" customHeight="false" outlineLevel="0" collapsed="false">
      <c r="A73" s="0" t="n">
        <v>5</v>
      </c>
      <c r="B73" s="0" t="n">
        <v>8000</v>
      </c>
      <c r="C73" s="0" t="n">
        <v>0.21655</v>
      </c>
      <c r="D73" s="0" t="s">
        <v>155</v>
      </c>
      <c r="E73" s="0" t="n">
        <f aca="false">IFERROR((C73-D73)/C73/'Project Inputs and Calcs'!$E$11,0)</f>
        <v>0</v>
      </c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3"/>
      <c r="CD73" s="93"/>
      <c r="CE73" s="93"/>
      <c r="CF73" s="93"/>
      <c r="CG73" s="93"/>
      <c r="CH73" s="93"/>
      <c r="CI73" s="93"/>
      <c r="CJ73" s="93"/>
      <c r="CK73" s="93"/>
      <c r="CL73" s="93"/>
      <c r="CM73" s="93"/>
      <c r="CN73" s="93"/>
      <c r="CO73" s="93"/>
      <c r="CP73" s="93"/>
      <c r="CQ73" s="93"/>
      <c r="CR73" s="93"/>
      <c r="CS73" s="93"/>
      <c r="CT73" s="93"/>
      <c r="CU73" s="93"/>
      <c r="CV73" s="93"/>
      <c r="CW73" s="93"/>
      <c r="CX73" s="93"/>
      <c r="CY73" s="93"/>
      <c r="CZ73" s="93"/>
      <c r="DA73" s="93"/>
      <c r="DB73" s="93"/>
      <c r="DC73" s="93"/>
      <c r="DD73" s="93"/>
      <c r="DE73" s="93"/>
      <c r="DF73" s="93"/>
      <c r="DG73" s="93"/>
      <c r="DH73" s="93"/>
      <c r="DI73" s="93"/>
      <c r="DJ73" s="93"/>
      <c r="DK73" s="93"/>
      <c r="DL73" s="93"/>
      <c r="DM73" s="93"/>
      <c r="DN73" s="93"/>
      <c r="DO73" s="93"/>
      <c r="DP73" s="93"/>
      <c r="DQ73" s="93"/>
      <c r="DR73" s="93"/>
      <c r="DS73" s="93"/>
      <c r="DT73" s="93"/>
      <c r="DU73" s="93"/>
      <c r="DV73" s="93"/>
      <c r="DW73" s="93"/>
      <c r="DX73" s="93"/>
      <c r="DY73" s="93"/>
      <c r="DZ73" s="93"/>
      <c r="EA73" s="93"/>
      <c r="EB73" s="93"/>
      <c r="EC73" s="93"/>
      <c r="ED73" s="93"/>
      <c r="EE73" s="93"/>
      <c r="EF73" s="93"/>
      <c r="EG73" s="93"/>
      <c r="EH73" s="93"/>
      <c r="EI73" s="93"/>
      <c r="EJ73" s="93"/>
      <c r="EK73" s="93"/>
      <c r="EL73" s="93"/>
      <c r="EM73" s="93"/>
      <c r="EN73" s="93"/>
      <c r="EO73" s="93"/>
      <c r="EP73" s="93"/>
      <c r="EQ73" s="93"/>
      <c r="ER73" s="93"/>
      <c r="ES73" s="93"/>
      <c r="ET73" s="93"/>
      <c r="EU73" s="93"/>
      <c r="EV73" s="93"/>
      <c r="EW73" s="93"/>
      <c r="EX73" s="93"/>
      <c r="EY73" s="93"/>
      <c r="EZ73" s="93"/>
      <c r="FA73" s="93"/>
      <c r="FB73" s="93"/>
      <c r="FC73" s="93"/>
      <c r="FD73" s="93"/>
      <c r="FE73" s="93"/>
      <c r="FF73" s="93"/>
      <c r="FG73" s="93"/>
      <c r="FH73" s="93"/>
      <c r="FI73" s="93"/>
      <c r="FJ73" s="93"/>
      <c r="FK73" s="93"/>
      <c r="FL73" s="93"/>
      <c r="FM73" s="93"/>
      <c r="FN73" s="93"/>
      <c r="FO73" s="93"/>
      <c r="FP73" s="93"/>
      <c r="FQ73" s="93"/>
      <c r="FR73" s="93"/>
      <c r="FS73" s="93"/>
      <c r="FT73" s="93"/>
    </row>
    <row r="74" customFormat="false" ht="15" hidden="false" customHeight="false" outlineLevel="0" collapsed="false">
      <c r="A74" s="0" t="n">
        <v>5</v>
      </c>
      <c r="B74" s="0" t="n">
        <v>8100</v>
      </c>
      <c r="C74" s="0" t="n">
        <v>0.2298</v>
      </c>
      <c r="D74" s="0" t="s">
        <v>155</v>
      </c>
      <c r="E74" s="0" t="n">
        <f aca="false">IFERROR((C74-D74)/C74/'Project Inputs and Calcs'!$E$11,0)</f>
        <v>0</v>
      </c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  <c r="CH74" s="93"/>
      <c r="CI74" s="93"/>
      <c r="CJ74" s="93"/>
      <c r="CK74" s="93"/>
      <c r="CL74" s="93"/>
      <c r="CM74" s="93"/>
      <c r="CN74" s="93"/>
      <c r="CO74" s="93"/>
      <c r="CP74" s="93"/>
      <c r="CQ74" s="93"/>
      <c r="CR74" s="93"/>
      <c r="CS74" s="93"/>
      <c r="CT74" s="93"/>
      <c r="CU74" s="93"/>
      <c r="CV74" s="93"/>
      <c r="CW74" s="93"/>
      <c r="CX74" s="93"/>
      <c r="CY74" s="93"/>
      <c r="CZ74" s="93"/>
      <c r="DA74" s="93"/>
      <c r="DB74" s="93"/>
      <c r="DC74" s="93"/>
      <c r="DD74" s="93"/>
      <c r="DE74" s="93"/>
      <c r="DF74" s="93"/>
      <c r="DG74" s="93"/>
      <c r="DH74" s="93"/>
      <c r="DI74" s="93"/>
      <c r="DJ74" s="93"/>
      <c r="DK74" s="93"/>
      <c r="DL74" s="93"/>
      <c r="DM74" s="93"/>
      <c r="DN74" s="93"/>
      <c r="DO74" s="93"/>
      <c r="DP74" s="93"/>
      <c r="DQ74" s="93"/>
      <c r="DR74" s="93"/>
      <c r="DS74" s="93"/>
      <c r="DT74" s="93"/>
      <c r="DU74" s="93"/>
      <c r="DV74" s="93"/>
      <c r="DW74" s="93"/>
      <c r="DX74" s="93"/>
      <c r="DY74" s="93"/>
      <c r="DZ74" s="93"/>
      <c r="EA74" s="93"/>
      <c r="EB74" s="93"/>
      <c r="EC74" s="93"/>
      <c r="ED74" s="93"/>
      <c r="EE74" s="93"/>
      <c r="EF74" s="93"/>
      <c r="EG74" s="93"/>
      <c r="EH74" s="93"/>
      <c r="EI74" s="93"/>
      <c r="EJ74" s="93"/>
      <c r="EK74" s="93"/>
      <c r="EL74" s="93"/>
      <c r="EM74" s="93"/>
      <c r="EN74" s="93"/>
      <c r="EO74" s="93"/>
      <c r="EP74" s="93"/>
      <c r="EQ74" s="93"/>
      <c r="ER74" s="93"/>
      <c r="ES74" s="93"/>
      <c r="ET74" s="93"/>
      <c r="EU74" s="93"/>
      <c r="EV74" s="93"/>
      <c r="EW74" s="93"/>
      <c r="EX74" s="93"/>
      <c r="EY74" s="93"/>
      <c r="EZ74" s="93"/>
      <c r="FA74" s="93"/>
      <c r="FB74" s="93"/>
      <c r="FC74" s="93"/>
      <c r="FD74" s="93"/>
      <c r="FE74" s="93"/>
      <c r="FF74" s="93"/>
      <c r="FG74" s="93"/>
      <c r="FH74" s="93"/>
      <c r="FI74" s="93"/>
      <c r="FJ74" s="93"/>
      <c r="FK74" s="93"/>
      <c r="FL74" s="93"/>
      <c r="FM74" s="93"/>
      <c r="FN74" s="93"/>
      <c r="FO74" s="93"/>
      <c r="FP74" s="93"/>
      <c r="FQ74" s="93"/>
      <c r="FR74" s="93"/>
      <c r="FS74" s="93"/>
      <c r="FT74" s="93"/>
    </row>
    <row r="75" customFormat="false" ht="15" hidden="false" customHeight="false" outlineLevel="0" collapsed="false">
      <c r="A75" s="0" t="n">
        <v>5</v>
      </c>
      <c r="B75" s="0" t="n">
        <v>8200</v>
      </c>
      <c r="C75" s="0" t="n">
        <v>0.24342</v>
      </c>
      <c r="D75" s="0" t="s">
        <v>155</v>
      </c>
      <c r="E75" s="0" t="n">
        <f aca="false">IFERROR((C75-D75)/C75/'Project Inputs and Calcs'!$E$11,0)</f>
        <v>0</v>
      </c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3"/>
      <c r="CD75" s="93"/>
      <c r="CE75" s="93"/>
      <c r="CF75" s="93"/>
      <c r="CG75" s="93"/>
      <c r="CH75" s="93"/>
      <c r="CI75" s="93"/>
      <c r="CJ75" s="93"/>
      <c r="CK75" s="93"/>
      <c r="CL75" s="93"/>
      <c r="CM75" s="93"/>
      <c r="CN75" s="93"/>
      <c r="CO75" s="93"/>
      <c r="CP75" s="93"/>
      <c r="CQ75" s="93"/>
      <c r="CR75" s="93"/>
      <c r="CS75" s="93"/>
      <c r="CT75" s="93"/>
      <c r="CU75" s="93"/>
      <c r="CV75" s="93"/>
      <c r="CW75" s="93"/>
      <c r="CX75" s="93"/>
      <c r="CY75" s="93"/>
      <c r="CZ75" s="93"/>
      <c r="DA75" s="93"/>
      <c r="DB75" s="93"/>
      <c r="DC75" s="93"/>
      <c r="DD75" s="93"/>
      <c r="DE75" s="93"/>
      <c r="DF75" s="93"/>
      <c r="DG75" s="93"/>
      <c r="DH75" s="93"/>
      <c r="DI75" s="93"/>
      <c r="DJ75" s="93"/>
      <c r="DK75" s="93"/>
      <c r="DL75" s="93"/>
      <c r="DM75" s="93"/>
      <c r="DN75" s="93"/>
      <c r="DO75" s="93"/>
      <c r="DP75" s="93"/>
      <c r="DQ75" s="93"/>
      <c r="DR75" s="93"/>
      <c r="DS75" s="93"/>
      <c r="DT75" s="93"/>
      <c r="DU75" s="93"/>
      <c r="DV75" s="93"/>
      <c r="DW75" s="93"/>
      <c r="DX75" s="93"/>
      <c r="DY75" s="93"/>
      <c r="DZ75" s="93"/>
      <c r="EA75" s="93"/>
      <c r="EB75" s="93"/>
      <c r="EC75" s="93"/>
      <c r="ED75" s="93"/>
      <c r="EE75" s="93"/>
      <c r="EF75" s="93"/>
      <c r="EG75" s="93"/>
      <c r="EH75" s="93"/>
      <c r="EI75" s="93"/>
      <c r="EJ75" s="93"/>
      <c r="EK75" s="93"/>
      <c r="EL75" s="93"/>
      <c r="EM75" s="93"/>
      <c r="EN75" s="93"/>
      <c r="EO75" s="93"/>
      <c r="EP75" s="93"/>
      <c r="EQ75" s="93"/>
      <c r="ER75" s="93"/>
      <c r="ES75" s="93"/>
      <c r="ET75" s="93"/>
      <c r="EU75" s="93"/>
      <c r="EV75" s="93"/>
      <c r="EW75" s="93"/>
      <c r="EX75" s="93"/>
      <c r="EY75" s="93"/>
      <c r="EZ75" s="93"/>
      <c r="FA75" s="93"/>
      <c r="FB75" s="93"/>
      <c r="FC75" s="93"/>
      <c r="FD75" s="93"/>
      <c r="FE75" s="93"/>
      <c r="FF75" s="93"/>
      <c r="FG75" s="93"/>
      <c r="FH75" s="93"/>
      <c r="FI75" s="93"/>
      <c r="FJ75" s="93"/>
      <c r="FK75" s="93"/>
      <c r="FL75" s="93"/>
      <c r="FM75" s="93"/>
      <c r="FN75" s="93"/>
      <c r="FO75" s="93"/>
      <c r="FP75" s="93"/>
      <c r="FQ75" s="93"/>
      <c r="FR75" s="93"/>
      <c r="FS75" s="93"/>
      <c r="FT75" s="93"/>
    </row>
    <row r="76" customFormat="false" ht="15" hidden="false" customHeight="false" outlineLevel="0" collapsed="false">
      <c r="A76" s="0" t="n">
        <v>5</v>
      </c>
      <c r="B76" s="0" t="n">
        <v>8300</v>
      </c>
      <c r="C76" s="0" t="n">
        <v>0.2574</v>
      </c>
      <c r="D76" s="0" t="s">
        <v>155</v>
      </c>
      <c r="E76" s="0" t="n">
        <f aca="false">IFERROR((C76-D76)/C76/'Project Inputs and Calcs'!$E$11,0)</f>
        <v>0</v>
      </c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  <c r="CH76" s="93"/>
      <c r="CI76" s="93"/>
      <c r="CJ76" s="93"/>
      <c r="CK76" s="93"/>
      <c r="CL76" s="93"/>
      <c r="CM76" s="93"/>
      <c r="CN76" s="93"/>
      <c r="CO76" s="93"/>
      <c r="CP76" s="93"/>
      <c r="CQ76" s="93"/>
      <c r="CR76" s="93"/>
      <c r="CS76" s="93"/>
      <c r="CT76" s="93"/>
      <c r="CU76" s="93"/>
      <c r="CV76" s="93"/>
      <c r="CW76" s="93"/>
      <c r="CX76" s="93"/>
      <c r="CY76" s="93"/>
      <c r="CZ76" s="93"/>
      <c r="DA76" s="93"/>
      <c r="DB76" s="93"/>
      <c r="DC76" s="93"/>
      <c r="DD76" s="93"/>
      <c r="DE76" s="93"/>
      <c r="DF76" s="93"/>
      <c r="DG76" s="93"/>
      <c r="DH76" s="93"/>
      <c r="DI76" s="93"/>
      <c r="DJ76" s="93"/>
      <c r="DK76" s="93"/>
      <c r="DL76" s="93"/>
      <c r="DM76" s="93"/>
      <c r="DN76" s="93"/>
      <c r="DO76" s="93"/>
      <c r="DP76" s="93"/>
      <c r="DQ76" s="93"/>
      <c r="DR76" s="93"/>
      <c r="DS76" s="93"/>
      <c r="DT76" s="93"/>
      <c r="DU76" s="93"/>
      <c r="DV76" s="93"/>
      <c r="DW76" s="93"/>
      <c r="DX76" s="93"/>
      <c r="DY76" s="93"/>
      <c r="DZ76" s="93"/>
      <c r="EA76" s="93"/>
      <c r="EB76" s="93"/>
      <c r="EC76" s="93"/>
      <c r="ED76" s="93"/>
      <c r="EE76" s="93"/>
      <c r="EF76" s="93"/>
      <c r="EG76" s="93"/>
      <c r="EH76" s="93"/>
      <c r="EI76" s="93"/>
      <c r="EJ76" s="93"/>
      <c r="EK76" s="93"/>
      <c r="EL76" s="93"/>
      <c r="EM76" s="93"/>
      <c r="EN76" s="93"/>
      <c r="EO76" s="93"/>
      <c r="EP76" s="93"/>
      <c r="EQ76" s="93"/>
      <c r="ER76" s="93"/>
      <c r="ES76" s="93"/>
      <c r="ET76" s="93"/>
      <c r="EU76" s="93"/>
      <c r="EV76" s="93"/>
      <c r="EW76" s="93"/>
      <c r="EX76" s="93"/>
      <c r="EY76" s="93"/>
      <c r="EZ76" s="93"/>
      <c r="FA76" s="93"/>
      <c r="FB76" s="93"/>
      <c r="FC76" s="93"/>
      <c r="FD76" s="93"/>
      <c r="FE76" s="93"/>
      <c r="FF76" s="93"/>
      <c r="FG76" s="93"/>
      <c r="FH76" s="93"/>
      <c r="FI76" s="93"/>
      <c r="FJ76" s="93"/>
      <c r="FK76" s="93"/>
      <c r="FL76" s="93"/>
      <c r="FM76" s="93"/>
      <c r="FN76" s="93"/>
      <c r="FO76" s="93"/>
      <c r="FP76" s="93"/>
      <c r="FQ76" s="93"/>
      <c r="FR76" s="93"/>
      <c r="FS76" s="93"/>
      <c r="FT76" s="93"/>
    </row>
    <row r="77" customFormat="false" ht="15" hidden="false" customHeight="false" outlineLevel="0" collapsed="false">
      <c r="A77" s="0" t="n">
        <v>5</v>
      </c>
      <c r="B77" s="0" t="n">
        <v>8400</v>
      </c>
      <c r="C77" s="0" t="n">
        <v>0.27173</v>
      </c>
      <c r="D77" s="0" t="s">
        <v>155</v>
      </c>
      <c r="E77" s="0" t="n">
        <f aca="false">IFERROR((C77-D77)/C77/'Project Inputs and Calcs'!$E$11,0)</f>
        <v>0</v>
      </c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  <c r="CH77" s="93"/>
      <c r="CI77" s="93"/>
      <c r="CJ77" s="93"/>
      <c r="CK77" s="93"/>
      <c r="CL77" s="93"/>
      <c r="CM77" s="93"/>
      <c r="CN77" s="93"/>
      <c r="CO77" s="93"/>
      <c r="CP77" s="93"/>
      <c r="CQ77" s="93"/>
      <c r="CR77" s="93"/>
      <c r="CS77" s="93"/>
      <c r="CT77" s="93"/>
      <c r="CU77" s="93"/>
      <c r="CV77" s="93"/>
      <c r="CW77" s="93"/>
      <c r="CX77" s="93"/>
      <c r="CY77" s="93"/>
      <c r="CZ77" s="93"/>
      <c r="DA77" s="93"/>
      <c r="DB77" s="93"/>
      <c r="DC77" s="93"/>
      <c r="DD77" s="93"/>
      <c r="DE77" s="93"/>
      <c r="DF77" s="93"/>
      <c r="DG77" s="93"/>
      <c r="DH77" s="93"/>
      <c r="DI77" s="93"/>
      <c r="DJ77" s="93"/>
      <c r="DK77" s="93"/>
      <c r="DL77" s="93"/>
      <c r="DM77" s="93"/>
      <c r="DN77" s="93"/>
      <c r="DO77" s="93"/>
      <c r="DP77" s="93"/>
      <c r="DQ77" s="93"/>
      <c r="DR77" s="93"/>
      <c r="DS77" s="93"/>
      <c r="DT77" s="93"/>
      <c r="DU77" s="93"/>
      <c r="DV77" s="93"/>
      <c r="DW77" s="93"/>
      <c r="DX77" s="93"/>
      <c r="DY77" s="93"/>
      <c r="DZ77" s="93"/>
      <c r="EA77" s="93"/>
      <c r="EB77" s="93"/>
      <c r="EC77" s="93"/>
      <c r="ED77" s="93"/>
      <c r="EE77" s="93"/>
      <c r="EF77" s="93"/>
      <c r="EG77" s="93"/>
      <c r="EH77" s="93"/>
      <c r="EI77" s="93"/>
      <c r="EJ77" s="93"/>
      <c r="EK77" s="93"/>
      <c r="EL77" s="93"/>
      <c r="EM77" s="93"/>
      <c r="EN77" s="93"/>
      <c r="EO77" s="93"/>
      <c r="EP77" s="93"/>
      <c r="EQ77" s="93"/>
      <c r="ER77" s="93"/>
      <c r="ES77" s="93"/>
      <c r="ET77" s="93"/>
      <c r="EU77" s="93"/>
      <c r="EV77" s="93"/>
      <c r="EW77" s="93"/>
      <c r="EX77" s="93"/>
      <c r="EY77" s="93"/>
      <c r="EZ77" s="93"/>
      <c r="FA77" s="93"/>
      <c r="FB77" s="93"/>
      <c r="FC77" s="93"/>
      <c r="FD77" s="93"/>
      <c r="FE77" s="93"/>
      <c r="FF77" s="93"/>
      <c r="FG77" s="93"/>
      <c r="FH77" s="93"/>
      <c r="FI77" s="93"/>
      <c r="FJ77" s="93"/>
      <c r="FK77" s="93"/>
      <c r="FL77" s="93"/>
      <c r="FM77" s="93"/>
      <c r="FN77" s="93"/>
      <c r="FO77" s="93"/>
      <c r="FP77" s="93"/>
      <c r="FQ77" s="93"/>
      <c r="FR77" s="93"/>
      <c r="FS77" s="93"/>
      <c r="FT77" s="93"/>
    </row>
    <row r="78" customFormat="false" ht="15" hidden="false" customHeight="false" outlineLevel="0" collapsed="false">
      <c r="A78" s="0" t="n">
        <v>5</v>
      </c>
      <c r="B78" s="0" t="n">
        <v>8500</v>
      </c>
      <c r="C78" s="0" t="n">
        <v>0.28643</v>
      </c>
      <c r="D78" s="0" t="s">
        <v>155</v>
      </c>
      <c r="E78" s="0" t="n">
        <f aca="false">IFERROR((C78-D78)/C78/'Project Inputs and Calcs'!$E$11,0)</f>
        <v>0</v>
      </c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/>
      <c r="DJ78" s="93"/>
      <c r="DK78" s="93"/>
      <c r="DL78" s="93"/>
      <c r="DM78" s="93"/>
      <c r="DN78" s="93"/>
      <c r="DO78" s="93"/>
      <c r="DP78" s="93"/>
      <c r="DQ78" s="93"/>
      <c r="DR78" s="93"/>
      <c r="DS78" s="93"/>
      <c r="DT78" s="93"/>
      <c r="DU78" s="93"/>
      <c r="DV78" s="93"/>
      <c r="DW78" s="93"/>
      <c r="DX78" s="93"/>
      <c r="DY78" s="93"/>
      <c r="DZ78" s="93"/>
      <c r="EA78" s="93"/>
      <c r="EB78" s="93"/>
      <c r="EC78" s="93"/>
      <c r="ED78" s="93"/>
      <c r="EE78" s="93"/>
      <c r="EF78" s="93"/>
      <c r="EG78" s="93"/>
      <c r="EH78" s="93"/>
      <c r="EI78" s="93"/>
      <c r="EJ78" s="93"/>
      <c r="EK78" s="93"/>
      <c r="EL78" s="93"/>
      <c r="EM78" s="93"/>
      <c r="EN78" s="93"/>
      <c r="EO78" s="93"/>
      <c r="EP78" s="93"/>
      <c r="EQ78" s="93"/>
      <c r="ER78" s="93"/>
      <c r="ES78" s="93"/>
      <c r="ET78" s="93"/>
      <c r="EU78" s="93"/>
      <c r="EV78" s="93"/>
      <c r="EW78" s="93"/>
      <c r="EX78" s="93"/>
      <c r="EY78" s="93"/>
      <c r="EZ78" s="93"/>
      <c r="FA78" s="93"/>
      <c r="FB78" s="93"/>
      <c r="FC78" s="93"/>
      <c r="FD78" s="93"/>
      <c r="FE78" s="93"/>
      <c r="FF78" s="93"/>
      <c r="FG78" s="93"/>
      <c r="FH78" s="93"/>
      <c r="FI78" s="93"/>
      <c r="FJ78" s="93"/>
      <c r="FK78" s="93"/>
      <c r="FL78" s="93"/>
      <c r="FM78" s="93"/>
      <c r="FN78" s="93"/>
      <c r="FO78" s="93"/>
      <c r="FP78" s="93"/>
      <c r="FQ78" s="93"/>
      <c r="FR78" s="93"/>
      <c r="FS78" s="93"/>
      <c r="FT78" s="93"/>
    </row>
    <row r="79" customFormat="false" ht="15" hidden="false" customHeight="false" outlineLevel="0" collapsed="false">
      <c r="A79" s="0" t="n">
        <v>5</v>
      </c>
      <c r="B79" s="0" t="n">
        <v>8600</v>
      </c>
      <c r="C79" s="0" t="n">
        <v>0.30148</v>
      </c>
      <c r="D79" s="0" t="s">
        <v>155</v>
      </c>
      <c r="E79" s="0" t="n">
        <f aca="false">IFERROR((C79-D79)/C79/'Project Inputs and Calcs'!$E$11,0)</f>
        <v>0</v>
      </c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/>
      <c r="CX79" s="93"/>
      <c r="CY79" s="93"/>
      <c r="CZ79" s="93"/>
      <c r="DA79" s="93"/>
      <c r="DB79" s="93"/>
      <c r="DC79" s="93"/>
      <c r="DD79" s="93"/>
      <c r="DE79" s="93"/>
      <c r="DF79" s="93"/>
      <c r="DG79" s="93"/>
      <c r="DH79" s="93"/>
      <c r="DI79" s="93"/>
      <c r="DJ79" s="93"/>
      <c r="DK79" s="93"/>
      <c r="DL79" s="93"/>
      <c r="DM79" s="93"/>
      <c r="DN79" s="93"/>
      <c r="DO79" s="93"/>
      <c r="DP79" s="93"/>
      <c r="DQ79" s="93"/>
      <c r="DR79" s="93"/>
      <c r="DS79" s="93"/>
      <c r="DT79" s="93"/>
      <c r="DU79" s="93"/>
      <c r="DV79" s="93"/>
      <c r="DW79" s="93"/>
      <c r="DX79" s="93"/>
      <c r="DY79" s="93"/>
      <c r="DZ79" s="93"/>
      <c r="EA79" s="93"/>
      <c r="EB79" s="93"/>
      <c r="EC79" s="93"/>
      <c r="ED79" s="93"/>
      <c r="EE79" s="93"/>
      <c r="EF79" s="93"/>
      <c r="EG79" s="93"/>
      <c r="EH79" s="93"/>
      <c r="EI79" s="93"/>
      <c r="EJ79" s="93"/>
      <c r="EK79" s="93"/>
      <c r="EL79" s="93"/>
      <c r="EM79" s="93"/>
      <c r="EN79" s="93"/>
      <c r="EO79" s="93"/>
      <c r="EP79" s="93"/>
      <c r="EQ79" s="93"/>
      <c r="ER79" s="93"/>
      <c r="ES79" s="93"/>
      <c r="ET79" s="93"/>
      <c r="EU79" s="93"/>
      <c r="EV79" s="93"/>
      <c r="EW79" s="93"/>
      <c r="EX79" s="93"/>
      <c r="EY79" s="93"/>
      <c r="EZ79" s="93"/>
      <c r="FA79" s="93"/>
      <c r="FB79" s="93"/>
      <c r="FC79" s="93"/>
      <c r="FD79" s="93"/>
      <c r="FE79" s="93"/>
      <c r="FF79" s="93"/>
      <c r="FG79" s="93"/>
      <c r="FH79" s="93"/>
      <c r="FI79" s="93"/>
      <c r="FJ79" s="93"/>
      <c r="FK79" s="93"/>
      <c r="FL79" s="93"/>
      <c r="FM79" s="93"/>
      <c r="FN79" s="93"/>
      <c r="FO79" s="93"/>
      <c r="FP79" s="93"/>
      <c r="FQ79" s="93"/>
      <c r="FR79" s="93"/>
      <c r="FS79" s="93"/>
      <c r="FT79" s="93"/>
    </row>
    <row r="80" customFormat="false" ht="15" hidden="false" customHeight="false" outlineLevel="0" collapsed="false">
      <c r="A80" s="0" t="n">
        <v>5</v>
      </c>
      <c r="B80" s="0" t="n">
        <v>8700</v>
      </c>
      <c r="C80" s="0" t="n">
        <v>0.31688</v>
      </c>
      <c r="D80" s="0" t="s">
        <v>155</v>
      </c>
      <c r="E80" s="0" t="n">
        <f aca="false">IFERROR((C80-D80)/C80/'Project Inputs and Calcs'!$E$11,0)</f>
        <v>0</v>
      </c>
    </row>
    <row r="81" customFormat="false" ht="15" hidden="false" customHeight="false" outlineLevel="0" collapsed="false">
      <c r="A81" s="0" t="n">
        <v>5</v>
      </c>
      <c r="B81" s="0" t="n">
        <v>8800</v>
      </c>
      <c r="C81" s="0" t="n">
        <v>0.33263</v>
      </c>
      <c r="D81" s="0" t="s">
        <v>155</v>
      </c>
      <c r="E81" s="0" t="n">
        <f aca="false">IFERROR((C81-D81)/C81/'Project Inputs and Calcs'!$E$11,0)</f>
        <v>0</v>
      </c>
    </row>
    <row r="82" customFormat="false" ht="15" hidden="false" customHeight="false" outlineLevel="0" collapsed="false">
      <c r="A82" s="0" t="n">
        <v>5</v>
      </c>
      <c r="B82" s="0" t="n">
        <v>8900</v>
      </c>
      <c r="C82" s="0" t="n">
        <v>0.34872</v>
      </c>
      <c r="D82" s="0" t="s">
        <v>155</v>
      </c>
      <c r="E82" s="0" t="n">
        <f aca="false">IFERROR((C82-D82)/C82/'Project Inputs and Calcs'!$E$11,0)</f>
        <v>0</v>
      </c>
    </row>
    <row r="83" customFormat="false" ht="15" hidden="false" customHeight="false" outlineLevel="0" collapsed="false">
      <c r="A83" s="0" t="n">
        <v>5</v>
      </c>
      <c r="B83" s="0" t="n">
        <v>9000</v>
      </c>
      <c r="C83" s="0" t="n">
        <v>0.36515</v>
      </c>
      <c r="D83" s="0" t="s">
        <v>155</v>
      </c>
      <c r="E83" s="0" t="n">
        <f aca="false">IFERROR((C83-D83)/C83/'Project Inputs and Calcs'!$E$11,0)</f>
        <v>0</v>
      </c>
    </row>
    <row r="84" customFormat="false" ht="15" hidden="false" customHeight="false" outlineLevel="0" collapsed="false">
      <c r="A84" s="0" t="n">
        <v>5</v>
      </c>
      <c r="B84" s="0" t="n">
        <v>9100</v>
      </c>
      <c r="C84" s="0" t="n">
        <v>0.38192</v>
      </c>
      <c r="D84" s="0" t="s">
        <v>155</v>
      </c>
      <c r="E84" s="0" t="n">
        <f aca="false">IFERROR((C84-D84)/C84/'Project Inputs and Calcs'!$E$11,0)</f>
        <v>0</v>
      </c>
    </row>
    <row r="85" customFormat="false" ht="15" hidden="false" customHeight="false" outlineLevel="0" collapsed="false">
      <c r="A85" s="0" t="n">
        <v>5</v>
      </c>
      <c r="B85" s="0" t="n">
        <v>9200</v>
      </c>
      <c r="C85" s="0" t="n">
        <v>0.38227</v>
      </c>
      <c r="D85" s="0" t="s">
        <v>155</v>
      </c>
      <c r="E85" s="0" t="n">
        <f aca="false">IFERROR((C85-D85)/C85/'Project Inputs and Calcs'!$E$11,0)</f>
        <v>0</v>
      </c>
    </row>
    <row r="86" customFormat="false" ht="15" hidden="false" customHeight="false" outlineLevel="0" collapsed="false">
      <c r="A86" s="0" t="n">
        <v>5</v>
      </c>
      <c r="B86" s="0" t="n">
        <v>9300</v>
      </c>
      <c r="C86" s="0" t="n">
        <v>0.41649</v>
      </c>
      <c r="D86" s="0" t="s">
        <v>155</v>
      </c>
      <c r="E86" s="0" t="n">
        <f aca="false">IFERROR((C86-D86)/C86/'Project Inputs and Calcs'!$E$11,0)</f>
        <v>0</v>
      </c>
    </row>
    <row r="87" customFormat="false" ht="15" hidden="false" customHeight="false" outlineLevel="0" collapsed="false">
      <c r="A87" s="0" t="n">
        <v>5</v>
      </c>
      <c r="B87" s="0" t="n">
        <v>9400</v>
      </c>
      <c r="C87" s="0" t="n">
        <v>0.43428</v>
      </c>
      <c r="D87" s="0" t="s">
        <v>155</v>
      </c>
      <c r="E87" s="0" t="n">
        <f aca="false">IFERROR((C87-D87)/C87/'Project Inputs and Calcs'!$E$11,0)</f>
        <v>0</v>
      </c>
    </row>
    <row r="88" customFormat="false" ht="15" hidden="false" customHeight="false" outlineLevel="0" collapsed="false">
      <c r="A88" s="0" t="n">
        <v>5</v>
      </c>
      <c r="B88" s="0" t="n">
        <v>9500</v>
      </c>
      <c r="C88" s="0" t="n">
        <v>0.4524</v>
      </c>
      <c r="D88" s="0" t="s">
        <v>155</v>
      </c>
      <c r="E88" s="0" t="n">
        <f aca="false">IFERROR((C88-D88)/C88/'Project Inputs and Calcs'!$E$11,0)</f>
        <v>0</v>
      </c>
    </row>
    <row r="89" customFormat="false" ht="15" hidden="false" customHeight="false" outlineLevel="0" collapsed="false">
      <c r="A89" s="0" t="n">
        <v>5</v>
      </c>
      <c r="B89" s="0" t="n">
        <v>9600</v>
      </c>
      <c r="C89" s="0" t="n">
        <v>0.47085</v>
      </c>
      <c r="D89" s="0" t="s">
        <v>155</v>
      </c>
      <c r="E89" s="0" t="n">
        <f aca="false">IFERROR((C89-D89)/C89/'Project Inputs and Calcs'!$E$11,0)</f>
        <v>0</v>
      </c>
    </row>
    <row r="90" customFormat="false" ht="15" hidden="false" customHeight="false" outlineLevel="0" collapsed="false">
      <c r="A90" s="0" t="n">
        <v>5</v>
      </c>
      <c r="B90" s="0" t="n">
        <v>9700</v>
      </c>
      <c r="C90" s="0" t="n">
        <v>0.48962</v>
      </c>
      <c r="D90" s="0" t="s">
        <v>155</v>
      </c>
      <c r="E90" s="0" t="n">
        <f aca="false">IFERROR((C90-D90)/C90/'Project Inputs and Calcs'!$E$11,0)</f>
        <v>0</v>
      </c>
    </row>
    <row r="91" customFormat="false" ht="15" hidden="false" customHeight="false" outlineLevel="0" collapsed="false">
      <c r="A91" s="0" t="n">
        <v>5</v>
      </c>
      <c r="B91" s="0" t="n">
        <v>9800</v>
      </c>
      <c r="C91" s="0" t="n">
        <v>0.50871</v>
      </c>
      <c r="D91" s="0" t="s">
        <v>155</v>
      </c>
      <c r="E91" s="0" t="n">
        <f aca="false">IFERROR((C91-D91)/C91/'Project Inputs and Calcs'!$E$11,0)</f>
        <v>0</v>
      </c>
    </row>
    <row r="92" customFormat="false" ht="15" hidden="false" customHeight="false" outlineLevel="0" collapsed="false">
      <c r="A92" s="0" t="n">
        <v>5</v>
      </c>
      <c r="B92" s="0" t="n">
        <v>9900</v>
      </c>
      <c r="C92" s="0" t="n">
        <v>0.51254</v>
      </c>
      <c r="D92" s="0" t="s">
        <v>155</v>
      </c>
      <c r="E92" s="0" t="n">
        <f aca="false">IFERROR((C92-D92)/C92/'Project Inputs and Calcs'!$E$11,0)</f>
        <v>0</v>
      </c>
    </row>
    <row r="93" customFormat="false" ht="15" hidden="false" customHeight="false" outlineLevel="0" collapsed="false">
      <c r="A93" s="0" t="n">
        <v>5</v>
      </c>
      <c r="B93" s="0" t="n">
        <v>10000</v>
      </c>
      <c r="C93" s="0" t="n">
        <v>0.50337</v>
      </c>
      <c r="D93" s="0" t="s">
        <v>155</v>
      </c>
      <c r="E93" s="0" t="n">
        <f aca="false">IFERROR((C93-D93)/C93/'Project Inputs and Calcs'!$E$11,0)</f>
        <v>0</v>
      </c>
    </row>
    <row r="94" customFormat="false" ht="15" hidden="false" customHeight="false" outlineLevel="0" collapsed="false">
      <c r="A94" s="0" t="n">
        <v>5</v>
      </c>
      <c r="B94" s="0" t="n">
        <v>10100</v>
      </c>
      <c r="C94" s="0" t="n">
        <v>0.56794</v>
      </c>
      <c r="D94" s="0" t="s">
        <v>155</v>
      </c>
      <c r="E94" s="0" t="n">
        <f aca="false">IFERROR((C94-D94)/C94/'Project Inputs and Calcs'!$E$11,0)</f>
        <v>0</v>
      </c>
    </row>
    <row r="95" customFormat="false" ht="15" hidden="false" customHeight="false" outlineLevel="0" collapsed="false">
      <c r="A95" s="0" t="n">
        <v>5</v>
      </c>
      <c r="B95" s="0" t="n">
        <v>10200</v>
      </c>
      <c r="C95" s="0" t="n">
        <v>0.58833</v>
      </c>
      <c r="D95" s="0" t="s">
        <v>155</v>
      </c>
      <c r="E95" s="0" t="n">
        <f aca="false">IFERROR((C95-D95)/C95/'Project Inputs and Calcs'!$E$11,0)</f>
        <v>0</v>
      </c>
    </row>
    <row r="96" customFormat="false" ht="15" hidden="false" customHeight="false" outlineLevel="0" collapsed="false">
      <c r="A96" s="0" t="n">
        <v>5</v>
      </c>
      <c r="B96" s="0" t="n">
        <v>10300</v>
      </c>
      <c r="C96" s="0" t="n">
        <v>0.60902</v>
      </c>
      <c r="D96" s="0" t="s">
        <v>155</v>
      </c>
      <c r="E96" s="0" t="n">
        <f aca="false">IFERROR((C96-D96)/C96/'Project Inputs and Calcs'!$E$11,0)</f>
        <v>0</v>
      </c>
    </row>
    <row r="97" customFormat="false" ht="15" hidden="false" customHeight="false" outlineLevel="0" collapsed="false">
      <c r="A97" s="0" t="n">
        <v>5</v>
      </c>
      <c r="B97" s="0" t="n">
        <v>10400</v>
      </c>
      <c r="C97" s="0" t="n">
        <v>0.63002</v>
      </c>
      <c r="D97" s="0" t="s">
        <v>155</v>
      </c>
      <c r="E97" s="0" t="n">
        <f aca="false">IFERROR((C97-D97)/C97/'Project Inputs and Calcs'!$E$11,0)</f>
        <v>0</v>
      </c>
    </row>
    <row r="98" customFormat="false" ht="15" hidden="false" customHeight="false" outlineLevel="0" collapsed="false">
      <c r="A98" s="0" t="n">
        <v>5</v>
      </c>
      <c r="B98" s="0" t="n">
        <v>10500</v>
      </c>
      <c r="C98" s="0" t="n">
        <v>0.65134</v>
      </c>
      <c r="D98" s="0" t="s">
        <v>155</v>
      </c>
      <c r="E98" s="0" t="n">
        <f aca="false">IFERROR((C98-D98)/C98/'Project Inputs and Calcs'!$E$11,0)</f>
        <v>0</v>
      </c>
    </row>
    <row r="99" customFormat="false" ht="15" hidden="false" customHeight="false" outlineLevel="0" collapsed="false">
      <c r="A99" s="0" t="n">
        <v>5</v>
      </c>
      <c r="B99" s="0" t="n">
        <v>10600</v>
      </c>
      <c r="C99" s="0" t="n">
        <v>0.67295</v>
      </c>
      <c r="D99" s="0" t="s">
        <v>155</v>
      </c>
      <c r="E99" s="0" t="n">
        <f aca="false">IFERROR((C99-D99)/C99/'Project Inputs and Calcs'!$E$11,0)</f>
        <v>0</v>
      </c>
    </row>
    <row r="100" customFormat="false" ht="15" hidden="false" customHeight="false" outlineLevel="0" collapsed="false">
      <c r="A100" s="0" t="n">
        <v>5</v>
      </c>
      <c r="B100" s="0" t="n">
        <v>10700</v>
      </c>
      <c r="C100" s="0" t="n">
        <v>0.69488</v>
      </c>
      <c r="D100" s="0" t="s">
        <v>155</v>
      </c>
      <c r="E100" s="0" t="n">
        <f aca="false">IFERROR((C100-D100)/C100/'Project Inputs and Calcs'!$E$11,0)</f>
        <v>0</v>
      </c>
    </row>
    <row r="101" customFormat="false" ht="15" hidden="false" customHeight="false" outlineLevel="0" collapsed="false">
      <c r="A101" s="0" t="n">
        <v>5</v>
      </c>
      <c r="B101" s="0" t="n">
        <v>10800</v>
      </c>
      <c r="C101" s="0" t="n">
        <v>0.71712</v>
      </c>
      <c r="D101" s="0" t="s">
        <v>155</v>
      </c>
      <c r="E101" s="0" t="n">
        <f aca="false">IFERROR((C101-D101)/C101/'Project Inputs and Calcs'!$E$11,0)</f>
        <v>0</v>
      </c>
    </row>
    <row r="102" customFormat="false" ht="15" hidden="false" customHeight="false" outlineLevel="0" collapsed="false">
      <c r="A102" s="0" t="n">
        <v>5</v>
      </c>
      <c r="B102" s="0" t="n">
        <v>10900</v>
      </c>
      <c r="C102" s="0" t="n">
        <v>0.73966</v>
      </c>
      <c r="D102" s="0" t="s">
        <v>155</v>
      </c>
      <c r="E102" s="0" t="n">
        <f aca="false">IFERROR((C102-D102)/C102/'Project Inputs and Calcs'!$E$11,0)</f>
        <v>0</v>
      </c>
    </row>
    <row r="103" customFormat="false" ht="15" hidden="false" customHeight="false" outlineLevel="0" collapsed="false">
      <c r="A103" s="0" t="n">
        <v>5</v>
      </c>
      <c r="B103" s="0" t="n">
        <v>11000</v>
      </c>
      <c r="C103" s="0" t="n">
        <v>0.76249</v>
      </c>
      <c r="D103" s="0" t="s">
        <v>155</v>
      </c>
      <c r="E103" s="0" t="n">
        <f aca="false">IFERROR((C103-D103)/C103/'Project Inputs and Calcs'!$E$11,0)</f>
        <v>0</v>
      </c>
    </row>
    <row r="104" customFormat="false" ht="15" hidden="false" customHeight="false" outlineLevel="0" collapsed="false">
      <c r="A104" s="0" t="n">
        <v>5</v>
      </c>
      <c r="B104" s="0" t="n">
        <v>11100</v>
      </c>
      <c r="C104" s="0" t="n">
        <v>0.78563</v>
      </c>
      <c r="D104" s="0" t="s">
        <v>155</v>
      </c>
      <c r="E104" s="0" t="n">
        <f aca="false">IFERROR((C104-D104)/C104/'Project Inputs and Calcs'!$E$11,0)</f>
        <v>0</v>
      </c>
    </row>
    <row r="105" customFormat="false" ht="15" hidden="false" customHeight="false" outlineLevel="0" collapsed="false">
      <c r="A105" s="0" t="n">
        <v>5</v>
      </c>
      <c r="B105" s="0" t="n">
        <v>11200</v>
      </c>
      <c r="C105" s="0" t="n">
        <v>0.80905</v>
      </c>
      <c r="D105" s="0" t="s">
        <v>155</v>
      </c>
      <c r="E105" s="0" t="n">
        <f aca="false">IFERROR((C105-D105)/C105/'Project Inputs and Calcs'!$E$11,0)</f>
        <v>0</v>
      </c>
    </row>
    <row r="106" customFormat="false" ht="15" hidden="false" customHeight="false" outlineLevel="0" collapsed="false">
      <c r="A106" s="0" t="n">
        <v>5</v>
      </c>
      <c r="B106" s="0" t="n">
        <v>11300</v>
      </c>
      <c r="C106" s="0" t="n">
        <v>0.83276</v>
      </c>
      <c r="D106" s="0" t="s">
        <v>155</v>
      </c>
      <c r="E106" s="0" t="n">
        <f aca="false">IFERROR((C106-D106)/C106/'Project Inputs and Calcs'!$E$11,0)</f>
        <v>0</v>
      </c>
    </row>
    <row r="107" customFormat="false" ht="15" hidden="false" customHeight="false" outlineLevel="0" collapsed="false">
      <c r="A107" s="0" t="n">
        <v>5</v>
      </c>
      <c r="B107" s="0" t="n">
        <v>11400</v>
      </c>
      <c r="C107" s="0" t="n">
        <v>0.85677</v>
      </c>
      <c r="D107" s="0" t="s">
        <v>155</v>
      </c>
      <c r="E107" s="0" t="n">
        <f aca="false">IFERROR((C107-D107)/C107/'Project Inputs and Calcs'!$E$11,0)</f>
        <v>0</v>
      </c>
    </row>
    <row r="108" customFormat="false" ht="15" hidden="false" customHeight="false" outlineLevel="0" collapsed="false">
      <c r="A108" s="0" t="n">
        <v>5</v>
      </c>
      <c r="B108" s="0" t="n">
        <v>11500</v>
      </c>
      <c r="C108" s="0" t="n">
        <v>0.88107</v>
      </c>
      <c r="D108" s="0" t="s">
        <v>155</v>
      </c>
      <c r="E108" s="0" t="n">
        <f aca="false">IFERROR((C108-D108)/C108/'Project Inputs and Calcs'!$E$11,0)</f>
        <v>0</v>
      </c>
    </row>
    <row r="109" customFormat="false" ht="15" hidden="false" customHeight="false" outlineLevel="0" collapsed="false">
      <c r="A109" s="0" t="n">
        <v>5</v>
      </c>
      <c r="B109" s="0" t="n">
        <v>11600</v>
      </c>
      <c r="C109" s="0" t="n">
        <v>0.90567</v>
      </c>
      <c r="D109" s="0" t="s">
        <v>155</v>
      </c>
      <c r="E109" s="0" t="n">
        <f aca="false">IFERROR((C109-D109)/C109/'Project Inputs and Calcs'!$E$11,0)</f>
        <v>0</v>
      </c>
    </row>
    <row r="110" customFormat="false" ht="15" hidden="false" customHeight="false" outlineLevel="0" collapsed="false">
      <c r="A110" s="0" t="n">
        <v>5</v>
      </c>
      <c r="B110" s="0" t="n">
        <v>11700</v>
      </c>
      <c r="C110" s="0" t="n">
        <v>0.93054</v>
      </c>
      <c r="D110" s="0" t="s">
        <v>155</v>
      </c>
      <c r="E110" s="0" t="n">
        <f aca="false">IFERROR((C110-D110)/C110/'Project Inputs and Calcs'!$E$11,0)</f>
        <v>0</v>
      </c>
    </row>
    <row r="111" customFormat="false" ht="15" hidden="false" customHeight="false" outlineLevel="0" collapsed="false">
      <c r="A111" s="0" t="n">
        <v>5</v>
      </c>
      <c r="B111" s="0" t="n">
        <v>11800</v>
      </c>
      <c r="C111" s="0" t="n">
        <v>0.95571</v>
      </c>
      <c r="D111" s="0" t="s">
        <v>155</v>
      </c>
      <c r="E111" s="0" t="n">
        <f aca="false">IFERROR((C111-D111)/C111/'Project Inputs and Calcs'!$E$11,0)</f>
        <v>0</v>
      </c>
    </row>
    <row r="112" customFormat="false" ht="15" hidden="false" customHeight="false" outlineLevel="0" collapsed="false">
      <c r="A112" s="0" t="n">
        <v>5</v>
      </c>
      <c r="B112" s="0" t="n">
        <v>11900</v>
      </c>
      <c r="C112" s="0" t="n">
        <v>0.98114</v>
      </c>
      <c r="D112" s="0" t="s">
        <v>155</v>
      </c>
      <c r="E112" s="0" t="n">
        <f aca="false">IFERROR((C112-D112)/C112/'Project Inputs and Calcs'!$E$11,0)</f>
        <v>0</v>
      </c>
    </row>
    <row r="113" customFormat="false" ht="15" hidden="false" customHeight="false" outlineLevel="0" collapsed="false">
      <c r="A113" s="0" t="n">
        <v>5</v>
      </c>
      <c r="B113" s="0" t="n">
        <v>12000</v>
      </c>
      <c r="C113" s="0" t="n">
        <v>1.0069</v>
      </c>
      <c r="D113" s="0" t="s">
        <v>155</v>
      </c>
      <c r="E113" s="0" t="n">
        <f aca="false">IFERROR((C113-D113)/C113/'Project Inputs and Calcs'!$E$11,0)</f>
        <v>0</v>
      </c>
    </row>
    <row r="114" customFormat="false" ht="15" hidden="false" customHeight="false" outlineLevel="0" collapsed="false">
      <c r="A114" s="0" t="n">
        <v>5</v>
      </c>
      <c r="B114" s="0" t="n">
        <v>12100</v>
      </c>
      <c r="C114" s="0" t="n">
        <v>1.0328</v>
      </c>
      <c r="D114" s="0" t="s">
        <v>155</v>
      </c>
      <c r="E114" s="0" t="n">
        <f aca="false">IFERROR((C114-D114)/C114/'Project Inputs and Calcs'!$E$11,0)</f>
        <v>0</v>
      </c>
    </row>
    <row r="115" customFormat="false" ht="15" hidden="false" customHeight="false" outlineLevel="0" collapsed="false">
      <c r="A115" s="0" t="n">
        <v>5</v>
      </c>
      <c r="B115" s="0" t="n">
        <v>12200</v>
      </c>
      <c r="C115" s="0" t="n">
        <v>1.0591</v>
      </c>
      <c r="D115" s="0" t="s">
        <v>155</v>
      </c>
      <c r="E115" s="0" t="n">
        <f aca="false">IFERROR((C115-D115)/C115/'Project Inputs and Calcs'!$E$11,0)</f>
        <v>0</v>
      </c>
    </row>
    <row r="116" customFormat="false" ht="15" hidden="false" customHeight="false" outlineLevel="0" collapsed="false">
      <c r="A116" s="0" t="n">
        <v>5</v>
      </c>
      <c r="B116" s="0" t="n">
        <v>12300</v>
      </c>
      <c r="C116" s="0" t="n">
        <v>1.0857</v>
      </c>
      <c r="D116" s="0" t="s">
        <v>155</v>
      </c>
      <c r="E116" s="0" t="n">
        <f aca="false">IFERROR((C116-D116)/C116/'Project Inputs and Calcs'!$E$11,0)</f>
        <v>0</v>
      </c>
    </row>
    <row r="117" customFormat="false" ht="15" hidden="false" customHeight="false" outlineLevel="0" collapsed="false">
      <c r="A117" s="0" t="n">
        <v>5</v>
      </c>
      <c r="B117" s="0" t="n">
        <v>12400</v>
      </c>
      <c r="C117" s="0" t="n">
        <v>1.1125</v>
      </c>
      <c r="D117" s="0" t="s">
        <v>155</v>
      </c>
      <c r="E117" s="0" t="n">
        <f aca="false">IFERROR((C117-D117)/C117/'Project Inputs and Calcs'!$E$11,0)</f>
        <v>0</v>
      </c>
    </row>
    <row r="118" customFormat="false" ht="15" hidden="false" customHeight="false" outlineLevel="0" collapsed="false">
      <c r="A118" s="0" t="n">
        <v>5</v>
      </c>
      <c r="B118" s="0" t="n">
        <v>12500</v>
      </c>
      <c r="C118" s="0" t="n">
        <v>1.1396</v>
      </c>
      <c r="D118" s="0" t="s">
        <v>155</v>
      </c>
      <c r="E118" s="0" t="n">
        <f aca="false">IFERROR((C118-D118)/C118/'Project Inputs and Calcs'!$E$11,0)</f>
        <v>0</v>
      </c>
    </row>
    <row r="119" customFormat="false" ht="15" hidden="false" customHeight="false" outlineLevel="0" collapsed="false">
      <c r="A119" s="0" t="n">
        <v>5</v>
      </c>
      <c r="B119" s="0" t="n">
        <v>12600</v>
      </c>
      <c r="C119" s="0" t="n">
        <v>1.1669</v>
      </c>
      <c r="D119" s="0" t="s">
        <v>155</v>
      </c>
      <c r="E119" s="0" t="n">
        <f aca="false">IFERROR((C119-D119)/C119/'Project Inputs and Calcs'!$E$11,0)</f>
        <v>0</v>
      </c>
    </row>
    <row r="120" customFormat="false" ht="15" hidden="false" customHeight="false" outlineLevel="0" collapsed="false">
      <c r="A120" s="0" t="n">
        <v>5</v>
      </c>
      <c r="B120" s="0" t="n">
        <v>12700</v>
      </c>
      <c r="C120" s="0" t="n">
        <v>1.1946</v>
      </c>
      <c r="D120" s="0" t="s">
        <v>155</v>
      </c>
      <c r="E120" s="0" t="n">
        <f aca="false">IFERROR((C120-D120)/C120/'Project Inputs and Calcs'!$E$11,0)</f>
        <v>0</v>
      </c>
    </row>
    <row r="121" customFormat="false" ht="15" hidden="false" customHeight="false" outlineLevel="0" collapsed="false">
      <c r="A121" s="0" t="n">
        <v>5</v>
      </c>
      <c r="B121" s="0" t="n">
        <v>12800</v>
      </c>
      <c r="C121" s="0" t="n">
        <v>1.2224</v>
      </c>
      <c r="D121" s="0" t="s">
        <v>155</v>
      </c>
      <c r="E121" s="0" t="n">
        <f aca="false">IFERROR((C121-D121)/C121/'Project Inputs and Calcs'!$E$11,0)</f>
        <v>0</v>
      </c>
    </row>
    <row r="122" customFormat="false" ht="15" hidden="false" customHeight="false" outlineLevel="0" collapsed="false">
      <c r="A122" s="0" t="n">
        <v>5</v>
      </c>
      <c r="B122" s="0" t="n">
        <v>12900</v>
      </c>
      <c r="C122" s="0" t="n">
        <v>1.2506</v>
      </c>
      <c r="D122" s="0" t="s">
        <v>155</v>
      </c>
      <c r="E122" s="0" t="n">
        <f aca="false">IFERROR((C122-D122)/C122/'Project Inputs and Calcs'!$E$11,0)</f>
        <v>0</v>
      </c>
    </row>
    <row r="123" customFormat="false" ht="15" hidden="false" customHeight="false" outlineLevel="0" collapsed="false">
      <c r="A123" s="0" t="n">
        <v>5</v>
      </c>
      <c r="B123" s="0" t="n">
        <v>13000</v>
      </c>
      <c r="C123" s="0" t="n">
        <v>1.279</v>
      </c>
      <c r="D123" s="0" t="s">
        <v>155</v>
      </c>
      <c r="E123" s="0" t="n">
        <f aca="false">IFERROR((C123-D123)/C123/'Project Inputs and Calcs'!$E$11,0)</f>
        <v>0</v>
      </c>
    </row>
    <row r="124" customFormat="false" ht="15" hidden="false" customHeight="false" outlineLevel="0" collapsed="false">
      <c r="A124" s="0" t="n">
        <v>5</v>
      </c>
      <c r="B124" s="0" t="n">
        <v>13100</v>
      </c>
      <c r="C124" s="0" t="n">
        <v>1.3077</v>
      </c>
      <c r="D124" s="0" t="s">
        <v>155</v>
      </c>
      <c r="E124" s="0" t="n">
        <f aca="false">IFERROR((C124-D124)/C124/'Project Inputs and Calcs'!$E$11,0)</f>
        <v>0</v>
      </c>
    </row>
    <row r="125" customFormat="false" ht="15" hidden="false" customHeight="false" outlineLevel="0" collapsed="false">
      <c r="A125" s="0" t="n">
        <v>5</v>
      </c>
      <c r="B125" s="0" t="n">
        <v>13200</v>
      </c>
      <c r="C125" s="0" t="n">
        <v>1.3366</v>
      </c>
      <c r="D125" s="0" t="s">
        <v>155</v>
      </c>
      <c r="E125" s="0" t="n">
        <f aca="false">IFERROR((C125-D125)/C125/'Project Inputs and Calcs'!$E$11,0)</f>
        <v>0</v>
      </c>
    </row>
    <row r="126" customFormat="false" ht="15" hidden="false" customHeight="false" outlineLevel="0" collapsed="false">
      <c r="A126" s="0" t="n">
        <v>5</v>
      </c>
      <c r="B126" s="0" t="n">
        <v>13300</v>
      </c>
      <c r="C126" s="0" t="n">
        <v>1.3658</v>
      </c>
      <c r="D126" s="0" t="s">
        <v>155</v>
      </c>
      <c r="E126" s="0" t="n">
        <f aca="false">IFERROR((C126-D126)/C126/'Project Inputs and Calcs'!$E$11,0)</f>
        <v>0</v>
      </c>
    </row>
    <row r="127" customFormat="false" ht="15" hidden="false" customHeight="false" outlineLevel="0" collapsed="false">
      <c r="A127" s="0" t="n">
        <v>5</v>
      </c>
      <c r="B127" s="0" t="n">
        <v>13400</v>
      </c>
      <c r="C127" s="0" t="n">
        <v>1.3953</v>
      </c>
      <c r="D127" s="0" t="s">
        <v>155</v>
      </c>
      <c r="E127" s="0" t="n">
        <f aca="false">IFERROR((C127-D127)/C127/'Project Inputs and Calcs'!$E$11,0)</f>
        <v>0</v>
      </c>
    </row>
    <row r="128" customFormat="false" ht="15" hidden="false" customHeight="false" outlineLevel="0" collapsed="false">
      <c r="A128" s="0" t="n">
        <v>5</v>
      </c>
      <c r="B128" s="0" t="n">
        <v>13500</v>
      </c>
      <c r="C128" s="0" t="n">
        <v>1.4249</v>
      </c>
      <c r="D128" s="0" t="s">
        <v>155</v>
      </c>
      <c r="E128" s="0" t="n">
        <f aca="false">IFERROR((C128-D128)/C128/'Project Inputs and Calcs'!$E$11,0)</f>
        <v>0</v>
      </c>
    </row>
    <row r="129" customFormat="false" ht="15" hidden="false" customHeight="false" outlineLevel="0" collapsed="false">
      <c r="A129" s="0" t="n">
        <v>5</v>
      </c>
      <c r="B129" s="0" t="n">
        <v>13600</v>
      </c>
      <c r="C129" s="0" t="n">
        <v>1.4549</v>
      </c>
      <c r="D129" s="0" t="s">
        <v>155</v>
      </c>
      <c r="E129" s="0" t="n">
        <f aca="false">IFERROR((C129-D129)/C129/'Project Inputs and Calcs'!$E$11,0)</f>
        <v>0</v>
      </c>
    </row>
    <row r="130" customFormat="false" ht="15" hidden="false" customHeight="false" outlineLevel="0" collapsed="false">
      <c r="A130" s="0" t="n">
        <v>5</v>
      </c>
      <c r="B130" s="0" t="n">
        <v>13700</v>
      </c>
      <c r="C130" s="0" t="n">
        <v>1.4851</v>
      </c>
      <c r="D130" s="0" t="s">
        <v>155</v>
      </c>
      <c r="E130" s="0" t="n">
        <f aca="false">IFERROR((C130-D130)/C130/'Project Inputs and Calcs'!$E$11,0)</f>
        <v>0</v>
      </c>
    </row>
    <row r="131" customFormat="false" ht="15" hidden="false" customHeight="false" outlineLevel="0" collapsed="false">
      <c r="A131" s="0" t="n">
        <v>5</v>
      </c>
      <c r="B131" s="0" t="n">
        <v>13800</v>
      </c>
      <c r="C131" s="0" t="n">
        <v>1.5155</v>
      </c>
      <c r="D131" s="0" t="s">
        <v>155</v>
      </c>
      <c r="E131" s="0" t="n">
        <f aca="false">IFERROR((C131-D131)/C131/'Project Inputs and Calcs'!$E$11,0)</f>
        <v>0</v>
      </c>
    </row>
    <row r="132" customFormat="false" ht="15" hidden="false" customHeight="false" outlineLevel="0" collapsed="false">
      <c r="A132" s="0" t="n">
        <v>5</v>
      </c>
      <c r="B132" s="0" t="n">
        <v>13900</v>
      </c>
      <c r="C132" s="0" t="n">
        <v>1.5462</v>
      </c>
      <c r="D132" s="0" t="s">
        <v>155</v>
      </c>
      <c r="E132" s="0" t="n">
        <f aca="false">IFERROR((C132-D132)/C132/'Project Inputs and Calcs'!$E$11,0)</f>
        <v>0</v>
      </c>
    </row>
    <row r="133" customFormat="false" ht="15" hidden="false" customHeight="false" outlineLevel="0" collapsed="false">
      <c r="A133" s="0" t="n">
        <v>5</v>
      </c>
      <c r="B133" s="0" t="n">
        <v>14000</v>
      </c>
      <c r="C133" s="0" t="n">
        <v>1.5771</v>
      </c>
      <c r="D133" s="0" t="s">
        <v>155</v>
      </c>
      <c r="E133" s="0" t="n">
        <f aca="false">IFERROR((C133-D133)/C133/'Project Inputs and Calcs'!$E$11,0)</f>
        <v>0</v>
      </c>
    </row>
    <row r="134" customFormat="false" ht="15" hidden="false" customHeight="false" outlineLevel="0" collapsed="false">
      <c r="A134" s="0" t="n">
        <v>5</v>
      </c>
      <c r="B134" s="0" t="n">
        <v>14100</v>
      </c>
      <c r="C134" s="0" t="n">
        <v>1.6083</v>
      </c>
      <c r="D134" s="0" t="s">
        <v>155</v>
      </c>
      <c r="E134" s="0" t="n">
        <f aca="false">IFERROR((C134-D134)/C134/'Project Inputs and Calcs'!$E$11,0)</f>
        <v>0</v>
      </c>
    </row>
    <row r="135" customFormat="false" ht="15" hidden="false" customHeight="false" outlineLevel="0" collapsed="false">
      <c r="A135" s="0" t="n">
        <v>5</v>
      </c>
      <c r="B135" s="0" t="n">
        <v>14200</v>
      </c>
      <c r="C135" s="0" t="n">
        <v>1.6397</v>
      </c>
      <c r="D135" s="0" t="s">
        <v>155</v>
      </c>
      <c r="E135" s="0" t="n">
        <f aca="false">IFERROR((C135-D135)/C135/'Project Inputs and Calcs'!$E$11,0)</f>
        <v>0</v>
      </c>
    </row>
    <row r="136" customFormat="false" ht="15" hidden="false" customHeight="false" outlineLevel="0" collapsed="false">
      <c r="A136" s="0" t="n">
        <v>5</v>
      </c>
      <c r="B136" s="0" t="n">
        <v>14300</v>
      </c>
      <c r="C136" s="0" t="n">
        <v>1.6714</v>
      </c>
      <c r="D136" s="0" t="s">
        <v>155</v>
      </c>
      <c r="E136" s="0" t="n">
        <f aca="false">IFERROR((C136-D136)/C136/'Project Inputs and Calcs'!$E$11,0)</f>
        <v>0</v>
      </c>
    </row>
    <row r="137" customFormat="false" ht="15" hidden="false" customHeight="false" outlineLevel="0" collapsed="false">
      <c r="A137" s="0" t="n">
        <v>5</v>
      </c>
      <c r="B137" s="0" t="n">
        <v>14400</v>
      </c>
      <c r="C137" s="0" t="n">
        <v>1.6858</v>
      </c>
      <c r="D137" s="0" t="s">
        <v>155</v>
      </c>
      <c r="E137" s="0" t="n">
        <f aca="false">IFERROR((C137-D137)/C137/'Project Inputs and Calcs'!$E$11,0)</f>
        <v>0</v>
      </c>
    </row>
    <row r="138" customFormat="false" ht="15" hidden="false" customHeight="false" outlineLevel="0" collapsed="false">
      <c r="A138" s="0" t="n">
        <v>5</v>
      </c>
      <c r="B138" s="0" t="n">
        <v>14500</v>
      </c>
      <c r="C138" s="0" t="n">
        <v>1.7354</v>
      </c>
      <c r="D138" s="0" t="s">
        <v>155</v>
      </c>
      <c r="E138" s="0" t="n">
        <f aca="false">IFERROR((C138-D138)/C138/'Project Inputs and Calcs'!$E$11,0)</f>
        <v>0</v>
      </c>
    </row>
    <row r="139" customFormat="false" ht="15" hidden="false" customHeight="false" outlineLevel="0" collapsed="false">
      <c r="A139" s="0" t="n">
        <v>5</v>
      </c>
      <c r="B139" s="0" t="n">
        <v>14600</v>
      </c>
      <c r="C139" s="0" t="n">
        <v>1.7678</v>
      </c>
      <c r="D139" s="0" t="s">
        <v>155</v>
      </c>
      <c r="E139" s="0" t="n">
        <f aca="false">IFERROR((C139-D139)/C139/'Project Inputs and Calcs'!$E$11,0)</f>
        <v>0</v>
      </c>
    </row>
    <row r="140" customFormat="false" ht="15" hidden="false" customHeight="false" outlineLevel="0" collapsed="false">
      <c r="A140" s="0" t="n">
        <v>5</v>
      </c>
      <c r="B140" s="0" t="n">
        <v>14700</v>
      </c>
      <c r="C140" s="0" t="n">
        <v>1.8004</v>
      </c>
      <c r="D140" s="0" t="s">
        <v>155</v>
      </c>
      <c r="E140" s="0" t="n">
        <f aca="false">IFERROR((C140-D140)/C140/'Project Inputs and Calcs'!$E$11,0)</f>
        <v>0</v>
      </c>
    </row>
    <row r="141" customFormat="false" ht="15" hidden="false" customHeight="false" outlineLevel="0" collapsed="false">
      <c r="A141" s="0" t="n">
        <v>5</v>
      </c>
      <c r="B141" s="0" t="n">
        <v>14800</v>
      </c>
      <c r="C141" s="0" t="n">
        <v>1.8332</v>
      </c>
      <c r="D141" s="0" t="s">
        <v>155</v>
      </c>
      <c r="E141" s="0" t="n">
        <f aca="false">IFERROR((C141-D141)/C141/'Project Inputs and Calcs'!$E$11,0)</f>
        <v>0</v>
      </c>
    </row>
    <row r="142" customFormat="false" ht="15" hidden="false" customHeight="false" outlineLevel="0" collapsed="false">
      <c r="A142" s="0" t="n">
        <v>5</v>
      </c>
      <c r="B142" s="0" t="n">
        <v>14900</v>
      </c>
      <c r="C142" s="0" t="n">
        <v>1.8662</v>
      </c>
      <c r="D142" s="0" t="s">
        <v>155</v>
      </c>
      <c r="E142" s="0" t="n">
        <f aca="false">IFERROR((C142-D142)/C142/'Project Inputs and Calcs'!$E$11,0)</f>
        <v>0</v>
      </c>
    </row>
    <row r="143" customFormat="false" ht="15" hidden="false" customHeight="false" outlineLevel="0" collapsed="false">
      <c r="A143" s="0" t="n">
        <v>5</v>
      </c>
      <c r="B143" s="0" t="n">
        <v>15000</v>
      </c>
      <c r="C143" s="0" t="n">
        <v>1.8995</v>
      </c>
      <c r="D143" s="0" t="s">
        <v>155</v>
      </c>
      <c r="E143" s="0" t="n">
        <f aca="false">IFERROR((C143-D143)/C143/'Project Inputs and Calcs'!$E$11,0)</f>
        <v>0</v>
      </c>
    </row>
    <row r="144" customFormat="false" ht="15" hidden="false" customHeight="false" outlineLevel="0" collapsed="false">
      <c r="A144" s="0" t="n">
        <v>5</v>
      </c>
      <c r="B144" s="0" t="n">
        <v>15100</v>
      </c>
      <c r="C144" s="0" t="n">
        <v>1.933</v>
      </c>
      <c r="D144" s="0" t="s">
        <v>155</v>
      </c>
      <c r="E144" s="0" t="n">
        <f aca="false">IFERROR((C144-D144)/C144/'Project Inputs and Calcs'!$E$11,0)</f>
        <v>0</v>
      </c>
    </row>
    <row r="145" customFormat="false" ht="15" hidden="false" customHeight="false" outlineLevel="0" collapsed="false">
      <c r="A145" s="0" t="n">
        <v>5</v>
      </c>
      <c r="B145" s="0" t="n">
        <v>15200</v>
      </c>
      <c r="C145" s="0" t="n">
        <v>1.9667</v>
      </c>
      <c r="D145" s="0" t="s">
        <v>155</v>
      </c>
      <c r="E145" s="0" t="n">
        <f aca="false">IFERROR((C145-D145)/C145/'Project Inputs and Calcs'!$E$11,0)</f>
        <v>0</v>
      </c>
    </row>
    <row r="146" customFormat="false" ht="15" hidden="false" customHeight="false" outlineLevel="0" collapsed="false">
      <c r="A146" s="0" t="n">
        <v>5</v>
      </c>
      <c r="B146" s="0" t="n">
        <v>15300</v>
      </c>
      <c r="C146" s="0" t="n">
        <v>2.0007</v>
      </c>
      <c r="D146" s="0" t="s">
        <v>155</v>
      </c>
      <c r="E146" s="0" t="n">
        <f aca="false">IFERROR((C146-D146)/C146/'Project Inputs and Calcs'!$E$11,0)</f>
        <v>0</v>
      </c>
    </row>
    <row r="147" customFormat="false" ht="15" hidden="false" customHeight="false" outlineLevel="0" collapsed="false">
      <c r="A147" s="0" t="n">
        <v>5</v>
      </c>
      <c r="B147" s="0" t="n">
        <v>15400</v>
      </c>
      <c r="C147" s="0" t="n">
        <v>2.0349</v>
      </c>
      <c r="D147" s="0" t="s">
        <v>155</v>
      </c>
      <c r="E147" s="0" t="n">
        <f aca="false">IFERROR((C147-D147)/C147/'Project Inputs and Calcs'!$E$11,0)</f>
        <v>0</v>
      </c>
    </row>
    <row r="148" customFormat="false" ht="15" hidden="false" customHeight="false" outlineLevel="0" collapsed="false">
      <c r="A148" s="0" t="n">
        <v>5</v>
      </c>
      <c r="B148" s="0" t="n">
        <v>15500</v>
      </c>
      <c r="C148" s="0" t="n">
        <v>2.0693</v>
      </c>
      <c r="D148" s="0" t="s">
        <v>155</v>
      </c>
      <c r="E148" s="0" t="n">
        <f aca="false">IFERROR((C148-D148)/C148/'Project Inputs and Calcs'!$E$11,0)</f>
        <v>0</v>
      </c>
    </row>
    <row r="149" customFormat="false" ht="15" hidden="false" customHeight="false" outlineLevel="0" collapsed="false">
      <c r="A149" s="0" t="n">
        <v>5</v>
      </c>
      <c r="B149" s="0" t="n">
        <v>15600</v>
      </c>
      <c r="C149" s="0" t="n">
        <v>2.1039</v>
      </c>
      <c r="D149" s="0" t="s">
        <v>155</v>
      </c>
      <c r="E149" s="0" t="n">
        <f aca="false">IFERROR((C149-D149)/C149/'Project Inputs and Calcs'!$E$11,0)</f>
        <v>0</v>
      </c>
    </row>
    <row r="150" customFormat="false" ht="15" hidden="false" customHeight="false" outlineLevel="0" collapsed="false">
      <c r="A150" s="0" t="n">
        <v>5</v>
      </c>
      <c r="B150" s="0" t="n">
        <v>15700</v>
      </c>
      <c r="C150" s="0" t="n">
        <v>2.1387</v>
      </c>
      <c r="D150" s="0" t="s">
        <v>155</v>
      </c>
      <c r="E150" s="0" t="n">
        <f aca="false">IFERROR((C150-D150)/C150/'Project Inputs and Calcs'!$E$11,0)</f>
        <v>0</v>
      </c>
    </row>
    <row r="151" customFormat="false" ht="15" hidden="false" customHeight="false" outlineLevel="0" collapsed="false">
      <c r="A151" s="0" t="n">
        <v>5</v>
      </c>
      <c r="B151" s="0" t="n">
        <v>15800</v>
      </c>
      <c r="C151" s="0" t="n">
        <v>2.1737</v>
      </c>
      <c r="D151" s="0" t="s">
        <v>155</v>
      </c>
      <c r="E151" s="0" t="n">
        <f aca="false">IFERROR((C151-D151)/C151/'Project Inputs and Calcs'!$E$11,0)</f>
        <v>0</v>
      </c>
    </row>
    <row r="152" customFormat="false" ht="15" hidden="false" customHeight="false" outlineLevel="0" collapsed="false">
      <c r="A152" s="0" t="n">
        <v>5</v>
      </c>
      <c r="B152" s="0" t="n">
        <v>15900</v>
      </c>
      <c r="C152" s="0" t="n">
        <v>2.209</v>
      </c>
      <c r="D152" s="0" t="s">
        <v>155</v>
      </c>
      <c r="E152" s="0" t="n">
        <f aca="false">IFERROR((C152-D152)/C152/'Project Inputs and Calcs'!$E$11,0)</f>
        <v>0</v>
      </c>
    </row>
    <row r="153" customFormat="false" ht="15" hidden="false" customHeight="false" outlineLevel="0" collapsed="false">
      <c r="A153" s="0" t="n">
        <v>5</v>
      </c>
      <c r="B153" s="0" t="n">
        <v>16000</v>
      </c>
      <c r="C153" s="0" t="n">
        <v>2.2445</v>
      </c>
      <c r="D153" s="0" t="n">
        <v>0.51095</v>
      </c>
      <c r="E153" s="0" t="n">
        <f aca="false">IFERROR((C153-D153)/C153/'Project Inputs and Calcs'!$E$11,0)</f>
        <v>0.0257451548229004</v>
      </c>
    </row>
    <row r="154" customFormat="false" ht="15" hidden="false" customHeight="false" outlineLevel="0" collapsed="false">
      <c r="A154" s="0" t="n">
        <v>5</v>
      </c>
      <c r="B154" s="0" t="n">
        <v>16100</v>
      </c>
      <c r="C154" s="0" t="n">
        <v>2.2801</v>
      </c>
      <c r="D154" s="0" t="n">
        <v>0.51637</v>
      </c>
      <c r="E154" s="0" t="n">
        <f aca="false">IFERROR((C154-D154)/C154/'Project Inputs and Calcs'!$E$11,0)</f>
        <v>0.0257843954212535</v>
      </c>
    </row>
    <row r="155" customFormat="false" ht="15" hidden="false" customHeight="false" outlineLevel="0" collapsed="false">
      <c r="A155" s="0" t="n">
        <v>5</v>
      </c>
      <c r="B155" s="0" t="n">
        <v>16200</v>
      </c>
      <c r="C155" s="0" t="n">
        <v>2.316</v>
      </c>
      <c r="D155" s="0" t="n">
        <v>0.51314</v>
      </c>
      <c r="E155" s="0" t="n">
        <f aca="false">IFERROR((C155-D155)/C155/'Project Inputs and Calcs'!$E$11,0)</f>
        <v>0.025947898675878</v>
      </c>
    </row>
    <row r="156" customFormat="false" ht="15" hidden="false" customHeight="false" outlineLevel="0" collapsed="false">
      <c r="A156" s="0" t="n">
        <v>5</v>
      </c>
      <c r="B156" s="0" t="n">
        <v>16300</v>
      </c>
      <c r="C156" s="0" t="n">
        <v>2.3521</v>
      </c>
      <c r="D156" s="0" t="n">
        <v>0.50992</v>
      </c>
      <c r="E156" s="0" t="n">
        <f aca="false">IFERROR((C156-D156)/C156/'Project Inputs and Calcs'!$E$11,0)</f>
        <v>0.0261068832107478</v>
      </c>
    </row>
    <row r="157" customFormat="false" ht="15" hidden="false" customHeight="false" outlineLevel="0" collapsed="false">
      <c r="A157" s="0" t="n">
        <v>5</v>
      </c>
      <c r="B157" s="0" t="n">
        <v>16400</v>
      </c>
      <c r="C157" s="0" t="n">
        <v>2.3884</v>
      </c>
      <c r="D157" s="0" t="n">
        <v>0.50669</v>
      </c>
      <c r="E157" s="0" t="n">
        <f aca="false">IFERROR((C157-D157)/C157/'Project Inputs and Calcs'!$E$11,0)</f>
        <v>0.0262617931111483</v>
      </c>
    </row>
    <row r="158" customFormat="false" ht="15" hidden="false" customHeight="false" outlineLevel="0" collapsed="false">
      <c r="A158" s="0" t="n">
        <v>5</v>
      </c>
      <c r="B158" s="0" t="n">
        <v>16500</v>
      </c>
      <c r="C158" s="0" t="n">
        <v>2.4249</v>
      </c>
      <c r="D158" s="0" t="n">
        <v>0.56312</v>
      </c>
      <c r="E158" s="0" t="n">
        <f aca="false">IFERROR((C158-D158)/C158/'Project Inputs and Calcs'!$E$11,0)</f>
        <v>0.0255925330254169</v>
      </c>
    </row>
    <row r="159" customFormat="false" ht="15" hidden="false" customHeight="false" outlineLevel="0" collapsed="false">
      <c r="A159" s="0" t="n">
        <v>5</v>
      </c>
      <c r="B159" s="0" t="n">
        <v>16600</v>
      </c>
      <c r="C159" s="0" t="n">
        <v>2.4616</v>
      </c>
      <c r="D159" s="0" t="n">
        <v>0.5739</v>
      </c>
      <c r="E159" s="0" t="n">
        <f aca="false">IFERROR((C159-D159)/C159/'Project Inputs and Calcs'!$E$11,0)</f>
        <v>0.0255619651175387</v>
      </c>
    </row>
    <row r="160" customFormat="false" ht="15" hidden="false" customHeight="false" outlineLevel="0" collapsed="false">
      <c r="A160" s="0" t="n">
        <v>5</v>
      </c>
      <c r="B160" s="0" t="n">
        <v>16700</v>
      </c>
      <c r="C160" s="0" t="n">
        <v>2.4985</v>
      </c>
      <c r="D160" s="0" t="n">
        <v>0.58479</v>
      </c>
      <c r="E160" s="0" t="n">
        <f aca="false">IFERROR((C160-D160)/C160/'Project Inputs and Calcs'!$E$11,0)</f>
        <v>0.0255314522046561</v>
      </c>
    </row>
    <row r="161" customFormat="false" ht="15" hidden="false" customHeight="false" outlineLevel="0" collapsed="false">
      <c r="A161" s="0" t="n">
        <v>5</v>
      </c>
      <c r="B161" s="0" t="n">
        <v>16800</v>
      </c>
      <c r="C161" s="0" t="n">
        <v>2.5357</v>
      </c>
      <c r="D161" s="0" t="n">
        <v>0.5958</v>
      </c>
      <c r="E161" s="0" t="n">
        <f aca="false">IFERROR((C161-D161)/C161/'Project Inputs and Calcs'!$E$11,0)</f>
        <v>0.0255011765324499</v>
      </c>
    </row>
    <row r="162" customFormat="false" ht="15" hidden="false" customHeight="false" outlineLevel="0" collapsed="false">
      <c r="A162" s="0" t="n">
        <v>5</v>
      </c>
      <c r="B162" s="0" t="n">
        <v>16900</v>
      </c>
      <c r="C162" s="0" t="n">
        <v>2.573</v>
      </c>
      <c r="D162" s="0" t="n">
        <v>0.60692</v>
      </c>
      <c r="E162" s="0" t="n">
        <f aca="false">IFERROR((C162-D162)/C162/'Project Inputs and Calcs'!$E$11,0)</f>
        <v>0.0254706568208317</v>
      </c>
    </row>
    <row r="163" customFormat="false" ht="15" hidden="false" customHeight="false" outlineLevel="0" collapsed="false">
      <c r="A163" s="0" t="n">
        <v>5</v>
      </c>
      <c r="B163" s="0" t="n">
        <v>17000</v>
      </c>
      <c r="C163" s="0" t="n">
        <v>2.6105</v>
      </c>
      <c r="D163" s="0" t="n">
        <v>0.61815</v>
      </c>
      <c r="E163" s="0" t="n">
        <f aca="false">IFERROR((C163-D163)/C163/'Project Inputs and Calcs'!$E$11,0)</f>
        <v>0.0254402094107131</v>
      </c>
    </row>
    <row r="164" customFormat="false" ht="15" hidden="false" customHeight="false" outlineLevel="0" collapsed="false">
      <c r="A164" s="0" t="n">
        <v>5</v>
      </c>
      <c r="B164" s="0" t="n">
        <v>17100</v>
      </c>
      <c r="C164" s="0" t="n">
        <v>2.6482</v>
      </c>
      <c r="D164" s="0" t="n">
        <v>0.6295</v>
      </c>
      <c r="E164" s="0" t="n">
        <f aca="false">IFERROR((C164-D164)/C164/'Project Inputs and Calcs'!$E$11,0)</f>
        <v>0.0254097122573824</v>
      </c>
    </row>
    <row r="165" customFormat="false" ht="15" hidden="false" customHeight="false" outlineLevel="0" collapsed="false">
      <c r="A165" s="0" t="n">
        <v>5</v>
      </c>
      <c r="B165" s="0" t="n">
        <v>17200</v>
      </c>
      <c r="C165" s="0" t="n">
        <v>2.6861</v>
      </c>
      <c r="D165" s="0" t="n">
        <v>0.64096</v>
      </c>
      <c r="E165" s="0" t="n">
        <f aca="false">IFERROR((C165-D165)/C165/'Project Inputs and Calcs'!$E$11,0)</f>
        <v>0.0253792983631783</v>
      </c>
    </row>
    <row r="166" customFormat="false" ht="15" hidden="false" customHeight="false" outlineLevel="0" collapsed="false">
      <c r="A166" s="0" t="n">
        <v>5</v>
      </c>
      <c r="B166" s="0" t="n">
        <v>17300</v>
      </c>
      <c r="C166" s="0" t="n">
        <v>2.7242</v>
      </c>
      <c r="D166" s="0" t="n">
        <v>0.65254</v>
      </c>
      <c r="E166" s="0" t="n">
        <f aca="false">IFERROR((C166-D166)/C166/'Project Inputs and Calcs'!$E$11,0)</f>
        <v>0.0253488485916355</v>
      </c>
    </row>
    <row r="167" customFormat="false" ht="15" hidden="false" customHeight="false" outlineLevel="0" collapsed="false">
      <c r="A167" s="0" t="n">
        <v>5</v>
      </c>
      <c r="B167" s="0" t="n">
        <v>17400</v>
      </c>
      <c r="C167" s="0" t="n">
        <v>2.7624</v>
      </c>
      <c r="D167" s="0" t="n">
        <v>0.66423</v>
      </c>
      <c r="E167" s="0" t="n">
        <f aca="false">IFERROR((C167-D167)/C167/'Project Inputs and Calcs'!$E$11,0)</f>
        <v>0.0253182015638575</v>
      </c>
    </row>
    <row r="168" customFormat="false" ht="15" hidden="false" customHeight="false" outlineLevel="0" collapsed="false">
      <c r="A168" s="0" t="n">
        <v>5</v>
      </c>
      <c r="B168" s="0" t="n">
        <v>17500</v>
      </c>
      <c r="C168" s="0" t="n">
        <v>2.8009</v>
      </c>
      <c r="D168" s="0" t="n">
        <v>0.67604</v>
      </c>
      <c r="E168" s="0" t="n">
        <f aca="false">IFERROR((C168-D168)/C168/'Project Inputs and Calcs'!$E$11,0)</f>
        <v>0.0252878241517607</v>
      </c>
    </row>
    <row r="169" customFormat="false" ht="15" hidden="false" customHeight="false" outlineLevel="0" collapsed="false">
      <c r="A169" s="0" t="n">
        <v>5</v>
      </c>
      <c r="B169" s="0" t="n">
        <v>17600</v>
      </c>
      <c r="C169" s="0" t="n">
        <v>2.8396</v>
      </c>
      <c r="D169" s="0" t="n">
        <v>0.68796</v>
      </c>
      <c r="E169" s="0" t="n">
        <f aca="false">IFERROR((C169-D169)/C169/'Project Inputs and Calcs'!$E$11,0)</f>
        <v>0.025257548011457</v>
      </c>
    </row>
    <row r="170" customFormat="false" ht="15" hidden="false" customHeight="false" outlineLevel="0" collapsed="false">
      <c r="A170" s="0" t="n">
        <v>5</v>
      </c>
      <c r="B170" s="0" t="n">
        <v>17700</v>
      </c>
      <c r="C170" s="0" t="n">
        <v>2.8785</v>
      </c>
      <c r="D170" s="0" t="n">
        <v>0.70001</v>
      </c>
      <c r="E170" s="0" t="n">
        <f aca="false">IFERROR((C170-D170)/C170/'Project Inputs and Calcs'!$E$11,0)</f>
        <v>0.0252271437670083</v>
      </c>
    </row>
    <row r="171" customFormat="false" ht="15" hidden="false" customHeight="false" outlineLevel="0" collapsed="false">
      <c r="A171" s="0" t="n">
        <v>5</v>
      </c>
      <c r="B171" s="0" t="n">
        <v>17800</v>
      </c>
      <c r="C171" s="0" t="n">
        <v>2.9175</v>
      </c>
      <c r="D171" s="0" t="n">
        <v>0.71217</v>
      </c>
      <c r="E171" s="0" t="n">
        <f aca="false">IFERROR((C171-D171)/C171/'Project Inputs and Calcs'!$E$11,0)</f>
        <v>0.0251965724078835</v>
      </c>
    </row>
    <row r="172" customFormat="false" ht="15" hidden="false" customHeight="false" outlineLevel="0" collapsed="false">
      <c r="A172" s="0" t="n">
        <v>5</v>
      </c>
      <c r="B172" s="0" t="n">
        <v>17900</v>
      </c>
      <c r="C172" s="0" t="n">
        <v>2.9567</v>
      </c>
      <c r="D172" s="0" t="n">
        <v>0.72445</v>
      </c>
      <c r="E172" s="0" t="n">
        <f aca="false">IFERROR((C172-D172)/C172/'Project Inputs and Calcs'!$E$11,0)</f>
        <v>0.0251660071476083</v>
      </c>
    </row>
    <row r="173" customFormat="false" ht="15" hidden="false" customHeight="false" outlineLevel="0" collapsed="false">
      <c r="A173" s="0" t="n">
        <v>5</v>
      </c>
      <c r="B173" s="0" t="n">
        <v>18000</v>
      </c>
      <c r="C173" s="0" t="n">
        <v>2.9961</v>
      </c>
      <c r="D173" s="0" t="n">
        <v>0.73685</v>
      </c>
      <c r="E173" s="0" t="n">
        <f aca="false">IFERROR((C173-D173)/C173/'Project Inputs and Calcs'!$E$11,0)</f>
        <v>0.0251354538678059</v>
      </c>
    </row>
    <row r="174" customFormat="false" ht="15" hidden="false" customHeight="false" outlineLevel="0" collapsed="false">
      <c r="A174" s="0" t="n">
        <v>5</v>
      </c>
      <c r="B174" s="0" t="n">
        <v>18100</v>
      </c>
      <c r="C174" s="0" t="n">
        <v>3.0357</v>
      </c>
      <c r="D174" s="0" t="n">
        <v>0.74936</v>
      </c>
      <c r="E174" s="0" t="n">
        <f aca="false">IFERROR((C174-D174)/C174/'Project Inputs and Calcs'!$E$11,0)</f>
        <v>0.0251050279452296</v>
      </c>
    </row>
    <row r="175" customFormat="false" ht="15" hidden="false" customHeight="false" outlineLevel="0" collapsed="false">
      <c r="A175" s="0" t="n">
        <v>5</v>
      </c>
      <c r="B175" s="0" t="n">
        <v>18200</v>
      </c>
      <c r="C175" s="0" t="n">
        <v>3.0755</v>
      </c>
      <c r="D175" s="0" t="n">
        <v>0.76199</v>
      </c>
      <c r="E175" s="0" t="n">
        <f aca="false">IFERROR((C175-D175)/C175/'Project Inputs and Calcs'!$E$11,0)</f>
        <v>0.0250746220126809</v>
      </c>
    </row>
    <row r="176" customFormat="false" ht="15" hidden="false" customHeight="false" outlineLevel="0" collapsed="false">
      <c r="A176" s="0" t="n">
        <v>5</v>
      </c>
      <c r="B176" s="0" t="n">
        <v>18300</v>
      </c>
      <c r="C176" s="0" t="n">
        <v>3.1154</v>
      </c>
      <c r="D176" s="0" t="n">
        <v>0.77473</v>
      </c>
      <c r="E176" s="0" t="n">
        <f aca="false">IFERROR((C176-D176)/C176/'Project Inputs and Calcs'!$E$11,0)</f>
        <v>0.0250440820868374</v>
      </c>
    </row>
    <row r="177" customFormat="false" ht="15" hidden="false" customHeight="false" outlineLevel="0" collapsed="false">
      <c r="A177" s="0" t="n">
        <v>5</v>
      </c>
      <c r="B177" s="0" t="n">
        <v>18400</v>
      </c>
      <c r="C177" s="0" t="n">
        <v>3.1556</v>
      </c>
      <c r="D177" s="0" t="n">
        <v>0.78759</v>
      </c>
      <c r="E177" s="0" t="n">
        <f aca="false">IFERROR((C177-D177)/C177/'Project Inputs and Calcs'!$E$11,0)</f>
        <v>0.02501383783327</v>
      </c>
    </row>
    <row r="178" customFormat="false" ht="15" hidden="false" customHeight="false" outlineLevel="0" collapsed="false">
      <c r="A178" s="0" t="n">
        <v>5</v>
      </c>
      <c r="B178" s="0" t="n">
        <v>18500</v>
      </c>
      <c r="C178" s="0" t="n">
        <v>3.1959</v>
      </c>
      <c r="D178" s="0" t="n">
        <v>0.80057</v>
      </c>
      <c r="E178" s="0" t="n">
        <f aca="false">IFERROR((C178-D178)/C178/'Project Inputs and Calcs'!$E$11,0)</f>
        <v>0.0249833641019223</v>
      </c>
    </row>
    <row r="179" customFormat="false" ht="15" hidden="false" customHeight="false" outlineLevel="0" collapsed="false">
      <c r="A179" s="0" t="n">
        <v>5</v>
      </c>
      <c r="B179" s="0" t="n">
        <v>18600</v>
      </c>
      <c r="C179" s="0" t="n">
        <v>3.2364</v>
      </c>
      <c r="D179" s="0" t="n">
        <v>0.81366</v>
      </c>
      <c r="E179" s="0" t="n">
        <f aca="false">IFERROR((C179-D179)/C179/'Project Inputs and Calcs'!$E$11,0)</f>
        <v>0.0249530342355704</v>
      </c>
    </row>
    <row r="180" customFormat="false" ht="15" hidden="false" customHeight="false" outlineLevel="0" collapsed="false">
      <c r="A180" s="0" t="n">
        <v>5</v>
      </c>
      <c r="B180" s="0" t="n">
        <v>18700</v>
      </c>
      <c r="C180" s="0" t="n">
        <v>3.277</v>
      </c>
      <c r="D180" s="0" t="n">
        <v>0.82687</v>
      </c>
      <c r="E180" s="0" t="n">
        <f aca="false">IFERROR((C180-D180)/C180/'Project Inputs and Calcs'!$E$11,0)</f>
        <v>0.0249224900823924</v>
      </c>
    </row>
    <row r="181" customFormat="false" ht="15" hidden="false" customHeight="false" outlineLevel="0" collapsed="false">
      <c r="A181" s="0" t="n">
        <v>5</v>
      </c>
      <c r="B181" s="0" t="n">
        <v>18800</v>
      </c>
      <c r="C181" s="0" t="n">
        <v>3.3179</v>
      </c>
      <c r="D181" s="0" t="n">
        <v>0.8402</v>
      </c>
      <c r="E181" s="0" t="n">
        <f aca="false">IFERROR((C181-D181)/C181/'Project Inputs and Calcs'!$E$11,0)</f>
        <v>0.0248922511226981</v>
      </c>
    </row>
    <row r="182" customFormat="false" ht="15" hidden="false" customHeight="false" outlineLevel="0" collapsed="false">
      <c r="A182" s="0" t="n">
        <v>5</v>
      </c>
      <c r="B182" s="0" t="n">
        <v>18900</v>
      </c>
      <c r="C182" s="0" t="n">
        <v>3.3589</v>
      </c>
      <c r="D182" s="0" t="n">
        <v>0.85364</v>
      </c>
      <c r="E182" s="0" t="n">
        <f aca="false">IFERROR((C182-D182)/C182/'Project Inputs and Calcs'!$E$11,0)</f>
        <v>0.0248619091567676</v>
      </c>
    </row>
    <row r="183" customFormat="false" ht="15" hidden="false" customHeight="false" outlineLevel="0" collapsed="false">
      <c r="A183" s="0" t="n">
        <v>5</v>
      </c>
      <c r="B183" s="0" t="n">
        <v>19000</v>
      </c>
      <c r="C183" s="0" t="n">
        <v>3.4</v>
      </c>
      <c r="D183" s="0" t="n">
        <v>0.86721</v>
      </c>
      <c r="E183" s="0" t="n">
        <f aca="false">IFERROR((C183-D183)/C183/'Project Inputs and Calcs'!$E$11,0)</f>
        <v>0.0248312745098039</v>
      </c>
    </row>
    <row r="184" customFormat="false" ht="15" hidden="false" customHeight="false" outlineLevel="0" collapsed="false">
      <c r="A184" s="0" t="n">
        <v>5</v>
      </c>
      <c r="B184" s="0" t="n">
        <v>19100</v>
      </c>
      <c r="C184" s="0" t="n">
        <v>3.4414</v>
      </c>
      <c r="D184" s="0" t="n">
        <v>0.88091</v>
      </c>
      <c r="E184" s="0" t="n">
        <f aca="false">IFERROR((C184-D184)/C184/'Project Inputs and Calcs'!$E$11,0)</f>
        <v>0.0248008562406772</v>
      </c>
    </row>
    <row r="185" customFormat="false" ht="15" hidden="false" customHeight="false" outlineLevel="0" collapsed="false">
      <c r="A185" s="0" t="n">
        <v>5</v>
      </c>
      <c r="B185" s="0" t="n">
        <v>19200</v>
      </c>
      <c r="C185" s="0" t="n">
        <v>3.4829</v>
      </c>
      <c r="D185" s="0" t="n">
        <v>0.89471</v>
      </c>
      <c r="E185" s="0" t="n">
        <f aca="false">IFERROR((C185-D185)/C185/'Project Inputs and Calcs'!$E$11,0)</f>
        <v>0.0247704499124293</v>
      </c>
    </row>
    <row r="186" customFormat="false" ht="15" hidden="false" customHeight="false" outlineLevel="0" collapsed="false">
      <c r="A186" s="0" t="n">
        <v>5</v>
      </c>
      <c r="B186" s="0" t="n">
        <v>19300</v>
      </c>
      <c r="C186" s="0" t="n">
        <v>3.5246</v>
      </c>
      <c r="D186" s="0" t="n">
        <v>0.90863</v>
      </c>
      <c r="E186" s="0" t="n">
        <f aca="false">IFERROR((C186-D186)/C186/'Project Inputs and Calcs'!$E$11,0)</f>
        <v>0.0247401123531748</v>
      </c>
    </row>
    <row r="187" customFormat="false" ht="15" hidden="false" customHeight="false" outlineLevel="0" collapsed="false">
      <c r="A187" s="0" t="n">
        <v>5</v>
      </c>
      <c r="B187" s="0" t="n">
        <v>19400</v>
      </c>
      <c r="C187" s="0" t="n">
        <v>3.5664</v>
      </c>
      <c r="D187" s="0" t="n">
        <v>0.92268</v>
      </c>
      <c r="E187" s="0" t="n">
        <f aca="false">IFERROR((C187-D187)/C187/'Project Inputs and Calcs'!$E$11,0)</f>
        <v>0.024709510991476</v>
      </c>
    </row>
    <row r="188" customFormat="false" ht="15" hidden="false" customHeight="false" outlineLevel="0" collapsed="false">
      <c r="A188" s="0" t="n">
        <v>5</v>
      </c>
      <c r="B188" s="0" t="n">
        <v>19500</v>
      </c>
      <c r="C188" s="0" t="n">
        <v>3.6084</v>
      </c>
      <c r="D188" s="0" t="n">
        <v>0.93684</v>
      </c>
      <c r="E188" s="0" t="n">
        <f aca="false">IFERROR((C188-D188)/C188/'Project Inputs and Calcs'!$E$11,0)</f>
        <v>0.0246790821416694</v>
      </c>
    </row>
    <row r="189" customFormat="false" ht="15" hidden="false" customHeight="false" outlineLevel="0" collapsed="false">
      <c r="A189" s="0" t="n">
        <v>5</v>
      </c>
      <c r="B189" s="0" t="n">
        <v>19600</v>
      </c>
      <c r="C189" s="0" t="n">
        <v>3.6506</v>
      </c>
      <c r="D189" s="0" t="n">
        <v>0.95111</v>
      </c>
      <c r="E189" s="0" t="n">
        <f aca="false">IFERROR((C189-D189)/C189/'Project Inputs and Calcs'!$E$11,0)</f>
        <v>0.0246488248507095</v>
      </c>
    </row>
    <row r="190" customFormat="false" ht="15" hidden="false" customHeight="false" outlineLevel="0" collapsed="false">
      <c r="A190" s="0" t="n">
        <v>5</v>
      </c>
      <c r="B190" s="0" t="n">
        <v>19700</v>
      </c>
      <c r="C190" s="0" t="n">
        <v>3.6929</v>
      </c>
      <c r="D190" s="0" t="n">
        <v>0.96552</v>
      </c>
      <c r="E190" s="0" t="n">
        <f aca="false">IFERROR((C190-D190)/C190/'Project Inputs and Calcs'!$E$11,0)</f>
        <v>0.0246182313809382</v>
      </c>
    </row>
    <row r="191" customFormat="false" ht="15" hidden="false" customHeight="false" outlineLevel="0" collapsed="false">
      <c r="A191" s="0" t="n">
        <v>5</v>
      </c>
      <c r="B191" s="0" t="n">
        <v>19800</v>
      </c>
      <c r="C191" s="0" t="n">
        <v>3.7354</v>
      </c>
      <c r="D191" s="0" t="n">
        <v>0.98002</v>
      </c>
      <c r="E191" s="0" t="n">
        <f aca="false">IFERROR((C191-D191)/C191/'Project Inputs and Calcs'!$E$11,0)</f>
        <v>0.024587995930824</v>
      </c>
    </row>
    <row r="192" customFormat="false" ht="15" hidden="false" customHeight="false" outlineLevel="0" collapsed="false">
      <c r="A192" s="0" t="n">
        <v>5</v>
      </c>
      <c r="B192" s="0" t="n">
        <v>19900</v>
      </c>
      <c r="C192" s="0" t="n">
        <v>3.7781</v>
      </c>
      <c r="D192" s="0" t="n">
        <v>0.99465</v>
      </c>
      <c r="E192" s="0" t="n">
        <f aca="false">IFERROR((C192-D192)/C192/'Project Inputs and Calcs'!$E$11,0)</f>
        <v>0.0245577583088501</v>
      </c>
    </row>
    <row r="193" customFormat="false" ht="15" hidden="false" customHeight="false" outlineLevel="0" collapsed="false">
      <c r="A193" s="0" t="n">
        <v>5</v>
      </c>
      <c r="B193" s="0" t="n">
        <v>20000</v>
      </c>
      <c r="C193" s="0" t="n">
        <v>3.8209</v>
      </c>
      <c r="D193" s="0" t="n">
        <v>1.0094</v>
      </c>
      <c r="E193" s="0" t="n">
        <f aca="false">IFERROR((C193-D193)/C193/'Project Inputs and Calcs'!$E$11,0)</f>
        <v>0.0245273801111431</v>
      </c>
    </row>
    <row r="194" customFormat="false" ht="15" hidden="false" customHeight="false" outlineLevel="0" collapsed="false">
      <c r="A194" s="0" t="n">
        <v>6</v>
      </c>
      <c r="B194" s="0" t="n">
        <v>1000</v>
      </c>
      <c r="C194" s="0" t="s">
        <v>155</v>
      </c>
      <c r="D194" s="0" t="s">
        <v>155</v>
      </c>
      <c r="E194" s="0" t="n">
        <f aca="false">IFERROR((C194-D194)/C194/'Project Inputs and Calcs'!$E$11,0)</f>
        <v>0</v>
      </c>
    </row>
    <row r="195" customFormat="false" ht="15" hidden="false" customHeight="false" outlineLevel="0" collapsed="false">
      <c r="A195" s="0" t="n">
        <v>6</v>
      </c>
      <c r="B195" s="0" t="n">
        <v>1100</v>
      </c>
      <c r="C195" s="0" t="s">
        <v>155</v>
      </c>
      <c r="D195" s="0" t="s">
        <v>155</v>
      </c>
      <c r="E195" s="0" t="n">
        <f aca="false">IFERROR((C195-D195)/C195/'Project Inputs and Calcs'!$E$11,0)</f>
        <v>0</v>
      </c>
    </row>
    <row r="196" customFormat="false" ht="15" hidden="false" customHeight="false" outlineLevel="0" collapsed="false">
      <c r="A196" s="0" t="n">
        <v>6</v>
      </c>
      <c r="B196" s="0" t="n">
        <v>1200</v>
      </c>
      <c r="C196" s="0" t="s">
        <v>155</v>
      </c>
      <c r="D196" s="0" t="s">
        <v>155</v>
      </c>
      <c r="E196" s="0" t="n">
        <f aca="false">IFERROR((C196-D196)/C196/'Project Inputs and Calcs'!$E$11,0)</f>
        <v>0</v>
      </c>
    </row>
    <row r="197" customFormat="false" ht="15" hidden="false" customHeight="false" outlineLevel="0" collapsed="false">
      <c r="A197" s="0" t="n">
        <v>6</v>
      </c>
      <c r="B197" s="0" t="n">
        <v>1300</v>
      </c>
      <c r="C197" s="0" t="s">
        <v>155</v>
      </c>
      <c r="D197" s="0" t="s">
        <v>155</v>
      </c>
      <c r="E197" s="0" t="n">
        <f aca="false">IFERROR((C197-D197)/C197/'Project Inputs and Calcs'!$E$11,0)</f>
        <v>0</v>
      </c>
    </row>
    <row r="198" customFormat="false" ht="15" hidden="false" customHeight="false" outlineLevel="0" collapsed="false">
      <c r="A198" s="0" t="n">
        <v>6</v>
      </c>
      <c r="B198" s="0" t="n">
        <v>1400</v>
      </c>
      <c r="C198" s="0" t="s">
        <v>155</v>
      </c>
      <c r="D198" s="0" t="s">
        <v>155</v>
      </c>
      <c r="E198" s="0" t="n">
        <f aca="false">IFERROR((C198-D198)/C198/'Project Inputs and Calcs'!$E$11,0)</f>
        <v>0</v>
      </c>
    </row>
    <row r="199" customFormat="false" ht="15" hidden="false" customHeight="false" outlineLevel="0" collapsed="false">
      <c r="A199" s="0" t="n">
        <v>6</v>
      </c>
      <c r="B199" s="0" t="n">
        <v>1500</v>
      </c>
      <c r="C199" s="0" t="s">
        <v>155</v>
      </c>
      <c r="D199" s="0" t="s">
        <v>155</v>
      </c>
      <c r="E199" s="0" t="n">
        <f aca="false">IFERROR((C199-D199)/C199/'Project Inputs and Calcs'!$E$11,0)</f>
        <v>0</v>
      </c>
    </row>
    <row r="200" customFormat="false" ht="15" hidden="false" customHeight="false" outlineLevel="0" collapsed="false">
      <c r="A200" s="0" t="n">
        <v>6</v>
      </c>
      <c r="B200" s="0" t="n">
        <v>1600</v>
      </c>
      <c r="C200" s="0" t="s">
        <v>155</v>
      </c>
      <c r="D200" s="0" t="s">
        <v>155</v>
      </c>
      <c r="E200" s="0" t="n">
        <f aca="false">IFERROR((C200-D200)/C200/'Project Inputs and Calcs'!$E$11,0)</f>
        <v>0</v>
      </c>
    </row>
    <row r="201" customFormat="false" ht="15" hidden="false" customHeight="false" outlineLevel="0" collapsed="false">
      <c r="A201" s="0" t="n">
        <v>6</v>
      </c>
      <c r="B201" s="0" t="n">
        <v>1700</v>
      </c>
      <c r="C201" s="0" t="s">
        <v>155</v>
      </c>
      <c r="D201" s="0" t="s">
        <v>155</v>
      </c>
      <c r="E201" s="0" t="n">
        <f aca="false">IFERROR((C201-D201)/C201/'Project Inputs and Calcs'!$E$11,0)</f>
        <v>0</v>
      </c>
    </row>
    <row r="202" customFormat="false" ht="15" hidden="false" customHeight="false" outlineLevel="0" collapsed="false">
      <c r="A202" s="0" t="n">
        <v>6</v>
      </c>
      <c r="B202" s="0" t="n">
        <v>1800</v>
      </c>
      <c r="C202" s="0" t="s">
        <v>155</v>
      </c>
      <c r="D202" s="0" t="s">
        <v>155</v>
      </c>
      <c r="E202" s="0" t="n">
        <f aca="false">IFERROR((C202-D202)/C202/'Project Inputs and Calcs'!$E$11,0)</f>
        <v>0</v>
      </c>
    </row>
    <row r="203" customFormat="false" ht="15" hidden="false" customHeight="false" outlineLevel="0" collapsed="false">
      <c r="A203" s="0" t="n">
        <v>6</v>
      </c>
      <c r="B203" s="0" t="n">
        <v>1900</v>
      </c>
      <c r="C203" s="0" t="s">
        <v>155</v>
      </c>
      <c r="D203" s="0" t="s">
        <v>155</v>
      </c>
      <c r="E203" s="0" t="n">
        <f aca="false">IFERROR((C203-D203)/C203/'Project Inputs and Calcs'!$E$11,0)</f>
        <v>0</v>
      </c>
    </row>
    <row r="204" customFormat="false" ht="15" hidden="false" customHeight="false" outlineLevel="0" collapsed="false">
      <c r="A204" s="0" t="n">
        <v>6</v>
      </c>
      <c r="B204" s="0" t="n">
        <v>2000</v>
      </c>
      <c r="C204" s="0" t="s">
        <v>155</v>
      </c>
      <c r="D204" s="0" t="s">
        <v>155</v>
      </c>
      <c r="E204" s="0" t="n">
        <f aca="false">IFERROR((C204-D204)/C204/'Project Inputs and Calcs'!$E$11,0)</f>
        <v>0</v>
      </c>
    </row>
    <row r="205" customFormat="false" ht="15" hidden="false" customHeight="false" outlineLevel="0" collapsed="false">
      <c r="A205" s="0" t="n">
        <v>6</v>
      </c>
      <c r="B205" s="0" t="n">
        <v>2100</v>
      </c>
      <c r="C205" s="0" t="s">
        <v>155</v>
      </c>
      <c r="D205" s="0" t="s">
        <v>155</v>
      </c>
      <c r="E205" s="0" t="n">
        <f aca="false">IFERROR((C205-D205)/C205/'Project Inputs and Calcs'!$E$11,0)</f>
        <v>0</v>
      </c>
    </row>
    <row r="206" customFormat="false" ht="15" hidden="false" customHeight="false" outlineLevel="0" collapsed="false">
      <c r="A206" s="0" t="n">
        <v>6</v>
      </c>
      <c r="B206" s="0" t="n">
        <v>2200</v>
      </c>
      <c r="C206" s="0" t="s">
        <v>155</v>
      </c>
      <c r="D206" s="0" t="s">
        <v>155</v>
      </c>
      <c r="E206" s="0" t="n">
        <f aca="false">IFERROR((C206-D206)/C206/'Project Inputs and Calcs'!$E$11,0)</f>
        <v>0</v>
      </c>
    </row>
    <row r="207" customFormat="false" ht="15" hidden="false" customHeight="false" outlineLevel="0" collapsed="false">
      <c r="A207" s="0" t="n">
        <v>6</v>
      </c>
      <c r="B207" s="0" t="n">
        <v>2300</v>
      </c>
      <c r="C207" s="0" t="s">
        <v>155</v>
      </c>
      <c r="D207" s="0" t="s">
        <v>155</v>
      </c>
      <c r="E207" s="0" t="n">
        <f aca="false">IFERROR((C207-D207)/C207/'Project Inputs and Calcs'!$E$11,0)</f>
        <v>0</v>
      </c>
    </row>
    <row r="208" customFormat="false" ht="15" hidden="false" customHeight="false" outlineLevel="0" collapsed="false">
      <c r="A208" s="0" t="n">
        <v>6</v>
      </c>
      <c r="B208" s="0" t="n">
        <v>2400</v>
      </c>
      <c r="C208" s="0" t="s">
        <v>155</v>
      </c>
      <c r="D208" s="0" t="s">
        <v>155</v>
      </c>
      <c r="E208" s="0" t="n">
        <f aca="false">IFERROR((C208-D208)/C208/'Project Inputs and Calcs'!$E$11,0)</f>
        <v>0</v>
      </c>
    </row>
    <row r="209" customFormat="false" ht="15" hidden="false" customHeight="false" outlineLevel="0" collapsed="false">
      <c r="A209" s="0" t="n">
        <v>6</v>
      </c>
      <c r="B209" s="0" t="n">
        <v>2500</v>
      </c>
      <c r="C209" s="0" t="s">
        <v>155</v>
      </c>
      <c r="D209" s="0" t="s">
        <v>155</v>
      </c>
      <c r="E209" s="0" t="n">
        <f aca="false">IFERROR((C209-D209)/C209/'Project Inputs and Calcs'!$E$11,0)</f>
        <v>0</v>
      </c>
    </row>
    <row r="210" customFormat="false" ht="15" hidden="false" customHeight="false" outlineLevel="0" collapsed="false">
      <c r="A210" s="0" t="n">
        <v>6</v>
      </c>
      <c r="B210" s="0" t="n">
        <v>2600</v>
      </c>
      <c r="C210" s="0" t="s">
        <v>155</v>
      </c>
      <c r="D210" s="0" t="s">
        <v>155</v>
      </c>
      <c r="E210" s="0" t="n">
        <f aca="false">IFERROR((C210-D210)/C210/'Project Inputs and Calcs'!$E$11,0)</f>
        <v>0</v>
      </c>
    </row>
    <row r="211" customFormat="false" ht="15" hidden="false" customHeight="false" outlineLevel="0" collapsed="false">
      <c r="A211" s="0" t="n">
        <v>6</v>
      </c>
      <c r="B211" s="0" t="n">
        <v>2700</v>
      </c>
      <c r="C211" s="0" t="s">
        <v>155</v>
      </c>
      <c r="D211" s="0" t="s">
        <v>155</v>
      </c>
      <c r="E211" s="0" t="n">
        <f aca="false">IFERROR((C211-D211)/C211/'Project Inputs and Calcs'!$E$11,0)</f>
        <v>0</v>
      </c>
    </row>
    <row r="212" customFormat="false" ht="15" hidden="false" customHeight="false" outlineLevel="0" collapsed="false">
      <c r="A212" s="0" t="n">
        <v>6</v>
      </c>
      <c r="B212" s="0" t="n">
        <v>2800</v>
      </c>
      <c r="C212" s="0" t="s">
        <v>155</v>
      </c>
      <c r="D212" s="0" t="s">
        <v>155</v>
      </c>
      <c r="E212" s="0" t="n">
        <f aca="false">IFERROR((C212-D212)/C212/'Project Inputs and Calcs'!$E$11,0)</f>
        <v>0</v>
      </c>
    </row>
    <row r="213" customFormat="false" ht="15" hidden="false" customHeight="false" outlineLevel="0" collapsed="false">
      <c r="A213" s="0" t="n">
        <v>6</v>
      </c>
      <c r="B213" s="0" t="n">
        <v>2900</v>
      </c>
      <c r="C213" s="0" t="s">
        <v>155</v>
      </c>
      <c r="D213" s="0" t="s">
        <v>155</v>
      </c>
      <c r="E213" s="0" t="n">
        <f aca="false">IFERROR((C213-D213)/C213/'Project Inputs and Calcs'!$E$11,0)</f>
        <v>0</v>
      </c>
    </row>
    <row r="214" customFormat="false" ht="15" hidden="false" customHeight="false" outlineLevel="0" collapsed="false">
      <c r="A214" s="0" t="n">
        <v>6</v>
      </c>
      <c r="B214" s="0" t="n">
        <v>3000</v>
      </c>
      <c r="C214" s="0" t="s">
        <v>155</v>
      </c>
      <c r="D214" s="0" t="s">
        <v>155</v>
      </c>
      <c r="E214" s="0" t="n">
        <f aca="false">IFERROR((C214-D214)/C214/'Project Inputs and Calcs'!$E$11,0)</f>
        <v>0</v>
      </c>
    </row>
    <row r="215" customFormat="false" ht="15" hidden="false" customHeight="false" outlineLevel="0" collapsed="false">
      <c r="A215" s="0" t="n">
        <v>6</v>
      </c>
      <c r="B215" s="0" t="n">
        <v>3100</v>
      </c>
      <c r="C215" s="0" t="s">
        <v>155</v>
      </c>
      <c r="D215" s="0" t="s">
        <v>155</v>
      </c>
      <c r="E215" s="0" t="n">
        <f aca="false">IFERROR((C215-D215)/C215/'Project Inputs and Calcs'!$E$11,0)</f>
        <v>0</v>
      </c>
    </row>
    <row r="216" customFormat="false" ht="15" hidden="false" customHeight="false" outlineLevel="0" collapsed="false">
      <c r="A216" s="0" t="n">
        <v>6</v>
      </c>
      <c r="B216" s="0" t="n">
        <v>3200</v>
      </c>
      <c r="C216" s="0" t="s">
        <v>155</v>
      </c>
      <c r="D216" s="0" t="s">
        <v>155</v>
      </c>
      <c r="E216" s="0" t="n">
        <f aca="false">IFERROR((C216-D216)/C216/'Project Inputs and Calcs'!$E$11,0)</f>
        <v>0</v>
      </c>
    </row>
    <row r="217" customFormat="false" ht="15" hidden="false" customHeight="false" outlineLevel="0" collapsed="false">
      <c r="A217" s="0" t="n">
        <v>6</v>
      </c>
      <c r="B217" s="0" t="n">
        <v>3300</v>
      </c>
      <c r="C217" s="0" t="s">
        <v>155</v>
      </c>
      <c r="D217" s="0" t="s">
        <v>155</v>
      </c>
      <c r="E217" s="0" t="n">
        <f aca="false">IFERROR((C217-D217)/C217/'Project Inputs and Calcs'!$E$11,0)</f>
        <v>0</v>
      </c>
    </row>
    <row r="218" customFormat="false" ht="15" hidden="false" customHeight="false" outlineLevel="0" collapsed="false">
      <c r="A218" s="0" t="n">
        <v>6</v>
      </c>
      <c r="B218" s="0" t="n">
        <v>3400</v>
      </c>
      <c r="C218" s="0" t="s">
        <v>155</v>
      </c>
      <c r="D218" s="0" t="s">
        <v>155</v>
      </c>
      <c r="E218" s="0" t="n">
        <f aca="false">IFERROR((C218-D218)/C218/'Project Inputs and Calcs'!$E$11,0)</f>
        <v>0</v>
      </c>
    </row>
    <row r="219" customFormat="false" ht="15" hidden="false" customHeight="false" outlineLevel="0" collapsed="false">
      <c r="A219" s="0" t="n">
        <v>6</v>
      </c>
      <c r="B219" s="0" t="n">
        <v>3500</v>
      </c>
      <c r="C219" s="0" t="s">
        <v>155</v>
      </c>
      <c r="D219" s="0" t="s">
        <v>155</v>
      </c>
      <c r="E219" s="0" t="n">
        <f aca="false">IFERROR((C219-D219)/C219/'Project Inputs and Calcs'!$E$11,0)</f>
        <v>0</v>
      </c>
    </row>
    <row r="220" customFormat="false" ht="15" hidden="false" customHeight="false" outlineLevel="0" collapsed="false">
      <c r="A220" s="0" t="n">
        <v>6</v>
      </c>
      <c r="B220" s="0" t="n">
        <v>3600</v>
      </c>
      <c r="C220" s="0" t="s">
        <v>155</v>
      </c>
      <c r="D220" s="0" t="s">
        <v>155</v>
      </c>
      <c r="E220" s="0" t="n">
        <f aca="false">IFERROR((C220-D220)/C220/'Project Inputs and Calcs'!$E$11,0)</f>
        <v>0</v>
      </c>
    </row>
    <row r="221" customFormat="false" ht="15" hidden="false" customHeight="false" outlineLevel="0" collapsed="false">
      <c r="A221" s="0" t="n">
        <v>6</v>
      </c>
      <c r="B221" s="0" t="n">
        <v>3700</v>
      </c>
      <c r="C221" s="0" t="s">
        <v>155</v>
      </c>
      <c r="D221" s="0" t="s">
        <v>155</v>
      </c>
      <c r="E221" s="0" t="n">
        <f aca="false">IFERROR((C221-D221)/C221/'Project Inputs and Calcs'!$E$11,0)</f>
        <v>0</v>
      </c>
    </row>
    <row r="222" customFormat="false" ht="15" hidden="false" customHeight="false" outlineLevel="0" collapsed="false">
      <c r="A222" s="0" t="n">
        <v>6</v>
      </c>
      <c r="B222" s="0" t="n">
        <v>3800</v>
      </c>
      <c r="C222" s="0" t="s">
        <v>155</v>
      </c>
      <c r="D222" s="0" t="s">
        <v>155</v>
      </c>
      <c r="E222" s="0" t="n">
        <f aca="false">IFERROR((C222-D222)/C222/'Project Inputs and Calcs'!$E$11,0)</f>
        <v>0</v>
      </c>
    </row>
    <row r="223" customFormat="false" ht="15" hidden="false" customHeight="false" outlineLevel="0" collapsed="false">
      <c r="A223" s="0" t="n">
        <v>6</v>
      </c>
      <c r="B223" s="0" t="n">
        <v>3900</v>
      </c>
      <c r="C223" s="0" t="s">
        <v>155</v>
      </c>
      <c r="D223" s="0" t="s">
        <v>155</v>
      </c>
      <c r="E223" s="0" t="n">
        <f aca="false">IFERROR((C223-D223)/C223/'Project Inputs and Calcs'!$E$11,0)</f>
        <v>0</v>
      </c>
    </row>
    <row r="224" customFormat="false" ht="15" hidden="false" customHeight="false" outlineLevel="0" collapsed="false">
      <c r="A224" s="0" t="n">
        <v>6</v>
      </c>
      <c r="B224" s="0" t="n">
        <v>4000</v>
      </c>
      <c r="C224" s="0" t="s">
        <v>155</v>
      </c>
      <c r="D224" s="0" t="s">
        <v>155</v>
      </c>
      <c r="E224" s="0" t="n">
        <f aca="false">IFERROR((C224-D224)/C224/'Project Inputs and Calcs'!$E$11,0)</f>
        <v>0</v>
      </c>
    </row>
    <row r="225" customFormat="false" ht="15" hidden="false" customHeight="false" outlineLevel="0" collapsed="false">
      <c r="A225" s="0" t="n">
        <v>6</v>
      </c>
      <c r="B225" s="0" t="n">
        <v>4100</v>
      </c>
      <c r="C225" s="0" t="s">
        <v>155</v>
      </c>
      <c r="D225" s="0" t="s">
        <v>155</v>
      </c>
      <c r="E225" s="0" t="n">
        <f aca="false">IFERROR((C225-D225)/C225/'Project Inputs and Calcs'!$E$11,0)</f>
        <v>0</v>
      </c>
    </row>
    <row r="226" customFormat="false" ht="15" hidden="false" customHeight="false" outlineLevel="0" collapsed="false">
      <c r="A226" s="0" t="n">
        <v>6</v>
      </c>
      <c r="B226" s="0" t="n">
        <v>4200</v>
      </c>
      <c r="C226" s="0" t="s">
        <v>155</v>
      </c>
      <c r="D226" s="0" t="s">
        <v>155</v>
      </c>
      <c r="E226" s="0" t="n">
        <f aca="false">IFERROR((C226-D226)/C226/'Project Inputs and Calcs'!$E$11,0)</f>
        <v>0</v>
      </c>
    </row>
    <row r="227" customFormat="false" ht="15" hidden="false" customHeight="false" outlineLevel="0" collapsed="false">
      <c r="A227" s="0" t="n">
        <v>6</v>
      </c>
      <c r="B227" s="0" t="n">
        <v>4300</v>
      </c>
      <c r="C227" s="0" t="s">
        <v>155</v>
      </c>
      <c r="D227" s="0" t="s">
        <v>155</v>
      </c>
      <c r="E227" s="0" t="n">
        <f aca="false">IFERROR((C227-D227)/C227/'Project Inputs and Calcs'!$E$11,0)</f>
        <v>0</v>
      </c>
    </row>
    <row r="228" customFormat="false" ht="15" hidden="false" customHeight="false" outlineLevel="0" collapsed="false">
      <c r="A228" s="0" t="n">
        <v>6</v>
      </c>
      <c r="B228" s="0" t="n">
        <v>4400</v>
      </c>
      <c r="C228" s="0" t="s">
        <v>155</v>
      </c>
      <c r="D228" s="0" t="s">
        <v>155</v>
      </c>
      <c r="E228" s="0" t="n">
        <f aca="false">IFERROR((C228-D228)/C228/'Project Inputs and Calcs'!$E$11,0)</f>
        <v>0</v>
      </c>
    </row>
    <row r="229" customFormat="false" ht="15" hidden="false" customHeight="false" outlineLevel="0" collapsed="false">
      <c r="A229" s="0" t="n">
        <v>6</v>
      </c>
      <c r="B229" s="0" t="n">
        <v>4500</v>
      </c>
      <c r="C229" s="0" t="s">
        <v>155</v>
      </c>
      <c r="D229" s="0" t="s">
        <v>155</v>
      </c>
      <c r="E229" s="0" t="n">
        <f aca="false">IFERROR((C229-D229)/C229/'Project Inputs and Calcs'!$E$11,0)</f>
        <v>0</v>
      </c>
    </row>
    <row r="230" customFormat="false" ht="15" hidden="false" customHeight="false" outlineLevel="0" collapsed="false">
      <c r="A230" s="0" t="n">
        <v>6</v>
      </c>
      <c r="B230" s="0" t="n">
        <v>4600</v>
      </c>
      <c r="C230" s="0" t="s">
        <v>155</v>
      </c>
      <c r="D230" s="0" t="s">
        <v>155</v>
      </c>
      <c r="E230" s="0" t="n">
        <f aca="false">IFERROR((C230-D230)/C230/'Project Inputs and Calcs'!$E$11,0)</f>
        <v>0</v>
      </c>
    </row>
    <row r="231" customFormat="false" ht="15" hidden="false" customHeight="false" outlineLevel="0" collapsed="false">
      <c r="A231" s="0" t="n">
        <v>6</v>
      </c>
      <c r="B231" s="0" t="n">
        <v>4700</v>
      </c>
      <c r="C231" s="0" t="s">
        <v>155</v>
      </c>
      <c r="D231" s="0" t="s">
        <v>155</v>
      </c>
      <c r="E231" s="0" t="n">
        <f aca="false">IFERROR((C231-D231)/C231/'Project Inputs and Calcs'!$E$11,0)</f>
        <v>0</v>
      </c>
    </row>
    <row r="232" customFormat="false" ht="15" hidden="false" customHeight="false" outlineLevel="0" collapsed="false">
      <c r="A232" s="0" t="n">
        <v>6</v>
      </c>
      <c r="B232" s="0" t="n">
        <v>4800</v>
      </c>
      <c r="C232" s="0" t="s">
        <v>155</v>
      </c>
      <c r="D232" s="0" t="s">
        <v>155</v>
      </c>
      <c r="E232" s="0" t="n">
        <f aca="false">IFERROR((C232-D232)/C232/'Project Inputs and Calcs'!$E$11,0)</f>
        <v>0</v>
      </c>
    </row>
    <row r="233" customFormat="false" ht="15" hidden="false" customHeight="false" outlineLevel="0" collapsed="false">
      <c r="A233" s="0" t="n">
        <v>6</v>
      </c>
      <c r="B233" s="0" t="n">
        <v>4900</v>
      </c>
      <c r="C233" s="0" t="s">
        <v>155</v>
      </c>
      <c r="D233" s="0" t="s">
        <v>155</v>
      </c>
      <c r="E233" s="0" t="n">
        <f aca="false">IFERROR((C233-D233)/C233/'Project Inputs and Calcs'!$E$11,0)</f>
        <v>0</v>
      </c>
    </row>
    <row r="234" customFormat="false" ht="15" hidden="false" customHeight="false" outlineLevel="0" collapsed="false">
      <c r="A234" s="0" t="n">
        <v>6</v>
      </c>
      <c r="B234" s="0" t="n">
        <v>5000</v>
      </c>
      <c r="C234" s="0" t="s">
        <v>155</v>
      </c>
      <c r="D234" s="0" t="s">
        <v>155</v>
      </c>
      <c r="E234" s="0" t="n">
        <f aca="false">IFERROR((C234-D234)/C234/'Project Inputs and Calcs'!$E$11,0)</f>
        <v>0</v>
      </c>
    </row>
    <row r="235" customFormat="false" ht="15" hidden="false" customHeight="false" outlineLevel="0" collapsed="false">
      <c r="A235" s="0" t="n">
        <v>6</v>
      </c>
      <c r="B235" s="0" t="n">
        <v>5100</v>
      </c>
      <c r="C235" s="0" t="s">
        <v>155</v>
      </c>
      <c r="D235" s="0" t="s">
        <v>155</v>
      </c>
      <c r="E235" s="0" t="n">
        <f aca="false">IFERROR((C235-D235)/C235/'Project Inputs and Calcs'!$E$11,0)</f>
        <v>0</v>
      </c>
    </row>
    <row r="236" customFormat="false" ht="15" hidden="false" customHeight="false" outlineLevel="0" collapsed="false">
      <c r="A236" s="0" t="n">
        <v>6</v>
      </c>
      <c r="B236" s="0" t="n">
        <v>5200</v>
      </c>
      <c r="C236" s="0" t="s">
        <v>155</v>
      </c>
      <c r="D236" s="0" t="s">
        <v>155</v>
      </c>
      <c r="E236" s="0" t="n">
        <f aca="false">IFERROR((C236-D236)/C236/'Project Inputs and Calcs'!$E$11,0)</f>
        <v>0</v>
      </c>
    </row>
    <row r="237" customFormat="false" ht="15" hidden="false" customHeight="false" outlineLevel="0" collapsed="false">
      <c r="A237" s="0" t="n">
        <v>6</v>
      </c>
      <c r="B237" s="0" t="n">
        <v>5300</v>
      </c>
      <c r="C237" s="0" t="s">
        <v>155</v>
      </c>
      <c r="D237" s="0" t="s">
        <v>155</v>
      </c>
      <c r="E237" s="0" t="n">
        <f aca="false">IFERROR((C237-D237)/C237/'Project Inputs and Calcs'!$E$11,0)</f>
        <v>0</v>
      </c>
    </row>
    <row r="238" customFormat="false" ht="15" hidden="false" customHeight="false" outlineLevel="0" collapsed="false">
      <c r="A238" s="0" t="n">
        <v>6</v>
      </c>
      <c r="B238" s="0" t="n">
        <v>5400</v>
      </c>
      <c r="C238" s="0" t="s">
        <v>155</v>
      </c>
      <c r="D238" s="0" t="s">
        <v>155</v>
      </c>
      <c r="E238" s="0" t="n">
        <f aca="false">IFERROR((C238-D238)/C238/'Project Inputs and Calcs'!$E$11,0)</f>
        <v>0</v>
      </c>
    </row>
    <row r="239" customFormat="false" ht="15" hidden="false" customHeight="false" outlineLevel="0" collapsed="false">
      <c r="A239" s="0" t="n">
        <v>6</v>
      </c>
      <c r="B239" s="0" t="n">
        <v>5500</v>
      </c>
      <c r="C239" s="0" t="s">
        <v>155</v>
      </c>
      <c r="D239" s="0" t="s">
        <v>155</v>
      </c>
      <c r="E239" s="0" t="n">
        <f aca="false">IFERROR((C239-D239)/C239/'Project Inputs and Calcs'!$E$11,0)</f>
        <v>0</v>
      </c>
    </row>
    <row r="240" customFormat="false" ht="15" hidden="false" customHeight="false" outlineLevel="0" collapsed="false">
      <c r="A240" s="0" t="n">
        <v>6</v>
      </c>
      <c r="B240" s="0" t="n">
        <v>5600</v>
      </c>
      <c r="C240" s="0" t="s">
        <v>155</v>
      </c>
      <c r="D240" s="0" t="s">
        <v>155</v>
      </c>
      <c r="E240" s="0" t="n">
        <f aca="false">IFERROR((C240-D240)/C240/'Project Inputs and Calcs'!$E$11,0)</f>
        <v>0</v>
      </c>
    </row>
    <row r="241" customFormat="false" ht="15" hidden="false" customHeight="false" outlineLevel="0" collapsed="false">
      <c r="A241" s="0" t="n">
        <v>6</v>
      </c>
      <c r="B241" s="0" t="n">
        <v>5700</v>
      </c>
      <c r="C241" s="0" t="s">
        <v>155</v>
      </c>
      <c r="D241" s="0" t="s">
        <v>155</v>
      </c>
      <c r="E241" s="0" t="n">
        <f aca="false">IFERROR((C241-D241)/C241/'Project Inputs and Calcs'!$E$11,0)</f>
        <v>0</v>
      </c>
    </row>
    <row r="242" customFormat="false" ht="15" hidden="false" customHeight="false" outlineLevel="0" collapsed="false">
      <c r="A242" s="0" t="n">
        <v>6</v>
      </c>
      <c r="B242" s="0" t="n">
        <v>5800</v>
      </c>
      <c r="C242" s="0" t="s">
        <v>155</v>
      </c>
      <c r="D242" s="0" t="s">
        <v>155</v>
      </c>
      <c r="E242" s="0" t="n">
        <f aca="false">IFERROR((C242-D242)/C242/'Project Inputs and Calcs'!$E$11,0)</f>
        <v>0</v>
      </c>
    </row>
    <row r="243" customFormat="false" ht="15" hidden="false" customHeight="false" outlineLevel="0" collapsed="false">
      <c r="A243" s="0" t="n">
        <v>6</v>
      </c>
      <c r="B243" s="0" t="n">
        <v>5900</v>
      </c>
      <c r="C243" s="0" t="n">
        <v>0.07933</v>
      </c>
      <c r="D243" s="0" t="s">
        <v>155</v>
      </c>
      <c r="E243" s="0" t="n">
        <f aca="false">IFERROR((C243-D243)/C243/'Project Inputs and Calcs'!$E$11,0)</f>
        <v>0</v>
      </c>
    </row>
    <row r="244" customFormat="false" ht="15" hidden="false" customHeight="false" outlineLevel="0" collapsed="false">
      <c r="A244" s="0" t="n">
        <v>6</v>
      </c>
      <c r="B244" s="0" t="n">
        <v>6000</v>
      </c>
      <c r="C244" s="0" t="n">
        <v>0.088882</v>
      </c>
      <c r="D244" s="0" t="s">
        <v>155</v>
      </c>
      <c r="E244" s="0" t="n">
        <f aca="false">IFERROR((C244-D244)/C244/'Project Inputs and Calcs'!$E$11,0)</f>
        <v>0</v>
      </c>
    </row>
    <row r="245" customFormat="false" ht="15" hidden="false" customHeight="false" outlineLevel="0" collapsed="false">
      <c r="A245" s="0" t="n">
        <v>6</v>
      </c>
      <c r="B245" s="0" t="n">
        <v>6100</v>
      </c>
      <c r="C245" s="0" t="n">
        <v>0.098947</v>
      </c>
      <c r="D245" s="0" t="s">
        <v>155</v>
      </c>
      <c r="E245" s="0" t="n">
        <f aca="false">IFERROR((C245-D245)/C245/'Project Inputs and Calcs'!$E$11,0)</f>
        <v>0</v>
      </c>
    </row>
    <row r="246" customFormat="false" ht="15" hidden="false" customHeight="false" outlineLevel="0" collapsed="false">
      <c r="A246" s="0" t="n">
        <v>6</v>
      </c>
      <c r="B246" s="0" t="n">
        <v>6200</v>
      </c>
      <c r="C246" s="0" t="n">
        <v>0.10953</v>
      </c>
      <c r="D246" s="0" t="s">
        <v>155</v>
      </c>
      <c r="E246" s="0" t="n">
        <f aca="false">IFERROR((C246-D246)/C246/'Project Inputs and Calcs'!$E$11,0)</f>
        <v>0</v>
      </c>
    </row>
    <row r="247" customFormat="false" ht="15" hidden="false" customHeight="false" outlineLevel="0" collapsed="false">
      <c r="A247" s="0" t="n">
        <v>6</v>
      </c>
      <c r="B247" s="0" t="n">
        <v>6300</v>
      </c>
      <c r="C247" s="0" t="n">
        <v>0.12062</v>
      </c>
      <c r="D247" s="0" t="s">
        <v>155</v>
      </c>
      <c r="E247" s="0" t="n">
        <f aca="false">IFERROR((C247-D247)/C247/'Project Inputs and Calcs'!$E$11,0)</f>
        <v>0</v>
      </c>
    </row>
    <row r="248" customFormat="false" ht="15" hidden="false" customHeight="false" outlineLevel="0" collapsed="false">
      <c r="A248" s="0" t="n">
        <v>6</v>
      </c>
      <c r="B248" s="0" t="n">
        <v>6400</v>
      </c>
      <c r="C248" s="0" t="n">
        <v>0.13222</v>
      </c>
      <c r="D248" s="0" t="s">
        <v>155</v>
      </c>
      <c r="E248" s="0" t="n">
        <f aca="false">IFERROR((C248-D248)/C248/'Project Inputs and Calcs'!$E$11,0)</f>
        <v>0</v>
      </c>
    </row>
    <row r="249" customFormat="false" ht="15" hidden="false" customHeight="false" outlineLevel="0" collapsed="false">
      <c r="A249" s="0" t="n">
        <v>6</v>
      </c>
      <c r="B249" s="0" t="n">
        <v>6500</v>
      </c>
      <c r="C249" s="0" t="n">
        <v>0.14431</v>
      </c>
      <c r="D249" s="0" t="s">
        <v>155</v>
      </c>
      <c r="E249" s="0" t="n">
        <f aca="false">IFERROR((C249-D249)/C249/'Project Inputs and Calcs'!$E$11,0)</f>
        <v>0</v>
      </c>
    </row>
    <row r="250" customFormat="false" ht="15" hidden="false" customHeight="false" outlineLevel="0" collapsed="false">
      <c r="A250" s="0" t="n">
        <v>6</v>
      </c>
      <c r="B250" s="0" t="n">
        <v>6600</v>
      </c>
      <c r="C250" s="0" t="n">
        <v>0.1569</v>
      </c>
      <c r="D250" s="0" t="s">
        <v>155</v>
      </c>
      <c r="E250" s="0" t="n">
        <f aca="false">IFERROR((C250-D250)/C250/'Project Inputs and Calcs'!$E$11,0)</f>
        <v>0</v>
      </c>
    </row>
    <row r="251" customFormat="false" ht="15" hidden="false" customHeight="false" outlineLevel="0" collapsed="false">
      <c r="A251" s="0" t="n">
        <v>6</v>
      </c>
      <c r="B251" s="0" t="n">
        <v>6700</v>
      </c>
      <c r="C251" s="0" t="n">
        <v>0.16998</v>
      </c>
      <c r="D251" s="0" t="s">
        <v>155</v>
      </c>
      <c r="E251" s="0" t="n">
        <f aca="false">IFERROR((C251-D251)/C251/'Project Inputs and Calcs'!$E$11,0)</f>
        <v>0</v>
      </c>
    </row>
    <row r="252" customFormat="false" ht="15" hidden="false" customHeight="false" outlineLevel="0" collapsed="false">
      <c r="A252" s="0" t="n">
        <v>6</v>
      </c>
      <c r="B252" s="0" t="n">
        <v>6800</v>
      </c>
      <c r="C252" s="0" t="n">
        <v>0.1749</v>
      </c>
      <c r="D252" s="0" t="s">
        <v>155</v>
      </c>
      <c r="E252" s="0" t="n">
        <f aca="false">IFERROR((C252-D252)/C252/'Project Inputs and Calcs'!$E$11,0)</f>
        <v>0</v>
      </c>
    </row>
    <row r="253" customFormat="false" ht="15" hidden="false" customHeight="false" outlineLevel="0" collapsed="false">
      <c r="A253" s="0" t="n">
        <v>6</v>
      </c>
      <c r="B253" s="0" t="n">
        <v>6900</v>
      </c>
      <c r="C253" s="0" t="n">
        <v>0.19762</v>
      </c>
      <c r="D253" s="0" t="s">
        <v>155</v>
      </c>
      <c r="E253" s="0" t="n">
        <f aca="false">IFERROR((C253-D253)/C253/'Project Inputs and Calcs'!$E$11,0)</f>
        <v>0</v>
      </c>
    </row>
    <row r="254" customFormat="false" ht="15" hidden="false" customHeight="false" outlineLevel="0" collapsed="false">
      <c r="A254" s="0" t="n">
        <v>6</v>
      </c>
      <c r="B254" s="0" t="n">
        <v>7000</v>
      </c>
      <c r="C254" s="0" t="n">
        <v>0.21216</v>
      </c>
      <c r="D254" s="0" t="s">
        <v>155</v>
      </c>
      <c r="E254" s="0" t="n">
        <f aca="false">IFERROR((C254-D254)/C254/'Project Inputs and Calcs'!$E$11,0)</f>
        <v>0</v>
      </c>
    </row>
    <row r="255" customFormat="false" ht="15" hidden="false" customHeight="false" outlineLevel="0" collapsed="false">
      <c r="A255" s="0" t="n">
        <v>6</v>
      </c>
      <c r="B255" s="0" t="n">
        <v>7100</v>
      </c>
      <c r="C255" s="0" t="n">
        <v>0.22718</v>
      </c>
      <c r="D255" s="0" t="s">
        <v>155</v>
      </c>
      <c r="E255" s="0" t="n">
        <f aca="false">IFERROR((C255-D255)/C255/'Project Inputs and Calcs'!$E$11,0)</f>
        <v>0</v>
      </c>
    </row>
    <row r="256" customFormat="false" ht="15" hidden="false" customHeight="false" outlineLevel="0" collapsed="false">
      <c r="A256" s="0" t="n">
        <v>6</v>
      </c>
      <c r="B256" s="0" t="n">
        <v>7200</v>
      </c>
      <c r="C256" s="0" t="n">
        <v>0.24268</v>
      </c>
      <c r="D256" s="0" t="s">
        <v>155</v>
      </c>
      <c r="E256" s="0" t="n">
        <f aca="false">IFERROR((C256-D256)/C256/'Project Inputs and Calcs'!$E$11,0)</f>
        <v>0</v>
      </c>
    </row>
    <row r="257" customFormat="false" ht="15" hidden="false" customHeight="false" outlineLevel="0" collapsed="false">
      <c r="A257" s="0" t="n">
        <v>6</v>
      </c>
      <c r="B257" s="0" t="n">
        <v>7300</v>
      </c>
      <c r="C257" s="0" t="n">
        <v>0.25863</v>
      </c>
      <c r="D257" s="0" t="s">
        <v>155</v>
      </c>
      <c r="E257" s="0" t="n">
        <f aca="false">IFERROR((C257-D257)/C257/'Project Inputs and Calcs'!$E$11,0)</f>
        <v>0</v>
      </c>
    </row>
    <row r="258" customFormat="false" ht="15" hidden="false" customHeight="false" outlineLevel="0" collapsed="false">
      <c r="A258" s="0" t="n">
        <v>6</v>
      </c>
      <c r="B258" s="0" t="n">
        <v>7400</v>
      </c>
      <c r="C258" s="0" t="n">
        <v>0.27506</v>
      </c>
      <c r="D258" s="0" t="s">
        <v>155</v>
      </c>
      <c r="E258" s="0" t="n">
        <f aca="false">IFERROR((C258-D258)/C258/'Project Inputs and Calcs'!$E$11,0)</f>
        <v>0</v>
      </c>
    </row>
    <row r="259" customFormat="false" ht="15" hidden="false" customHeight="false" outlineLevel="0" collapsed="false">
      <c r="A259" s="0" t="n">
        <v>6</v>
      </c>
      <c r="B259" s="0" t="n">
        <v>7500</v>
      </c>
      <c r="C259" s="0" t="n">
        <v>0.29196</v>
      </c>
      <c r="D259" s="0" t="s">
        <v>155</v>
      </c>
      <c r="E259" s="0" t="n">
        <f aca="false">IFERROR((C259-D259)/C259/'Project Inputs and Calcs'!$E$11,0)</f>
        <v>0</v>
      </c>
    </row>
    <row r="260" customFormat="false" ht="15" hidden="false" customHeight="false" outlineLevel="0" collapsed="false">
      <c r="A260" s="0" t="n">
        <v>6</v>
      </c>
      <c r="B260" s="0" t="n">
        <v>7600</v>
      </c>
      <c r="C260" s="0" t="n">
        <v>0.30931</v>
      </c>
      <c r="D260" s="0" t="s">
        <v>155</v>
      </c>
      <c r="E260" s="0" t="n">
        <f aca="false">IFERROR((C260-D260)/C260/'Project Inputs and Calcs'!$E$11,0)</f>
        <v>0</v>
      </c>
    </row>
    <row r="261" customFormat="false" ht="15" hidden="false" customHeight="false" outlineLevel="0" collapsed="false">
      <c r="A261" s="0" t="n">
        <v>6</v>
      </c>
      <c r="B261" s="0" t="n">
        <v>7700</v>
      </c>
      <c r="C261" s="0" t="n">
        <v>0.32713</v>
      </c>
      <c r="D261" s="0" t="s">
        <v>155</v>
      </c>
      <c r="E261" s="0" t="n">
        <f aca="false">IFERROR((C261-D261)/C261/'Project Inputs and Calcs'!$E$11,0)</f>
        <v>0</v>
      </c>
    </row>
    <row r="262" customFormat="false" ht="15" hidden="false" customHeight="false" outlineLevel="0" collapsed="false">
      <c r="A262" s="0" t="n">
        <v>6</v>
      </c>
      <c r="B262" s="0" t="n">
        <v>7800</v>
      </c>
      <c r="C262" s="0" t="n">
        <v>0.34539</v>
      </c>
      <c r="D262" s="0" t="s">
        <v>155</v>
      </c>
      <c r="E262" s="0" t="n">
        <f aca="false">IFERROR((C262-D262)/C262/'Project Inputs and Calcs'!$E$11,0)</f>
        <v>0</v>
      </c>
    </row>
    <row r="263" customFormat="false" ht="15" hidden="false" customHeight="false" outlineLevel="0" collapsed="false">
      <c r="A263" s="0" t="n">
        <v>6</v>
      </c>
      <c r="B263" s="0" t="n">
        <v>7900</v>
      </c>
      <c r="C263" s="0" t="n">
        <v>0.36409</v>
      </c>
      <c r="D263" s="0" t="s">
        <v>155</v>
      </c>
      <c r="E263" s="0" t="n">
        <f aca="false">IFERROR((C263-D263)/C263/'Project Inputs and Calcs'!$E$11,0)</f>
        <v>0</v>
      </c>
    </row>
    <row r="264" customFormat="false" ht="15" hidden="false" customHeight="false" outlineLevel="0" collapsed="false">
      <c r="A264" s="0" t="n">
        <v>6</v>
      </c>
      <c r="B264" s="0" t="n">
        <v>8000</v>
      </c>
      <c r="C264" s="0" t="n">
        <v>0.38325</v>
      </c>
      <c r="D264" s="0" t="s">
        <v>155</v>
      </c>
      <c r="E264" s="0" t="n">
        <f aca="false">IFERROR((C264-D264)/C264/'Project Inputs and Calcs'!$E$11,0)</f>
        <v>0</v>
      </c>
    </row>
    <row r="265" customFormat="false" ht="15" hidden="false" customHeight="false" outlineLevel="0" collapsed="false">
      <c r="A265" s="0" t="n">
        <v>6</v>
      </c>
      <c r="B265" s="0" t="n">
        <v>8100</v>
      </c>
      <c r="C265" s="0" t="n">
        <v>0.37965</v>
      </c>
      <c r="D265" s="0" t="s">
        <v>155</v>
      </c>
      <c r="E265" s="0" t="n">
        <f aca="false">IFERROR((C265-D265)/C265/'Project Inputs and Calcs'!$E$11,0)</f>
        <v>0</v>
      </c>
    </row>
    <row r="266" customFormat="false" ht="15" hidden="false" customHeight="false" outlineLevel="0" collapsed="false">
      <c r="A266" s="0" t="n">
        <v>6</v>
      </c>
      <c r="B266" s="0" t="n">
        <v>8200</v>
      </c>
      <c r="C266" s="0" t="n">
        <v>0.42289</v>
      </c>
      <c r="D266" s="0" t="s">
        <v>155</v>
      </c>
      <c r="E266" s="0" t="n">
        <f aca="false">IFERROR((C266-D266)/C266/'Project Inputs and Calcs'!$E$11,0)</f>
        <v>0</v>
      </c>
    </row>
    <row r="267" customFormat="false" ht="15" hidden="false" customHeight="false" outlineLevel="0" collapsed="false">
      <c r="A267" s="0" t="n">
        <v>6</v>
      </c>
      <c r="B267" s="0" t="n">
        <v>8300</v>
      </c>
      <c r="C267" s="0" t="n">
        <v>0.44336</v>
      </c>
      <c r="D267" s="0" t="s">
        <v>155</v>
      </c>
      <c r="E267" s="0" t="n">
        <f aca="false">IFERROR((C267-D267)/C267/'Project Inputs and Calcs'!$E$11,0)</f>
        <v>0</v>
      </c>
    </row>
    <row r="268" customFormat="false" ht="15" hidden="false" customHeight="false" outlineLevel="0" collapsed="false">
      <c r="A268" s="0" t="n">
        <v>6</v>
      </c>
      <c r="B268" s="0" t="n">
        <v>8400</v>
      </c>
      <c r="C268" s="0" t="n">
        <v>0.46427</v>
      </c>
      <c r="D268" s="0" t="s">
        <v>155</v>
      </c>
      <c r="E268" s="0" t="n">
        <f aca="false">IFERROR((C268-D268)/C268/'Project Inputs and Calcs'!$E$11,0)</f>
        <v>0</v>
      </c>
    </row>
    <row r="269" customFormat="false" ht="15" hidden="false" customHeight="false" outlineLevel="0" collapsed="false">
      <c r="A269" s="0" t="n">
        <v>6</v>
      </c>
      <c r="B269" s="0" t="n">
        <v>8500</v>
      </c>
      <c r="C269" s="0" t="n">
        <v>0.48561</v>
      </c>
      <c r="D269" s="0" t="s">
        <v>155</v>
      </c>
      <c r="E269" s="0" t="n">
        <f aca="false">IFERROR((C269-D269)/C269/'Project Inputs and Calcs'!$E$11,0)</f>
        <v>0</v>
      </c>
    </row>
    <row r="270" customFormat="false" ht="15" hidden="false" customHeight="false" outlineLevel="0" collapsed="false">
      <c r="A270" s="0" t="n">
        <v>6</v>
      </c>
      <c r="B270" s="0" t="n">
        <v>8600</v>
      </c>
      <c r="C270" s="0" t="n">
        <v>0.50736</v>
      </c>
      <c r="D270" s="0" t="s">
        <v>155</v>
      </c>
      <c r="E270" s="0" t="n">
        <f aca="false">IFERROR((C270-D270)/C270/'Project Inputs and Calcs'!$E$11,0)</f>
        <v>0</v>
      </c>
    </row>
    <row r="271" customFormat="false" ht="15" hidden="false" customHeight="false" outlineLevel="0" collapsed="false">
      <c r="A271" s="0" t="n">
        <v>6</v>
      </c>
      <c r="B271" s="0" t="n">
        <v>8700</v>
      </c>
      <c r="C271" s="0" t="n">
        <v>0.51129</v>
      </c>
      <c r="D271" s="0" t="s">
        <v>155</v>
      </c>
      <c r="E271" s="0" t="n">
        <f aca="false">IFERROR((C271-D271)/C271/'Project Inputs and Calcs'!$E$11,0)</f>
        <v>0</v>
      </c>
    </row>
    <row r="272" customFormat="false" ht="15" hidden="false" customHeight="false" outlineLevel="0" collapsed="false">
      <c r="A272" s="0" t="n">
        <v>6</v>
      </c>
      <c r="B272" s="0" t="n">
        <v>8800</v>
      </c>
      <c r="C272" s="0" t="n">
        <v>0.55215</v>
      </c>
      <c r="D272" s="0" t="s">
        <v>155</v>
      </c>
      <c r="E272" s="0" t="n">
        <f aca="false">IFERROR((C272-D272)/C272/'Project Inputs and Calcs'!$E$11,0)</f>
        <v>0</v>
      </c>
    </row>
    <row r="273" customFormat="false" ht="15" hidden="false" customHeight="false" outlineLevel="0" collapsed="false">
      <c r="A273" s="0" t="n">
        <v>6</v>
      </c>
      <c r="B273" s="0" t="n">
        <v>8900</v>
      </c>
      <c r="C273" s="0" t="n">
        <v>0.57518</v>
      </c>
      <c r="D273" s="0" t="s">
        <v>155</v>
      </c>
      <c r="E273" s="0" t="n">
        <f aca="false">IFERROR((C273-D273)/C273/'Project Inputs and Calcs'!$E$11,0)</f>
        <v>0</v>
      </c>
    </row>
    <row r="274" customFormat="false" ht="15" hidden="false" customHeight="false" outlineLevel="0" collapsed="false">
      <c r="A274" s="0" t="n">
        <v>6</v>
      </c>
      <c r="B274" s="0" t="n">
        <v>9000</v>
      </c>
      <c r="C274" s="0" t="n">
        <v>0.59862</v>
      </c>
      <c r="D274" s="0" t="s">
        <v>155</v>
      </c>
      <c r="E274" s="0" t="n">
        <f aca="false">IFERROR((C274-D274)/C274/'Project Inputs and Calcs'!$E$11,0)</f>
        <v>0</v>
      </c>
    </row>
    <row r="275" customFormat="false" ht="15" hidden="false" customHeight="false" outlineLevel="0" collapsed="false">
      <c r="A275" s="0" t="n">
        <v>6</v>
      </c>
      <c r="B275" s="0" t="n">
        <v>9100</v>
      </c>
      <c r="C275" s="0" t="n">
        <v>0.62246</v>
      </c>
      <c r="D275" s="0" t="s">
        <v>155</v>
      </c>
      <c r="E275" s="0" t="n">
        <f aca="false">IFERROR((C275-D275)/C275/'Project Inputs and Calcs'!$E$11,0)</f>
        <v>0</v>
      </c>
    </row>
    <row r="276" customFormat="false" ht="15" hidden="false" customHeight="false" outlineLevel="0" collapsed="false">
      <c r="A276" s="0" t="n">
        <v>6</v>
      </c>
      <c r="B276" s="0" t="n">
        <v>9200</v>
      </c>
      <c r="C276" s="0" t="n">
        <v>0.64671</v>
      </c>
      <c r="D276" s="0" t="s">
        <v>155</v>
      </c>
      <c r="E276" s="0" t="n">
        <f aca="false">IFERROR((C276-D276)/C276/'Project Inputs and Calcs'!$E$11,0)</f>
        <v>0</v>
      </c>
    </row>
    <row r="277" customFormat="false" ht="15" hidden="false" customHeight="false" outlineLevel="0" collapsed="false">
      <c r="A277" s="0" t="n">
        <v>6</v>
      </c>
      <c r="B277" s="0" t="n">
        <v>9300</v>
      </c>
      <c r="C277" s="0" t="n">
        <v>0.67135</v>
      </c>
      <c r="D277" s="0" t="s">
        <v>155</v>
      </c>
      <c r="E277" s="0" t="n">
        <f aca="false">IFERROR((C277-D277)/C277/'Project Inputs and Calcs'!$E$11,0)</f>
        <v>0</v>
      </c>
    </row>
    <row r="278" customFormat="false" ht="15" hidden="false" customHeight="false" outlineLevel="0" collapsed="false">
      <c r="A278" s="0" t="n">
        <v>6</v>
      </c>
      <c r="B278" s="0" t="n">
        <v>9400</v>
      </c>
      <c r="C278" s="0" t="n">
        <v>0.69641</v>
      </c>
      <c r="D278" s="0" t="s">
        <v>155</v>
      </c>
      <c r="E278" s="0" t="n">
        <f aca="false">IFERROR((C278-D278)/C278/'Project Inputs and Calcs'!$E$11,0)</f>
        <v>0</v>
      </c>
    </row>
    <row r="279" customFormat="false" ht="15" hidden="false" customHeight="false" outlineLevel="0" collapsed="false">
      <c r="A279" s="0" t="n">
        <v>6</v>
      </c>
      <c r="B279" s="0" t="n">
        <v>9500</v>
      </c>
      <c r="C279" s="0" t="n">
        <v>0.72187</v>
      </c>
      <c r="D279" s="0" t="s">
        <v>155</v>
      </c>
      <c r="E279" s="0" t="n">
        <f aca="false">IFERROR((C279-D279)/C279/'Project Inputs and Calcs'!$E$11,0)</f>
        <v>0</v>
      </c>
    </row>
    <row r="280" customFormat="false" ht="15" hidden="false" customHeight="false" outlineLevel="0" collapsed="false">
      <c r="A280" s="0" t="n">
        <v>6</v>
      </c>
      <c r="B280" s="0" t="n">
        <v>9600</v>
      </c>
      <c r="C280" s="0" t="n">
        <v>0.74772</v>
      </c>
      <c r="D280" s="0" t="s">
        <v>155</v>
      </c>
      <c r="E280" s="0" t="n">
        <f aca="false">IFERROR((C280-D280)/C280/'Project Inputs and Calcs'!$E$11,0)</f>
        <v>0</v>
      </c>
    </row>
    <row r="281" customFormat="false" ht="15" hidden="false" customHeight="false" outlineLevel="0" collapsed="false">
      <c r="A281" s="0" t="n">
        <v>6</v>
      </c>
      <c r="B281" s="0" t="n">
        <v>9700</v>
      </c>
      <c r="C281" s="0" t="n">
        <v>0.77396</v>
      </c>
      <c r="D281" s="0" t="s">
        <v>155</v>
      </c>
      <c r="E281" s="0" t="n">
        <f aca="false">IFERROR((C281-D281)/C281/'Project Inputs and Calcs'!$E$11,0)</f>
        <v>0</v>
      </c>
    </row>
    <row r="282" customFormat="false" ht="15" hidden="false" customHeight="false" outlineLevel="0" collapsed="false">
      <c r="A282" s="0" t="n">
        <v>6</v>
      </c>
      <c r="B282" s="0" t="n">
        <v>9800</v>
      </c>
      <c r="C282" s="0" t="n">
        <v>0.80058</v>
      </c>
      <c r="D282" s="0" t="s">
        <v>155</v>
      </c>
      <c r="E282" s="0" t="n">
        <f aca="false">IFERROR((C282-D282)/C282/'Project Inputs and Calcs'!$E$11,0)</f>
        <v>0</v>
      </c>
    </row>
    <row r="283" customFormat="false" ht="15" hidden="false" customHeight="false" outlineLevel="0" collapsed="false">
      <c r="A283" s="0" t="n">
        <v>6</v>
      </c>
      <c r="B283" s="0" t="n">
        <v>9900</v>
      </c>
      <c r="C283" s="0" t="n">
        <v>0.82759</v>
      </c>
      <c r="D283" s="0" t="s">
        <v>155</v>
      </c>
      <c r="E283" s="0" t="n">
        <f aca="false">IFERROR((C283-D283)/C283/'Project Inputs and Calcs'!$E$11,0)</f>
        <v>0</v>
      </c>
    </row>
    <row r="284" customFormat="false" ht="15" hidden="false" customHeight="false" outlineLevel="0" collapsed="false">
      <c r="A284" s="0" t="n">
        <v>6</v>
      </c>
      <c r="B284" s="0" t="n">
        <v>10000</v>
      </c>
      <c r="C284" s="0" t="n">
        <v>0.85497</v>
      </c>
      <c r="D284" s="0" t="s">
        <v>155</v>
      </c>
      <c r="E284" s="0" t="n">
        <f aca="false">IFERROR((C284-D284)/C284/'Project Inputs and Calcs'!$E$11,0)</f>
        <v>0</v>
      </c>
    </row>
    <row r="285" customFormat="false" ht="15" hidden="false" customHeight="false" outlineLevel="0" collapsed="false">
      <c r="A285" s="0" t="n">
        <v>6</v>
      </c>
      <c r="B285" s="0" t="n">
        <v>10100</v>
      </c>
      <c r="C285" s="0" t="n">
        <v>0.88276</v>
      </c>
      <c r="D285" s="0" t="s">
        <v>155</v>
      </c>
      <c r="E285" s="0" t="n">
        <f aca="false">IFERROR((C285-D285)/C285/'Project Inputs and Calcs'!$E$11,0)</f>
        <v>0</v>
      </c>
    </row>
    <row r="286" customFormat="false" ht="15" hidden="false" customHeight="false" outlineLevel="0" collapsed="false">
      <c r="A286" s="0" t="n">
        <v>6</v>
      </c>
      <c r="B286" s="0" t="n">
        <v>10200</v>
      </c>
      <c r="C286" s="0" t="n">
        <v>0.91091</v>
      </c>
      <c r="D286" s="0" t="s">
        <v>155</v>
      </c>
      <c r="E286" s="0" t="n">
        <f aca="false">IFERROR((C286-D286)/C286/'Project Inputs and Calcs'!$E$11,0)</f>
        <v>0</v>
      </c>
    </row>
    <row r="287" customFormat="false" ht="15" hidden="false" customHeight="false" outlineLevel="0" collapsed="false">
      <c r="A287" s="0" t="n">
        <v>6</v>
      </c>
      <c r="B287" s="0" t="n">
        <v>10300</v>
      </c>
      <c r="C287" s="0" t="n">
        <v>0.93944</v>
      </c>
      <c r="D287" s="0" t="s">
        <v>155</v>
      </c>
      <c r="E287" s="0" t="n">
        <f aca="false">IFERROR((C287-D287)/C287/'Project Inputs and Calcs'!$E$11,0)</f>
        <v>0</v>
      </c>
    </row>
    <row r="288" customFormat="false" ht="15" hidden="false" customHeight="false" outlineLevel="0" collapsed="false">
      <c r="A288" s="0" t="n">
        <v>6</v>
      </c>
      <c r="B288" s="0" t="n">
        <v>10400</v>
      </c>
      <c r="C288" s="0" t="n">
        <v>0.96833</v>
      </c>
      <c r="D288" s="0" t="s">
        <v>155</v>
      </c>
      <c r="E288" s="0" t="n">
        <f aca="false">IFERROR((C288-D288)/C288/'Project Inputs and Calcs'!$E$11,0)</f>
        <v>0</v>
      </c>
    </row>
    <row r="289" customFormat="false" ht="15" hidden="false" customHeight="false" outlineLevel="0" collapsed="false">
      <c r="A289" s="0" t="n">
        <v>6</v>
      </c>
      <c r="B289" s="0" t="n">
        <v>10500</v>
      </c>
      <c r="C289" s="0" t="n">
        <v>0.99759</v>
      </c>
      <c r="D289" s="0" t="s">
        <v>155</v>
      </c>
      <c r="E289" s="0" t="n">
        <f aca="false">IFERROR((C289-D289)/C289/'Project Inputs and Calcs'!$E$11,0)</f>
        <v>0</v>
      </c>
    </row>
    <row r="290" customFormat="false" ht="15" hidden="false" customHeight="false" outlineLevel="0" collapsed="false">
      <c r="A290" s="0" t="n">
        <v>6</v>
      </c>
      <c r="B290" s="0" t="n">
        <v>10600</v>
      </c>
      <c r="C290" s="0" t="n">
        <v>1.0272</v>
      </c>
      <c r="D290" s="0" t="s">
        <v>155</v>
      </c>
      <c r="E290" s="0" t="n">
        <f aca="false">IFERROR((C290-D290)/C290/'Project Inputs and Calcs'!$E$11,0)</f>
        <v>0</v>
      </c>
    </row>
    <row r="291" customFormat="false" ht="15" hidden="false" customHeight="false" outlineLevel="0" collapsed="false">
      <c r="A291" s="0" t="n">
        <v>6</v>
      </c>
      <c r="B291" s="0" t="n">
        <v>10700</v>
      </c>
      <c r="C291" s="0" t="n">
        <v>1.0572</v>
      </c>
      <c r="D291" s="0" t="s">
        <v>155</v>
      </c>
      <c r="E291" s="0" t="n">
        <f aca="false">IFERROR((C291-D291)/C291/'Project Inputs and Calcs'!$E$11,0)</f>
        <v>0</v>
      </c>
    </row>
    <row r="292" customFormat="false" ht="15" hidden="false" customHeight="false" outlineLevel="0" collapsed="false">
      <c r="A292" s="0" t="n">
        <v>6</v>
      </c>
      <c r="B292" s="0" t="n">
        <v>10800</v>
      </c>
      <c r="C292" s="0" t="n">
        <v>1.0876</v>
      </c>
      <c r="D292" s="0" t="s">
        <v>155</v>
      </c>
      <c r="E292" s="0" t="n">
        <f aca="false">IFERROR((C292-D292)/C292/'Project Inputs and Calcs'!$E$11,0)</f>
        <v>0</v>
      </c>
    </row>
    <row r="293" customFormat="false" ht="15" hidden="false" customHeight="false" outlineLevel="0" collapsed="false">
      <c r="A293" s="0" t="n">
        <v>6</v>
      </c>
      <c r="B293" s="0" t="n">
        <v>10900</v>
      </c>
      <c r="C293" s="0" t="n">
        <v>1.1183</v>
      </c>
      <c r="D293" s="0" t="s">
        <v>155</v>
      </c>
      <c r="E293" s="0" t="n">
        <f aca="false">IFERROR((C293-D293)/C293/'Project Inputs and Calcs'!$E$11,0)</f>
        <v>0</v>
      </c>
    </row>
    <row r="294" customFormat="false" ht="15" hidden="false" customHeight="false" outlineLevel="0" collapsed="false">
      <c r="A294" s="0" t="n">
        <v>6</v>
      </c>
      <c r="B294" s="0" t="n">
        <v>11000</v>
      </c>
      <c r="C294" s="0" t="n">
        <v>1.1493</v>
      </c>
      <c r="D294" s="0" t="s">
        <v>155</v>
      </c>
      <c r="E294" s="0" t="n">
        <f aca="false">IFERROR((C294-D294)/C294/'Project Inputs and Calcs'!$E$11,0)</f>
        <v>0</v>
      </c>
    </row>
    <row r="295" customFormat="false" ht="15" hidden="false" customHeight="false" outlineLevel="0" collapsed="false">
      <c r="A295" s="0" t="n">
        <v>6</v>
      </c>
      <c r="B295" s="0" t="n">
        <v>11100</v>
      </c>
      <c r="C295" s="0" t="n">
        <v>1.1808</v>
      </c>
      <c r="D295" s="0" t="s">
        <v>155</v>
      </c>
      <c r="E295" s="0" t="n">
        <f aca="false">IFERROR((C295-D295)/C295/'Project Inputs and Calcs'!$E$11,0)</f>
        <v>0</v>
      </c>
    </row>
    <row r="296" customFormat="false" ht="15" hidden="false" customHeight="false" outlineLevel="0" collapsed="false">
      <c r="A296" s="0" t="n">
        <v>6</v>
      </c>
      <c r="B296" s="0" t="n">
        <v>11200</v>
      </c>
      <c r="C296" s="0" t="n">
        <v>1.2125</v>
      </c>
      <c r="D296" s="0" t="s">
        <v>155</v>
      </c>
      <c r="E296" s="0" t="n">
        <f aca="false">IFERROR((C296-D296)/C296/'Project Inputs and Calcs'!$E$11,0)</f>
        <v>0</v>
      </c>
    </row>
    <row r="297" customFormat="false" ht="15" hidden="false" customHeight="false" outlineLevel="0" collapsed="false">
      <c r="A297" s="0" t="n">
        <v>6</v>
      </c>
      <c r="B297" s="0" t="n">
        <v>11300</v>
      </c>
      <c r="C297" s="0" t="n">
        <v>1.2446</v>
      </c>
      <c r="D297" s="0" t="s">
        <v>155</v>
      </c>
      <c r="E297" s="0" t="n">
        <f aca="false">IFERROR((C297-D297)/C297/'Project Inputs and Calcs'!$E$11,0)</f>
        <v>0</v>
      </c>
    </row>
    <row r="298" customFormat="false" ht="15" hidden="false" customHeight="false" outlineLevel="0" collapsed="false">
      <c r="A298" s="0" t="n">
        <v>6</v>
      </c>
      <c r="B298" s="0" t="n">
        <v>11400</v>
      </c>
      <c r="C298" s="0" t="n">
        <v>1.2771</v>
      </c>
      <c r="D298" s="0" t="s">
        <v>155</v>
      </c>
      <c r="E298" s="0" t="n">
        <f aca="false">IFERROR((C298-D298)/C298/'Project Inputs and Calcs'!$E$11,0)</f>
        <v>0</v>
      </c>
    </row>
    <row r="299" customFormat="false" ht="15" hidden="false" customHeight="false" outlineLevel="0" collapsed="false">
      <c r="A299" s="0" t="n">
        <v>6</v>
      </c>
      <c r="B299" s="0" t="n">
        <v>11500</v>
      </c>
      <c r="C299" s="0" t="n">
        <v>1.3099</v>
      </c>
      <c r="D299" s="0" t="s">
        <v>155</v>
      </c>
      <c r="E299" s="0" t="n">
        <f aca="false">IFERROR((C299-D299)/C299/'Project Inputs and Calcs'!$E$11,0)</f>
        <v>0</v>
      </c>
    </row>
    <row r="300" customFormat="false" ht="15" hidden="false" customHeight="false" outlineLevel="0" collapsed="false">
      <c r="A300" s="0" t="n">
        <v>6</v>
      </c>
      <c r="B300" s="0" t="n">
        <v>11600</v>
      </c>
      <c r="C300" s="0" t="n">
        <v>1.343</v>
      </c>
      <c r="D300" s="0" t="s">
        <v>155</v>
      </c>
      <c r="E300" s="0" t="n">
        <f aca="false">IFERROR((C300-D300)/C300/'Project Inputs and Calcs'!$E$11,0)</f>
        <v>0</v>
      </c>
    </row>
    <row r="301" customFormat="false" ht="15" hidden="false" customHeight="false" outlineLevel="0" collapsed="false">
      <c r="A301" s="0" t="n">
        <v>6</v>
      </c>
      <c r="B301" s="0" t="n">
        <v>11700</v>
      </c>
      <c r="C301" s="0" t="n">
        <v>1.3765</v>
      </c>
      <c r="D301" s="0" t="s">
        <v>155</v>
      </c>
      <c r="E301" s="0" t="n">
        <f aca="false">IFERROR((C301-D301)/C301/'Project Inputs and Calcs'!$E$11,0)</f>
        <v>0</v>
      </c>
    </row>
    <row r="302" customFormat="false" ht="15" hidden="false" customHeight="false" outlineLevel="0" collapsed="false">
      <c r="A302" s="0" t="n">
        <v>6</v>
      </c>
      <c r="B302" s="0" t="n">
        <v>11800</v>
      </c>
      <c r="C302" s="0" t="n">
        <v>1.4103</v>
      </c>
      <c r="D302" s="0" t="n">
        <v>0.28705</v>
      </c>
      <c r="E302" s="0" t="n">
        <f aca="false">IFERROR((C302-D302)/C302/'Project Inputs and Calcs'!$E$11,0)</f>
        <v>0.0265487248575953</v>
      </c>
    </row>
    <row r="303" customFormat="false" ht="15" hidden="false" customHeight="false" outlineLevel="0" collapsed="false">
      <c r="A303" s="0" t="n">
        <v>6</v>
      </c>
      <c r="B303" s="0" t="n">
        <v>11900</v>
      </c>
      <c r="C303" s="0" t="n">
        <v>1.4444</v>
      </c>
      <c r="D303" s="0" t="n">
        <v>0.2955</v>
      </c>
      <c r="E303" s="0" t="n">
        <f aca="false">IFERROR((C303-D303)/C303/'Project Inputs and Calcs'!$E$11,0)</f>
        <v>0.0265138927351611</v>
      </c>
    </row>
    <row r="304" customFormat="false" ht="15" hidden="false" customHeight="false" outlineLevel="0" collapsed="false">
      <c r="A304" s="0" t="n">
        <v>6</v>
      </c>
      <c r="B304" s="0" t="n">
        <v>12000</v>
      </c>
      <c r="C304" s="0" t="n">
        <v>1.4789</v>
      </c>
      <c r="D304" s="0" t="n">
        <v>0.30408</v>
      </c>
      <c r="E304" s="0" t="n">
        <f aca="false">IFERROR((C304-D304)/C304/'Project Inputs and Calcs'!$E$11,0)</f>
        <v>0.0264795906867717</v>
      </c>
    </row>
    <row r="305" customFormat="false" ht="15" hidden="false" customHeight="false" outlineLevel="0" collapsed="false">
      <c r="A305" s="0" t="n">
        <v>6</v>
      </c>
      <c r="B305" s="0" t="n">
        <v>12100</v>
      </c>
      <c r="C305" s="0" t="n">
        <v>1.5137</v>
      </c>
      <c r="D305" s="0" t="n">
        <v>0.31281</v>
      </c>
      <c r="E305" s="0" t="n">
        <f aca="false">IFERROR((C305-D305)/C305/'Project Inputs and Calcs'!$E$11,0)</f>
        <v>0.0264449142278303</v>
      </c>
    </row>
    <row r="306" customFormat="false" ht="15" hidden="false" customHeight="false" outlineLevel="0" collapsed="false">
      <c r="A306" s="0" t="n">
        <v>6</v>
      </c>
      <c r="B306" s="0" t="n">
        <v>12200</v>
      </c>
      <c r="C306" s="0" t="n">
        <v>1.5488</v>
      </c>
      <c r="D306" s="0" t="n">
        <v>0.32167</v>
      </c>
      <c r="E306" s="0" t="n">
        <f aca="false">IFERROR((C306-D306)/C306/'Project Inputs and Calcs'!$E$11,0)</f>
        <v>0.0264103391873278</v>
      </c>
    </row>
    <row r="307" customFormat="false" ht="15" hidden="false" customHeight="false" outlineLevel="0" collapsed="false">
      <c r="A307" s="0" t="n">
        <v>6</v>
      </c>
      <c r="B307" s="0" t="n">
        <v>12300</v>
      </c>
      <c r="C307" s="0" t="n">
        <v>1.5842</v>
      </c>
      <c r="D307" s="0" t="n">
        <v>0.33068</v>
      </c>
      <c r="E307" s="0" t="n">
        <f aca="false">IFERROR((C307-D307)/C307/'Project Inputs and Calcs'!$E$11,0)</f>
        <v>0.0263754576442368</v>
      </c>
    </row>
    <row r="308" customFormat="false" ht="15" hidden="false" customHeight="false" outlineLevel="0" collapsed="false">
      <c r="A308" s="0" t="n">
        <v>6</v>
      </c>
      <c r="B308" s="0" t="n">
        <v>12400</v>
      </c>
      <c r="C308" s="0" t="n">
        <v>1.62</v>
      </c>
      <c r="D308" s="0" t="n">
        <v>0.33982</v>
      </c>
      <c r="E308" s="0" t="n">
        <f aca="false">IFERROR((C308-D308)/C308/'Project Inputs and Calcs'!$E$11,0)</f>
        <v>0.0263411522633745</v>
      </c>
    </row>
    <row r="309" customFormat="false" ht="15" hidden="false" customHeight="false" outlineLevel="0" collapsed="false">
      <c r="A309" s="0" t="n">
        <v>6</v>
      </c>
      <c r="B309" s="0" t="n">
        <v>12500</v>
      </c>
      <c r="C309" s="0" t="n">
        <v>1.656</v>
      </c>
      <c r="D309" s="0" t="n">
        <v>0.34911</v>
      </c>
      <c r="E309" s="0" t="n">
        <f aca="false">IFERROR((C309-D309)/C309/'Project Inputs and Calcs'!$E$11,0)</f>
        <v>0.0263061594202899</v>
      </c>
    </row>
    <row r="310" customFormat="false" ht="15" hidden="false" customHeight="false" outlineLevel="0" collapsed="false">
      <c r="A310" s="0" t="n">
        <v>6</v>
      </c>
      <c r="B310" s="0" t="n">
        <v>12600</v>
      </c>
      <c r="C310" s="0" t="n">
        <v>1.6899</v>
      </c>
      <c r="D310" s="0" t="n">
        <v>0.35957</v>
      </c>
      <c r="E310" s="0" t="n">
        <f aca="false">IFERROR((C310-D310)/C310/'Project Inputs and Calcs'!$E$11,0)</f>
        <v>0.0262408032033454</v>
      </c>
    </row>
    <row r="311" customFormat="false" ht="15" hidden="false" customHeight="false" outlineLevel="0" collapsed="false">
      <c r="A311" s="0" t="n">
        <v>6</v>
      </c>
      <c r="B311" s="0" t="n">
        <v>12700</v>
      </c>
      <c r="C311" s="0" t="n">
        <v>1.7291</v>
      </c>
      <c r="D311" s="0" t="n">
        <v>0.3681</v>
      </c>
      <c r="E311" s="0" t="n">
        <f aca="false">IFERROR((C311-D311)/C311/'Project Inputs and Calcs'!$E$11,0)</f>
        <v>0.0262371561313207</v>
      </c>
    </row>
    <row r="312" customFormat="false" ht="15" hidden="false" customHeight="false" outlineLevel="0" collapsed="false">
      <c r="A312" s="0" t="n">
        <v>6</v>
      </c>
      <c r="B312" s="0" t="n">
        <v>12800</v>
      </c>
      <c r="C312" s="0" t="n">
        <v>1.7661</v>
      </c>
      <c r="D312" s="0" t="n">
        <v>0.37781</v>
      </c>
      <c r="E312" s="0" t="n">
        <f aca="false">IFERROR((C312-D312)/C312/'Project Inputs and Calcs'!$E$11,0)</f>
        <v>0.0262025555366816</v>
      </c>
    </row>
    <row r="313" customFormat="false" ht="15" hidden="false" customHeight="false" outlineLevel="0" collapsed="false">
      <c r="A313" s="0" t="n">
        <v>6</v>
      </c>
      <c r="B313" s="0" t="n">
        <v>12900</v>
      </c>
      <c r="C313" s="0" t="n">
        <v>1.8034</v>
      </c>
      <c r="D313" s="0" t="n">
        <v>0.38765</v>
      </c>
      <c r="E313" s="0" t="n">
        <f aca="false">IFERROR((C313-D313)/C313/'Project Inputs and Calcs'!$E$11,0)</f>
        <v>0.0261681638386751</v>
      </c>
    </row>
    <row r="314" customFormat="false" ht="15" hidden="false" customHeight="false" outlineLevel="0" collapsed="false">
      <c r="A314" s="0" t="n">
        <v>6</v>
      </c>
      <c r="B314" s="0" t="n">
        <v>13000</v>
      </c>
      <c r="C314" s="0" t="n">
        <v>1.841</v>
      </c>
      <c r="D314" s="0" t="n">
        <v>0.38415</v>
      </c>
      <c r="E314" s="0" t="n">
        <f aca="false">IFERROR((C314-D314)/C314/'Project Inputs and Calcs'!$E$11,0)</f>
        <v>0.0263778743436538</v>
      </c>
    </row>
    <row r="315" customFormat="false" ht="15" hidden="false" customHeight="false" outlineLevel="0" collapsed="false">
      <c r="A315" s="0" t="n">
        <v>6</v>
      </c>
      <c r="B315" s="0" t="n">
        <v>13100</v>
      </c>
      <c r="C315" s="0" t="n">
        <v>1.8789</v>
      </c>
      <c r="D315" s="0" t="n">
        <v>0.38056</v>
      </c>
      <c r="E315" s="0" t="n">
        <f aca="false">IFERROR((C315-D315)/C315/'Project Inputs and Calcs'!$E$11,0)</f>
        <v>0.0265818652757819</v>
      </c>
    </row>
    <row r="316" customFormat="false" ht="15" hidden="false" customHeight="false" outlineLevel="0" collapsed="false">
      <c r="A316" s="0" t="n">
        <v>6</v>
      </c>
      <c r="B316" s="0" t="n">
        <v>13200</v>
      </c>
      <c r="C316" s="0" t="n">
        <v>1.9171</v>
      </c>
      <c r="D316" s="0" t="n">
        <v>0.41809</v>
      </c>
      <c r="E316" s="0" t="n">
        <f aca="false">IFERROR((C316-D316)/C316/'Project Inputs and Calcs'!$E$11,0)</f>
        <v>0.0260638464347191</v>
      </c>
    </row>
    <row r="317" customFormat="false" ht="15" hidden="false" customHeight="false" outlineLevel="0" collapsed="false">
      <c r="A317" s="0" t="n">
        <v>6</v>
      </c>
      <c r="B317" s="0" t="n">
        <v>13300</v>
      </c>
      <c r="C317" s="0" t="n">
        <v>1.9556</v>
      </c>
      <c r="D317" s="0" t="n">
        <v>0.42852</v>
      </c>
      <c r="E317" s="0" t="n">
        <f aca="false">IFERROR((C317-D317)/C317/'Project Inputs and Calcs'!$E$11,0)</f>
        <v>0.0260291811549738</v>
      </c>
    </row>
    <row r="318" customFormat="false" ht="15" hidden="false" customHeight="false" outlineLevel="0" collapsed="false">
      <c r="A318" s="0" t="n">
        <v>6</v>
      </c>
      <c r="B318" s="0" t="n">
        <v>13400</v>
      </c>
      <c r="C318" s="0" t="n">
        <v>1.9944</v>
      </c>
      <c r="D318" s="0" t="n">
        <v>0.43909</v>
      </c>
      <c r="E318" s="0" t="n">
        <f aca="false">IFERROR((C318-D318)/C318/'Project Inputs and Calcs'!$E$11,0)</f>
        <v>0.0259946182644739</v>
      </c>
    </row>
    <row r="319" customFormat="false" ht="15" hidden="false" customHeight="false" outlineLevel="0" collapsed="false">
      <c r="A319" s="0" t="n">
        <v>6</v>
      </c>
      <c r="B319" s="0" t="n">
        <v>13500</v>
      </c>
      <c r="C319" s="0" t="n">
        <v>2.0335</v>
      </c>
      <c r="D319" s="0" t="n">
        <v>0.44981</v>
      </c>
      <c r="E319" s="0" t="n">
        <f aca="false">IFERROR((C319-D319)/C319/'Project Inputs and Calcs'!$E$11,0)</f>
        <v>0.0259600032784198</v>
      </c>
    </row>
    <row r="320" customFormat="false" ht="15" hidden="false" customHeight="false" outlineLevel="0" collapsed="false">
      <c r="A320" s="0" t="n">
        <v>6</v>
      </c>
      <c r="B320" s="0" t="n">
        <v>13600</v>
      </c>
      <c r="C320" s="0" t="n">
        <v>2.0729</v>
      </c>
      <c r="D320" s="0" t="n">
        <v>0.46068</v>
      </c>
      <c r="E320" s="0" t="n">
        <f aca="false">IFERROR((C320-D320)/C320/'Project Inputs and Calcs'!$E$11,0)</f>
        <v>0.0259253541737019</v>
      </c>
    </row>
    <row r="321" customFormat="false" ht="15" hidden="false" customHeight="false" outlineLevel="0" collapsed="false">
      <c r="A321" s="0" t="n">
        <v>6</v>
      </c>
      <c r="B321" s="0" t="n">
        <v>13700</v>
      </c>
      <c r="C321" s="0" t="n">
        <v>2.1126</v>
      </c>
      <c r="D321" s="0" t="n">
        <v>0.47169</v>
      </c>
      <c r="E321" s="0" t="n">
        <f aca="false">IFERROR((C321-D321)/C321/'Project Inputs and Calcs'!$E$11,0)</f>
        <v>0.0258908454037679</v>
      </c>
    </row>
    <row r="322" customFormat="false" ht="15" hidden="false" customHeight="false" outlineLevel="0" collapsed="false">
      <c r="A322" s="0" t="n">
        <v>6</v>
      </c>
      <c r="B322" s="0" t="n">
        <v>13800</v>
      </c>
      <c r="C322" s="0" t="n">
        <v>2.1525</v>
      </c>
      <c r="D322" s="0" t="n">
        <v>0.48284</v>
      </c>
      <c r="E322" s="0" t="n">
        <f aca="false">IFERROR((C322-D322)/C322/'Project Inputs and Calcs'!$E$11,0)</f>
        <v>0.0258561362756485</v>
      </c>
    </row>
    <row r="323" customFormat="false" ht="15" hidden="false" customHeight="false" outlineLevel="0" collapsed="false">
      <c r="A323" s="0" t="n">
        <v>6</v>
      </c>
      <c r="B323" s="0" t="n">
        <v>13900</v>
      </c>
      <c r="C323" s="0" t="n">
        <v>2.1927</v>
      </c>
      <c r="D323" s="0" t="n">
        <v>0.49415</v>
      </c>
      <c r="E323" s="0" t="n">
        <f aca="false">IFERROR((C323-D323)/C323/'Project Inputs and Calcs'!$E$11,0)</f>
        <v>0.0258212857816087</v>
      </c>
    </row>
    <row r="324" customFormat="false" ht="15" hidden="false" customHeight="false" outlineLevel="0" collapsed="false">
      <c r="A324" s="0" t="n">
        <v>6</v>
      </c>
      <c r="B324" s="0" t="n">
        <v>14000</v>
      </c>
      <c r="C324" s="0" t="n">
        <v>2.2332</v>
      </c>
      <c r="D324" s="0" t="n">
        <v>0.5056</v>
      </c>
      <c r="E324" s="0" t="n">
        <f aca="false">IFERROR((C324-D324)/C324/'Project Inputs and Calcs'!$E$11,0)</f>
        <v>0.0257866141262165</v>
      </c>
    </row>
    <row r="325" customFormat="false" ht="15" hidden="false" customHeight="false" outlineLevel="0" collapsed="false">
      <c r="A325" s="0" t="n">
        <v>6</v>
      </c>
      <c r="B325" s="0" t="n">
        <v>14100</v>
      </c>
      <c r="C325" s="0" t="n">
        <v>2.274</v>
      </c>
      <c r="D325" s="0" t="n">
        <v>0.51719</v>
      </c>
      <c r="E325" s="0" t="n">
        <f aca="false">IFERROR((C325-D325)/C325/'Project Inputs and Calcs'!$E$11,0)</f>
        <v>0.0257521254763999</v>
      </c>
    </row>
    <row r="326" customFormat="false" ht="15" hidden="false" customHeight="false" outlineLevel="0" collapsed="false">
      <c r="A326" s="0" t="n">
        <v>6</v>
      </c>
      <c r="B326" s="0" t="n">
        <v>14200</v>
      </c>
      <c r="C326" s="0" t="n">
        <v>2.3151</v>
      </c>
      <c r="D326" s="0" t="n">
        <v>0.51352</v>
      </c>
      <c r="E326" s="0" t="n">
        <f aca="false">IFERROR((C326-D326)/C326/'Project Inputs and Calcs'!$E$11,0)</f>
        <v>0.0259395562466704</v>
      </c>
    </row>
    <row r="327" customFormat="false" ht="15" hidden="false" customHeight="false" outlineLevel="0" collapsed="false">
      <c r="A327" s="0" t="n">
        <v>6</v>
      </c>
      <c r="B327" s="0" t="n">
        <v>14300</v>
      </c>
      <c r="C327" s="0" t="n">
        <v>2.3565</v>
      </c>
      <c r="D327" s="0" t="n">
        <v>0.50941</v>
      </c>
      <c r="E327" s="0" t="n">
        <f aca="false">IFERROR((C327-D327)/C327/'Project Inputs and Calcs'!$E$11,0)</f>
        <v>0.0261275903529245</v>
      </c>
    </row>
    <row r="328" customFormat="false" ht="15" hidden="false" customHeight="false" outlineLevel="0" collapsed="false">
      <c r="A328" s="0" t="n">
        <v>6</v>
      </c>
      <c r="B328" s="0" t="n">
        <v>14400</v>
      </c>
      <c r="C328" s="0" t="n">
        <v>2.3981</v>
      </c>
      <c r="D328" s="0" t="n">
        <v>0.55288</v>
      </c>
      <c r="E328" s="0" t="n">
        <f aca="false">IFERROR((C328-D328)/C328/'Project Inputs and Calcs'!$E$11,0)</f>
        <v>0.0256483605076241</v>
      </c>
    </row>
    <row r="329" customFormat="false" ht="15" hidden="false" customHeight="false" outlineLevel="0" collapsed="false">
      <c r="A329" s="0" t="n">
        <v>6</v>
      </c>
      <c r="B329" s="0" t="n">
        <v>14500</v>
      </c>
      <c r="C329" s="0" t="n">
        <v>2.4399</v>
      </c>
      <c r="D329" s="0" t="n">
        <v>0.56508</v>
      </c>
      <c r="E329" s="0" t="n">
        <f aca="false">IFERROR((C329-D329)/C329/'Project Inputs and Calcs'!$E$11,0)</f>
        <v>0.0256133448092135</v>
      </c>
    </row>
    <row r="330" customFormat="false" ht="15" hidden="false" customHeight="false" outlineLevel="0" collapsed="false">
      <c r="A330" s="0" t="n">
        <v>6</v>
      </c>
      <c r="B330" s="0" t="n">
        <v>14600</v>
      </c>
      <c r="C330" s="0" t="n">
        <v>2.4724</v>
      </c>
      <c r="D330" s="0" t="n">
        <v>0.58159</v>
      </c>
      <c r="E330" s="0" t="n">
        <f aca="false">IFERROR((C330-D330)/C330/'Project Inputs and Calcs'!$E$11,0)</f>
        <v>0.0254922342663</v>
      </c>
    </row>
    <row r="331" customFormat="false" ht="15" hidden="false" customHeight="false" outlineLevel="0" collapsed="false">
      <c r="A331" s="0" t="n">
        <v>6</v>
      </c>
      <c r="B331" s="0" t="n">
        <v>14700</v>
      </c>
      <c r="C331" s="0" t="n">
        <v>2.5245</v>
      </c>
      <c r="D331" s="0" t="n">
        <v>0.58992</v>
      </c>
      <c r="E331" s="0" t="n">
        <f aca="false">IFERROR((C331-D331)/C331/'Project Inputs and Calcs'!$E$11,0)</f>
        <v>0.0255440681323034</v>
      </c>
    </row>
    <row r="332" customFormat="false" ht="15" hidden="false" customHeight="false" outlineLevel="0" collapsed="false">
      <c r="A332" s="0" t="n">
        <v>6</v>
      </c>
      <c r="B332" s="0" t="n">
        <v>14800</v>
      </c>
      <c r="C332" s="0" t="n">
        <v>2.5672</v>
      </c>
      <c r="D332" s="0" t="n">
        <v>0.60256</v>
      </c>
      <c r="E332" s="0" t="n">
        <f aca="false">IFERROR((C332-D332)/C332/'Project Inputs and Calcs'!$E$11,0)</f>
        <v>0.0255095045185416</v>
      </c>
    </row>
    <row r="333" customFormat="false" ht="15" hidden="false" customHeight="false" outlineLevel="0" collapsed="false">
      <c r="A333" s="0" t="n">
        <v>6</v>
      </c>
      <c r="B333" s="0" t="n">
        <v>14900</v>
      </c>
      <c r="C333" s="0" t="n">
        <v>2.6102</v>
      </c>
      <c r="D333" s="0" t="n">
        <v>0.61535</v>
      </c>
      <c r="E333" s="0" t="n">
        <f aca="false">IFERROR((C333-D333)/C333/'Project Inputs and Calcs'!$E$11,0)</f>
        <v>0.0254750593824228</v>
      </c>
    </row>
    <row r="334" customFormat="false" ht="15" hidden="false" customHeight="false" outlineLevel="0" collapsed="false">
      <c r="A334" s="0" t="n">
        <v>6</v>
      </c>
      <c r="B334" s="0" t="n">
        <v>15000</v>
      </c>
      <c r="C334" s="0" t="n">
        <v>2.6534</v>
      </c>
      <c r="D334" s="0" t="n">
        <v>0.62829</v>
      </c>
      <c r="E334" s="0" t="n">
        <f aca="false">IFERROR((C334-D334)/C334/'Project Inputs and Calcs'!$E$11,0)</f>
        <v>0.0254404411949449</v>
      </c>
    </row>
    <row r="335" customFormat="false" ht="15" hidden="false" customHeight="false" outlineLevel="0" collapsed="false">
      <c r="A335" s="0" t="n">
        <v>6</v>
      </c>
      <c r="B335" s="0" t="n">
        <v>15100</v>
      </c>
      <c r="C335" s="0" t="n">
        <v>2.6968</v>
      </c>
      <c r="D335" s="0" t="n">
        <v>0.64138</v>
      </c>
      <c r="E335" s="0" t="n">
        <f aca="false">IFERROR((C335-D335)/C335/'Project Inputs and Calcs'!$E$11,0)</f>
        <v>0.0254056659744883</v>
      </c>
    </row>
    <row r="336" customFormat="false" ht="15" hidden="false" customHeight="false" outlineLevel="0" collapsed="false">
      <c r="A336" s="0" t="n">
        <v>6</v>
      </c>
      <c r="B336" s="0" t="n">
        <v>15200</v>
      </c>
      <c r="C336" s="0" t="n">
        <v>2.7405</v>
      </c>
      <c r="D336" s="0" t="n">
        <v>0.65463</v>
      </c>
      <c r="E336" s="0" t="n">
        <f aca="false">IFERROR((C336-D336)/C336/'Project Inputs and Calcs'!$E$11,0)</f>
        <v>0.0253709177157453</v>
      </c>
    </row>
    <row r="337" customFormat="false" ht="15" hidden="false" customHeight="false" outlineLevel="0" collapsed="false">
      <c r="A337" s="0" t="n">
        <v>6</v>
      </c>
      <c r="B337" s="0" t="n">
        <v>15300</v>
      </c>
      <c r="C337" s="0" t="n">
        <v>2.7845</v>
      </c>
      <c r="D337" s="0" t="n">
        <v>0.66802</v>
      </c>
      <c r="E337" s="0" t="n">
        <f aca="false">IFERROR((C337-D337)/C337/'Project Inputs and Calcs'!$E$11,0)</f>
        <v>0.0253364458011612</v>
      </c>
    </row>
    <row r="338" customFormat="false" ht="15" hidden="false" customHeight="false" outlineLevel="0" collapsed="false">
      <c r="A338" s="0" t="n">
        <v>6</v>
      </c>
      <c r="B338" s="0" t="n">
        <v>15400</v>
      </c>
      <c r="C338" s="0" t="n">
        <v>2.8287</v>
      </c>
      <c r="D338" s="0" t="n">
        <v>0.68156</v>
      </c>
      <c r="E338" s="0" t="n">
        <f aca="false">IFERROR((C338-D338)/C338/'Project Inputs and Calcs'!$E$11,0)</f>
        <v>0.0253018465490626</v>
      </c>
    </row>
    <row r="339" customFormat="false" ht="15" hidden="false" customHeight="false" outlineLevel="0" collapsed="false">
      <c r="A339" s="0" t="n">
        <v>6</v>
      </c>
      <c r="B339" s="0" t="n">
        <v>15500</v>
      </c>
      <c r="C339" s="0" t="n">
        <v>2.8732</v>
      </c>
      <c r="D339" s="0" t="n">
        <v>0.69526</v>
      </c>
      <c r="E339" s="0" t="n">
        <f aca="false">IFERROR((C339-D339)/C339/'Project Inputs and Calcs'!$E$11,0)</f>
        <v>0.0252672977864402</v>
      </c>
    </row>
    <row r="340" customFormat="false" ht="15" hidden="false" customHeight="false" outlineLevel="0" collapsed="false">
      <c r="A340" s="0" t="n">
        <v>6</v>
      </c>
      <c r="B340" s="0" t="n">
        <v>15600</v>
      </c>
      <c r="C340" s="0" t="n">
        <v>2.9179</v>
      </c>
      <c r="D340" s="0" t="n">
        <v>0.70911</v>
      </c>
      <c r="E340" s="0" t="n">
        <f aca="false">IFERROR((C340-D340)/C340/'Project Inputs and Calcs'!$E$11,0)</f>
        <v>0.025232644481762</v>
      </c>
    </row>
    <row r="341" customFormat="false" ht="15" hidden="false" customHeight="false" outlineLevel="0" collapsed="false">
      <c r="A341" s="0" t="n">
        <v>6</v>
      </c>
      <c r="B341" s="0" t="n">
        <v>15700</v>
      </c>
      <c r="C341" s="0" t="n">
        <v>2.9629</v>
      </c>
      <c r="D341" s="0" t="n">
        <v>0.72312</v>
      </c>
      <c r="E341" s="0" t="n">
        <f aca="false">IFERROR((C341-D341)/C341/'Project Inputs and Calcs'!$E$11,0)</f>
        <v>0.0251980604587847</v>
      </c>
    </row>
    <row r="342" customFormat="false" ht="15" hidden="false" customHeight="false" outlineLevel="0" collapsed="false">
      <c r="A342" s="0" t="n">
        <v>6</v>
      </c>
      <c r="B342" s="0" t="n">
        <v>15800</v>
      </c>
      <c r="C342" s="0" t="n">
        <v>3.0081</v>
      </c>
      <c r="D342" s="0" t="n">
        <v>0.73727</v>
      </c>
      <c r="E342" s="0" t="n">
        <f aca="false">IFERROR((C342-D342)/C342/'Project Inputs and Calcs'!$E$11,0)</f>
        <v>0.0251635029863812</v>
      </c>
    </row>
    <row r="343" customFormat="false" ht="15" hidden="false" customHeight="false" outlineLevel="0" collapsed="false">
      <c r="A343" s="0" t="n">
        <v>6</v>
      </c>
      <c r="B343" s="0" t="n">
        <v>15900</v>
      </c>
      <c r="C343" s="0" t="n">
        <v>3.0535</v>
      </c>
      <c r="D343" s="0" t="n">
        <v>0.75158</v>
      </c>
      <c r="E343" s="0" t="n">
        <f aca="false">IFERROR((C343-D343)/C343/'Project Inputs and Calcs'!$E$11,0)</f>
        <v>0.0251287593471972</v>
      </c>
    </row>
    <row r="344" customFormat="false" ht="15" hidden="false" customHeight="false" outlineLevel="0" collapsed="false">
      <c r="A344" s="0" t="n">
        <v>6</v>
      </c>
      <c r="B344" s="0" t="n">
        <v>16000</v>
      </c>
      <c r="C344" s="0" t="n">
        <v>3.0992</v>
      </c>
      <c r="D344" s="0" t="n">
        <v>0.76605</v>
      </c>
      <c r="E344" s="0" t="n">
        <f aca="false">IFERROR((C344-D344)/C344/'Project Inputs and Calcs'!$E$11,0)</f>
        <v>0.0250941103080365</v>
      </c>
    </row>
    <row r="345" customFormat="false" ht="15" hidden="false" customHeight="false" outlineLevel="0" collapsed="false">
      <c r="A345" s="0" t="n">
        <v>6</v>
      </c>
      <c r="B345" s="0" t="n">
        <v>16100</v>
      </c>
      <c r="C345" s="0" t="n">
        <v>3.1451</v>
      </c>
      <c r="D345" s="0" t="n">
        <v>0.78066</v>
      </c>
      <c r="E345" s="0" t="n">
        <f aca="false">IFERROR((C345-D345)/C345/'Project Inputs and Calcs'!$E$11,0)</f>
        <v>0.0250595105614024</v>
      </c>
    </row>
    <row r="346" customFormat="false" ht="15" hidden="false" customHeight="false" outlineLevel="0" collapsed="false">
      <c r="A346" s="0" t="n">
        <v>6</v>
      </c>
      <c r="B346" s="0" t="n">
        <v>16200</v>
      </c>
      <c r="C346" s="0" t="n">
        <v>3.1913</v>
      </c>
      <c r="D346" s="0" t="n">
        <v>0.79542</v>
      </c>
      <c r="E346" s="0" t="n">
        <f aca="false">IFERROR((C346-D346)/C346/'Project Inputs and Calcs'!$E$11,0)</f>
        <v>0.0250251203793647</v>
      </c>
    </row>
    <row r="347" customFormat="false" ht="15" hidden="false" customHeight="false" outlineLevel="0" collapsed="false">
      <c r="A347" s="0" t="n">
        <v>6</v>
      </c>
      <c r="B347" s="0" t="n">
        <v>16300</v>
      </c>
      <c r="C347" s="0" t="n">
        <v>3.2377</v>
      </c>
      <c r="D347" s="0" t="n">
        <v>0.81034</v>
      </c>
      <c r="E347" s="0" t="n">
        <f aca="false">IFERROR((C347-D347)/C347/'Project Inputs and Calcs'!$E$11,0)</f>
        <v>0.0249905797325262</v>
      </c>
    </row>
    <row r="348" customFormat="false" ht="15" hidden="false" customHeight="false" outlineLevel="0" collapsed="false">
      <c r="A348" s="0" t="n">
        <v>6</v>
      </c>
      <c r="B348" s="0" t="n">
        <v>16400</v>
      </c>
      <c r="C348" s="0" t="n">
        <v>3.2843</v>
      </c>
      <c r="D348" s="0" t="n">
        <v>0.8254</v>
      </c>
      <c r="E348" s="0" t="n">
        <f aca="false">IFERROR((C348-D348)/C348/'Project Inputs and Calcs'!$E$11,0)</f>
        <v>0.0249561042941672</v>
      </c>
    </row>
    <row r="349" customFormat="false" ht="15" hidden="false" customHeight="false" outlineLevel="0" collapsed="false">
      <c r="A349" s="0" t="n">
        <v>6</v>
      </c>
      <c r="B349" s="0" t="n">
        <v>16500</v>
      </c>
      <c r="C349" s="0" t="n">
        <v>3.3311</v>
      </c>
      <c r="D349" s="0" t="n">
        <v>0.84062</v>
      </c>
      <c r="E349" s="0" t="n">
        <f aca="false">IFERROR((C349-D349)/C349/'Project Inputs and Calcs'!$E$11,0)</f>
        <v>0.0249214974032602</v>
      </c>
    </row>
    <row r="350" customFormat="false" ht="15" hidden="false" customHeight="false" outlineLevel="0" collapsed="false">
      <c r="A350" s="0" t="n">
        <v>6</v>
      </c>
      <c r="B350" s="0" t="n">
        <v>16600</v>
      </c>
      <c r="C350" s="0" t="n">
        <v>3.3782</v>
      </c>
      <c r="D350" s="0" t="n">
        <v>0.856</v>
      </c>
      <c r="E350" s="0" t="n">
        <f aca="false">IFERROR((C350-D350)/C350/'Project Inputs and Calcs'!$E$11,0)</f>
        <v>0.0248870207013597</v>
      </c>
    </row>
    <row r="351" customFormat="false" ht="15" hidden="false" customHeight="false" outlineLevel="0" collapsed="false">
      <c r="A351" s="0" t="n">
        <v>6</v>
      </c>
      <c r="B351" s="0" t="n">
        <v>16700</v>
      </c>
      <c r="C351" s="0" t="n">
        <v>3.4255</v>
      </c>
      <c r="D351" s="0" t="n">
        <v>0.87155</v>
      </c>
      <c r="E351" s="0" t="n">
        <f aca="false">IFERROR((C351-D351)/C351/'Project Inputs and Calcs'!$E$11,0)</f>
        <v>0.0248523329927505</v>
      </c>
    </row>
    <row r="352" customFormat="false" ht="15" hidden="false" customHeight="false" outlineLevel="0" collapsed="false">
      <c r="A352" s="0" t="n">
        <v>6</v>
      </c>
      <c r="B352" s="0" t="n">
        <v>16800</v>
      </c>
      <c r="C352" s="0" t="n">
        <v>3.473</v>
      </c>
      <c r="D352" s="0" t="n">
        <v>0.88725</v>
      </c>
      <c r="E352" s="0" t="n">
        <f aca="false">IFERROR((C352-D352)/C352/'Project Inputs and Calcs'!$E$11,0)</f>
        <v>0.0248176408484499</v>
      </c>
    </row>
    <row r="353" customFormat="false" ht="15" hidden="false" customHeight="false" outlineLevel="0" collapsed="false">
      <c r="A353" s="0" t="n">
        <v>6</v>
      </c>
      <c r="B353" s="0" t="n">
        <v>16900</v>
      </c>
      <c r="C353" s="0" t="n">
        <v>3.5208</v>
      </c>
      <c r="D353" s="0" t="n">
        <v>0.90309</v>
      </c>
      <c r="E353" s="0" t="n">
        <f aca="false">IFERROR((C353-D353)/C353/'Project Inputs and Calcs'!$E$11,0)</f>
        <v>0.0247832878891161</v>
      </c>
    </row>
    <row r="354" customFormat="false" ht="15" hidden="false" customHeight="false" outlineLevel="0" collapsed="false">
      <c r="A354" s="0" t="n">
        <v>6</v>
      </c>
      <c r="B354" s="0" t="n">
        <v>17000</v>
      </c>
      <c r="C354" s="0" t="n">
        <v>3.5688</v>
      </c>
      <c r="D354" s="0" t="n">
        <v>0.91909</v>
      </c>
      <c r="E354" s="0" t="n">
        <f aca="false">IFERROR((C354-D354)/C354/'Project Inputs and Calcs'!$E$11,0)</f>
        <v>0.024748841814242</v>
      </c>
    </row>
    <row r="355" customFormat="false" ht="15" hidden="false" customHeight="false" outlineLevel="0" collapsed="false">
      <c r="A355" s="0" t="n">
        <v>6</v>
      </c>
      <c r="B355" s="0" t="n">
        <v>17100</v>
      </c>
      <c r="C355" s="0" t="n">
        <v>3.617</v>
      </c>
      <c r="D355" s="0" t="n">
        <v>0.93525</v>
      </c>
      <c r="E355" s="0" t="n">
        <f aca="false">IFERROR((C355-D355)/C355/'Project Inputs and Calcs'!$E$11,0)</f>
        <v>0.0247143120449728</v>
      </c>
    </row>
    <row r="356" customFormat="false" ht="15" hidden="false" customHeight="false" outlineLevel="0" collapsed="false">
      <c r="A356" s="0" t="n">
        <v>6</v>
      </c>
      <c r="B356" s="0" t="n">
        <v>17200</v>
      </c>
      <c r="C356" s="0" t="n">
        <v>3.6653</v>
      </c>
      <c r="D356" s="0" t="n">
        <v>0.95156</v>
      </c>
      <c r="E356" s="0" t="n">
        <f aca="false">IFERROR((C356-D356)/C356/'Project Inputs and Calcs'!$E$11,0)</f>
        <v>0.0246795623823425</v>
      </c>
    </row>
    <row r="357" customFormat="false" ht="15" hidden="false" customHeight="false" outlineLevel="0" collapsed="false">
      <c r="A357" s="0" t="n">
        <v>6</v>
      </c>
      <c r="B357" s="0" t="n">
        <v>17300</v>
      </c>
      <c r="C357" s="0" t="n">
        <v>3.7139</v>
      </c>
      <c r="D357" s="0" t="n">
        <v>0.96802</v>
      </c>
      <c r="E357" s="0" t="n">
        <f aca="false">IFERROR((C357-D357)/C357/'Project Inputs and Calcs'!$E$11,0)</f>
        <v>0.0246450721164634</v>
      </c>
    </row>
    <row r="358" customFormat="false" ht="15" hidden="false" customHeight="false" outlineLevel="0" collapsed="false">
      <c r="A358" s="0" t="n">
        <v>6</v>
      </c>
      <c r="B358" s="0" t="n">
        <v>17400</v>
      </c>
      <c r="C358" s="0" t="n">
        <v>3.7628</v>
      </c>
      <c r="D358" s="0" t="n">
        <v>0.98464</v>
      </c>
      <c r="E358" s="0" t="n">
        <f aca="false">IFERROR((C358-D358)/C358/'Project Inputs and Calcs'!$E$11,0)</f>
        <v>0.0246107508592892</v>
      </c>
    </row>
    <row r="359" customFormat="false" ht="15" hidden="false" customHeight="false" outlineLevel="0" collapsed="false">
      <c r="A359" s="0" t="n">
        <v>6</v>
      </c>
      <c r="B359" s="0" t="n">
        <v>17500</v>
      </c>
      <c r="C359" s="0" t="n">
        <v>3.8118</v>
      </c>
      <c r="D359" s="0" t="n">
        <v>1.0014</v>
      </c>
      <c r="E359" s="0" t="n">
        <f aca="false">IFERROR((C359-D359)/C359/'Project Inputs and Calcs'!$E$11,0)</f>
        <v>0.0245763156513983</v>
      </c>
    </row>
    <row r="360" customFormat="false" ht="15" hidden="false" customHeight="false" outlineLevel="0" collapsed="false">
      <c r="A360" s="0" t="n">
        <v>6</v>
      </c>
      <c r="B360" s="0" t="n">
        <v>17600</v>
      </c>
      <c r="C360" s="0" t="n">
        <v>3.8611</v>
      </c>
      <c r="D360" s="0" t="n">
        <v>1.0183</v>
      </c>
      <c r="E360" s="0" t="n">
        <f aca="false">IFERROR((C360-D360)/C360/'Project Inputs and Calcs'!$E$11,0)</f>
        <v>0.0245422288985004</v>
      </c>
    </row>
    <row r="361" customFormat="false" ht="15" hidden="false" customHeight="false" outlineLevel="0" collapsed="false">
      <c r="A361" s="0" t="n">
        <v>6</v>
      </c>
      <c r="B361" s="0" t="n">
        <v>17700</v>
      </c>
      <c r="C361" s="0" t="n">
        <v>3.9105</v>
      </c>
      <c r="D361" s="0" t="n">
        <v>1.0354</v>
      </c>
      <c r="E361" s="0" t="n">
        <f aca="false">IFERROR((C361-D361)/C361/'Project Inputs and Calcs'!$E$11,0)</f>
        <v>0.024507522482206</v>
      </c>
    </row>
    <row r="362" customFormat="false" ht="15" hidden="false" customHeight="false" outlineLevel="0" collapsed="false">
      <c r="A362" s="0" t="n">
        <v>6</v>
      </c>
      <c r="B362" s="0" t="n">
        <v>17800</v>
      </c>
      <c r="C362" s="0" t="n">
        <v>3.9602</v>
      </c>
      <c r="D362" s="0" t="n">
        <v>1.0527</v>
      </c>
      <c r="E362" s="0" t="n">
        <f aca="false">IFERROR((C362-D362)/C362/'Project Inputs and Calcs'!$E$11,0)</f>
        <v>0.024472669730485</v>
      </c>
    </row>
    <row r="363" customFormat="false" ht="15" hidden="false" customHeight="false" outlineLevel="0" collapsed="false">
      <c r="A363" s="0" t="n">
        <v>6</v>
      </c>
      <c r="B363" s="0" t="n">
        <v>17900</v>
      </c>
      <c r="C363" s="0" t="n">
        <v>4.0101</v>
      </c>
      <c r="D363" s="0" t="n">
        <v>1.0701</v>
      </c>
      <c r="E363" s="0" t="n">
        <f aca="false">IFERROR((C363-D363)/C363/'Project Inputs and Calcs'!$E$11,0)</f>
        <v>0.0244382933093938</v>
      </c>
    </row>
    <row r="364" customFormat="false" ht="15" hidden="false" customHeight="false" outlineLevel="0" collapsed="false">
      <c r="A364" s="0" t="n">
        <v>6</v>
      </c>
      <c r="B364" s="0" t="n">
        <v>18000</v>
      </c>
      <c r="C364" s="0" t="n">
        <v>4.0601</v>
      </c>
      <c r="D364" s="0" t="n">
        <v>1.0876</v>
      </c>
      <c r="E364" s="0" t="n">
        <f aca="false">IFERROR((C364-D364)/C364/'Project Inputs and Calcs'!$E$11,0)</f>
        <v>0.0244041608170571</v>
      </c>
    </row>
    <row r="365" customFormat="false" ht="15" hidden="false" customHeight="false" outlineLevel="0" collapsed="false">
      <c r="A365" s="0" t="n">
        <v>6</v>
      </c>
      <c r="B365" s="0" t="n">
        <v>18100</v>
      </c>
      <c r="C365" s="0" t="n">
        <v>4.1104</v>
      </c>
      <c r="D365" s="0" t="n">
        <v>1.1053</v>
      </c>
      <c r="E365" s="0" t="n">
        <f aca="false">IFERROR((C365-D365)/C365/'Project Inputs and Calcs'!$E$11,0)</f>
        <v>0.0243698910081744</v>
      </c>
    </row>
    <row r="366" customFormat="false" ht="15" hidden="false" customHeight="false" outlineLevel="0" collapsed="false">
      <c r="A366" s="0" t="n">
        <v>6</v>
      </c>
      <c r="B366" s="0" t="n">
        <v>18200</v>
      </c>
      <c r="C366" s="0" t="n">
        <v>4.1609</v>
      </c>
      <c r="D366" s="0" t="n">
        <v>1.1232</v>
      </c>
      <c r="E366" s="0" t="n">
        <f aca="false">IFERROR((C366-D366)/C366/'Project Inputs and Calcs'!$E$11,0)</f>
        <v>0.0243352800275581</v>
      </c>
    </row>
    <row r="367" customFormat="false" ht="15" hidden="false" customHeight="false" outlineLevel="0" collapsed="false">
      <c r="A367" s="0" t="n">
        <v>6</v>
      </c>
      <c r="B367" s="0" t="n">
        <v>18300</v>
      </c>
      <c r="C367" s="0" t="n">
        <v>4.2116</v>
      </c>
      <c r="D367" s="0" t="n">
        <v>1.1412</v>
      </c>
      <c r="E367" s="0" t="n">
        <f aca="false">IFERROR((C367-D367)/C367/'Project Inputs and Calcs'!$E$11,0)</f>
        <v>0.0243011365435147</v>
      </c>
    </row>
    <row r="368" customFormat="false" ht="15" hidden="false" customHeight="false" outlineLevel="0" collapsed="false">
      <c r="A368" s="0" t="n">
        <v>6</v>
      </c>
      <c r="B368" s="0" t="n">
        <v>18400</v>
      </c>
      <c r="C368" s="0" t="n">
        <v>4.2624</v>
      </c>
      <c r="D368" s="0" t="n">
        <v>1.1594</v>
      </c>
      <c r="E368" s="0" t="n">
        <f aca="false">IFERROR((C368-D368)/C368/'Project Inputs and Calcs'!$E$11,0)</f>
        <v>0.024266453953954</v>
      </c>
    </row>
    <row r="369" customFormat="false" ht="15" hidden="false" customHeight="false" outlineLevel="0" collapsed="false">
      <c r="A369" s="0" t="n">
        <v>6</v>
      </c>
      <c r="B369" s="0" t="n">
        <v>18500</v>
      </c>
      <c r="C369" s="0" t="n">
        <v>4.3134</v>
      </c>
      <c r="D369" s="0" t="n">
        <v>1.1778</v>
      </c>
      <c r="E369" s="0" t="n">
        <f aca="false">IFERROR((C369-D369)/C369/'Project Inputs and Calcs'!$E$11,0)</f>
        <v>0.0242314647377939</v>
      </c>
    </row>
    <row r="370" customFormat="false" ht="15" hidden="false" customHeight="false" outlineLevel="0" collapsed="false">
      <c r="A370" s="0" t="n">
        <v>6</v>
      </c>
      <c r="B370" s="0" t="n">
        <v>18600</v>
      </c>
      <c r="C370" s="0" t="n">
        <v>4.3647</v>
      </c>
      <c r="D370" s="0" t="n">
        <v>1.1963</v>
      </c>
      <c r="E370" s="0" t="n">
        <f aca="false">IFERROR((C370-D370)/C370/'Project Inputs and Calcs'!$E$11,0)</f>
        <v>0.0241971574984153</v>
      </c>
    </row>
    <row r="371" customFormat="false" ht="15" hidden="false" customHeight="false" outlineLevel="0" collapsed="false">
      <c r="A371" s="0" t="n">
        <v>6</v>
      </c>
      <c r="B371" s="0" t="n">
        <v>18700</v>
      </c>
      <c r="C371" s="0" t="n">
        <v>4.4161</v>
      </c>
      <c r="D371" s="0" t="n">
        <v>1.2149</v>
      </c>
      <c r="E371" s="0" t="n">
        <f aca="false">IFERROR((C371-D371)/C371/'Project Inputs and Calcs'!$E$11,0)</f>
        <v>0.0241631001713427</v>
      </c>
    </row>
    <row r="372" customFormat="false" ht="15" hidden="false" customHeight="false" outlineLevel="0" collapsed="false">
      <c r="A372" s="0" t="n">
        <v>6</v>
      </c>
      <c r="B372" s="0" t="n">
        <v>18800</v>
      </c>
      <c r="C372" s="0" t="n">
        <v>4.4678</v>
      </c>
      <c r="D372" s="0" t="n">
        <v>1.2337</v>
      </c>
      <c r="E372" s="0" t="n">
        <f aca="false">IFERROR((C372-D372)/C372/'Project Inputs and Calcs'!$E$11,0)</f>
        <v>0.0241289523553725</v>
      </c>
    </row>
    <row r="373" customFormat="false" ht="15" hidden="false" customHeight="false" outlineLevel="0" collapsed="false">
      <c r="A373" s="0" t="n">
        <v>6</v>
      </c>
      <c r="B373" s="0" t="n">
        <v>18900</v>
      </c>
      <c r="C373" s="0" t="n">
        <v>4.5196</v>
      </c>
      <c r="D373" s="0" t="n">
        <v>1.2527</v>
      </c>
      <c r="E373" s="0" t="n">
        <f aca="false">IFERROR((C373-D373)/C373/'Project Inputs and Calcs'!$E$11,0)</f>
        <v>0.0240943151311325</v>
      </c>
    </row>
    <row r="374" customFormat="false" ht="15" hidden="false" customHeight="false" outlineLevel="0" collapsed="false">
      <c r="A374" s="0" t="n">
        <v>6</v>
      </c>
      <c r="B374" s="0" t="n">
        <v>19000</v>
      </c>
      <c r="C374" s="0" t="n">
        <v>4.5716</v>
      </c>
      <c r="D374" s="0" t="n">
        <v>1.2718</v>
      </c>
      <c r="E374" s="0" t="n">
        <f aca="false">IFERROR((C374-D374)/C374/'Project Inputs and Calcs'!$E$11,0)</f>
        <v>0.0240601394114387</v>
      </c>
    </row>
    <row r="375" customFormat="false" ht="15" hidden="false" customHeight="false" outlineLevel="0" collapsed="false">
      <c r="A375" s="0" t="n">
        <v>6</v>
      </c>
      <c r="B375" s="0" t="n">
        <v>19100</v>
      </c>
      <c r="C375" s="0" t="n">
        <v>4.6238</v>
      </c>
      <c r="D375" s="0" t="n">
        <v>1.2911</v>
      </c>
      <c r="E375" s="0" t="n">
        <f aca="false">IFERROR((C375-D375)/C375/'Project Inputs and Calcs'!$E$11,0)</f>
        <v>0.024025693152818</v>
      </c>
    </row>
    <row r="376" customFormat="false" ht="15" hidden="false" customHeight="false" outlineLevel="0" collapsed="false">
      <c r="A376" s="0" t="n">
        <v>6</v>
      </c>
      <c r="B376" s="0" t="n">
        <v>19200</v>
      </c>
      <c r="C376" s="0" t="n">
        <v>4.6761</v>
      </c>
      <c r="D376" s="0" t="n">
        <v>1.3105</v>
      </c>
      <c r="E376" s="0" t="n">
        <f aca="false">IFERROR((C376-D376)/C376/'Project Inputs and Calcs'!$E$11,0)</f>
        <v>0.0239915028905855</v>
      </c>
    </row>
    <row r="377" customFormat="false" ht="15" hidden="false" customHeight="false" outlineLevel="0" collapsed="false">
      <c r="A377" s="0" t="n">
        <v>6</v>
      </c>
      <c r="B377" s="0" t="n">
        <v>19300</v>
      </c>
      <c r="C377" s="0" t="n">
        <v>4.7286</v>
      </c>
      <c r="D377" s="0" t="n">
        <v>1.3301</v>
      </c>
      <c r="E377" s="0" t="n">
        <f aca="false">IFERROR((C377-D377)/C377/'Project Inputs and Calcs'!$E$11,0)</f>
        <v>0.0239570556471965</v>
      </c>
    </row>
    <row r="378" customFormat="false" ht="15" hidden="false" customHeight="false" outlineLevel="0" collapsed="false">
      <c r="A378" s="0" t="n">
        <v>6</v>
      </c>
      <c r="B378" s="0" t="n">
        <v>19400</v>
      </c>
      <c r="C378" s="0" t="n">
        <v>4.7814</v>
      </c>
      <c r="D378" s="0" t="n">
        <v>1.3498</v>
      </c>
      <c r="E378" s="0" t="n">
        <f aca="false">IFERROR((C378-D378)/C378/'Project Inputs and Calcs'!$E$11,0)</f>
        <v>0.023923258181007</v>
      </c>
    </row>
    <row r="379" customFormat="false" ht="15" hidden="false" customHeight="false" outlineLevel="0" collapsed="false">
      <c r="A379" s="0" t="n">
        <v>6</v>
      </c>
      <c r="B379" s="0" t="n">
        <v>19500</v>
      </c>
      <c r="C379" s="0" t="n">
        <v>4.8343</v>
      </c>
      <c r="D379" s="0" t="n">
        <v>1.3698</v>
      </c>
      <c r="E379" s="0" t="n">
        <f aca="false">IFERROR((C379-D379)/C379/'Project Inputs and Calcs'!$E$11,0)</f>
        <v>0.0238883257831192</v>
      </c>
    </row>
    <row r="380" customFormat="false" ht="15" hidden="false" customHeight="false" outlineLevel="0" collapsed="false">
      <c r="A380" s="0" t="n">
        <v>6</v>
      </c>
      <c r="B380" s="0" t="n">
        <v>19600</v>
      </c>
      <c r="C380" s="0" t="n">
        <v>4.8874</v>
      </c>
      <c r="D380" s="0" t="n">
        <v>1.3898</v>
      </c>
      <c r="E380" s="0" t="n">
        <f aca="false">IFERROR((C380-D380)/C380/'Project Inputs and Calcs'!$E$11,0)</f>
        <v>0.0238545375182442</v>
      </c>
    </row>
    <row r="381" customFormat="false" ht="15" hidden="false" customHeight="false" outlineLevel="0" collapsed="false">
      <c r="A381" s="0" t="n">
        <v>6</v>
      </c>
      <c r="B381" s="0" t="n">
        <v>19700</v>
      </c>
      <c r="C381" s="0" t="n">
        <v>4.9406</v>
      </c>
      <c r="D381" s="0" t="n">
        <v>1.41</v>
      </c>
      <c r="E381" s="0" t="n">
        <f aca="false">IFERROR((C381-D381)/C381/'Project Inputs and Calcs'!$E$11,0)</f>
        <v>0.0238203187197237</v>
      </c>
    </row>
    <row r="382" customFormat="false" ht="15" hidden="false" customHeight="false" outlineLevel="0" collapsed="false">
      <c r="A382" s="0" t="n">
        <v>6</v>
      </c>
      <c r="B382" s="0" t="n">
        <v>19800</v>
      </c>
      <c r="C382" s="0" t="n">
        <v>4.994</v>
      </c>
      <c r="D382" s="0" t="n">
        <v>1.4304</v>
      </c>
      <c r="E382" s="0" t="n">
        <f aca="false">IFERROR((C382-D382)/C382/'Project Inputs and Calcs'!$E$11,0)</f>
        <v>0.0237858763849953</v>
      </c>
    </row>
    <row r="383" customFormat="false" ht="15" hidden="false" customHeight="false" outlineLevel="0" collapsed="false">
      <c r="A383" s="0" t="n">
        <v>6</v>
      </c>
      <c r="B383" s="0" t="n">
        <v>19900</v>
      </c>
      <c r="C383" s="0" t="n">
        <v>5.0476</v>
      </c>
      <c r="D383" s="0" t="n">
        <v>1.4509</v>
      </c>
      <c r="E383" s="0" t="n">
        <f aca="false">IFERROR((C383-D383)/C383/'Project Inputs and Calcs'!$E$11,0)</f>
        <v>0.0237518820825739</v>
      </c>
    </row>
    <row r="384" customFormat="false" ht="15" hidden="false" customHeight="false" outlineLevel="0" collapsed="false">
      <c r="A384" s="0" t="n">
        <v>6</v>
      </c>
      <c r="B384" s="0" t="n">
        <v>20000</v>
      </c>
      <c r="C384" s="0" t="n">
        <v>5.1013</v>
      </c>
      <c r="D384" s="0" t="n">
        <v>1.4523</v>
      </c>
      <c r="E384" s="0" t="n">
        <f aca="false">IFERROR((C384-D384)/C384/'Project Inputs and Calcs'!$E$11,0)</f>
        <v>0.0238435954233888</v>
      </c>
    </row>
    <row r="385" customFormat="false" ht="15" hidden="false" customHeight="false" outlineLevel="0" collapsed="false">
      <c r="A385" s="0" t="n">
        <v>7</v>
      </c>
      <c r="B385" s="0" t="n">
        <v>1000</v>
      </c>
      <c r="C385" s="0" t="s">
        <v>155</v>
      </c>
      <c r="D385" s="0" t="s">
        <v>155</v>
      </c>
      <c r="E385" s="0" t="n">
        <f aca="false">IFERROR((C385-D385)/C385/'Project Inputs and Calcs'!$E$11,0)</f>
        <v>0</v>
      </c>
    </row>
    <row r="386" customFormat="false" ht="15" hidden="false" customHeight="false" outlineLevel="0" collapsed="false">
      <c r="A386" s="0" t="n">
        <v>7</v>
      </c>
      <c r="B386" s="0" t="n">
        <v>1100</v>
      </c>
      <c r="C386" s="0" t="s">
        <v>155</v>
      </c>
      <c r="D386" s="0" t="s">
        <v>155</v>
      </c>
      <c r="E386" s="0" t="n">
        <f aca="false">IFERROR((C386-D386)/C386/'Project Inputs and Calcs'!$E$11,0)</f>
        <v>0</v>
      </c>
    </row>
    <row r="387" customFormat="false" ht="15" hidden="false" customHeight="false" outlineLevel="0" collapsed="false">
      <c r="A387" s="0" t="n">
        <v>7</v>
      </c>
      <c r="B387" s="0" t="n">
        <v>1200</v>
      </c>
      <c r="C387" s="0" t="s">
        <v>155</v>
      </c>
      <c r="D387" s="0" t="s">
        <v>155</v>
      </c>
      <c r="E387" s="0" t="n">
        <f aca="false">IFERROR((C387-D387)/C387/'Project Inputs and Calcs'!$E$11,0)</f>
        <v>0</v>
      </c>
    </row>
    <row r="388" customFormat="false" ht="15" hidden="false" customHeight="false" outlineLevel="0" collapsed="false">
      <c r="A388" s="0" t="n">
        <v>7</v>
      </c>
      <c r="B388" s="0" t="n">
        <v>1300</v>
      </c>
      <c r="C388" s="0" t="s">
        <v>155</v>
      </c>
      <c r="D388" s="0" t="s">
        <v>155</v>
      </c>
      <c r="E388" s="0" t="n">
        <f aca="false">IFERROR((C388-D388)/C388/'Project Inputs and Calcs'!$E$11,0)</f>
        <v>0</v>
      </c>
    </row>
    <row r="389" customFormat="false" ht="15" hidden="false" customHeight="false" outlineLevel="0" collapsed="false">
      <c r="A389" s="0" t="n">
        <v>7</v>
      </c>
      <c r="B389" s="0" t="n">
        <v>1400</v>
      </c>
      <c r="C389" s="0" t="s">
        <v>155</v>
      </c>
      <c r="D389" s="0" t="s">
        <v>155</v>
      </c>
      <c r="E389" s="0" t="n">
        <f aca="false">IFERROR((C389-D389)/C389/'Project Inputs and Calcs'!$E$11,0)</f>
        <v>0</v>
      </c>
    </row>
    <row r="390" customFormat="false" ht="15" hidden="false" customHeight="false" outlineLevel="0" collapsed="false">
      <c r="A390" s="0" t="n">
        <v>7</v>
      </c>
      <c r="B390" s="0" t="n">
        <v>1500</v>
      </c>
      <c r="C390" s="0" t="s">
        <v>155</v>
      </c>
      <c r="D390" s="0" t="s">
        <v>155</v>
      </c>
      <c r="E390" s="0" t="n">
        <f aca="false">IFERROR((C390-D390)/C390/'Project Inputs and Calcs'!$E$11,0)</f>
        <v>0</v>
      </c>
    </row>
    <row r="391" customFormat="false" ht="15" hidden="false" customHeight="false" outlineLevel="0" collapsed="false">
      <c r="A391" s="0" t="n">
        <v>7</v>
      </c>
      <c r="B391" s="0" t="n">
        <v>1600</v>
      </c>
      <c r="C391" s="0" t="s">
        <v>155</v>
      </c>
      <c r="D391" s="0" t="s">
        <v>155</v>
      </c>
      <c r="E391" s="0" t="n">
        <f aca="false">IFERROR((C391-D391)/C391/'Project Inputs and Calcs'!$E$11,0)</f>
        <v>0</v>
      </c>
    </row>
    <row r="392" customFormat="false" ht="15" hidden="false" customHeight="false" outlineLevel="0" collapsed="false">
      <c r="A392" s="0" t="n">
        <v>7</v>
      </c>
      <c r="B392" s="0" t="n">
        <v>1700</v>
      </c>
      <c r="C392" s="0" t="s">
        <v>155</v>
      </c>
      <c r="D392" s="0" t="s">
        <v>155</v>
      </c>
      <c r="E392" s="0" t="n">
        <f aca="false">IFERROR((C392-D392)/C392/'Project Inputs and Calcs'!$E$11,0)</f>
        <v>0</v>
      </c>
    </row>
    <row r="393" customFormat="false" ht="15" hidden="false" customHeight="false" outlineLevel="0" collapsed="false">
      <c r="A393" s="0" t="n">
        <v>7</v>
      </c>
      <c r="B393" s="0" t="n">
        <v>1800</v>
      </c>
      <c r="C393" s="0" t="s">
        <v>155</v>
      </c>
      <c r="D393" s="0" t="s">
        <v>155</v>
      </c>
      <c r="E393" s="0" t="n">
        <f aca="false">IFERROR((C393-D393)/C393/'Project Inputs and Calcs'!$E$11,0)</f>
        <v>0</v>
      </c>
    </row>
    <row r="394" customFormat="false" ht="15" hidden="false" customHeight="false" outlineLevel="0" collapsed="false">
      <c r="A394" s="0" t="n">
        <v>7</v>
      </c>
      <c r="B394" s="0" t="n">
        <v>1900</v>
      </c>
      <c r="C394" s="0" t="s">
        <v>155</v>
      </c>
      <c r="D394" s="0" t="s">
        <v>155</v>
      </c>
      <c r="E394" s="0" t="n">
        <f aca="false">IFERROR((C394-D394)/C394/'Project Inputs and Calcs'!$E$11,0)</f>
        <v>0</v>
      </c>
    </row>
    <row r="395" customFormat="false" ht="15" hidden="false" customHeight="false" outlineLevel="0" collapsed="false">
      <c r="A395" s="0" t="n">
        <v>7</v>
      </c>
      <c r="B395" s="0" t="n">
        <v>2000</v>
      </c>
      <c r="C395" s="0" t="s">
        <v>155</v>
      </c>
      <c r="D395" s="0" t="s">
        <v>155</v>
      </c>
      <c r="E395" s="0" t="n">
        <f aca="false">IFERROR((C395-D395)/C395/'Project Inputs and Calcs'!$E$11,0)</f>
        <v>0</v>
      </c>
    </row>
    <row r="396" customFormat="false" ht="15" hidden="false" customHeight="false" outlineLevel="0" collapsed="false">
      <c r="A396" s="0" t="n">
        <v>7</v>
      </c>
      <c r="B396" s="0" t="n">
        <v>2100</v>
      </c>
      <c r="C396" s="0" t="s">
        <v>155</v>
      </c>
      <c r="D396" s="0" t="s">
        <v>155</v>
      </c>
      <c r="E396" s="0" t="n">
        <f aca="false">IFERROR((C396-D396)/C396/'Project Inputs and Calcs'!$E$11,0)</f>
        <v>0</v>
      </c>
    </row>
    <row r="397" customFormat="false" ht="15" hidden="false" customHeight="false" outlineLevel="0" collapsed="false">
      <c r="A397" s="0" t="n">
        <v>7</v>
      </c>
      <c r="B397" s="0" t="n">
        <v>2200</v>
      </c>
      <c r="C397" s="0" t="s">
        <v>155</v>
      </c>
      <c r="D397" s="0" t="s">
        <v>155</v>
      </c>
      <c r="E397" s="0" t="n">
        <f aca="false">IFERROR((C397-D397)/C397/'Project Inputs and Calcs'!$E$11,0)</f>
        <v>0</v>
      </c>
    </row>
    <row r="398" customFormat="false" ht="15" hidden="false" customHeight="false" outlineLevel="0" collapsed="false">
      <c r="A398" s="0" t="n">
        <v>7</v>
      </c>
      <c r="B398" s="0" t="n">
        <v>2300</v>
      </c>
      <c r="C398" s="0" t="s">
        <v>155</v>
      </c>
      <c r="D398" s="0" t="s">
        <v>155</v>
      </c>
      <c r="E398" s="0" t="n">
        <f aca="false">IFERROR((C398-D398)/C398/'Project Inputs and Calcs'!$E$11,0)</f>
        <v>0</v>
      </c>
    </row>
    <row r="399" customFormat="false" ht="15" hidden="false" customHeight="false" outlineLevel="0" collapsed="false">
      <c r="A399" s="0" t="n">
        <v>7</v>
      </c>
      <c r="B399" s="0" t="n">
        <v>2400</v>
      </c>
      <c r="C399" s="0" t="s">
        <v>155</v>
      </c>
      <c r="D399" s="0" t="s">
        <v>155</v>
      </c>
      <c r="E399" s="0" t="n">
        <f aca="false">IFERROR((C399-D399)/C399/'Project Inputs and Calcs'!$E$11,0)</f>
        <v>0</v>
      </c>
    </row>
    <row r="400" customFormat="false" ht="15" hidden="false" customHeight="false" outlineLevel="0" collapsed="false">
      <c r="A400" s="0" t="n">
        <v>7</v>
      </c>
      <c r="B400" s="0" t="n">
        <v>2500</v>
      </c>
      <c r="C400" s="0" t="s">
        <v>155</v>
      </c>
      <c r="D400" s="0" t="s">
        <v>155</v>
      </c>
      <c r="E400" s="0" t="n">
        <f aca="false">IFERROR((C400-D400)/C400/'Project Inputs and Calcs'!$E$11,0)</f>
        <v>0</v>
      </c>
    </row>
    <row r="401" customFormat="false" ht="15" hidden="false" customHeight="false" outlineLevel="0" collapsed="false">
      <c r="A401" s="0" t="n">
        <v>7</v>
      </c>
      <c r="B401" s="0" t="n">
        <v>2600</v>
      </c>
      <c r="C401" s="0" t="s">
        <v>155</v>
      </c>
      <c r="D401" s="0" t="s">
        <v>155</v>
      </c>
      <c r="E401" s="0" t="n">
        <f aca="false">IFERROR((C401-D401)/C401/'Project Inputs and Calcs'!$E$11,0)</f>
        <v>0</v>
      </c>
    </row>
    <row r="402" customFormat="false" ht="15" hidden="false" customHeight="false" outlineLevel="0" collapsed="false">
      <c r="A402" s="0" t="n">
        <v>7</v>
      </c>
      <c r="B402" s="0" t="n">
        <v>2700</v>
      </c>
      <c r="C402" s="0" t="s">
        <v>155</v>
      </c>
      <c r="D402" s="0" t="s">
        <v>155</v>
      </c>
      <c r="E402" s="0" t="n">
        <f aca="false">IFERROR((C402-D402)/C402/'Project Inputs and Calcs'!$E$11,0)</f>
        <v>0</v>
      </c>
    </row>
    <row r="403" customFormat="false" ht="15" hidden="false" customHeight="false" outlineLevel="0" collapsed="false">
      <c r="A403" s="0" t="n">
        <v>7</v>
      </c>
      <c r="B403" s="0" t="n">
        <v>2800</v>
      </c>
      <c r="C403" s="0" t="s">
        <v>155</v>
      </c>
      <c r="D403" s="0" t="s">
        <v>155</v>
      </c>
      <c r="E403" s="0" t="n">
        <f aca="false">IFERROR((C403-D403)/C403/'Project Inputs and Calcs'!$E$11,0)</f>
        <v>0</v>
      </c>
    </row>
    <row r="404" customFormat="false" ht="15" hidden="false" customHeight="false" outlineLevel="0" collapsed="false">
      <c r="A404" s="0" t="n">
        <v>7</v>
      </c>
      <c r="B404" s="0" t="n">
        <v>2900</v>
      </c>
      <c r="C404" s="0" t="s">
        <v>155</v>
      </c>
      <c r="D404" s="0" t="s">
        <v>155</v>
      </c>
      <c r="E404" s="0" t="n">
        <f aca="false">IFERROR((C404-D404)/C404/'Project Inputs and Calcs'!$E$11,0)</f>
        <v>0</v>
      </c>
    </row>
    <row r="405" customFormat="false" ht="15" hidden="false" customHeight="false" outlineLevel="0" collapsed="false">
      <c r="A405" s="0" t="n">
        <v>7</v>
      </c>
      <c r="B405" s="0" t="n">
        <v>3000</v>
      </c>
      <c r="C405" s="0" t="s">
        <v>155</v>
      </c>
      <c r="D405" s="0" t="s">
        <v>155</v>
      </c>
      <c r="E405" s="0" t="n">
        <f aca="false">IFERROR((C405-D405)/C405/'Project Inputs and Calcs'!$E$11,0)</f>
        <v>0</v>
      </c>
    </row>
    <row r="406" customFormat="false" ht="15" hidden="false" customHeight="false" outlineLevel="0" collapsed="false">
      <c r="A406" s="0" t="n">
        <v>7</v>
      </c>
      <c r="B406" s="0" t="n">
        <v>3100</v>
      </c>
      <c r="C406" s="0" t="s">
        <v>155</v>
      </c>
      <c r="D406" s="0" t="s">
        <v>155</v>
      </c>
      <c r="E406" s="0" t="n">
        <f aca="false">IFERROR((C406-D406)/C406/'Project Inputs and Calcs'!$E$11,0)</f>
        <v>0</v>
      </c>
    </row>
    <row r="407" customFormat="false" ht="15" hidden="false" customHeight="false" outlineLevel="0" collapsed="false">
      <c r="A407" s="0" t="n">
        <v>7</v>
      </c>
      <c r="B407" s="0" t="n">
        <v>3200</v>
      </c>
      <c r="C407" s="0" t="s">
        <v>155</v>
      </c>
      <c r="D407" s="0" t="s">
        <v>155</v>
      </c>
      <c r="E407" s="0" t="n">
        <f aca="false">IFERROR((C407-D407)/C407/'Project Inputs and Calcs'!$E$11,0)</f>
        <v>0</v>
      </c>
    </row>
    <row r="408" customFormat="false" ht="15" hidden="false" customHeight="false" outlineLevel="0" collapsed="false">
      <c r="A408" s="0" t="n">
        <v>7</v>
      </c>
      <c r="B408" s="0" t="n">
        <v>3300</v>
      </c>
      <c r="C408" s="0" t="s">
        <v>155</v>
      </c>
      <c r="D408" s="0" t="s">
        <v>155</v>
      </c>
      <c r="E408" s="0" t="n">
        <f aca="false">IFERROR((C408-D408)/C408/'Project Inputs and Calcs'!$E$11,0)</f>
        <v>0</v>
      </c>
    </row>
    <row r="409" customFormat="false" ht="15" hidden="false" customHeight="false" outlineLevel="0" collapsed="false">
      <c r="A409" s="0" t="n">
        <v>7</v>
      </c>
      <c r="B409" s="0" t="n">
        <v>3400</v>
      </c>
      <c r="C409" s="0" t="s">
        <v>155</v>
      </c>
      <c r="D409" s="0" t="s">
        <v>155</v>
      </c>
      <c r="E409" s="0" t="n">
        <f aca="false">IFERROR((C409-D409)/C409/'Project Inputs and Calcs'!$E$11,0)</f>
        <v>0</v>
      </c>
    </row>
    <row r="410" customFormat="false" ht="15" hidden="false" customHeight="false" outlineLevel="0" collapsed="false">
      <c r="A410" s="0" t="n">
        <v>7</v>
      </c>
      <c r="B410" s="0" t="n">
        <v>3500</v>
      </c>
      <c r="C410" s="0" t="s">
        <v>155</v>
      </c>
      <c r="D410" s="0" t="s">
        <v>155</v>
      </c>
      <c r="E410" s="0" t="n">
        <f aca="false">IFERROR((C410-D410)/C410/'Project Inputs and Calcs'!$E$11,0)</f>
        <v>0</v>
      </c>
    </row>
    <row r="411" customFormat="false" ht="15" hidden="false" customHeight="false" outlineLevel="0" collapsed="false">
      <c r="A411" s="0" t="n">
        <v>7</v>
      </c>
      <c r="B411" s="0" t="n">
        <v>3600</v>
      </c>
      <c r="C411" s="0" t="s">
        <v>155</v>
      </c>
      <c r="D411" s="0" t="s">
        <v>155</v>
      </c>
      <c r="E411" s="0" t="n">
        <f aca="false">IFERROR((C411-D411)/C411/'Project Inputs and Calcs'!$E$11,0)</f>
        <v>0</v>
      </c>
    </row>
    <row r="412" customFormat="false" ht="15" hidden="false" customHeight="false" outlineLevel="0" collapsed="false">
      <c r="A412" s="0" t="n">
        <v>7</v>
      </c>
      <c r="B412" s="0" t="n">
        <v>3700</v>
      </c>
      <c r="C412" s="0" t="s">
        <v>155</v>
      </c>
      <c r="D412" s="0" t="s">
        <v>155</v>
      </c>
      <c r="E412" s="0" t="n">
        <f aca="false">IFERROR((C412-D412)/C412/'Project Inputs and Calcs'!$E$11,0)</f>
        <v>0</v>
      </c>
    </row>
    <row r="413" customFormat="false" ht="15" hidden="false" customHeight="false" outlineLevel="0" collapsed="false">
      <c r="A413" s="0" t="n">
        <v>7</v>
      </c>
      <c r="B413" s="0" t="n">
        <v>3800</v>
      </c>
      <c r="C413" s="0" t="s">
        <v>155</v>
      </c>
      <c r="D413" s="0" t="s">
        <v>155</v>
      </c>
      <c r="E413" s="0" t="n">
        <f aca="false">IFERROR((C413-D413)/C413/'Project Inputs and Calcs'!$E$11,0)</f>
        <v>0</v>
      </c>
    </row>
    <row r="414" customFormat="false" ht="15" hidden="false" customHeight="false" outlineLevel="0" collapsed="false">
      <c r="A414" s="0" t="n">
        <v>7</v>
      </c>
      <c r="B414" s="0" t="n">
        <v>3900</v>
      </c>
      <c r="C414" s="0" t="s">
        <v>155</v>
      </c>
      <c r="D414" s="0" t="s">
        <v>155</v>
      </c>
      <c r="E414" s="0" t="n">
        <f aca="false">IFERROR((C414-D414)/C414/'Project Inputs and Calcs'!$E$11,0)</f>
        <v>0</v>
      </c>
    </row>
    <row r="415" customFormat="false" ht="15" hidden="false" customHeight="false" outlineLevel="0" collapsed="false">
      <c r="A415" s="0" t="n">
        <v>7</v>
      </c>
      <c r="B415" s="0" t="n">
        <v>4000</v>
      </c>
      <c r="C415" s="0" t="s">
        <v>155</v>
      </c>
      <c r="D415" s="0" t="s">
        <v>155</v>
      </c>
      <c r="E415" s="0" t="n">
        <f aca="false">IFERROR((C415-D415)/C415/'Project Inputs and Calcs'!$E$11,0)</f>
        <v>0</v>
      </c>
    </row>
    <row r="416" customFormat="false" ht="15" hidden="false" customHeight="false" outlineLevel="0" collapsed="false">
      <c r="A416" s="0" t="n">
        <v>7</v>
      </c>
      <c r="B416" s="0" t="n">
        <v>4100</v>
      </c>
      <c r="C416" s="0" t="s">
        <v>155</v>
      </c>
      <c r="D416" s="0" t="s">
        <v>155</v>
      </c>
      <c r="E416" s="0" t="n">
        <f aca="false">IFERROR((C416-D416)/C416/'Project Inputs and Calcs'!$E$11,0)</f>
        <v>0</v>
      </c>
    </row>
    <row r="417" customFormat="false" ht="15" hidden="false" customHeight="false" outlineLevel="0" collapsed="false">
      <c r="A417" s="0" t="n">
        <v>7</v>
      </c>
      <c r="B417" s="0" t="n">
        <v>4200</v>
      </c>
      <c r="C417" s="0" t="s">
        <v>155</v>
      </c>
      <c r="D417" s="0" t="s">
        <v>155</v>
      </c>
      <c r="E417" s="0" t="n">
        <f aca="false">IFERROR((C417-D417)/C417/'Project Inputs and Calcs'!$E$11,0)</f>
        <v>0</v>
      </c>
    </row>
    <row r="418" customFormat="false" ht="15" hidden="false" customHeight="false" outlineLevel="0" collapsed="false">
      <c r="A418" s="0" t="n">
        <v>7</v>
      </c>
      <c r="B418" s="0" t="n">
        <v>4300</v>
      </c>
      <c r="C418" s="0" t="s">
        <v>155</v>
      </c>
      <c r="D418" s="0" t="s">
        <v>155</v>
      </c>
      <c r="E418" s="0" t="n">
        <f aca="false">IFERROR((C418-D418)/C418/'Project Inputs and Calcs'!$E$11,0)</f>
        <v>0</v>
      </c>
    </row>
    <row r="419" customFormat="false" ht="15" hidden="false" customHeight="false" outlineLevel="0" collapsed="false">
      <c r="A419" s="0" t="n">
        <v>7</v>
      </c>
      <c r="B419" s="0" t="n">
        <v>4400</v>
      </c>
      <c r="C419" s="0" t="s">
        <v>155</v>
      </c>
      <c r="D419" s="0" t="s">
        <v>155</v>
      </c>
      <c r="E419" s="0" t="n">
        <f aca="false">IFERROR((C419-D419)/C419/'Project Inputs and Calcs'!$E$11,0)</f>
        <v>0</v>
      </c>
    </row>
    <row r="420" customFormat="false" ht="15" hidden="false" customHeight="false" outlineLevel="0" collapsed="false">
      <c r="A420" s="0" t="n">
        <v>7</v>
      </c>
      <c r="B420" s="0" t="n">
        <v>4500</v>
      </c>
      <c r="C420" s="0" t="s">
        <v>155</v>
      </c>
      <c r="D420" s="0" t="s">
        <v>155</v>
      </c>
      <c r="E420" s="0" t="n">
        <f aca="false">IFERROR((C420-D420)/C420/'Project Inputs and Calcs'!$E$11,0)</f>
        <v>0</v>
      </c>
    </row>
    <row r="421" customFormat="false" ht="15" hidden="false" customHeight="false" outlineLevel="0" collapsed="false">
      <c r="A421" s="0" t="n">
        <v>7</v>
      </c>
      <c r="B421" s="0" t="n">
        <v>4600</v>
      </c>
      <c r="C421" s="0" t="s">
        <v>155</v>
      </c>
      <c r="D421" s="0" t="s">
        <v>155</v>
      </c>
      <c r="E421" s="0" t="n">
        <f aca="false">IFERROR((C421-D421)/C421/'Project Inputs and Calcs'!$E$11,0)</f>
        <v>0</v>
      </c>
    </row>
    <row r="422" customFormat="false" ht="15" hidden="false" customHeight="false" outlineLevel="0" collapsed="false">
      <c r="A422" s="0" t="n">
        <v>7</v>
      </c>
      <c r="B422" s="0" t="n">
        <v>4700</v>
      </c>
      <c r="C422" s="0" t="s">
        <v>155</v>
      </c>
      <c r="D422" s="0" t="s">
        <v>155</v>
      </c>
      <c r="E422" s="0" t="n">
        <f aca="false">IFERROR((C422-D422)/C422/'Project Inputs and Calcs'!$E$11,0)</f>
        <v>0</v>
      </c>
    </row>
    <row r="423" customFormat="false" ht="15" hidden="false" customHeight="false" outlineLevel="0" collapsed="false">
      <c r="A423" s="0" t="n">
        <v>7</v>
      </c>
      <c r="B423" s="0" t="n">
        <v>4800</v>
      </c>
      <c r="C423" s="0" t="s">
        <v>155</v>
      </c>
      <c r="D423" s="0" t="s">
        <v>155</v>
      </c>
      <c r="E423" s="0" t="n">
        <f aca="false">IFERROR((C423-D423)/C423/'Project Inputs and Calcs'!$E$11,0)</f>
        <v>0</v>
      </c>
    </row>
    <row r="424" customFormat="false" ht="15" hidden="false" customHeight="false" outlineLevel="0" collapsed="false">
      <c r="A424" s="0" t="n">
        <v>7</v>
      </c>
      <c r="B424" s="0" t="n">
        <v>4900</v>
      </c>
      <c r="C424" s="0" t="s">
        <v>155</v>
      </c>
      <c r="D424" s="0" t="s">
        <v>155</v>
      </c>
      <c r="E424" s="0" t="n">
        <f aca="false">IFERROR((C424-D424)/C424/'Project Inputs and Calcs'!$E$11,0)</f>
        <v>0</v>
      </c>
    </row>
    <row r="425" customFormat="false" ht="15" hidden="false" customHeight="false" outlineLevel="0" collapsed="false">
      <c r="A425" s="0" t="n">
        <v>7</v>
      </c>
      <c r="B425" s="0" t="n">
        <v>5000</v>
      </c>
      <c r="C425" s="0" t="n">
        <v>0.054191</v>
      </c>
      <c r="D425" s="0" t="s">
        <v>155</v>
      </c>
      <c r="E425" s="0" t="n">
        <f aca="false">IFERROR((C425-D425)/C425/'Project Inputs and Calcs'!$E$11,0)</f>
        <v>0</v>
      </c>
    </row>
    <row r="426" customFormat="false" ht="15" hidden="false" customHeight="false" outlineLevel="0" collapsed="false">
      <c r="A426" s="0" t="n">
        <v>7</v>
      </c>
      <c r="B426" s="0" t="n">
        <v>5100</v>
      </c>
      <c r="C426" s="0" t="n">
        <v>0.063224</v>
      </c>
      <c r="D426" s="0" t="s">
        <v>155</v>
      </c>
      <c r="E426" s="0" t="n">
        <f aca="false">IFERROR((C426-D426)/C426/'Project Inputs and Calcs'!$E$11,0)</f>
        <v>0</v>
      </c>
    </row>
    <row r="427" customFormat="false" ht="15" hidden="false" customHeight="false" outlineLevel="0" collapsed="false">
      <c r="A427" s="0" t="n">
        <v>7</v>
      </c>
      <c r="B427" s="0" t="n">
        <v>5200</v>
      </c>
      <c r="C427" s="0" t="n">
        <v>0.072923</v>
      </c>
      <c r="D427" s="0" t="s">
        <v>155</v>
      </c>
      <c r="E427" s="0" t="n">
        <f aca="false">IFERROR((C427-D427)/C427/'Project Inputs and Calcs'!$E$11,0)</f>
        <v>0</v>
      </c>
    </row>
    <row r="428" customFormat="false" ht="15" hidden="false" customHeight="false" outlineLevel="0" collapsed="false">
      <c r="A428" s="0" t="n">
        <v>7</v>
      </c>
      <c r="B428" s="0" t="n">
        <v>5300</v>
      </c>
      <c r="C428" s="0" t="n">
        <v>0.083281</v>
      </c>
      <c r="D428" s="0" t="s">
        <v>155</v>
      </c>
      <c r="E428" s="0" t="n">
        <f aca="false">IFERROR((C428-D428)/C428/'Project Inputs and Calcs'!$E$11,0)</f>
        <v>0</v>
      </c>
    </row>
    <row r="429" customFormat="false" ht="15" hidden="false" customHeight="false" outlineLevel="0" collapsed="false">
      <c r="A429" s="0" t="n">
        <v>7</v>
      </c>
      <c r="B429" s="0" t="n">
        <v>5400</v>
      </c>
      <c r="C429" s="0" t="n">
        <v>0.094292</v>
      </c>
      <c r="D429" s="0" t="s">
        <v>155</v>
      </c>
      <c r="E429" s="0" t="n">
        <f aca="false">IFERROR((C429-D429)/C429/'Project Inputs and Calcs'!$E$11,0)</f>
        <v>0</v>
      </c>
    </row>
    <row r="430" customFormat="false" ht="15" hidden="false" customHeight="false" outlineLevel="0" collapsed="false">
      <c r="A430" s="0" t="n">
        <v>7</v>
      </c>
      <c r="B430" s="0" t="n">
        <v>5500</v>
      </c>
      <c r="C430" s="0" t="n">
        <v>0.10595</v>
      </c>
      <c r="D430" s="0" t="s">
        <v>155</v>
      </c>
      <c r="E430" s="0" t="n">
        <f aca="false">IFERROR((C430-D430)/C430/'Project Inputs and Calcs'!$E$11,0)</f>
        <v>0</v>
      </c>
    </row>
    <row r="431" customFormat="false" ht="15" hidden="false" customHeight="false" outlineLevel="0" collapsed="false">
      <c r="A431" s="0" t="n">
        <v>7</v>
      </c>
      <c r="B431" s="0" t="n">
        <v>5600</v>
      </c>
      <c r="C431" s="0" t="n">
        <v>0.11826</v>
      </c>
      <c r="D431" s="0" t="s">
        <v>155</v>
      </c>
      <c r="E431" s="0" t="n">
        <f aca="false">IFERROR((C431-D431)/C431/'Project Inputs and Calcs'!$E$11,0)</f>
        <v>0</v>
      </c>
    </row>
    <row r="432" customFormat="false" ht="15" hidden="false" customHeight="false" outlineLevel="0" collapsed="false">
      <c r="A432" s="0" t="n">
        <v>7</v>
      </c>
      <c r="B432" s="0" t="n">
        <v>5700</v>
      </c>
      <c r="C432" s="0" t="n">
        <v>0.13121</v>
      </c>
      <c r="D432" s="0" t="s">
        <v>155</v>
      </c>
      <c r="E432" s="0" t="n">
        <f aca="false">IFERROR((C432-D432)/C432/'Project Inputs and Calcs'!$E$11,0)</f>
        <v>0</v>
      </c>
    </row>
    <row r="433" customFormat="false" ht="15" hidden="false" customHeight="false" outlineLevel="0" collapsed="false">
      <c r="A433" s="0" t="n">
        <v>7</v>
      </c>
      <c r="B433" s="0" t="n">
        <v>5800</v>
      </c>
      <c r="C433" s="0" t="n">
        <v>0.1448</v>
      </c>
      <c r="D433" s="0" t="s">
        <v>155</v>
      </c>
      <c r="E433" s="0" t="n">
        <f aca="false">IFERROR((C433-D433)/C433/'Project Inputs and Calcs'!$E$11,0)</f>
        <v>0</v>
      </c>
    </row>
    <row r="434" customFormat="false" ht="15" hidden="false" customHeight="false" outlineLevel="0" collapsed="false">
      <c r="A434" s="0" t="n">
        <v>7</v>
      </c>
      <c r="B434" s="0" t="n">
        <v>5900</v>
      </c>
      <c r="C434" s="0" t="n">
        <v>0.159</v>
      </c>
      <c r="D434" s="0" t="s">
        <v>155</v>
      </c>
      <c r="E434" s="0" t="n">
        <f aca="false">IFERROR((C434-D434)/C434/'Project Inputs and Calcs'!$E$11,0)</f>
        <v>0</v>
      </c>
    </row>
    <row r="435" customFormat="false" ht="15" hidden="false" customHeight="false" outlineLevel="0" collapsed="false">
      <c r="A435" s="0" t="n">
        <v>7</v>
      </c>
      <c r="B435" s="0" t="n">
        <v>6000</v>
      </c>
      <c r="C435" s="0" t="n">
        <v>0.17383</v>
      </c>
      <c r="D435" s="0" t="s">
        <v>155</v>
      </c>
      <c r="E435" s="0" t="n">
        <f aca="false">IFERROR((C435-D435)/C435/'Project Inputs and Calcs'!$E$11,0)</f>
        <v>0</v>
      </c>
    </row>
    <row r="436" customFormat="false" ht="15" hidden="false" customHeight="false" outlineLevel="0" collapsed="false">
      <c r="A436" s="0" t="n">
        <v>7</v>
      </c>
      <c r="B436" s="0" t="n">
        <v>6100</v>
      </c>
      <c r="C436" s="0" t="n">
        <v>0.18928</v>
      </c>
      <c r="D436" s="0" t="s">
        <v>155</v>
      </c>
      <c r="E436" s="0" t="n">
        <f aca="false">IFERROR((C436-D436)/C436/'Project Inputs and Calcs'!$E$11,0)</f>
        <v>0</v>
      </c>
    </row>
    <row r="437" customFormat="false" ht="15" hidden="false" customHeight="false" outlineLevel="0" collapsed="false">
      <c r="A437" s="0" t="n">
        <v>7</v>
      </c>
      <c r="B437" s="0" t="n">
        <v>6200</v>
      </c>
      <c r="C437" s="0" t="n">
        <v>0.20534</v>
      </c>
      <c r="D437" s="0" t="s">
        <v>155</v>
      </c>
      <c r="E437" s="0" t="n">
        <f aca="false">IFERROR((C437-D437)/C437/'Project Inputs and Calcs'!$E$11,0)</f>
        <v>0</v>
      </c>
    </row>
    <row r="438" customFormat="false" ht="15" hidden="false" customHeight="false" outlineLevel="0" collapsed="false">
      <c r="A438" s="0" t="n">
        <v>7</v>
      </c>
      <c r="B438" s="0" t="n">
        <v>6300</v>
      </c>
      <c r="C438" s="0" t="n">
        <v>0.22202</v>
      </c>
      <c r="D438" s="0" t="s">
        <v>155</v>
      </c>
      <c r="E438" s="0" t="n">
        <f aca="false">IFERROR((C438-D438)/C438/'Project Inputs and Calcs'!$E$11,0)</f>
        <v>0</v>
      </c>
    </row>
    <row r="439" customFormat="false" ht="15" hidden="false" customHeight="false" outlineLevel="0" collapsed="false">
      <c r="A439" s="0" t="n">
        <v>7</v>
      </c>
      <c r="B439" s="0" t="n">
        <v>6400</v>
      </c>
      <c r="C439" s="0" t="n">
        <v>0.23928</v>
      </c>
      <c r="D439" s="0" t="s">
        <v>155</v>
      </c>
      <c r="E439" s="0" t="n">
        <f aca="false">IFERROR((C439-D439)/C439/'Project Inputs and Calcs'!$E$11,0)</f>
        <v>0</v>
      </c>
    </row>
    <row r="440" customFormat="false" ht="15" hidden="false" customHeight="false" outlineLevel="0" collapsed="false">
      <c r="A440" s="0" t="n">
        <v>7</v>
      </c>
      <c r="B440" s="0" t="n">
        <v>6500</v>
      </c>
      <c r="C440" s="0" t="n">
        <v>0.25715</v>
      </c>
      <c r="D440" s="0" t="s">
        <v>155</v>
      </c>
      <c r="E440" s="0" t="n">
        <f aca="false">IFERROR((C440-D440)/C440/'Project Inputs and Calcs'!$E$11,0)</f>
        <v>0</v>
      </c>
    </row>
    <row r="441" customFormat="false" ht="15" hidden="false" customHeight="false" outlineLevel="0" collapsed="false">
      <c r="A441" s="0" t="n">
        <v>7</v>
      </c>
      <c r="B441" s="0" t="n">
        <v>6600</v>
      </c>
      <c r="C441" s="0" t="n">
        <v>0.2756</v>
      </c>
      <c r="D441" s="0" t="s">
        <v>155</v>
      </c>
      <c r="E441" s="0" t="n">
        <f aca="false">IFERROR((C441-D441)/C441/'Project Inputs and Calcs'!$E$11,0)</f>
        <v>0</v>
      </c>
    </row>
    <row r="442" customFormat="false" ht="15" hidden="false" customHeight="false" outlineLevel="0" collapsed="false">
      <c r="A442" s="0" t="n">
        <v>7</v>
      </c>
      <c r="B442" s="0" t="n">
        <v>6700</v>
      </c>
      <c r="C442" s="0" t="n">
        <v>0.29465</v>
      </c>
      <c r="D442" s="0" t="s">
        <v>155</v>
      </c>
      <c r="E442" s="0" t="n">
        <f aca="false">IFERROR((C442-D442)/C442/'Project Inputs and Calcs'!$E$11,0)</f>
        <v>0</v>
      </c>
    </row>
    <row r="443" customFormat="false" ht="15" hidden="false" customHeight="false" outlineLevel="0" collapsed="false">
      <c r="A443" s="0" t="n">
        <v>7</v>
      </c>
      <c r="B443" s="0" t="n">
        <v>6800</v>
      </c>
      <c r="C443" s="0" t="n">
        <v>0.31428</v>
      </c>
      <c r="D443" s="0" t="s">
        <v>155</v>
      </c>
      <c r="E443" s="0" t="n">
        <f aca="false">IFERROR((C443-D443)/C443/'Project Inputs and Calcs'!$E$11,0)</f>
        <v>0</v>
      </c>
    </row>
    <row r="444" customFormat="false" ht="15" hidden="false" customHeight="false" outlineLevel="0" collapsed="false">
      <c r="A444" s="0" t="n">
        <v>7</v>
      </c>
      <c r="B444" s="0" t="n">
        <v>6900</v>
      </c>
      <c r="C444" s="0" t="n">
        <v>0.33449</v>
      </c>
      <c r="D444" s="0" t="s">
        <v>155</v>
      </c>
      <c r="E444" s="0" t="n">
        <f aca="false">IFERROR((C444-D444)/C444/'Project Inputs and Calcs'!$E$11,0)</f>
        <v>0</v>
      </c>
    </row>
    <row r="445" customFormat="false" ht="15" hidden="false" customHeight="false" outlineLevel="0" collapsed="false">
      <c r="A445" s="0" t="n">
        <v>7</v>
      </c>
      <c r="B445" s="0" t="n">
        <v>7000</v>
      </c>
      <c r="C445" s="0" t="n">
        <v>0.35526</v>
      </c>
      <c r="D445" s="0" t="s">
        <v>155</v>
      </c>
      <c r="E445" s="0" t="n">
        <f aca="false">IFERROR((C445-D445)/C445/'Project Inputs and Calcs'!$E$11,0)</f>
        <v>0</v>
      </c>
    </row>
    <row r="446" customFormat="false" ht="15" hidden="false" customHeight="false" outlineLevel="0" collapsed="false">
      <c r="A446" s="0" t="n">
        <v>7</v>
      </c>
      <c r="B446" s="0" t="n">
        <v>7100</v>
      </c>
      <c r="C446" s="0" t="n">
        <v>0.3766</v>
      </c>
      <c r="D446" s="0" t="s">
        <v>155</v>
      </c>
      <c r="E446" s="0" t="n">
        <f aca="false">IFERROR((C446-D446)/C446/'Project Inputs and Calcs'!$E$11,0)</f>
        <v>0</v>
      </c>
    </row>
    <row r="447" customFormat="false" ht="15" hidden="false" customHeight="false" outlineLevel="0" collapsed="false">
      <c r="A447" s="0" t="n">
        <v>7</v>
      </c>
      <c r="B447" s="0" t="n">
        <v>7200</v>
      </c>
      <c r="C447" s="0" t="n">
        <v>0.3814</v>
      </c>
      <c r="D447" s="0" t="s">
        <v>155</v>
      </c>
      <c r="E447" s="0" t="n">
        <f aca="false">IFERROR((C447-D447)/C447/'Project Inputs and Calcs'!$E$11,0)</f>
        <v>0</v>
      </c>
    </row>
    <row r="448" customFormat="false" ht="15" hidden="false" customHeight="false" outlineLevel="0" collapsed="false">
      <c r="A448" s="0" t="n">
        <v>7</v>
      </c>
      <c r="B448" s="0" t="n">
        <v>7300</v>
      </c>
      <c r="C448" s="0" t="n">
        <v>0.42097</v>
      </c>
      <c r="D448" s="0" t="s">
        <v>155</v>
      </c>
      <c r="E448" s="0" t="n">
        <f aca="false">IFERROR((C448-D448)/C448/'Project Inputs and Calcs'!$E$11,0)</f>
        <v>0</v>
      </c>
    </row>
    <row r="449" customFormat="false" ht="15" hidden="false" customHeight="false" outlineLevel="0" collapsed="false">
      <c r="A449" s="0" t="n">
        <v>7</v>
      </c>
      <c r="B449" s="0" t="n">
        <v>7400</v>
      </c>
      <c r="C449" s="0" t="n">
        <v>0.44399</v>
      </c>
      <c r="D449" s="0" t="s">
        <v>155</v>
      </c>
      <c r="E449" s="0" t="n">
        <f aca="false">IFERROR((C449-D449)/C449/'Project Inputs and Calcs'!$E$11,0)</f>
        <v>0</v>
      </c>
    </row>
    <row r="450" customFormat="false" ht="15" hidden="false" customHeight="false" outlineLevel="0" collapsed="false">
      <c r="A450" s="0" t="n">
        <v>7</v>
      </c>
      <c r="B450" s="0" t="n">
        <v>7500</v>
      </c>
      <c r="C450" s="0" t="n">
        <v>0.46755</v>
      </c>
      <c r="D450" s="0" t="s">
        <v>155</v>
      </c>
      <c r="E450" s="0" t="n">
        <f aca="false">IFERROR((C450-D450)/C450/'Project Inputs and Calcs'!$E$11,0)</f>
        <v>0</v>
      </c>
    </row>
    <row r="451" customFormat="false" ht="15" hidden="false" customHeight="false" outlineLevel="0" collapsed="false">
      <c r="A451" s="0" t="n">
        <v>7</v>
      </c>
      <c r="B451" s="0" t="n">
        <v>7600</v>
      </c>
      <c r="C451" s="0" t="n">
        <v>0.49166</v>
      </c>
      <c r="D451" s="0" t="s">
        <v>155</v>
      </c>
      <c r="E451" s="0" t="n">
        <f aca="false">IFERROR((C451-D451)/C451/'Project Inputs and Calcs'!$E$11,0)</f>
        <v>0</v>
      </c>
    </row>
    <row r="452" customFormat="false" ht="15" hidden="false" customHeight="false" outlineLevel="0" collapsed="false">
      <c r="A452" s="0" t="n">
        <v>7</v>
      </c>
      <c r="B452" s="0" t="n">
        <v>7700</v>
      </c>
      <c r="C452" s="0" t="n">
        <v>0.5163</v>
      </c>
      <c r="D452" s="0" t="s">
        <v>155</v>
      </c>
      <c r="E452" s="0" t="n">
        <f aca="false">IFERROR((C452-D452)/C452/'Project Inputs and Calcs'!$E$11,0)</f>
        <v>0</v>
      </c>
    </row>
    <row r="453" customFormat="false" ht="15" hidden="false" customHeight="false" outlineLevel="0" collapsed="false">
      <c r="A453" s="0" t="n">
        <v>7</v>
      </c>
      <c r="B453" s="0" t="n">
        <v>7800</v>
      </c>
      <c r="C453" s="0" t="n">
        <v>0.50402</v>
      </c>
      <c r="D453" s="0" t="s">
        <v>155</v>
      </c>
      <c r="E453" s="0" t="n">
        <f aca="false">IFERROR((C453-D453)/C453/'Project Inputs and Calcs'!$E$11,0)</f>
        <v>0</v>
      </c>
    </row>
    <row r="454" customFormat="false" ht="15" hidden="false" customHeight="false" outlineLevel="0" collapsed="false">
      <c r="A454" s="0" t="n">
        <v>7</v>
      </c>
      <c r="B454" s="0" t="n">
        <v>7900</v>
      </c>
      <c r="C454" s="0" t="n">
        <v>0.5672</v>
      </c>
      <c r="D454" s="0" t="s">
        <v>155</v>
      </c>
      <c r="E454" s="0" t="n">
        <f aca="false">IFERROR((C454-D454)/C454/'Project Inputs and Calcs'!$E$11,0)</f>
        <v>0</v>
      </c>
    </row>
    <row r="455" customFormat="false" ht="15" hidden="false" customHeight="false" outlineLevel="0" collapsed="false">
      <c r="A455" s="0" t="n">
        <v>7</v>
      </c>
      <c r="B455" s="0" t="n">
        <v>8000</v>
      </c>
      <c r="C455" s="0" t="n">
        <v>0.59345</v>
      </c>
      <c r="D455" s="0" t="s">
        <v>155</v>
      </c>
      <c r="E455" s="0" t="n">
        <f aca="false">IFERROR((C455-D455)/C455/'Project Inputs and Calcs'!$E$11,0)</f>
        <v>0</v>
      </c>
    </row>
    <row r="456" customFormat="false" ht="15" hidden="false" customHeight="false" outlineLevel="0" collapsed="false">
      <c r="A456" s="0" t="n">
        <v>7</v>
      </c>
      <c r="B456" s="0" t="n">
        <v>8100</v>
      </c>
      <c r="C456" s="0" t="n">
        <v>0.62021</v>
      </c>
      <c r="D456" s="0" t="s">
        <v>155</v>
      </c>
      <c r="E456" s="0" t="n">
        <f aca="false">IFERROR((C456-D456)/C456/'Project Inputs and Calcs'!$E$11,0)</f>
        <v>0</v>
      </c>
    </row>
    <row r="457" customFormat="false" ht="15" hidden="false" customHeight="false" outlineLevel="0" collapsed="false">
      <c r="A457" s="0" t="n">
        <v>7</v>
      </c>
      <c r="B457" s="0" t="n">
        <v>8200</v>
      </c>
      <c r="C457" s="0" t="n">
        <v>0.64748</v>
      </c>
      <c r="D457" s="0" t="s">
        <v>155</v>
      </c>
      <c r="E457" s="0" t="n">
        <f aca="false">IFERROR((C457-D457)/C457/'Project Inputs and Calcs'!$E$11,0)</f>
        <v>0</v>
      </c>
    </row>
    <row r="458" customFormat="false" ht="15" hidden="false" customHeight="false" outlineLevel="0" collapsed="false">
      <c r="A458" s="0" t="n">
        <v>7</v>
      </c>
      <c r="B458" s="0" t="n">
        <v>8300</v>
      </c>
      <c r="C458" s="0" t="n">
        <v>0.67526</v>
      </c>
      <c r="D458" s="0" t="s">
        <v>155</v>
      </c>
      <c r="E458" s="0" t="n">
        <f aca="false">IFERROR((C458-D458)/C458/'Project Inputs and Calcs'!$E$11,0)</f>
        <v>0</v>
      </c>
    </row>
    <row r="459" customFormat="false" ht="15" hidden="false" customHeight="false" outlineLevel="0" collapsed="false">
      <c r="A459" s="0" t="n">
        <v>7</v>
      </c>
      <c r="B459" s="0" t="n">
        <v>8400</v>
      </c>
      <c r="C459" s="0" t="n">
        <v>0.70357</v>
      </c>
      <c r="D459" s="0" t="s">
        <v>155</v>
      </c>
      <c r="E459" s="0" t="n">
        <f aca="false">IFERROR((C459-D459)/C459/'Project Inputs and Calcs'!$E$11,0)</f>
        <v>0</v>
      </c>
    </row>
    <row r="460" customFormat="false" ht="15" hidden="false" customHeight="false" outlineLevel="0" collapsed="false">
      <c r="A460" s="0" t="n">
        <v>7</v>
      </c>
      <c r="B460" s="0" t="n">
        <v>8500</v>
      </c>
      <c r="C460" s="0" t="n">
        <v>0.73237</v>
      </c>
      <c r="D460" s="0" t="s">
        <v>155</v>
      </c>
      <c r="E460" s="0" t="n">
        <f aca="false">IFERROR((C460-D460)/C460/'Project Inputs and Calcs'!$E$11,0)</f>
        <v>0</v>
      </c>
    </row>
    <row r="461" customFormat="false" ht="15" hidden="false" customHeight="false" outlineLevel="0" collapsed="false">
      <c r="A461" s="0" t="n">
        <v>7</v>
      </c>
      <c r="B461" s="0" t="n">
        <v>8600</v>
      </c>
      <c r="C461" s="0" t="n">
        <v>0.76168</v>
      </c>
      <c r="D461" s="0" t="s">
        <v>155</v>
      </c>
      <c r="E461" s="0" t="n">
        <f aca="false">IFERROR((C461-D461)/C461/'Project Inputs and Calcs'!$E$11,0)</f>
        <v>0</v>
      </c>
    </row>
    <row r="462" customFormat="false" ht="15" hidden="false" customHeight="false" outlineLevel="0" collapsed="false">
      <c r="A462" s="0" t="n">
        <v>7</v>
      </c>
      <c r="B462" s="0" t="n">
        <v>8700</v>
      </c>
      <c r="C462" s="0" t="n">
        <v>0.79148</v>
      </c>
      <c r="D462" s="0" t="s">
        <v>155</v>
      </c>
      <c r="E462" s="0" t="n">
        <f aca="false">IFERROR((C462-D462)/C462/'Project Inputs and Calcs'!$E$11,0)</f>
        <v>0</v>
      </c>
    </row>
    <row r="463" customFormat="false" ht="15" hidden="false" customHeight="false" outlineLevel="0" collapsed="false">
      <c r="A463" s="0" t="n">
        <v>7</v>
      </c>
      <c r="B463" s="0" t="n">
        <v>8800</v>
      </c>
      <c r="C463" s="0" t="n">
        <v>0.82175</v>
      </c>
      <c r="D463" s="0" t="s">
        <v>155</v>
      </c>
      <c r="E463" s="0" t="n">
        <f aca="false">IFERROR((C463-D463)/C463/'Project Inputs and Calcs'!$E$11,0)</f>
        <v>0</v>
      </c>
    </row>
    <row r="464" customFormat="false" ht="15" hidden="false" customHeight="false" outlineLevel="0" collapsed="false">
      <c r="A464" s="0" t="n">
        <v>7</v>
      </c>
      <c r="B464" s="0" t="n">
        <v>8900</v>
      </c>
      <c r="C464" s="0" t="n">
        <v>0.85252</v>
      </c>
      <c r="D464" s="0" t="s">
        <v>155</v>
      </c>
      <c r="E464" s="0" t="n">
        <f aca="false">IFERROR((C464-D464)/C464/'Project Inputs and Calcs'!$E$11,0)</f>
        <v>0</v>
      </c>
    </row>
    <row r="465" customFormat="false" ht="15" hidden="false" customHeight="false" outlineLevel="0" collapsed="false">
      <c r="A465" s="0" t="n">
        <v>7</v>
      </c>
      <c r="B465" s="0" t="n">
        <v>9000</v>
      </c>
      <c r="C465" s="0" t="n">
        <v>0.88379</v>
      </c>
      <c r="D465" s="0" t="s">
        <v>155</v>
      </c>
      <c r="E465" s="0" t="n">
        <f aca="false">IFERROR((C465-D465)/C465/'Project Inputs and Calcs'!$E$11,0)</f>
        <v>0</v>
      </c>
    </row>
    <row r="466" customFormat="false" ht="15" hidden="false" customHeight="false" outlineLevel="0" collapsed="false">
      <c r="A466" s="0" t="n">
        <v>7</v>
      </c>
      <c r="B466" s="0" t="n">
        <v>9100</v>
      </c>
      <c r="C466" s="0" t="n">
        <v>0.91554</v>
      </c>
      <c r="D466" s="0" t="s">
        <v>155</v>
      </c>
      <c r="E466" s="0" t="n">
        <f aca="false">IFERROR((C466-D466)/C466/'Project Inputs and Calcs'!$E$11,0)</f>
        <v>0</v>
      </c>
    </row>
    <row r="467" customFormat="false" ht="15" hidden="false" customHeight="false" outlineLevel="0" collapsed="false">
      <c r="A467" s="0" t="n">
        <v>7</v>
      </c>
      <c r="B467" s="0" t="n">
        <v>9200</v>
      </c>
      <c r="C467" s="0" t="n">
        <v>0.94775</v>
      </c>
      <c r="D467" s="0" t="n">
        <v>0.17754</v>
      </c>
      <c r="E467" s="0" t="n">
        <f aca="false">IFERROR((C467-D467)/C467/'Project Inputs and Calcs'!$E$11,0)</f>
        <v>0.0270890706058208</v>
      </c>
    </row>
    <row r="468" customFormat="false" ht="15" hidden="false" customHeight="false" outlineLevel="0" collapsed="false">
      <c r="A468" s="0" t="n">
        <v>7</v>
      </c>
      <c r="B468" s="0" t="n">
        <v>9300</v>
      </c>
      <c r="C468" s="0" t="n">
        <v>0.98043</v>
      </c>
      <c r="D468" s="0" t="n">
        <v>0.17504</v>
      </c>
      <c r="E468" s="0" t="n">
        <f aca="false">IFERROR((C468-D468)/C468/'Project Inputs and Calcs'!$E$11,0)</f>
        <v>0.0273822030469624</v>
      </c>
    </row>
    <row r="469" customFormat="false" ht="15" hidden="false" customHeight="false" outlineLevel="0" collapsed="false">
      <c r="A469" s="0" t="n">
        <v>7</v>
      </c>
      <c r="B469" s="0" t="n">
        <v>9400</v>
      </c>
      <c r="C469" s="0" t="n">
        <v>1.0136</v>
      </c>
      <c r="D469" s="0" t="n">
        <v>0.19243</v>
      </c>
      <c r="E469" s="0" t="n">
        <f aca="false">IFERROR((C469-D469)/C469/'Project Inputs and Calcs'!$E$11,0)</f>
        <v>0.0270050644567219</v>
      </c>
    </row>
    <row r="470" customFormat="false" ht="15" hidden="false" customHeight="false" outlineLevel="0" collapsed="false">
      <c r="A470" s="0" t="n">
        <v>7</v>
      </c>
      <c r="B470" s="0" t="n">
        <v>9500</v>
      </c>
      <c r="C470" s="0" t="n">
        <v>1.0472</v>
      </c>
      <c r="D470" s="0" t="n">
        <v>0.20003</v>
      </c>
      <c r="E470" s="0" t="n">
        <f aca="false">IFERROR((C470-D470)/C470/'Project Inputs and Calcs'!$E$11,0)</f>
        <v>0.0269661955691367</v>
      </c>
    </row>
    <row r="471" customFormat="false" ht="15" hidden="false" customHeight="false" outlineLevel="0" collapsed="false">
      <c r="A471" s="0" t="n">
        <v>7</v>
      </c>
      <c r="B471" s="0" t="n">
        <v>9600</v>
      </c>
      <c r="C471" s="0" t="n">
        <v>1.0813</v>
      </c>
      <c r="D471" s="0" t="n">
        <v>0.20779</v>
      </c>
      <c r="E471" s="0" t="n">
        <f aca="false">IFERROR((C471-D471)/C471/'Project Inputs and Calcs'!$E$11,0)</f>
        <v>0.0269277721261445</v>
      </c>
    </row>
    <row r="472" customFormat="false" ht="15" hidden="false" customHeight="false" outlineLevel="0" collapsed="false">
      <c r="A472" s="0" t="n">
        <v>7</v>
      </c>
      <c r="B472" s="0" t="n">
        <v>9700</v>
      </c>
      <c r="C472" s="0" t="n">
        <v>1.1158</v>
      </c>
      <c r="D472" s="0" t="n">
        <v>0.21572</v>
      </c>
      <c r="E472" s="0" t="n">
        <f aca="false">IFERROR((C472-D472)/C472/'Project Inputs and Calcs'!$E$11,0)</f>
        <v>0.0268889287207982</v>
      </c>
    </row>
    <row r="473" customFormat="false" ht="15" hidden="false" customHeight="false" outlineLevel="0" collapsed="false">
      <c r="A473" s="0" t="n">
        <v>7</v>
      </c>
      <c r="B473" s="0" t="n">
        <v>9800</v>
      </c>
      <c r="C473" s="0" t="n">
        <v>1.1508</v>
      </c>
      <c r="D473" s="0" t="n">
        <v>0.22381</v>
      </c>
      <c r="E473" s="0" t="n">
        <f aca="false">IFERROR((C473-D473)/C473/'Project Inputs and Calcs'!$E$11,0)</f>
        <v>0.0268505966863631</v>
      </c>
    </row>
    <row r="474" customFormat="false" ht="15" hidden="false" customHeight="false" outlineLevel="0" collapsed="false">
      <c r="A474" s="0" t="n">
        <v>7</v>
      </c>
      <c r="B474" s="0" t="n">
        <v>9900</v>
      </c>
      <c r="C474" s="0" t="n">
        <v>1.1862</v>
      </c>
      <c r="D474" s="0" t="n">
        <v>0.23208</v>
      </c>
      <c r="E474" s="0" t="n">
        <f aca="false">IFERROR((C474-D474)/C474/'Project Inputs and Calcs'!$E$11,0)</f>
        <v>0.0268116675096948</v>
      </c>
    </row>
    <row r="475" customFormat="false" ht="15" hidden="false" customHeight="false" outlineLevel="0" collapsed="false">
      <c r="A475" s="0" t="n">
        <v>7</v>
      </c>
      <c r="B475" s="0" t="n">
        <v>10000</v>
      </c>
      <c r="C475" s="0" t="n">
        <v>1.2221</v>
      </c>
      <c r="D475" s="0" t="n">
        <v>0.24051</v>
      </c>
      <c r="E475" s="0" t="n">
        <f aca="false">IFERROR((C475-D475)/C475/'Project Inputs and Calcs'!$E$11,0)</f>
        <v>0.0267733136950059</v>
      </c>
    </row>
    <row r="476" customFormat="false" ht="15" hidden="false" customHeight="false" outlineLevel="0" collapsed="false">
      <c r="A476" s="0" t="n">
        <v>7</v>
      </c>
      <c r="B476" s="0" t="n">
        <v>10100</v>
      </c>
      <c r="C476" s="0" t="n">
        <v>1.2584</v>
      </c>
      <c r="D476" s="0" t="n">
        <v>0.24912</v>
      </c>
      <c r="E476" s="0" t="n">
        <f aca="false">IFERROR((C476-D476)/C476/'Project Inputs and Calcs'!$E$11,0)</f>
        <v>0.0267344776435686</v>
      </c>
    </row>
    <row r="477" customFormat="false" ht="15" hidden="false" customHeight="false" outlineLevel="0" collapsed="false">
      <c r="A477" s="0" t="n">
        <v>7</v>
      </c>
      <c r="B477" s="0" t="n">
        <v>10200</v>
      </c>
      <c r="C477" s="0" t="n">
        <v>1.2951</v>
      </c>
      <c r="D477" s="0" t="n">
        <v>0.25789</v>
      </c>
      <c r="E477" s="0" t="n">
        <f aca="false">IFERROR((C477-D477)/C477/'Project Inputs and Calcs'!$E$11,0)</f>
        <v>0.0266957506498855</v>
      </c>
    </row>
    <row r="478" customFormat="false" ht="15" hidden="false" customHeight="false" outlineLevel="0" collapsed="false">
      <c r="A478" s="0" t="n">
        <v>7</v>
      </c>
      <c r="B478" s="0" t="n">
        <v>10300</v>
      </c>
      <c r="C478" s="0" t="n">
        <v>1.3323</v>
      </c>
      <c r="D478" s="0" t="n">
        <v>0.26684</v>
      </c>
      <c r="E478" s="0" t="n">
        <f aca="false">IFERROR((C478-D478)/C478/'Project Inputs and Calcs'!$E$11,0)</f>
        <v>0.0266571592984563</v>
      </c>
    </row>
    <row r="479" customFormat="false" ht="15" hidden="false" customHeight="false" outlineLevel="0" collapsed="false">
      <c r="A479" s="0" t="n">
        <v>7</v>
      </c>
      <c r="B479" s="0" t="n">
        <v>10400</v>
      </c>
      <c r="C479" s="0" t="n">
        <v>1.3699</v>
      </c>
      <c r="D479" s="0" t="n">
        <v>0.27596</v>
      </c>
      <c r="E479" s="0" t="n">
        <f aca="false">IFERROR((C479-D479)/C479/'Project Inputs and Calcs'!$E$11,0)</f>
        <v>0.0266184879674915</v>
      </c>
    </row>
    <row r="480" customFormat="false" ht="15" hidden="false" customHeight="false" outlineLevel="0" collapsed="false">
      <c r="A480" s="0" t="n">
        <v>7</v>
      </c>
      <c r="B480" s="0" t="n">
        <v>10500</v>
      </c>
      <c r="C480" s="0" t="n">
        <v>1.408</v>
      </c>
      <c r="D480" s="0" t="n">
        <v>0.28525</v>
      </c>
      <c r="E480" s="0" t="n">
        <f aca="false">IFERROR((C480-D480)/C480/'Project Inputs and Calcs'!$E$11,0)</f>
        <v>0.0265802556818182</v>
      </c>
    </row>
    <row r="481" customFormat="false" ht="15" hidden="false" customHeight="false" outlineLevel="0" collapsed="false">
      <c r="A481" s="0" t="n">
        <v>7</v>
      </c>
      <c r="B481" s="0" t="n">
        <v>10600</v>
      </c>
      <c r="C481" s="0" t="n">
        <v>1.4464</v>
      </c>
      <c r="D481" s="0" t="n">
        <v>0.29472</v>
      </c>
      <c r="E481" s="0" t="n">
        <f aca="false">IFERROR((C481-D481)/C481/'Project Inputs and Calcs'!$E$11,0)</f>
        <v>0.0265412979351032</v>
      </c>
    </row>
    <row r="482" customFormat="false" ht="15" hidden="false" customHeight="false" outlineLevel="0" collapsed="false">
      <c r="A482" s="0" t="n">
        <v>7</v>
      </c>
      <c r="B482" s="0" t="n">
        <v>10700</v>
      </c>
      <c r="C482" s="0" t="n">
        <v>1.4853</v>
      </c>
      <c r="D482" s="0" t="n">
        <v>0.30437</v>
      </c>
      <c r="E482" s="0" t="n">
        <f aca="false">IFERROR((C482-D482)/C482/'Project Inputs and Calcs'!$E$11,0)</f>
        <v>0.0265026145110976</v>
      </c>
    </row>
    <row r="483" customFormat="false" ht="15" hidden="false" customHeight="false" outlineLevel="0" collapsed="false">
      <c r="A483" s="0" t="n">
        <v>7</v>
      </c>
      <c r="B483" s="0" t="n">
        <v>10800</v>
      </c>
      <c r="C483" s="0" t="n">
        <v>1.5246</v>
      </c>
      <c r="D483" s="0" t="n">
        <v>0.3142</v>
      </c>
      <c r="E483" s="0" t="n">
        <f aca="false">IFERROR((C483-D483)/C483/'Project Inputs and Calcs'!$E$11,0)</f>
        <v>0.0264637719183174</v>
      </c>
    </row>
    <row r="484" customFormat="false" ht="15" hidden="false" customHeight="false" outlineLevel="0" collapsed="false">
      <c r="A484" s="0" t="n">
        <v>7</v>
      </c>
      <c r="B484" s="0" t="n">
        <v>10900</v>
      </c>
      <c r="C484" s="0" t="n">
        <v>1.5643</v>
      </c>
      <c r="D484" s="0" t="n">
        <v>0.3242</v>
      </c>
      <c r="E484" s="0" t="n">
        <f aca="false">IFERROR((C484-D484)/C484/'Project Inputs and Calcs'!$E$11,0)</f>
        <v>0.0264250250378231</v>
      </c>
    </row>
    <row r="485" customFormat="false" ht="15" hidden="false" customHeight="false" outlineLevel="0" collapsed="false">
      <c r="A485" s="0" t="n">
        <v>7</v>
      </c>
      <c r="B485" s="0" t="n">
        <v>11000</v>
      </c>
      <c r="C485" s="0" t="n">
        <v>1.6044</v>
      </c>
      <c r="D485" s="0" t="n">
        <v>0.33437</v>
      </c>
      <c r="E485" s="0" t="n">
        <f aca="false">IFERROR((C485-D485)/C485/'Project Inputs and Calcs'!$E$11,0)</f>
        <v>0.0263863957450345</v>
      </c>
    </row>
    <row r="486" customFormat="false" ht="15" hidden="false" customHeight="false" outlineLevel="0" collapsed="false">
      <c r="A486" s="0" t="n">
        <v>7</v>
      </c>
      <c r="B486" s="0" t="n">
        <v>11100</v>
      </c>
      <c r="C486" s="0" t="n">
        <v>1.6449</v>
      </c>
      <c r="D486" s="0" t="n">
        <v>0.34473</v>
      </c>
      <c r="E486" s="0" t="n">
        <f aca="false">IFERROR((C486-D486)/C486/'Project Inputs and Calcs'!$E$11,0)</f>
        <v>0.0263474983281658</v>
      </c>
    </row>
    <row r="487" customFormat="false" ht="15" hidden="false" customHeight="false" outlineLevel="0" collapsed="false">
      <c r="A487" s="0" t="n">
        <v>7</v>
      </c>
      <c r="B487" s="0" t="n">
        <v>11200</v>
      </c>
      <c r="C487" s="0" t="n">
        <v>1.6858</v>
      </c>
      <c r="D487" s="0" t="n">
        <v>0.35526</v>
      </c>
      <c r="E487" s="0" t="n">
        <f aca="false">IFERROR((C487-D487)/C487/'Project Inputs and Calcs'!$E$11,0)</f>
        <v>0.026308775260015</v>
      </c>
    </row>
    <row r="488" customFormat="false" ht="15" hidden="false" customHeight="false" outlineLevel="0" collapsed="false">
      <c r="A488" s="0" t="n">
        <v>7</v>
      </c>
      <c r="B488" s="0" t="n">
        <v>11300</v>
      </c>
      <c r="C488" s="0" t="n">
        <v>1.7271</v>
      </c>
      <c r="D488" s="0" t="n">
        <v>0.36597</v>
      </c>
      <c r="E488" s="0" t="n">
        <f aca="false">IFERROR((C488-D488)/C488/'Project Inputs and Calcs'!$E$11,0)</f>
        <v>0.0262700480574373</v>
      </c>
    </row>
    <row r="489" customFormat="false" ht="15" hidden="false" customHeight="false" outlineLevel="0" collapsed="false">
      <c r="A489" s="0" t="n">
        <v>7</v>
      </c>
      <c r="B489" s="0" t="n">
        <v>11400</v>
      </c>
      <c r="C489" s="0" t="n">
        <v>1.7688</v>
      </c>
      <c r="D489" s="0" t="n">
        <v>0.37685</v>
      </c>
      <c r="E489" s="0" t="n">
        <f aca="false">IFERROR((C489-D489)/C489/'Project Inputs and Calcs'!$E$11,0)</f>
        <v>0.0262315317352631</v>
      </c>
    </row>
    <row r="490" customFormat="false" ht="15" hidden="false" customHeight="false" outlineLevel="0" collapsed="false">
      <c r="A490" s="0" t="n">
        <v>7</v>
      </c>
      <c r="B490" s="0" t="n">
        <v>11500</v>
      </c>
      <c r="C490" s="0" t="n">
        <v>1.8109</v>
      </c>
      <c r="D490" s="0" t="n">
        <v>0.38767</v>
      </c>
      <c r="E490" s="0" t="n">
        <f aca="false">IFERROR((C490-D490)/C490/'Project Inputs and Calcs'!$E$11,0)</f>
        <v>0.0261974708708377</v>
      </c>
    </row>
    <row r="491" customFormat="false" ht="15" hidden="false" customHeight="false" outlineLevel="0" collapsed="false">
      <c r="A491" s="0" t="n">
        <v>7</v>
      </c>
      <c r="B491" s="0" t="n">
        <v>11600</v>
      </c>
      <c r="C491" s="0" t="n">
        <v>1.8534</v>
      </c>
      <c r="D491" s="0" t="n">
        <v>0.38319</v>
      </c>
      <c r="E491" s="0" t="n">
        <f aca="false">IFERROR((C491-D491)/C491/'Project Inputs and Calcs'!$E$11,0)</f>
        <v>0.0264416747599007</v>
      </c>
    </row>
    <row r="492" customFormat="false" ht="15" hidden="false" customHeight="false" outlineLevel="0" collapsed="false">
      <c r="A492" s="0" t="n">
        <v>7</v>
      </c>
      <c r="B492" s="0" t="n">
        <v>11700</v>
      </c>
      <c r="C492" s="0" t="n">
        <v>1.8963</v>
      </c>
      <c r="D492" s="0" t="n">
        <v>0.41062</v>
      </c>
      <c r="E492" s="0" t="n">
        <f aca="false">IFERROR((C492-D492)/C492/'Project Inputs and Calcs'!$E$11,0)</f>
        <v>0.0261154177433247</v>
      </c>
    </row>
    <row r="493" customFormat="false" ht="15" hidden="false" customHeight="false" outlineLevel="0" collapsed="false">
      <c r="A493" s="0" t="n">
        <v>7</v>
      </c>
      <c r="B493" s="0" t="n">
        <v>11800</v>
      </c>
      <c r="C493" s="0" t="n">
        <v>1.9395</v>
      </c>
      <c r="D493" s="0" t="n">
        <v>0.42223</v>
      </c>
      <c r="E493" s="0" t="n">
        <f aca="false">IFERROR((C493-D493)/C493/'Project Inputs and Calcs'!$E$11,0)</f>
        <v>0.0260766520580906</v>
      </c>
    </row>
    <row r="494" customFormat="false" ht="15" hidden="false" customHeight="false" outlineLevel="0" collapsed="false">
      <c r="A494" s="0" t="n">
        <v>7</v>
      </c>
      <c r="B494" s="0" t="n">
        <v>11900</v>
      </c>
      <c r="C494" s="0" t="n">
        <v>1.9832</v>
      </c>
      <c r="D494" s="0" t="n">
        <v>0.43404</v>
      </c>
      <c r="E494" s="0" t="n">
        <f aca="false">IFERROR((C494-D494)/C494/'Project Inputs and Calcs'!$E$11,0)</f>
        <v>0.0260380529783515</v>
      </c>
    </row>
    <row r="495" customFormat="false" ht="15" hidden="false" customHeight="false" outlineLevel="0" collapsed="false">
      <c r="A495" s="0" t="n">
        <v>7</v>
      </c>
      <c r="B495" s="0" t="n">
        <v>12000</v>
      </c>
      <c r="C495" s="0" t="n">
        <v>2.0272</v>
      </c>
      <c r="D495" s="0" t="n">
        <v>0.44602</v>
      </c>
      <c r="E495" s="0" t="n">
        <f aca="false">IFERROR((C495-D495)/C495/'Project Inputs and Calcs'!$E$11,0)</f>
        <v>0.025999408050513</v>
      </c>
    </row>
    <row r="496" customFormat="false" ht="15" hidden="false" customHeight="false" outlineLevel="0" collapsed="false">
      <c r="A496" s="0" t="n">
        <v>7</v>
      </c>
      <c r="B496" s="0" t="n">
        <v>12100</v>
      </c>
      <c r="C496" s="0" t="n">
        <v>2.0715</v>
      </c>
      <c r="D496" s="0" t="n">
        <v>0.45819</v>
      </c>
      <c r="E496" s="0" t="n">
        <f aca="false">IFERROR((C496-D496)/C496/'Project Inputs and Calcs'!$E$11,0)</f>
        <v>0.025960415158098</v>
      </c>
    </row>
    <row r="497" customFormat="false" ht="15" hidden="false" customHeight="false" outlineLevel="0" collapsed="false">
      <c r="A497" s="0" t="n">
        <v>7</v>
      </c>
      <c r="B497" s="0" t="n">
        <v>12200</v>
      </c>
      <c r="C497" s="0" t="n">
        <v>2.1163</v>
      </c>
      <c r="D497" s="0" t="n">
        <v>0.47055</v>
      </c>
      <c r="E497" s="0" t="n">
        <f aca="false">IFERROR((C497-D497)/C497/'Project Inputs and Calcs'!$E$11,0)</f>
        <v>0.0259218132274882</v>
      </c>
    </row>
    <row r="498" customFormat="false" ht="15" hidden="false" customHeight="false" outlineLevel="0" collapsed="false">
      <c r="A498" s="0" t="n">
        <v>7</v>
      </c>
      <c r="B498" s="0" t="n">
        <v>12300</v>
      </c>
      <c r="C498" s="0" t="n">
        <v>2.1614</v>
      </c>
      <c r="D498" s="0" t="n">
        <v>0.48309</v>
      </c>
      <c r="E498" s="0" t="n">
        <f aca="false">IFERROR((C498-D498)/C498/'Project Inputs and Calcs'!$E$11,0)</f>
        <v>0.0258830696153728</v>
      </c>
    </row>
    <row r="499" customFormat="false" ht="15" hidden="false" customHeight="false" outlineLevel="0" collapsed="false">
      <c r="A499" s="0" t="n">
        <v>7</v>
      </c>
      <c r="B499" s="0" t="n">
        <v>12400</v>
      </c>
      <c r="C499" s="0" t="n">
        <v>2.2068</v>
      </c>
      <c r="D499" s="0" t="n">
        <v>0.49581</v>
      </c>
      <c r="E499" s="0" t="n">
        <f aca="false">IFERROR((C499-D499)/C499/'Project Inputs and Calcs'!$E$11,0)</f>
        <v>0.0258442088091354</v>
      </c>
    </row>
    <row r="500" customFormat="false" ht="15" hidden="false" customHeight="false" outlineLevel="0" collapsed="false">
      <c r="A500" s="0" t="n">
        <v>7</v>
      </c>
      <c r="B500" s="0" t="n">
        <v>12500</v>
      </c>
      <c r="C500" s="0" t="n">
        <v>2.2526</v>
      </c>
      <c r="D500" s="0" t="n">
        <v>0.50871</v>
      </c>
      <c r="E500" s="0" t="n">
        <f aca="false">IFERROR((C500-D500)/C500/'Project Inputs and Calcs'!$E$11,0)</f>
        <v>0.0258055876172719</v>
      </c>
    </row>
    <row r="501" customFormat="false" ht="15" hidden="false" customHeight="false" outlineLevel="0" collapsed="false">
      <c r="A501" s="0" t="n">
        <v>7</v>
      </c>
      <c r="B501" s="0" t="n">
        <v>12600</v>
      </c>
      <c r="C501" s="0" t="n">
        <v>2.2988</v>
      </c>
      <c r="D501" s="0" t="n">
        <v>0.51585</v>
      </c>
      <c r="E501" s="0" t="n">
        <f aca="false">IFERROR((C501-D501)/C501/'Project Inputs and Calcs'!$E$11,0)</f>
        <v>0.025853343773563</v>
      </c>
    </row>
    <row r="502" customFormat="false" ht="15" hidden="false" customHeight="false" outlineLevel="0" collapsed="false">
      <c r="A502" s="0" t="n">
        <v>7</v>
      </c>
      <c r="B502" s="0" t="n">
        <v>12700</v>
      </c>
      <c r="C502" s="0" t="n">
        <v>2.3454</v>
      </c>
      <c r="D502" s="0" t="n">
        <v>0.51077</v>
      </c>
      <c r="E502" s="0" t="n">
        <f aca="false">IFERROR((C502-D502)/C502/'Project Inputs and Calcs'!$E$11,0)</f>
        <v>0.026074159347375</v>
      </c>
    </row>
    <row r="503" customFormat="false" ht="15" hidden="false" customHeight="false" outlineLevel="0" collapsed="false">
      <c r="A503" s="0" t="n">
        <v>7</v>
      </c>
      <c r="B503" s="0" t="n">
        <v>12800</v>
      </c>
      <c r="C503" s="0" t="n">
        <v>2.3922</v>
      </c>
      <c r="D503" s="0" t="n">
        <v>0.54857</v>
      </c>
      <c r="E503" s="0" t="n">
        <f aca="false">IFERROR((C503-D503)/C503/'Project Inputs and Calcs'!$E$11,0)</f>
        <v>0.0256894629768971</v>
      </c>
    </row>
    <row r="504" customFormat="false" ht="15" hidden="false" customHeight="false" outlineLevel="0" collapsed="false">
      <c r="A504" s="0" t="n">
        <v>7</v>
      </c>
      <c r="B504" s="0" t="n">
        <v>12900</v>
      </c>
      <c r="C504" s="0" t="n">
        <v>2.4394</v>
      </c>
      <c r="D504" s="0" t="n">
        <v>0.56224</v>
      </c>
      <c r="E504" s="0" t="n">
        <f aca="false">IFERROR((C504-D504)/C504/'Project Inputs and Calcs'!$E$11,0)</f>
        <v>0.0256505698122489</v>
      </c>
    </row>
    <row r="505" customFormat="false" ht="15" hidden="false" customHeight="false" outlineLevel="0" collapsed="false">
      <c r="A505" s="0" t="n">
        <v>7</v>
      </c>
      <c r="B505" s="0" t="n">
        <v>13000</v>
      </c>
      <c r="C505" s="0" t="n">
        <v>2.4709</v>
      </c>
      <c r="D505" s="0" t="n">
        <v>0.58313</v>
      </c>
      <c r="E505" s="0" t="n">
        <f aca="false">IFERROR((C505-D505)/C505/'Project Inputs and Calcs'!$E$11,0)</f>
        <v>0.0254666990435334</v>
      </c>
    </row>
    <row r="506" customFormat="false" ht="15" hidden="false" customHeight="false" outlineLevel="0" collapsed="false">
      <c r="A506" s="0" t="n">
        <v>7</v>
      </c>
      <c r="B506" s="0" t="n">
        <v>13100</v>
      </c>
      <c r="C506" s="0" t="n">
        <v>2.5349</v>
      </c>
      <c r="D506" s="0" t="n">
        <v>0.59013</v>
      </c>
      <c r="E506" s="0" t="n">
        <f aca="false">IFERROR((C506-D506)/C506/'Project Inputs and Calcs'!$E$11,0)</f>
        <v>0.0255732639025866</v>
      </c>
    </row>
    <row r="507" customFormat="false" ht="15" hidden="false" customHeight="false" outlineLevel="0" collapsed="false">
      <c r="A507" s="0" t="n">
        <v>7</v>
      </c>
      <c r="B507" s="0" t="n">
        <v>13200</v>
      </c>
      <c r="C507" s="0" t="n">
        <v>2.5832</v>
      </c>
      <c r="D507" s="0" t="n">
        <v>0.60436</v>
      </c>
      <c r="E507" s="0" t="n">
        <f aca="false">IFERROR((C507-D507)/C507/'Project Inputs and Calcs'!$E$11,0)</f>
        <v>0.0255347372767627</v>
      </c>
    </row>
    <row r="508" customFormat="false" ht="15" hidden="false" customHeight="false" outlineLevel="0" collapsed="false">
      <c r="A508" s="0" t="n">
        <v>7</v>
      </c>
      <c r="B508" s="0" t="n">
        <v>13300</v>
      </c>
      <c r="C508" s="0" t="n">
        <v>2.6317</v>
      </c>
      <c r="D508" s="0" t="n">
        <v>0.61878</v>
      </c>
      <c r="E508" s="0" t="n">
        <f aca="false">IFERROR((C508-D508)/C508/'Project Inputs and Calcs'!$E$11,0)</f>
        <v>0.0254958138592291</v>
      </c>
    </row>
    <row r="509" customFormat="false" ht="15" hidden="false" customHeight="false" outlineLevel="0" collapsed="false">
      <c r="A509" s="0" t="n">
        <v>7</v>
      </c>
      <c r="B509" s="0" t="n">
        <v>13400</v>
      </c>
      <c r="C509" s="0" t="n">
        <v>2.6806</v>
      </c>
      <c r="D509" s="0" t="n">
        <v>0.63339</v>
      </c>
      <c r="E509" s="0" t="n">
        <f aca="false">IFERROR((C509-D509)/C509/'Project Inputs and Calcs'!$E$11,0)</f>
        <v>0.0254571115919322</v>
      </c>
    </row>
    <row r="510" customFormat="false" ht="15" hidden="false" customHeight="false" outlineLevel="0" collapsed="false">
      <c r="A510" s="0" t="n">
        <v>7</v>
      </c>
      <c r="B510" s="0" t="n">
        <v>13500</v>
      </c>
      <c r="C510" s="0" t="n">
        <v>2.7299</v>
      </c>
      <c r="D510" s="0" t="n">
        <v>0.64819</v>
      </c>
      <c r="E510" s="0" t="n">
        <f aca="false">IFERROR((C510-D510)/C510/'Project Inputs and Calcs'!$E$11,0)</f>
        <v>0.0254186356032578</v>
      </c>
    </row>
    <row r="511" customFormat="false" ht="15" hidden="false" customHeight="false" outlineLevel="0" collapsed="false">
      <c r="A511" s="0" t="n">
        <v>7</v>
      </c>
      <c r="B511" s="0" t="n">
        <v>13600</v>
      </c>
      <c r="C511" s="0" t="n">
        <v>2.7794</v>
      </c>
      <c r="D511" s="0" t="n">
        <v>0.66317</v>
      </c>
      <c r="E511" s="0" t="n">
        <f aca="false">IFERROR((C511-D511)/C511/'Project Inputs and Calcs'!$E$11,0)</f>
        <v>0.0253799381161402</v>
      </c>
    </row>
    <row r="512" customFormat="false" ht="15" hidden="false" customHeight="false" outlineLevel="0" collapsed="false">
      <c r="A512" s="0" t="n">
        <v>7</v>
      </c>
      <c r="B512" s="0" t="n">
        <v>13700</v>
      </c>
      <c r="C512" s="0" t="n">
        <v>2.8293</v>
      </c>
      <c r="D512" s="0" t="n">
        <v>0.67835</v>
      </c>
      <c r="E512" s="0" t="n">
        <f aca="false">IFERROR((C512-D512)/C512/'Project Inputs and Calcs'!$E$11,0)</f>
        <v>0.0253413683007576</v>
      </c>
    </row>
    <row r="513" customFormat="false" ht="15" hidden="false" customHeight="false" outlineLevel="0" collapsed="false">
      <c r="A513" s="0" t="n">
        <v>7</v>
      </c>
      <c r="B513" s="0" t="n">
        <v>13800</v>
      </c>
      <c r="C513" s="0" t="n">
        <v>2.8795</v>
      </c>
      <c r="D513" s="0" t="n">
        <v>0.69373</v>
      </c>
      <c r="E513" s="0" t="n">
        <f aca="false">IFERROR((C513-D513)/C513/'Project Inputs and Calcs'!$E$11,0)</f>
        <v>0.0253026567112346</v>
      </c>
    </row>
    <row r="514" customFormat="false" ht="15" hidden="false" customHeight="false" outlineLevel="0" collapsed="false">
      <c r="A514" s="0" t="n">
        <v>7</v>
      </c>
      <c r="B514" s="0" t="n">
        <v>13900</v>
      </c>
      <c r="C514" s="0" t="n">
        <v>2.93</v>
      </c>
      <c r="D514" s="0" t="n">
        <v>0.7093</v>
      </c>
      <c r="E514" s="0" t="n">
        <f aca="false">IFERROR((C514-D514)/C514/'Project Inputs and Calcs'!$E$11,0)</f>
        <v>0.02526393629124</v>
      </c>
    </row>
    <row r="515" customFormat="false" ht="15" hidden="false" customHeight="false" outlineLevel="0" collapsed="false">
      <c r="A515" s="0" t="n">
        <v>7</v>
      </c>
      <c r="B515" s="0" t="n">
        <v>14000</v>
      </c>
      <c r="C515" s="0" t="n">
        <v>2.9809</v>
      </c>
      <c r="D515" s="0" t="n">
        <v>0.72507</v>
      </c>
      <c r="E515" s="0" t="n">
        <f aca="false">IFERROR((C515-D515)/C515/'Project Inputs and Calcs'!$E$11,0)</f>
        <v>0.0252253793597012</v>
      </c>
    </row>
    <row r="516" customFormat="false" ht="15" hidden="false" customHeight="false" outlineLevel="0" collapsed="false">
      <c r="A516" s="0" t="n">
        <v>7</v>
      </c>
      <c r="B516" s="0" t="n">
        <v>14100</v>
      </c>
      <c r="C516" s="0" t="n">
        <v>3.032</v>
      </c>
      <c r="D516" s="0" t="n">
        <v>0.74102</v>
      </c>
      <c r="E516" s="0" t="n">
        <f aca="false">IFERROR((C516-D516)/C516/'Project Inputs and Calcs'!$E$11,0)</f>
        <v>0.0251866754617414</v>
      </c>
    </row>
    <row r="517" customFormat="false" ht="15" hidden="false" customHeight="false" outlineLevel="0" collapsed="false">
      <c r="A517" s="0" t="n">
        <v>7</v>
      </c>
      <c r="B517" s="0" t="n">
        <v>14200</v>
      </c>
      <c r="C517" s="0" t="n">
        <v>3.0834</v>
      </c>
      <c r="D517" s="0" t="n">
        <v>0.75717</v>
      </c>
      <c r="E517" s="0" t="n">
        <f aca="false">IFERROR((C517-D517)/C517/'Project Inputs and Calcs'!$E$11,0)</f>
        <v>0.0251478886942985</v>
      </c>
    </row>
    <row r="518" customFormat="false" ht="15" hidden="false" customHeight="false" outlineLevel="0" collapsed="false">
      <c r="A518" s="0" t="n">
        <v>7</v>
      </c>
      <c r="B518" s="0" t="n">
        <v>14300</v>
      </c>
      <c r="C518" s="0" t="n">
        <v>3.1352</v>
      </c>
      <c r="D518" s="0" t="n">
        <v>0.77351</v>
      </c>
      <c r="E518" s="0" t="n">
        <f aca="false">IFERROR((C518-D518)/C518/'Project Inputs and Calcs'!$E$11,0)</f>
        <v>0.0251094029089053</v>
      </c>
    </row>
    <row r="519" customFormat="false" ht="15" hidden="false" customHeight="false" outlineLevel="0" collapsed="false">
      <c r="A519" s="0" t="n">
        <v>7</v>
      </c>
      <c r="B519" s="0" t="n">
        <v>14400</v>
      </c>
      <c r="C519" s="0" t="n">
        <v>3.1873</v>
      </c>
      <c r="D519" s="0" t="n">
        <v>0.79004</v>
      </c>
      <c r="E519" s="0" t="n">
        <f aca="false">IFERROR((C519-D519)/C519/'Project Inputs and Calcs'!$E$11,0)</f>
        <v>0.0250709587006766</v>
      </c>
    </row>
    <row r="520" customFormat="false" ht="15" hidden="false" customHeight="false" outlineLevel="0" collapsed="false">
      <c r="A520" s="0" t="n">
        <v>7</v>
      </c>
      <c r="B520" s="0" t="n">
        <v>14500</v>
      </c>
      <c r="C520" s="0" t="n">
        <v>3.2396</v>
      </c>
      <c r="D520" s="0" t="n">
        <v>0.80677</v>
      </c>
      <c r="E520" s="0" t="n">
        <f aca="false">IFERROR((C520-D520)/C520/'Project Inputs and Calcs'!$E$11,0)</f>
        <v>0.0250322056220933</v>
      </c>
    </row>
    <row r="521" customFormat="false" ht="15" hidden="false" customHeight="false" outlineLevel="0" collapsed="false">
      <c r="A521" s="0" t="n">
        <v>7</v>
      </c>
      <c r="B521" s="0" t="n">
        <v>14600</v>
      </c>
      <c r="C521" s="0" t="n">
        <v>3.2923</v>
      </c>
      <c r="D521" s="0" t="n">
        <v>0.82369</v>
      </c>
      <c r="E521" s="0" t="n">
        <f aca="false">IFERROR((C521-D521)/C521/'Project Inputs and Calcs'!$E$11,0)</f>
        <v>0.0249937733499377</v>
      </c>
    </row>
    <row r="522" customFormat="false" ht="15" hidden="false" customHeight="false" outlineLevel="0" collapsed="false">
      <c r="A522" s="0" t="n">
        <v>7</v>
      </c>
      <c r="B522" s="0" t="n">
        <v>14700</v>
      </c>
      <c r="C522" s="0" t="n">
        <v>3.3452</v>
      </c>
      <c r="D522" s="0" t="n">
        <v>0.8408</v>
      </c>
      <c r="E522" s="0" t="n">
        <f aca="false">IFERROR((C522-D522)/C522/'Project Inputs and Calcs'!$E$11,0)</f>
        <v>0.0249551596317111</v>
      </c>
    </row>
    <row r="523" customFormat="false" ht="15" hidden="false" customHeight="false" outlineLevel="0" collapsed="false">
      <c r="A523" s="0" t="n">
        <v>7</v>
      </c>
      <c r="B523" s="0" t="n">
        <v>14800</v>
      </c>
      <c r="C523" s="0" t="n">
        <v>3.3984</v>
      </c>
      <c r="D523" s="0" t="n">
        <v>0.85811</v>
      </c>
      <c r="E523" s="0" t="n">
        <f aca="false">IFERROR((C523-D523)/C523/'Project Inputs and Calcs'!$E$11,0)</f>
        <v>0.0249165293471438</v>
      </c>
    </row>
    <row r="524" customFormat="false" ht="15" hidden="false" customHeight="false" outlineLevel="0" collapsed="false">
      <c r="A524" s="0" t="n">
        <v>7</v>
      </c>
      <c r="B524" s="0" t="n">
        <v>14900</v>
      </c>
      <c r="C524" s="0" t="n">
        <v>3.452</v>
      </c>
      <c r="D524" s="0" t="n">
        <v>0.87563</v>
      </c>
      <c r="E524" s="0" t="n">
        <f aca="false">IFERROR((C524-D524)/C524/'Project Inputs and Calcs'!$E$11,0)</f>
        <v>0.0248780417149479</v>
      </c>
    </row>
    <row r="525" customFormat="false" ht="15" hidden="false" customHeight="false" outlineLevel="0" collapsed="false">
      <c r="A525" s="0" t="n">
        <v>7</v>
      </c>
      <c r="B525" s="0" t="n">
        <v>15000</v>
      </c>
      <c r="C525" s="0" t="n">
        <v>3.5058</v>
      </c>
      <c r="D525" s="0" t="n">
        <v>0.89334</v>
      </c>
      <c r="E525" s="0" t="n">
        <f aca="false">IFERROR((C525-D525)/C525/'Project Inputs and Calcs'!$E$11,0)</f>
        <v>0.0248394089794056</v>
      </c>
    </row>
    <row r="526" customFormat="false" ht="15" hidden="false" customHeight="false" outlineLevel="0" collapsed="false">
      <c r="A526" s="0" t="n">
        <v>7</v>
      </c>
      <c r="B526" s="0" t="n">
        <v>15100</v>
      </c>
      <c r="C526" s="0" t="n">
        <v>3.5599</v>
      </c>
      <c r="D526" s="0" t="n">
        <v>0.91124</v>
      </c>
      <c r="E526" s="0" t="n">
        <f aca="false">IFERROR((C526-D526)/C526/'Project Inputs and Calcs'!$E$11,0)</f>
        <v>0.0248008839199603</v>
      </c>
    </row>
    <row r="527" customFormat="false" ht="15" hidden="false" customHeight="false" outlineLevel="0" collapsed="false">
      <c r="A527" s="0" t="n">
        <v>7</v>
      </c>
      <c r="B527" s="0" t="n">
        <v>15200</v>
      </c>
      <c r="C527" s="0" t="n">
        <v>3.6143</v>
      </c>
      <c r="D527" s="0" t="n">
        <v>0.92934</v>
      </c>
      <c r="E527" s="0" t="n">
        <f aca="false">IFERROR((C527-D527)/C527/'Project Inputs and Calcs'!$E$11,0)</f>
        <v>0.0247623790683304</v>
      </c>
    </row>
    <row r="528" customFormat="false" ht="15" hidden="false" customHeight="false" outlineLevel="0" collapsed="false">
      <c r="A528" s="0" t="n">
        <v>7</v>
      </c>
      <c r="B528" s="0" t="n">
        <v>15300</v>
      </c>
      <c r="C528" s="0" t="n">
        <v>3.6689</v>
      </c>
      <c r="D528" s="0" t="n">
        <v>0.94764</v>
      </c>
      <c r="E528" s="0" t="n">
        <f aca="false">IFERROR((C528-D528)/C528/'Project Inputs and Calcs'!$E$11,0)</f>
        <v>0.0247236683111196</v>
      </c>
    </row>
    <row r="529" customFormat="false" ht="15" hidden="false" customHeight="false" outlineLevel="0" collapsed="false">
      <c r="A529" s="0" t="n">
        <v>7</v>
      </c>
      <c r="B529" s="0" t="n">
        <v>15400</v>
      </c>
      <c r="C529" s="0" t="n">
        <v>3.7238</v>
      </c>
      <c r="D529" s="0" t="n">
        <v>0.96613</v>
      </c>
      <c r="E529" s="0" t="n">
        <f aca="false">IFERROR((C529-D529)/C529/'Project Inputs and Calcs'!$E$11,0)</f>
        <v>0.0246850887086668</v>
      </c>
    </row>
    <row r="530" customFormat="false" ht="15" hidden="false" customHeight="false" outlineLevel="0" collapsed="false">
      <c r="A530" s="0" t="n">
        <v>7</v>
      </c>
      <c r="B530" s="0" t="n">
        <v>15500</v>
      </c>
      <c r="C530" s="0" t="n">
        <v>3.7791</v>
      </c>
      <c r="D530" s="0" t="n">
        <v>0.98481</v>
      </c>
      <c r="E530" s="0" t="n">
        <f aca="false">IFERROR((C530-D530)/C530/'Project Inputs and Calcs'!$E$11,0)</f>
        <v>0.024646873594242</v>
      </c>
    </row>
    <row r="531" customFormat="false" ht="15" hidden="false" customHeight="false" outlineLevel="0" collapsed="false">
      <c r="A531" s="0" t="n">
        <v>7</v>
      </c>
      <c r="B531" s="0" t="n">
        <v>15600</v>
      </c>
      <c r="C531" s="0" t="n">
        <v>3.8346</v>
      </c>
      <c r="D531" s="0" t="n">
        <v>1.0037</v>
      </c>
      <c r="E531" s="0" t="n">
        <f aca="false">IFERROR((C531-D531)/C531/'Project Inputs and Calcs'!$E$11,0)</f>
        <v>0.0246083902710409</v>
      </c>
    </row>
    <row r="532" customFormat="false" ht="15" hidden="false" customHeight="false" outlineLevel="0" collapsed="false">
      <c r="A532" s="0" t="n">
        <v>7</v>
      </c>
      <c r="B532" s="0" t="n">
        <v>15700</v>
      </c>
      <c r="C532" s="0" t="n">
        <v>3.8903</v>
      </c>
      <c r="D532" s="0" t="n">
        <v>1.0228</v>
      </c>
      <c r="E532" s="0" t="n">
        <f aca="false">IFERROR((C532-D532)/C532/'Project Inputs and Calcs'!$E$11,0)</f>
        <v>0.0245696561533386</v>
      </c>
    </row>
    <row r="533" customFormat="false" ht="15" hidden="false" customHeight="false" outlineLevel="0" collapsed="false">
      <c r="A533" s="0" t="n">
        <v>7</v>
      </c>
      <c r="B533" s="0" t="n">
        <v>15800</v>
      </c>
      <c r="C533" s="0" t="n">
        <v>3.9463</v>
      </c>
      <c r="D533" s="0" t="n">
        <v>1.042</v>
      </c>
      <c r="E533" s="0" t="n">
        <f aca="false">IFERROR((C533-D533)/C533/'Project Inputs and Calcs'!$E$11,0)</f>
        <v>0.0245318399513468</v>
      </c>
    </row>
    <row r="534" customFormat="false" ht="15" hidden="false" customHeight="false" outlineLevel="0" collapsed="false">
      <c r="A534" s="0" t="n">
        <v>7</v>
      </c>
      <c r="B534" s="0" t="n">
        <v>15900</v>
      </c>
      <c r="C534" s="0" t="n">
        <v>4.0026</v>
      </c>
      <c r="D534" s="0" t="n">
        <v>1.0615</v>
      </c>
      <c r="E534" s="0" t="n">
        <f aca="false">IFERROR((C534-D534)/C534/'Project Inputs and Calcs'!$E$11,0)</f>
        <v>0.0244932460567298</v>
      </c>
    </row>
    <row r="535" customFormat="false" ht="15" hidden="false" customHeight="false" outlineLevel="0" collapsed="false">
      <c r="A535" s="0" t="n">
        <v>7</v>
      </c>
      <c r="B535" s="0" t="n">
        <v>16000</v>
      </c>
      <c r="C535" s="0" t="n">
        <v>4.0591</v>
      </c>
      <c r="D535" s="0" t="n">
        <v>1.0812</v>
      </c>
      <c r="E535" s="0" t="n">
        <f aca="false">IFERROR((C535-D535)/C535/'Project Inputs and Calcs'!$E$11,0)</f>
        <v>0.0244545178323602</v>
      </c>
    </row>
    <row r="536" customFormat="false" ht="15" hidden="false" customHeight="false" outlineLevel="0" collapsed="false">
      <c r="A536" s="0" t="n">
        <v>7</v>
      </c>
      <c r="B536" s="0" t="n">
        <v>16100</v>
      </c>
      <c r="C536" s="0" t="n">
        <v>4.1159</v>
      </c>
      <c r="D536" s="0" t="n">
        <v>1.1011</v>
      </c>
      <c r="E536" s="0" t="n">
        <f aca="false">IFERROR((C536-D536)/C536/'Project Inputs and Calcs'!$E$11,0)</f>
        <v>0.0244158831199333</v>
      </c>
    </row>
    <row r="537" customFormat="false" ht="15" hidden="false" customHeight="false" outlineLevel="0" collapsed="false">
      <c r="A537" s="0" t="n">
        <v>7</v>
      </c>
      <c r="B537" s="0" t="n">
        <v>16200</v>
      </c>
      <c r="C537" s="0" t="n">
        <v>4.173</v>
      </c>
      <c r="D537" s="0" t="n">
        <v>1.1211</v>
      </c>
      <c r="E537" s="0" t="n">
        <f aca="false">IFERROR((C537-D537)/C537/'Project Inputs and Calcs'!$E$11,0)</f>
        <v>0.0243781452192667</v>
      </c>
    </row>
    <row r="538" customFormat="false" ht="15" hidden="false" customHeight="false" outlineLevel="0" collapsed="false">
      <c r="A538" s="0" t="n">
        <v>7</v>
      </c>
      <c r="B538" s="0" t="n">
        <v>16300</v>
      </c>
      <c r="C538" s="0" t="n">
        <v>4.2303</v>
      </c>
      <c r="D538" s="0" t="n">
        <v>1.1414</v>
      </c>
      <c r="E538" s="0" t="n">
        <f aca="false">IFERROR((C538-D538)/C538/'Project Inputs and Calcs'!$E$11,0)</f>
        <v>0.024339487349203</v>
      </c>
    </row>
    <row r="539" customFormat="false" ht="15" hidden="false" customHeight="false" outlineLevel="0" collapsed="false">
      <c r="A539" s="0" t="n">
        <v>7</v>
      </c>
      <c r="B539" s="0" t="n">
        <v>16400</v>
      </c>
      <c r="C539" s="0" t="n">
        <v>4.2879</v>
      </c>
      <c r="D539" s="0" t="n">
        <v>1.1619</v>
      </c>
      <c r="E539" s="0" t="n">
        <f aca="false">IFERROR((C539-D539)/C539/'Project Inputs and Calcs'!$E$11,0)</f>
        <v>0.0243009398540078</v>
      </c>
    </row>
    <row r="540" customFormat="false" ht="15" hidden="false" customHeight="false" outlineLevel="0" collapsed="false">
      <c r="A540" s="0" t="n">
        <v>7</v>
      </c>
      <c r="B540" s="0" t="n">
        <v>16500</v>
      </c>
      <c r="C540" s="0" t="n">
        <v>4.3456</v>
      </c>
      <c r="D540" s="0" t="n">
        <v>1.1825</v>
      </c>
      <c r="E540" s="0" t="n">
        <f aca="false">IFERROR((C540-D540)/C540/'Project Inputs and Calcs'!$E$11,0)</f>
        <v>0.0242628559155621</v>
      </c>
    </row>
    <row r="541" customFormat="false" ht="15" hidden="false" customHeight="false" outlineLevel="0" collapsed="false">
      <c r="A541" s="0" t="n">
        <v>7</v>
      </c>
      <c r="B541" s="0" t="n">
        <v>16600</v>
      </c>
      <c r="C541" s="0" t="n">
        <v>4.4037</v>
      </c>
      <c r="D541" s="0" t="n">
        <v>1.2034</v>
      </c>
      <c r="E541" s="0" t="n">
        <f aca="false">IFERROR((C541-D541)/C541/'Project Inputs and Calcs'!$E$11,0)</f>
        <v>0.0242243265133108</v>
      </c>
    </row>
    <row r="542" customFormat="false" ht="15" hidden="false" customHeight="false" outlineLevel="0" collapsed="false">
      <c r="A542" s="0" t="n">
        <v>7</v>
      </c>
      <c r="B542" s="0" t="n">
        <v>16700</v>
      </c>
      <c r="C542" s="0" t="n">
        <v>4.462</v>
      </c>
      <c r="D542" s="0" t="n">
        <v>1.2244</v>
      </c>
      <c r="E542" s="0" t="n">
        <f aca="false">IFERROR((C542-D542)/C542/'Project Inputs and Calcs'!$E$11,0)</f>
        <v>0.0241864634692963</v>
      </c>
    </row>
    <row r="543" customFormat="false" ht="15" hidden="false" customHeight="false" outlineLevel="0" collapsed="false">
      <c r="A543" s="0" t="n">
        <v>7</v>
      </c>
      <c r="B543" s="0" t="n">
        <v>16800</v>
      </c>
      <c r="C543" s="0" t="n">
        <v>4.5205</v>
      </c>
      <c r="D543" s="0" t="n">
        <v>1.2457</v>
      </c>
      <c r="E543" s="0" t="n">
        <f aca="false">IFERROR((C543-D543)/C543/'Project Inputs and Calcs'!$E$11,0)</f>
        <v>0.0241477712642407</v>
      </c>
    </row>
    <row r="544" customFormat="false" ht="15" hidden="false" customHeight="false" outlineLevel="0" collapsed="false">
      <c r="A544" s="0" t="n">
        <v>7</v>
      </c>
      <c r="B544" s="0" t="n">
        <v>16900</v>
      </c>
      <c r="C544" s="0" t="n">
        <v>4.5793</v>
      </c>
      <c r="D544" s="0" t="n">
        <v>1.2672</v>
      </c>
      <c r="E544" s="0" t="n">
        <f aca="false">IFERROR((C544-D544)/C544/'Project Inputs and Calcs'!$E$11,0)</f>
        <v>0.024109216110177</v>
      </c>
    </row>
    <row r="545" customFormat="false" ht="15" hidden="false" customHeight="false" outlineLevel="0" collapsed="false">
      <c r="A545" s="0" t="n">
        <v>7</v>
      </c>
      <c r="B545" s="0" t="n">
        <v>17000</v>
      </c>
      <c r="C545" s="0" t="n">
        <v>4.6383</v>
      </c>
      <c r="D545" s="0" t="n">
        <v>1.2888</v>
      </c>
      <c r="E545" s="0" t="n">
        <f aca="false">IFERROR((C545-D545)/C545/'Project Inputs and Calcs'!$E$11,0)</f>
        <v>0.0240713192333398</v>
      </c>
    </row>
    <row r="546" customFormat="false" ht="15" hidden="false" customHeight="false" outlineLevel="0" collapsed="false">
      <c r="A546" s="0" t="n">
        <v>7</v>
      </c>
      <c r="B546" s="0" t="n">
        <v>17100</v>
      </c>
      <c r="C546" s="0" t="n">
        <v>4.6975</v>
      </c>
      <c r="D546" s="0" t="n">
        <v>1.3107</v>
      </c>
      <c r="E546" s="0" t="n">
        <f aca="false">IFERROR((C546-D546)/C546/'Project Inputs and Calcs'!$E$11,0)</f>
        <v>0.0240326414759624</v>
      </c>
    </row>
    <row r="547" customFormat="false" ht="15" hidden="false" customHeight="false" outlineLevel="0" collapsed="false">
      <c r="A547" s="0" t="n">
        <v>7</v>
      </c>
      <c r="B547" s="0" t="n">
        <v>17200</v>
      </c>
      <c r="C547" s="0" t="n">
        <v>4.757</v>
      </c>
      <c r="D547" s="0" t="n">
        <v>1.3327</v>
      </c>
      <c r="E547" s="0" t="n">
        <f aca="false">IFERROR((C547-D547)/C547/'Project Inputs and Calcs'!$E$11,0)</f>
        <v>0.0239948146590989</v>
      </c>
    </row>
    <row r="548" customFormat="false" ht="15" hidden="false" customHeight="false" outlineLevel="0" collapsed="false">
      <c r="A548" s="0" t="n">
        <v>7</v>
      </c>
      <c r="B548" s="0" t="n">
        <v>17300</v>
      </c>
      <c r="C548" s="0" t="n">
        <v>4.8167</v>
      </c>
      <c r="D548" s="0" t="n">
        <v>1.355</v>
      </c>
      <c r="E548" s="0" t="n">
        <f aca="false">IFERROR((C548-D548)/C548/'Project Inputs and Calcs'!$E$11,0)</f>
        <v>0.0239562355969855</v>
      </c>
    </row>
    <row r="549" customFormat="false" ht="15" hidden="false" customHeight="false" outlineLevel="0" collapsed="false">
      <c r="A549" s="0" t="n">
        <v>7</v>
      </c>
      <c r="B549" s="0" t="n">
        <v>17400</v>
      </c>
      <c r="C549" s="0" t="n">
        <v>4.8767</v>
      </c>
      <c r="D549" s="0" t="n">
        <v>1.3774</v>
      </c>
      <c r="E549" s="0" t="n">
        <f aca="false">IFERROR((C549-D549)/C549/'Project Inputs and Calcs'!$E$11,0)</f>
        <v>0.0239184967976979</v>
      </c>
    </row>
    <row r="550" customFormat="false" ht="15" hidden="false" customHeight="false" outlineLevel="0" collapsed="false">
      <c r="A550" s="0" t="n">
        <v>7</v>
      </c>
      <c r="B550" s="0" t="n">
        <v>17500</v>
      </c>
      <c r="C550" s="0" t="n">
        <v>4.9369</v>
      </c>
      <c r="D550" s="0" t="n">
        <v>1.4001</v>
      </c>
      <c r="E550" s="0" t="n">
        <f aca="false">IFERROR((C550-D550)/C550/'Project Inputs and Calcs'!$E$11,0)</f>
        <v>0.0238800326790766</v>
      </c>
    </row>
    <row r="551" customFormat="false" ht="15" hidden="false" customHeight="false" outlineLevel="0" collapsed="false">
      <c r="A551" s="0" t="n">
        <v>7</v>
      </c>
      <c r="B551" s="0" t="n">
        <v>17600</v>
      </c>
      <c r="C551" s="0" t="n">
        <v>4.9972</v>
      </c>
      <c r="D551" s="0" t="n">
        <v>1.4229</v>
      </c>
      <c r="E551" s="0" t="n">
        <f aca="false">IFERROR((C551-D551)/C551/'Project Inputs and Calcs'!$E$11,0)</f>
        <v>0.0238420181968569</v>
      </c>
    </row>
    <row r="552" customFormat="false" ht="15" hidden="false" customHeight="false" outlineLevel="0" collapsed="false">
      <c r="A552" s="0" t="n">
        <v>7</v>
      </c>
      <c r="B552" s="0" t="n">
        <v>17700</v>
      </c>
      <c r="C552" s="0" t="n">
        <v>5.0578</v>
      </c>
      <c r="D552" s="0" t="n">
        <v>1.446</v>
      </c>
      <c r="E552" s="0" t="n">
        <f aca="false">IFERROR((C552-D552)/C552/'Project Inputs and Calcs'!$E$11,0)</f>
        <v>0.0238034982271607</v>
      </c>
    </row>
    <row r="553" customFormat="false" ht="15" hidden="false" customHeight="false" outlineLevel="0" collapsed="false">
      <c r="A553" s="0" t="n">
        <v>7</v>
      </c>
      <c r="B553" s="0" t="n">
        <v>17800</v>
      </c>
      <c r="C553" s="0" t="n">
        <v>5.1178</v>
      </c>
      <c r="D553" s="0" t="n">
        <v>1.4527</v>
      </c>
      <c r="E553" s="0" t="n">
        <f aca="false">IFERROR((C553-D553)/C553/'Project Inputs and Calcs'!$E$11,0)</f>
        <v>0.0238715854468717</v>
      </c>
    </row>
    <row r="554" customFormat="false" ht="15" hidden="false" customHeight="false" outlineLevel="0" collapsed="false">
      <c r="A554" s="0" t="n">
        <v>7</v>
      </c>
      <c r="B554" s="0" t="n">
        <v>17900</v>
      </c>
      <c r="C554" s="0" t="n">
        <v>5.1797</v>
      </c>
      <c r="D554" s="0" t="n">
        <v>1.4927</v>
      </c>
      <c r="E554" s="0" t="n">
        <f aca="false">IFERROR((C554-D554)/C554/'Project Inputs and Calcs'!$E$11,0)</f>
        <v>0.0237272428905149</v>
      </c>
    </row>
    <row r="555" customFormat="false" ht="15" hidden="false" customHeight="false" outlineLevel="0" collapsed="false">
      <c r="A555" s="0" t="n">
        <v>7</v>
      </c>
      <c r="B555" s="0" t="n">
        <v>18000</v>
      </c>
      <c r="C555" s="0" t="n">
        <v>5.241</v>
      </c>
      <c r="D555" s="0" t="n">
        <v>1.5163</v>
      </c>
      <c r="E555" s="0" t="n">
        <f aca="false">IFERROR((C555-D555)/C555/'Project Inputs and Calcs'!$E$11,0)</f>
        <v>0.0236894994593907</v>
      </c>
    </row>
    <row r="556" customFormat="false" ht="15" hidden="false" customHeight="false" outlineLevel="0" collapsed="false">
      <c r="A556" s="0" t="n">
        <v>7</v>
      </c>
      <c r="B556" s="0" t="n">
        <v>18100</v>
      </c>
      <c r="C556" s="0" t="n">
        <v>5.3024</v>
      </c>
      <c r="D556" s="0" t="n">
        <v>1.5402</v>
      </c>
      <c r="E556" s="0" t="n">
        <f aca="false">IFERROR((C556-D556)/C556/'Project Inputs and Calcs'!$E$11,0)</f>
        <v>0.0236509253671294</v>
      </c>
    </row>
    <row r="557" customFormat="false" ht="15" hidden="false" customHeight="false" outlineLevel="0" collapsed="false">
      <c r="A557" s="0" t="n">
        <v>7</v>
      </c>
      <c r="B557" s="0" t="n">
        <v>18200</v>
      </c>
      <c r="C557" s="0" t="n">
        <v>5.3641</v>
      </c>
      <c r="D557" s="0" t="n">
        <v>1.5642</v>
      </c>
      <c r="E557" s="0" t="n">
        <f aca="false">IFERROR((C557-D557)/C557/'Project Inputs and Calcs'!$E$11,0)</f>
        <v>0.0236131566028473</v>
      </c>
    </row>
    <row r="558" customFormat="false" ht="15" hidden="false" customHeight="false" outlineLevel="0" collapsed="false">
      <c r="A558" s="0" t="n">
        <v>7</v>
      </c>
      <c r="B558" s="0" t="n">
        <v>18300</v>
      </c>
      <c r="C558" s="0" t="n">
        <v>5.426</v>
      </c>
      <c r="D558" s="0" t="n">
        <v>1.5885</v>
      </c>
      <c r="E558" s="0" t="n">
        <f aca="false">IFERROR((C558-D558)/C558/'Project Inputs and Calcs'!$E$11,0)</f>
        <v>0.0235747634844576</v>
      </c>
    </row>
    <row r="559" customFormat="false" ht="15" hidden="false" customHeight="false" outlineLevel="0" collapsed="false">
      <c r="A559" s="0" t="n">
        <v>7</v>
      </c>
      <c r="B559" s="0" t="n">
        <v>18400</v>
      </c>
      <c r="C559" s="0" t="n">
        <v>5.488</v>
      </c>
      <c r="D559" s="0" t="n">
        <v>1.6129</v>
      </c>
      <c r="E559" s="0" t="n">
        <f aca="false">IFERROR((C559-D559)/C559/'Project Inputs and Calcs'!$E$11,0)</f>
        <v>0.0235368075801749</v>
      </c>
    </row>
    <row r="560" customFormat="false" ht="15" hidden="false" customHeight="false" outlineLevel="0" collapsed="false">
      <c r="A560" s="0" t="n">
        <v>7</v>
      </c>
      <c r="B560" s="0" t="n">
        <v>18500</v>
      </c>
      <c r="C560" s="0" t="n">
        <v>5.5503</v>
      </c>
      <c r="D560" s="0" t="n">
        <v>1.6375</v>
      </c>
      <c r="E560" s="0" t="n">
        <f aca="false">IFERROR((C560-D560)/C560/'Project Inputs and Calcs'!$E$11,0)</f>
        <v>0.023499030082458</v>
      </c>
    </row>
    <row r="561" customFormat="false" ht="15" hidden="false" customHeight="false" outlineLevel="0" collapsed="false">
      <c r="A561" s="0" t="n">
        <v>7</v>
      </c>
      <c r="B561" s="0" t="n">
        <v>18600</v>
      </c>
      <c r="C561" s="0" t="n">
        <v>5.6129</v>
      </c>
      <c r="D561" s="0" t="n">
        <v>1.6624</v>
      </c>
      <c r="E561" s="0" t="n">
        <f aca="false">IFERROR((C561-D561)/C561/'Project Inputs and Calcs'!$E$11,0)</f>
        <v>0.0234608372380291</v>
      </c>
    </row>
    <row r="562" customFormat="false" ht="15" hidden="false" customHeight="false" outlineLevel="0" collapsed="false">
      <c r="A562" s="0" t="n">
        <v>7</v>
      </c>
      <c r="B562" s="0" t="n">
        <v>18700</v>
      </c>
      <c r="C562" s="0" t="n">
        <v>5.6756</v>
      </c>
      <c r="D562" s="0" t="n">
        <v>1.6874</v>
      </c>
      <c r="E562" s="0" t="n">
        <f aca="false">IFERROR((C562-D562)/C562/'Project Inputs and Calcs'!$E$11,0)</f>
        <v>0.0234230742124181</v>
      </c>
    </row>
    <row r="563" customFormat="false" ht="15" hidden="false" customHeight="false" outlineLevel="0" collapsed="false">
      <c r="A563" s="0" t="n">
        <v>7</v>
      </c>
      <c r="B563" s="0" t="n">
        <v>18800</v>
      </c>
      <c r="C563" s="0" t="n">
        <v>5.7384</v>
      </c>
      <c r="D563" s="0" t="n">
        <v>1.7126</v>
      </c>
      <c r="E563" s="0" t="n">
        <f aca="false">IFERROR((C563-D563)/C563/'Project Inputs and Calcs'!$E$11,0)</f>
        <v>0.0233851480087365</v>
      </c>
    </row>
    <row r="564" customFormat="false" ht="15" hidden="false" customHeight="false" outlineLevel="0" collapsed="false">
      <c r="A564" s="0" t="n">
        <v>7</v>
      </c>
      <c r="B564" s="0" t="n">
        <v>18900</v>
      </c>
      <c r="C564" s="0" t="n">
        <v>5.8015</v>
      </c>
      <c r="D564" s="0" t="n">
        <v>1.7381</v>
      </c>
      <c r="E564" s="0" t="n">
        <f aca="false">IFERROR((C564-D564)/C564/'Project Inputs and Calcs'!$E$11,0)</f>
        <v>0.0233468355884972</v>
      </c>
    </row>
    <row r="565" customFormat="false" ht="15" hidden="false" customHeight="false" outlineLevel="0" collapsed="false">
      <c r="A565" s="0" t="n">
        <v>7</v>
      </c>
      <c r="B565" s="0" t="n">
        <v>19000</v>
      </c>
      <c r="C565" s="0" t="n">
        <v>5.8647</v>
      </c>
      <c r="D565" s="0" t="n">
        <v>1.7637</v>
      </c>
      <c r="E565" s="0" t="n">
        <f aca="false">IFERROR((C565-D565)/C565/'Project Inputs and Calcs'!$E$11,0)</f>
        <v>0.0233089501594284</v>
      </c>
    </row>
    <row r="566" customFormat="false" ht="15" hidden="false" customHeight="false" outlineLevel="0" collapsed="false">
      <c r="A566" s="0" t="n">
        <v>7</v>
      </c>
      <c r="B566" s="0" t="n">
        <v>19100</v>
      </c>
      <c r="C566" s="0" t="n">
        <v>5.9282</v>
      </c>
      <c r="D566" s="0" t="n">
        <v>1.7896</v>
      </c>
      <c r="E566" s="0" t="n">
        <f aca="false">IFERROR((C566-D566)/C566/'Project Inputs and Calcs'!$E$11,0)</f>
        <v>0.0232706948708433</v>
      </c>
    </row>
    <row r="567" customFormat="false" ht="15" hidden="false" customHeight="false" outlineLevel="0" collapsed="false">
      <c r="A567" s="0" t="n">
        <v>7</v>
      </c>
      <c r="B567" s="0" t="n">
        <v>19200</v>
      </c>
      <c r="C567" s="0" t="n">
        <v>5.9919</v>
      </c>
      <c r="D567" s="0" t="n">
        <v>1.8156</v>
      </c>
      <c r="E567" s="0" t="n">
        <f aca="false">IFERROR((C567-D567)/C567/'Project Inputs and Calcs'!$E$11,0)</f>
        <v>0.0232330312588661</v>
      </c>
    </row>
    <row r="568" customFormat="false" ht="15" hidden="false" customHeight="false" outlineLevel="0" collapsed="false">
      <c r="A568" s="0" t="n">
        <v>7</v>
      </c>
      <c r="B568" s="0" t="n">
        <v>19300</v>
      </c>
      <c r="C568" s="0" t="n">
        <v>6.0558</v>
      </c>
      <c r="D568" s="0" t="n">
        <v>1.8418</v>
      </c>
      <c r="E568" s="0" t="n">
        <f aca="false">IFERROR((C568-D568)/C568/'Project Inputs and Calcs'!$E$11,0)</f>
        <v>0.0231953939474003</v>
      </c>
    </row>
    <row r="569" customFormat="false" ht="15" hidden="false" customHeight="false" outlineLevel="0" collapsed="false">
      <c r="A569" s="0" t="n">
        <v>7</v>
      </c>
      <c r="B569" s="0" t="n">
        <v>19400</v>
      </c>
      <c r="C569" s="0" t="n">
        <v>6.1198</v>
      </c>
      <c r="D569" s="0" t="n">
        <v>1.8683</v>
      </c>
      <c r="E569" s="0" t="n">
        <f aca="false">IFERROR((C569-D569)/C569/'Project Inputs and Calcs'!$E$11,0)</f>
        <v>0.0231570748499406</v>
      </c>
    </row>
    <row r="570" customFormat="false" ht="15" hidden="false" customHeight="false" outlineLevel="0" collapsed="false">
      <c r="A570" s="0" t="n">
        <v>7</v>
      </c>
      <c r="B570" s="0" t="n">
        <v>19500</v>
      </c>
      <c r="C570" s="0" t="n">
        <v>6.184</v>
      </c>
      <c r="D570" s="0" t="n">
        <v>1.8949</v>
      </c>
      <c r="E570" s="0" t="n">
        <f aca="false">IFERROR((C570-D570)/C570/'Project Inputs and Calcs'!$E$11,0)</f>
        <v>0.023119340232859</v>
      </c>
    </row>
    <row r="571" customFormat="false" ht="15" hidden="false" customHeight="false" outlineLevel="0" collapsed="false">
      <c r="A571" s="0" t="n">
        <v>7</v>
      </c>
      <c r="B571" s="0" t="n">
        <v>19600</v>
      </c>
      <c r="C571" s="0" t="n">
        <v>6.2483</v>
      </c>
      <c r="D571" s="0" t="n">
        <v>1.9217</v>
      </c>
      <c r="E571" s="0" t="n">
        <f aca="false">IFERROR((C571-D571)/C571/'Project Inputs and Calcs'!$E$11,0)</f>
        <v>0.0230814781620601</v>
      </c>
    </row>
    <row r="572" customFormat="false" ht="15" hidden="false" customHeight="false" outlineLevel="0" collapsed="false">
      <c r="A572" s="0" t="n">
        <v>7</v>
      </c>
      <c r="B572" s="0" t="n">
        <v>19700</v>
      </c>
      <c r="C572" s="0" t="n">
        <v>6.3129</v>
      </c>
      <c r="D572" s="0" t="n">
        <v>1.9487</v>
      </c>
      <c r="E572" s="0" t="n">
        <f aca="false">IFERROR((C572-D572)/C572/'Project Inputs and Calcs'!$E$11,0)</f>
        <v>0.0230438203255767</v>
      </c>
    </row>
    <row r="573" customFormat="false" ht="15" hidden="false" customHeight="false" outlineLevel="0" collapsed="false">
      <c r="A573" s="0" t="n">
        <v>7</v>
      </c>
      <c r="B573" s="0" t="n">
        <v>19800</v>
      </c>
      <c r="C573" s="0" t="n">
        <v>6.3777</v>
      </c>
      <c r="D573" s="0" t="n">
        <v>1.976</v>
      </c>
      <c r="E573" s="0" t="n">
        <f aca="false">IFERROR((C573-D573)/C573/'Project Inputs and Calcs'!$E$11,0)</f>
        <v>0.0230056812539526</v>
      </c>
    </row>
    <row r="574" customFormat="false" ht="15" hidden="false" customHeight="false" outlineLevel="0" collapsed="false">
      <c r="A574" s="0" t="n">
        <v>7</v>
      </c>
      <c r="B574" s="0" t="n">
        <v>19900</v>
      </c>
      <c r="C574" s="0" t="n">
        <v>6.4426</v>
      </c>
      <c r="D574" s="0" t="n">
        <v>2.0034</v>
      </c>
      <c r="E574" s="0" t="n">
        <f aca="false">IFERROR((C574-D574)/C574/'Project Inputs and Calcs'!$E$11,0)</f>
        <v>0.0229679528968636</v>
      </c>
    </row>
    <row r="575" customFormat="false" ht="15" hidden="false" customHeight="false" outlineLevel="0" collapsed="false">
      <c r="A575" s="0" t="n">
        <v>7</v>
      </c>
      <c r="B575" s="0" t="n">
        <v>20000</v>
      </c>
      <c r="C575" s="0" t="n">
        <v>6.5077</v>
      </c>
      <c r="D575" s="0" t="n">
        <v>2.031</v>
      </c>
      <c r="E575" s="0" t="n">
        <f aca="false">IFERROR((C575-D575)/C575/'Project Inputs and Calcs'!$E$11,0)</f>
        <v>0.0229302723440437</v>
      </c>
    </row>
    <row r="576" customFormat="false" ht="15" hidden="false" customHeight="false" outlineLevel="0" collapsed="false">
      <c r="A576" s="0" t="n">
        <v>8</v>
      </c>
      <c r="B576" s="0" t="n">
        <v>1000</v>
      </c>
      <c r="C576" s="0" t="s">
        <v>155</v>
      </c>
      <c r="D576" s="0" t="s">
        <v>155</v>
      </c>
      <c r="E576" s="0" t="n">
        <f aca="false">IFERROR((C576-D576)/C576/'Project Inputs and Calcs'!$E$11,0)</f>
        <v>0</v>
      </c>
    </row>
    <row r="577" customFormat="false" ht="15" hidden="false" customHeight="false" outlineLevel="0" collapsed="false">
      <c r="A577" s="0" t="n">
        <v>8</v>
      </c>
      <c r="B577" s="0" t="n">
        <v>1100</v>
      </c>
      <c r="C577" s="0" t="s">
        <v>155</v>
      </c>
      <c r="D577" s="0" t="s">
        <v>155</v>
      </c>
      <c r="E577" s="0" t="n">
        <f aca="false">IFERROR((C577-D577)/C577/'Project Inputs and Calcs'!$E$11,0)</f>
        <v>0</v>
      </c>
    </row>
    <row r="578" customFormat="false" ht="15" hidden="false" customHeight="false" outlineLevel="0" collapsed="false">
      <c r="A578" s="0" t="n">
        <v>8</v>
      </c>
      <c r="B578" s="0" t="n">
        <v>1200</v>
      </c>
      <c r="C578" s="0" t="s">
        <v>155</v>
      </c>
      <c r="D578" s="0" t="s">
        <v>155</v>
      </c>
      <c r="E578" s="0" t="n">
        <f aca="false">IFERROR((C578-D578)/C578/'Project Inputs and Calcs'!$E$11,0)</f>
        <v>0</v>
      </c>
    </row>
    <row r="579" customFormat="false" ht="15" hidden="false" customHeight="false" outlineLevel="0" collapsed="false">
      <c r="A579" s="0" t="n">
        <v>8</v>
      </c>
      <c r="B579" s="0" t="n">
        <v>1300</v>
      </c>
      <c r="C579" s="0" t="s">
        <v>155</v>
      </c>
      <c r="D579" s="0" t="s">
        <v>155</v>
      </c>
      <c r="E579" s="0" t="n">
        <f aca="false">IFERROR((C579-D579)/C579/'Project Inputs and Calcs'!$E$11,0)</f>
        <v>0</v>
      </c>
    </row>
    <row r="580" customFormat="false" ht="15" hidden="false" customHeight="false" outlineLevel="0" collapsed="false">
      <c r="A580" s="0" t="n">
        <v>8</v>
      </c>
      <c r="B580" s="0" t="n">
        <v>1400</v>
      </c>
      <c r="C580" s="0" t="s">
        <v>155</v>
      </c>
      <c r="D580" s="0" t="s">
        <v>155</v>
      </c>
      <c r="E580" s="0" t="n">
        <f aca="false">IFERROR((C580-D580)/C580/'Project Inputs and Calcs'!$E$11,0)</f>
        <v>0</v>
      </c>
    </row>
    <row r="581" customFormat="false" ht="15" hidden="false" customHeight="false" outlineLevel="0" collapsed="false">
      <c r="A581" s="0" t="n">
        <v>8</v>
      </c>
      <c r="B581" s="0" t="n">
        <v>1500</v>
      </c>
      <c r="C581" s="0" t="s">
        <v>155</v>
      </c>
      <c r="D581" s="0" t="s">
        <v>155</v>
      </c>
      <c r="E581" s="0" t="n">
        <f aca="false">IFERROR((C581-D581)/C581/'Project Inputs and Calcs'!$E$11,0)</f>
        <v>0</v>
      </c>
    </row>
    <row r="582" customFormat="false" ht="15" hidden="false" customHeight="false" outlineLevel="0" collapsed="false">
      <c r="A582" s="0" t="n">
        <v>8</v>
      </c>
      <c r="B582" s="0" t="n">
        <v>1600</v>
      </c>
      <c r="C582" s="0" t="s">
        <v>155</v>
      </c>
      <c r="D582" s="0" t="s">
        <v>155</v>
      </c>
      <c r="E582" s="0" t="n">
        <f aca="false">IFERROR((C582-D582)/C582/'Project Inputs and Calcs'!$E$11,0)</f>
        <v>0</v>
      </c>
    </row>
    <row r="583" customFormat="false" ht="15" hidden="false" customHeight="false" outlineLevel="0" collapsed="false">
      <c r="A583" s="0" t="n">
        <v>8</v>
      </c>
      <c r="B583" s="0" t="n">
        <v>1700</v>
      </c>
      <c r="C583" s="0" t="s">
        <v>155</v>
      </c>
      <c r="D583" s="0" t="s">
        <v>155</v>
      </c>
      <c r="E583" s="0" t="n">
        <f aca="false">IFERROR((C583-D583)/C583/'Project Inputs and Calcs'!$E$11,0)</f>
        <v>0</v>
      </c>
    </row>
    <row r="584" customFormat="false" ht="15" hidden="false" customHeight="false" outlineLevel="0" collapsed="false">
      <c r="A584" s="0" t="n">
        <v>8</v>
      </c>
      <c r="B584" s="0" t="n">
        <v>1800</v>
      </c>
      <c r="C584" s="0" t="s">
        <v>155</v>
      </c>
      <c r="D584" s="0" t="s">
        <v>155</v>
      </c>
      <c r="E584" s="0" t="n">
        <f aca="false">IFERROR((C584-D584)/C584/'Project Inputs and Calcs'!$E$11,0)</f>
        <v>0</v>
      </c>
    </row>
    <row r="585" customFormat="false" ht="15" hidden="false" customHeight="false" outlineLevel="0" collapsed="false">
      <c r="A585" s="0" t="n">
        <v>8</v>
      </c>
      <c r="B585" s="0" t="n">
        <v>1900</v>
      </c>
      <c r="C585" s="0" t="s">
        <v>155</v>
      </c>
      <c r="D585" s="0" t="s">
        <v>155</v>
      </c>
      <c r="E585" s="0" t="n">
        <f aca="false">IFERROR((C585-D585)/C585/'Project Inputs and Calcs'!$E$11,0)</f>
        <v>0</v>
      </c>
    </row>
    <row r="586" customFormat="false" ht="15" hidden="false" customHeight="false" outlineLevel="0" collapsed="false">
      <c r="A586" s="0" t="n">
        <v>8</v>
      </c>
      <c r="B586" s="0" t="n">
        <v>2000</v>
      </c>
      <c r="C586" s="0" t="s">
        <v>155</v>
      </c>
      <c r="D586" s="0" t="s">
        <v>155</v>
      </c>
      <c r="E586" s="0" t="n">
        <f aca="false">IFERROR((C586-D586)/C586/'Project Inputs and Calcs'!$E$11,0)</f>
        <v>0</v>
      </c>
    </row>
    <row r="587" customFormat="false" ht="15" hidden="false" customHeight="false" outlineLevel="0" collapsed="false">
      <c r="A587" s="0" t="n">
        <v>8</v>
      </c>
      <c r="B587" s="0" t="n">
        <v>2100</v>
      </c>
      <c r="C587" s="0" t="s">
        <v>155</v>
      </c>
      <c r="D587" s="0" t="s">
        <v>155</v>
      </c>
      <c r="E587" s="0" t="n">
        <f aca="false">IFERROR((C587-D587)/C587/'Project Inputs and Calcs'!$E$11,0)</f>
        <v>0</v>
      </c>
    </row>
    <row r="588" customFormat="false" ht="15" hidden="false" customHeight="false" outlineLevel="0" collapsed="false">
      <c r="A588" s="0" t="n">
        <v>8</v>
      </c>
      <c r="B588" s="0" t="n">
        <v>2200</v>
      </c>
      <c r="C588" s="0" t="s">
        <v>155</v>
      </c>
      <c r="D588" s="0" t="s">
        <v>155</v>
      </c>
      <c r="E588" s="0" t="n">
        <f aca="false">IFERROR((C588-D588)/C588/'Project Inputs and Calcs'!$E$11,0)</f>
        <v>0</v>
      </c>
    </row>
    <row r="589" customFormat="false" ht="15" hidden="false" customHeight="false" outlineLevel="0" collapsed="false">
      <c r="A589" s="0" t="n">
        <v>8</v>
      </c>
      <c r="B589" s="0" t="n">
        <v>2300</v>
      </c>
      <c r="C589" s="0" t="s">
        <v>155</v>
      </c>
      <c r="D589" s="0" t="s">
        <v>155</v>
      </c>
      <c r="E589" s="0" t="n">
        <f aca="false">IFERROR((C589-D589)/C589/'Project Inputs and Calcs'!$E$11,0)</f>
        <v>0</v>
      </c>
    </row>
    <row r="590" customFormat="false" ht="15" hidden="false" customHeight="false" outlineLevel="0" collapsed="false">
      <c r="A590" s="0" t="n">
        <v>8</v>
      </c>
      <c r="B590" s="0" t="n">
        <v>2400</v>
      </c>
      <c r="C590" s="0" t="s">
        <v>155</v>
      </c>
      <c r="D590" s="0" t="s">
        <v>155</v>
      </c>
      <c r="E590" s="0" t="n">
        <f aca="false">IFERROR((C590-D590)/C590/'Project Inputs and Calcs'!$E$11,0)</f>
        <v>0</v>
      </c>
    </row>
    <row r="591" customFormat="false" ht="15" hidden="false" customHeight="false" outlineLevel="0" collapsed="false">
      <c r="A591" s="0" t="n">
        <v>8</v>
      </c>
      <c r="B591" s="0" t="n">
        <v>2500</v>
      </c>
      <c r="C591" s="0" t="s">
        <v>155</v>
      </c>
      <c r="D591" s="0" t="s">
        <v>155</v>
      </c>
      <c r="E591" s="0" t="n">
        <f aca="false">IFERROR((C591-D591)/C591/'Project Inputs and Calcs'!$E$11,0)</f>
        <v>0</v>
      </c>
    </row>
    <row r="592" customFormat="false" ht="15" hidden="false" customHeight="false" outlineLevel="0" collapsed="false">
      <c r="A592" s="0" t="n">
        <v>8</v>
      </c>
      <c r="B592" s="0" t="n">
        <v>2600</v>
      </c>
      <c r="C592" s="0" t="s">
        <v>155</v>
      </c>
      <c r="D592" s="0" t="s">
        <v>155</v>
      </c>
      <c r="E592" s="0" t="n">
        <f aca="false">IFERROR((C592-D592)/C592/'Project Inputs and Calcs'!$E$11,0)</f>
        <v>0</v>
      </c>
    </row>
    <row r="593" customFormat="false" ht="15" hidden="false" customHeight="false" outlineLevel="0" collapsed="false">
      <c r="A593" s="0" t="n">
        <v>8</v>
      </c>
      <c r="B593" s="0" t="n">
        <v>2700</v>
      </c>
      <c r="C593" s="0" t="s">
        <v>155</v>
      </c>
      <c r="D593" s="0" t="s">
        <v>155</v>
      </c>
      <c r="E593" s="0" t="n">
        <f aca="false">IFERROR((C593-D593)/C593/'Project Inputs and Calcs'!$E$11,0)</f>
        <v>0</v>
      </c>
    </row>
    <row r="594" customFormat="false" ht="15" hidden="false" customHeight="false" outlineLevel="0" collapsed="false">
      <c r="A594" s="0" t="n">
        <v>8</v>
      </c>
      <c r="B594" s="0" t="n">
        <v>2800</v>
      </c>
      <c r="C594" s="0" t="s">
        <v>155</v>
      </c>
      <c r="D594" s="0" t="s">
        <v>155</v>
      </c>
      <c r="E594" s="0" t="n">
        <f aca="false">IFERROR((C594-D594)/C594/'Project Inputs and Calcs'!$E$11,0)</f>
        <v>0</v>
      </c>
    </row>
    <row r="595" customFormat="false" ht="15" hidden="false" customHeight="false" outlineLevel="0" collapsed="false">
      <c r="A595" s="0" t="n">
        <v>8</v>
      </c>
      <c r="B595" s="0" t="n">
        <v>2900</v>
      </c>
      <c r="C595" s="0" t="s">
        <v>155</v>
      </c>
      <c r="D595" s="0" t="s">
        <v>155</v>
      </c>
      <c r="E595" s="0" t="n">
        <f aca="false">IFERROR((C595-D595)/C595/'Project Inputs and Calcs'!$E$11,0)</f>
        <v>0</v>
      </c>
    </row>
    <row r="596" customFormat="false" ht="15" hidden="false" customHeight="false" outlineLevel="0" collapsed="false">
      <c r="A596" s="0" t="n">
        <v>8</v>
      </c>
      <c r="B596" s="0" t="n">
        <v>3000</v>
      </c>
      <c r="C596" s="0" t="s">
        <v>155</v>
      </c>
      <c r="D596" s="0" t="s">
        <v>155</v>
      </c>
      <c r="E596" s="0" t="n">
        <f aca="false">IFERROR((C596-D596)/C596/'Project Inputs and Calcs'!$E$11,0)</f>
        <v>0</v>
      </c>
    </row>
    <row r="597" customFormat="false" ht="15" hidden="false" customHeight="false" outlineLevel="0" collapsed="false">
      <c r="A597" s="0" t="n">
        <v>8</v>
      </c>
      <c r="B597" s="0" t="n">
        <v>3100</v>
      </c>
      <c r="C597" s="0" t="s">
        <v>155</v>
      </c>
      <c r="D597" s="0" t="s">
        <v>155</v>
      </c>
      <c r="E597" s="0" t="n">
        <f aca="false">IFERROR((C597-D597)/C597/'Project Inputs and Calcs'!$E$11,0)</f>
        <v>0</v>
      </c>
    </row>
    <row r="598" customFormat="false" ht="15" hidden="false" customHeight="false" outlineLevel="0" collapsed="false">
      <c r="A598" s="0" t="n">
        <v>8</v>
      </c>
      <c r="B598" s="0" t="n">
        <v>3200</v>
      </c>
      <c r="C598" s="0" t="s">
        <v>155</v>
      </c>
      <c r="D598" s="0" t="s">
        <v>155</v>
      </c>
      <c r="E598" s="0" t="n">
        <f aca="false">IFERROR((C598-D598)/C598/'Project Inputs and Calcs'!$E$11,0)</f>
        <v>0</v>
      </c>
    </row>
    <row r="599" customFormat="false" ht="15" hidden="false" customHeight="false" outlineLevel="0" collapsed="false">
      <c r="A599" s="0" t="n">
        <v>8</v>
      </c>
      <c r="B599" s="0" t="n">
        <v>3300</v>
      </c>
      <c r="C599" s="0" t="s">
        <v>155</v>
      </c>
      <c r="D599" s="0" t="s">
        <v>155</v>
      </c>
      <c r="E599" s="0" t="n">
        <f aca="false">IFERROR((C599-D599)/C599/'Project Inputs and Calcs'!$E$11,0)</f>
        <v>0</v>
      </c>
    </row>
    <row r="600" customFormat="false" ht="15" hidden="false" customHeight="false" outlineLevel="0" collapsed="false">
      <c r="A600" s="0" t="n">
        <v>8</v>
      </c>
      <c r="B600" s="0" t="n">
        <v>3400</v>
      </c>
      <c r="C600" s="0" t="s">
        <v>155</v>
      </c>
      <c r="D600" s="0" t="s">
        <v>155</v>
      </c>
      <c r="E600" s="0" t="n">
        <f aca="false">IFERROR((C600-D600)/C600/'Project Inputs and Calcs'!$E$11,0)</f>
        <v>0</v>
      </c>
    </row>
    <row r="601" customFormat="false" ht="15" hidden="false" customHeight="false" outlineLevel="0" collapsed="false">
      <c r="A601" s="0" t="n">
        <v>8</v>
      </c>
      <c r="B601" s="0" t="n">
        <v>3500</v>
      </c>
      <c r="C601" s="0" t="s">
        <v>155</v>
      </c>
      <c r="D601" s="0" t="s">
        <v>155</v>
      </c>
      <c r="E601" s="0" t="n">
        <f aca="false">IFERROR((C601-D601)/C601/'Project Inputs and Calcs'!$E$11,0)</f>
        <v>0</v>
      </c>
    </row>
    <row r="602" customFormat="false" ht="15" hidden="false" customHeight="false" outlineLevel="0" collapsed="false">
      <c r="A602" s="0" t="n">
        <v>8</v>
      </c>
      <c r="B602" s="0" t="n">
        <v>3600</v>
      </c>
      <c r="C602" s="0" t="s">
        <v>155</v>
      </c>
      <c r="D602" s="0" t="s">
        <v>155</v>
      </c>
      <c r="E602" s="0" t="n">
        <f aca="false">IFERROR((C602-D602)/C602/'Project Inputs and Calcs'!$E$11,0)</f>
        <v>0</v>
      </c>
    </row>
    <row r="603" customFormat="false" ht="15" hidden="false" customHeight="false" outlineLevel="0" collapsed="false">
      <c r="A603" s="0" t="n">
        <v>8</v>
      </c>
      <c r="B603" s="0" t="n">
        <v>3700</v>
      </c>
      <c r="C603" s="0" t="s">
        <v>155</v>
      </c>
      <c r="D603" s="0" t="s">
        <v>155</v>
      </c>
      <c r="E603" s="0" t="n">
        <f aca="false">IFERROR((C603-D603)/C603/'Project Inputs and Calcs'!$E$11,0)</f>
        <v>0</v>
      </c>
    </row>
    <row r="604" customFormat="false" ht="15" hidden="false" customHeight="false" outlineLevel="0" collapsed="false">
      <c r="A604" s="0" t="n">
        <v>8</v>
      </c>
      <c r="B604" s="0" t="n">
        <v>3800</v>
      </c>
      <c r="C604" s="0" t="s">
        <v>155</v>
      </c>
      <c r="D604" s="0" t="s">
        <v>155</v>
      </c>
      <c r="E604" s="0" t="n">
        <f aca="false">IFERROR((C604-D604)/C604/'Project Inputs and Calcs'!$E$11,0)</f>
        <v>0</v>
      </c>
    </row>
    <row r="605" customFormat="false" ht="15" hidden="false" customHeight="false" outlineLevel="0" collapsed="false">
      <c r="A605" s="0" t="n">
        <v>8</v>
      </c>
      <c r="B605" s="0" t="n">
        <v>3900</v>
      </c>
      <c r="C605" s="0" t="s">
        <v>155</v>
      </c>
      <c r="D605" s="0" t="s">
        <v>155</v>
      </c>
      <c r="E605" s="0" t="n">
        <f aca="false">IFERROR((C605-D605)/C605/'Project Inputs and Calcs'!$E$11,0)</f>
        <v>0</v>
      </c>
    </row>
    <row r="606" customFormat="false" ht="15" hidden="false" customHeight="false" outlineLevel="0" collapsed="false">
      <c r="A606" s="0" t="n">
        <v>8</v>
      </c>
      <c r="B606" s="0" t="n">
        <v>4000</v>
      </c>
      <c r="C606" s="0" t="s">
        <v>155</v>
      </c>
      <c r="D606" s="0" t="s">
        <v>155</v>
      </c>
      <c r="E606" s="0" t="n">
        <f aca="false">IFERROR((C606-D606)/C606/'Project Inputs and Calcs'!$E$11,0)</f>
        <v>0</v>
      </c>
    </row>
    <row r="607" customFormat="false" ht="15" hidden="false" customHeight="false" outlineLevel="0" collapsed="false">
      <c r="A607" s="0" t="n">
        <v>8</v>
      </c>
      <c r="B607" s="0" t="n">
        <v>4100</v>
      </c>
      <c r="C607" s="0" t="s">
        <v>155</v>
      </c>
      <c r="D607" s="0" t="s">
        <v>155</v>
      </c>
      <c r="E607" s="0" t="n">
        <f aca="false">IFERROR((C607-D607)/C607/'Project Inputs and Calcs'!$E$11,0)</f>
        <v>0</v>
      </c>
    </row>
    <row r="608" customFormat="false" ht="15" hidden="false" customHeight="false" outlineLevel="0" collapsed="false">
      <c r="A608" s="0" t="n">
        <v>8</v>
      </c>
      <c r="B608" s="0" t="n">
        <v>4200</v>
      </c>
      <c r="C608" s="0" t="s">
        <v>155</v>
      </c>
      <c r="D608" s="0" t="s">
        <v>155</v>
      </c>
      <c r="E608" s="0" t="n">
        <f aca="false">IFERROR((C608-D608)/C608/'Project Inputs and Calcs'!$E$11,0)</f>
        <v>0</v>
      </c>
    </row>
    <row r="609" customFormat="false" ht="15" hidden="false" customHeight="false" outlineLevel="0" collapsed="false">
      <c r="A609" s="0" t="n">
        <v>8</v>
      </c>
      <c r="B609" s="0" t="n">
        <v>4300</v>
      </c>
      <c r="C609" s="0" t="s">
        <v>155</v>
      </c>
      <c r="D609" s="0" t="s">
        <v>155</v>
      </c>
      <c r="E609" s="0" t="n">
        <f aca="false">IFERROR((C609-D609)/C609/'Project Inputs and Calcs'!$E$11,0)</f>
        <v>0</v>
      </c>
    </row>
    <row r="610" customFormat="false" ht="15" hidden="false" customHeight="false" outlineLevel="0" collapsed="false">
      <c r="A610" s="0" t="n">
        <v>8</v>
      </c>
      <c r="B610" s="0" t="n">
        <v>4400</v>
      </c>
      <c r="C610" s="0" t="n">
        <v>0.043871</v>
      </c>
      <c r="D610" s="0" t="s">
        <v>155</v>
      </c>
      <c r="E610" s="0" t="n">
        <f aca="false">IFERROR((C610-D610)/C610/'Project Inputs and Calcs'!$E$11,0)</f>
        <v>0</v>
      </c>
    </row>
    <row r="611" customFormat="false" ht="15" hidden="false" customHeight="false" outlineLevel="0" collapsed="false">
      <c r="A611" s="0" t="n">
        <v>8</v>
      </c>
      <c r="B611" s="0" t="n">
        <v>4500</v>
      </c>
      <c r="C611" s="0" t="n">
        <v>0.053004</v>
      </c>
      <c r="D611" s="0" t="s">
        <v>155</v>
      </c>
      <c r="E611" s="0" t="n">
        <f aca="false">IFERROR((C611-D611)/C611/'Project Inputs and Calcs'!$E$11,0)</f>
        <v>0</v>
      </c>
    </row>
    <row r="612" customFormat="false" ht="15" hidden="false" customHeight="false" outlineLevel="0" collapsed="false">
      <c r="A612" s="0" t="n">
        <v>8</v>
      </c>
      <c r="B612" s="0" t="n">
        <v>4600</v>
      </c>
      <c r="C612" s="0" t="n">
        <v>0.062972</v>
      </c>
      <c r="D612" s="0" t="s">
        <v>155</v>
      </c>
      <c r="E612" s="0" t="n">
        <f aca="false">IFERROR((C612-D612)/C612/'Project Inputs and Calcs'!$E$11,0)</f>
        <v>0</v>
      </c>
    </row>
    <row r="613" customFormat="false" ht="15" hidden="false" customHeight="false" outlineLevel="0" collapsed="false">
      <c r="A613" s="0" t="n">
        <v>8</v>
      </c>
      <c r="B613" s="0" t="n">
        <v>4700</v>
      </c>
      <c r="C613" s="0" t="n">
        <v>0.07376</v>
      </c>
      <c r="D613" s="0" t="s">
        <v>155</v>
      </c>
      <c r="E613" s="0" t="n">
        <f aca="false">IFERROR((C613-D613)/C613/'Project Inputs and Calcs'!$E$11,0)</f>
        <v>0</v>
      </c>
    </row>
    <row r="614" customFormat="false" ht="15" hidden="false" customHeight="false" outlineLevel="0" collapsed="false">
      <c r="A614" s="0" t="n">
        <v>8</v>
      </c>
      <c r="B614" s="0" t="n">
        <v>4800</v>
      </c>
      <c r="C614" s="0" t="n">
        <v>0.085359</v>
      </c>
      <c r="D614" s="0" t="s">
        <v>155</v>
      </c>
      <c r="E614" s="0" t="n">
        <f aca="false">IFERROR((C614-D614)/C614/'Project Inputs and Calcs'!$E$11,0)</f>
        <v>0</v>
      </c>
    </row>
    <row r="615" customFormat="false" ht="15" hidden="false" customHeight="false" outlineLevel="0" collapsed="false">
      <c r="A615" s="0" t="n">
        <v>8</v>
      </c>
      <c r="B615" s="0" t="n">
        <v>4900</v>
      </c>
      <c r="C615" s="0" t="n">
        <v>0.097764</v>
      </c>
      <c r="D615" s="0" t="s">
        <v>155</v>
      </c>
      <c r="E615" s="0" t="n">
        <f aca="false">IFERROR((C615-D615)/C615/'Project Inputs and Calcs'!$E$11,0)</f>
        <v>0</v>
      </c>
    </row>
    <row r="616" customFormat="false" ht="15" hidden="false" customHeight="false" outlineLevel="0" collapsed="false">
      <c r="A616" s="0" t="n">
        <v>8</v>
      </c>
      <c r="B616" s="0" t="n">
        <v>5000</v>
      </c>
      <c r="C616" s="0" t="n">
        <v>0.11097</v>
      </c>
      <c r="D616" s="0" t="s">
        <v>155</v>
      </c>
      <c r="E616" s="0" t="n">
        <f aca="false">IFERROR((C616-D616)/C616/'Project Inputs and Calcs'!$E$11,0)</f>
        <v>0</v>
      </c>
    </row>
    <row r="617" customFormat="false" ht="15" hidden="false" customHeight="false" outlineLevel="0" collapsed="false">
      <c r="A617" s="0" t="n">
        <v>8</v>
      </c>
      <c r="B617" s="0" t="n">
        <v>5100</v>
      </c>
      <c r="C617" s="0" t="n">
        <v>0.12498</v>
      </c>
      <c r="D617" s="0" t="s">
        <v>155</v>
      </c>
      <c r="E617" s="0" t="n">
        <f aca="false">IFERROR((C617-D617)/C617/'Project Inputs and Calcs'!$E$11,0)</f>
        <v>0</v>
      </c>
    </row>
    <row r="618" customFormat="false" ht="15" hidden="false" customHeight="false" outlineLevel="0" collapsed="false">
      <c r="A618" s="0" t="n">
        <v>8</v>
      </c>
      <c r="B618" s="0" t="n">
        <v>5200</v>
      </c>
      <c r="C618" s="0" t="n">
        <v>0.13977</v>
      </c>
      <c r="D618" s="0" t="s">
        <v>155</v>
      </c>
      <c r="E618" s="0" t="n">
        <f aca="false">IFERROR((C618-D618)/C618/'Project Inputs and Calcs'!$E$11,0)</f>
        <v>0</v>
      </c>
    </row>
    <row r="619" customFormat="false" ht="15" hidden="false" customHeight="false" outlineLevel="0" collapsed="false">
      <c r="A619" s="0" t="n">
        <v>8</v>
      </c>
      <c r="B619" s="0" t="n">
        <v>5300</v>
      </c>
      <c r="C619" s="0" t="n">
        <v>0.15533</v>
      </c>
      <c r="D619" s="0" t="s">
        <v>155</v>
      </c>
      <c r="E619" s="0" t="n">
        <f aca="false">IFERROR((C619-D619)/C619/'Project Inputs and Calcs'!$E$11,0)</f>
        <v>0</v>
      </c>
    </row>
    <row r="620" customFormat="false" ht="15" hidden="false" customHeight="false" outlineLevel="0" collapsed="false">
      <c r="A620" s="0" t="n">
        <v>8</v>
      </c>
      <c r="B620" s="0" t="n">
        <v>5400</v>
      </c>
      <c r="C620" s="0" t="n">
        <v>0.17166</v>
      </c>
      <c r="D620" s="0" t="s">
        <v>155</v>
      </c>
      <c r="E620" s="0" t="n">
        <f aca="false">IFERROR((C620-D620)/C620/'Project Inputs and Calcs'!$E$11,0)</f>
        <v>0</v>
      </c>
    </row>
    <row r="621" customFormat="false" ht="15" hidden="false" customHeight="false" outlineLevel="0" collapsed="false">
      <c r="A621" s="0" t="n">
        <v>8</v>
      </c>
      <c r="B621" s="0" t="n">
        <v>5500</v>
      </c>
      <c r="C621" s="0" t="n">
        <v>0.18876</v>
      </c>
      <c r="D621" s="0" t="s">
        <v>155</v>
      </c>
      <c r="E621" s="0" t="n">
        <f aca="false">IFERROR((C621-D621)/C621/'Project Inputs and Calcs'!$E$11,0)</f>
        <v>0</v>
      </c>
    </row>
    <row r="622" customFormat="false" ht="15" hidden="false" customHeight="false" outlineLevel="0" collapsed="false">
      <c r="A622" s="0" t="n">
        <v>8</v>
      </c>
      <c r="B622" s="0" t="n">
        <v>5600</v>
      </c>
      <c r="C622" s="0" t="n">
        <v>0.20662</v>
      </c>
      <c r="D622" s="0" t="s">
        <v>155</v>
      </c>
      <c r="E622" s="0" t="n">
        <f aca="false">IFERROR((C622-D622)/C622/'Project Inputs and Calcs'!$E$11,0)</f>
        <v>0</v>
      </c>
    </row>
    <row r="623" customFormat="false" ht="15" hidden="false" customHeight="false" outlineLevel="0" collapsed="false">
      <c r="A623" s="0" t="n">
        <v>8</v>
      </c>
      <c r="B623" s="0" t="n">
        <v>5700</v>
      </c>
      <c r="C623" s="0" t="n">
        <v>0.22523</v>
      </c>
      <c r="D623" s="0" t="s">
        <v>155</v>
      </c>
      <c r="E623" s="0" t="n">
        <f aca="false">IFERROR((C623-D623)/C623/'Project Inputs and Calcs'!$E$11,0)</f>
        <v>0</v>
      </c>
    </row>
    <row r="624" customFormat="false" ht="15" hidden="false" customHeight="false" outlineLevel="0" collapsed="false">
      <c r="A624" s="0" t="n">
        <v>8</v>
      </c>
      <c r="B624" s="0" t="n">
        <v>5800</v>
      </c>
      <c r="C624" s="0" t="n">
        <v>0.24458</v>
      </c>
      <c r="D624" s="0" t="s">
        <v>155</v>
      </c>
      <c r="E624" s="0" t="n">
        <f aca="false">IFERROR((C624-D624)/C624/'Project Inputs and Calcs'!$E$11,0)</f>
        <v>0</v>
      </c>
    </row>
    <row r="625" customFormat="false" ht="15" hidden="false" customHeight="false" outlineLevel="0" collapsed="false">
      <c r="A625" s="0" t="n">
        <v>8</v>
      </c>
      <c r="B625" s="0" t="n">
        <v>5900</v>
      </c>
      <c r="C625" s="0" t="n">
        <v>0.26466</v>
      </c>
      <c r="D625" s="0" t="s">
        <v>155</v>
      </c>
      <c r="E625" s="0" t="n">
        <f aca="false">IFERROR((C625-D625)/C625/'Project Inputs and Calcs'!$E$11,0)</f>
        <v>0</v>
      </c>
    </row>
    <row r="626" customFormat="false" ht="15" hidden="false" customHeight="false" outlineLevel="0" collapsed="false">
      <c r="A626" s="0" t="n">
        <v>8</v>
      </c>
      <c r="B626" s="0" t="n">
        <v>6000</v>
      </c>
      <c r="C626" s="0" t="n">
        <v>0.28547</v>
      </c>
      <c r="D626" s="0" t="s">
        <v>155</v>
      </c>
      <c r="E626" s="0" t="n">
        <f aca="false">IFERROR((C626-D626)/C626/'Project Inputs and Calcs'!$E$11,0)</f>
        <v>0</v>
      </c>
    </row>
    <row r="627" customFormat="false" ht="15" hidden="false" customHeight="false" outlineLevel="0" collapsed="false">
      <c r="A627" s="0" t="n">
        <v>8</v>
      </c>
      <c r="B627" s="0" t="n">
        <v>6100</v>
      </c>
      <c r="C627" s="0" t="n">
        <v>0.30701</v>
      </c>
      <c r="D627" s="0" t="s">
        <v>155</v>
      </c>
      <c r="E627" s="0" t="n">
        <f aca="false">IFERROR((C627-D627)/C627/'Project Inputs and Calcs'!$E$11,0)</f>
        <v>0</v>
      </c>
    </row>
    <row r="628" customFormat="false" ht="15" hidden="false" customHeight="false" outlineLevel="0" collapsed="false">
      <c r="A628" s="0" t="n">
        <v>8</v>
      </c>
      <c r="B628" s="0" t="n">
        <v>6200</v>
      </c>
      <c r="C628" s="0" t="n">
        <v>0.32926</v>
      </c>
      <c r="D628" s="0" t="s">
        <v>155</v>
      </c>
      <c r="E628" s="0" t="n">
        <f aca="false">IFERROR((C628-D628)/C628/'Project Inputs and Calcs'!$E$11,0)</f>
        <v>0</v>
      </c>
    </row>
    <row r="629" customFormat="false" ht="15" hidden="false" customHeight="false" outlineLevel="0" collapsed="false">
      <c r="A629" s="0" t="n">
        <v>8</v>
      </c>
      <c r="B629" s="0" t="n">
        <v>6300</v>
      </c>
      <c r="C629" s="0" t="n">
        <v>0.35222</v>
      </c>
      <c r="D629" s="0" t="s">
        <v>155</v>
      </c>
      <c r="E629" s="0" t="n">
        <f aca="false">IFERROR((C629-D629)/C629/'Project Inputs and Calcs'!$E$11,0)</f>
        <v>0</v>
      </c>
    </row>
    <row r="630" customFormat="false" ht="15" hidden="false" customHeight="false" outlineLevel="0" collapsed="false">
      <c r="A630" s="0" t="n">
        <v>8</v>
      </c>
      <c r="B630" s="0" t="n">
        <v>6400</v>
      </c>
      <c r="C630" s="0" t="n">
        <v>0.37588</v>
      </c>
      <c r="D630" s="0" t="s">
        <v>155</v>
      </c>
      <c r="E630" s="0" t="n">
        <f aca="false">IFERROR((C630-D630)/C630/'Project Inputs and Calcs'!$E$11,0)</f>
        <v>0</v>
      </c>
    </row>
    <row r="631" customFormat="false" ht="15" hidden="false" customHeight="false" outlineLevel="0" collapsed="false">
      <c r="A631" s="0" t="n">
        <v>8</v>
      </c>
      <c r="B631" s="0" t="n">
        <v>6500</v>
      </c>
      <c r="C631" s="0" t="n">
        <v>0.37977</v>
      </c>
      <c r="D631" s="0" t="s">
        <v>155</v>
      </c>
      <c r="E631" s="0" t="n">
        <f aca="false">IFERROR((C631-D631)/C631/'Project Inputs and Calcs'!$E$11,0)</f>
        <v>0</v>
      </c>
    </row>
    <row r="632" customFormat="false" ht="15" hidden="false" customHeight="false" outlineLevel="0" collapsed="false">
      <c r="A632" s="0" t="n">
        <v>8</v>
      </c>
      <c r="B632" s="0" t="n">
        <v>6600</v>
      </c>
      <c r="C632" s="0" t="n">
        <v>0.42529</v>
      </c>
      <c r="D632" s="0" t="s">
        <v>155</v>
      </c>
      <c r="E632" s="0" t="n">
        <f aca="false">IFERROR((C632-D632)/C632/'Project Inputs and Calcs'!$E$11,0)</f>
        <v>0</v>
      </c>
    </row>
    <row r="633" customFormat="false" ht="15" hidden="false" customHeight="false" outlineLevel="0" collapsed="false">
      <c r="A633" s="0" t="n">
        <v>8</v>
      </c>
      <c r="B633" s="0" t="n">
        <v>6700</v>
      </c>
      <c r="C633" s="0" t="n">
        <v>0.45102</v>
      </c>
      <c r="D633" s="0" t="s">
        <v>155</v>
      </c>
      <c r="E633" s="0" t="n">
        <f aca="false">IFERROR((C633-D633)/C633/'Project Inputs and Calcs'!$E$11,0)</f>
        <v>0</v>
      </c>
    </row>
    <row r="634" customFormat="false" ht="15" hidden="false" customHeight="false" outlineLevel="0" collapsed="false">
      <c r="A634" s="0" t="n">
        <v>8</v>
      </c>
      <c r="B634" s="0" t="n">
        <v>6800</v>
      </c>
      <c r="C634" s="0" t="n">
        <v>0.47743</v>
      </c>
      <c r="D634" s="0" t="s">
        <v>155</v>
      </c>
      <c r="E634" s="0" t="n">
        <f aca="false">IFERROR((C634-D634)/C634/'Project Inputs and Calcs'!$E$11,0)</f>
        <v>0</v>
      </c>
    </row>
    <row r="635" customFormat="false" ht="15" hidden="false" customHeight="false" outlineLevel="0" collapsed="false">
      <c r="A635" s="0" t="n">
        <v>8</v>
      </c>
      <c r="B635" s="0" t="n">
        <v>6900</v>
      </c>
      <c r="C635" s="0" t="n">
        <v>0.50451</v>
      </c>
      <c r="D635" s="0" t="s">
        <v>155</v>
      </c>
      <c r="E635" s="0" t="n">
        <f aca="false">IFERROR((C635-D635)/C635/'Project Inputs and Calcs'!$E$11,0)</f>
        <v>0</v>
      </c>
    </row>
    <row r="636" customFormat="false" ht="15" hidden="false" customHeight="false" outlineLevel="0" collapsed="false">
      <c r="A636" s="0" t="n">
        <v>8</v>
      </c>
      <c r="B636" s="0" t="n">
        <v>7000</v>
      </c>
      <c r="C636" s="0" t="n">
        <v>0.50854</v>
      </c>
      <c r="D636" s="0" t="s">
        <v>155</v>
      </c>
      <c r="E636" s="0" t="n">
        <f aca="false">IFERROR((C636-D636)/C636/'Project Inputs and Calcs'!$E$11,0)</f>
        <v>0</v>
      </c>
    </row>
    <row r="637" customFormat="false" ht="15" hidden="false" customHeight="false" outlineLevel="0" collapsed="false">
      <c r="A637" s="0" t="n">
        <v>8</v>
      </c>
      <c r="B637" s="0" t="n">
        <v>7100</v>
      </c>
      <c r="C637" s="0" t="n">
        <v>0.56066</v>
      </c>
      <c r="D637" s="0" t="s">
        <v>155</v>
      </c>
      <c r="E637" s="0" t="n">
        <f aca="false">IFERROR((C637-D637)/C637/'Project Inputs and Calcs'!$E$11,0)</f>
        <v>0</v>
      </c>
    </row>
    <row r="638" customFormat="false" ht="15" hidden="false" customHeight="false" outlineLevel="0" collapsed="false">
      <c r="A638" s="0" t="n">
        <v>8</v>
      </c>
      <c r="B638" s="0" t="n">
        <v>7200</v>
      </c>
      <c r="C638" s="0" t="n">
        <v>0.58972</v>
      </c>
      <c r="D638" s="0" t="s">
        <v>155</v>
      </c>
      <c r="E638" s="0" t="n">
        <f aca="false">IFERROR((C638-D638)/C638/'Project Inputs and Calcs'!$E$11,0)</f>
        <v>0</v>
      </c>
    </row>
    <row r="639" customFormat="false" ht="15" hidden="false" customHeight="false" outlineLevel="0" collapsed="false">
      <c r="A639" s="0" t="n">
        <v>8</v>
      </c>
      <c r="B639" s="0" t="n">
        <v>7300</v>
      </c>
      <c r="C639" s="0" t="n">
        <v>0.61943</v>
      </c>
      <c r="D639" s="0" t="s">
        <v>155</v>
      </c>
      <c r="E639" s="0" t="n">
        <f aca="false">IFERROR((C639-D639)/C639/'Project Inputs and Calcs'!$E$11,0)</f>
        <v>0</v>
      </c>
    </row>
    <row r="640" customFormat="false" ht="15" hidden="false" customHeight="false" outlineLevel="0" collapsed="false">
      <c r="A640" s="0" t="n">
        <v>8</v>
      </c>
      <c r="B640" s="0" t="n">
        <v>7400</v>
      </c>
      <c r="C640" s="0" t="n">
        <v>0.64977</v>
      </c>
      <c r="D640" s="0" t="s">
        <v>155</v>
      </c>
      <c r="E640" s="0" t="n">
        <f aca="false">IFERROR((C640-D640)/C640/'Project Inputs and Calcs'!$E$11,0)</f>
        <v>0</v>
      </c>
    </row>
    <row r="641" customFormat="false" ht="15" hidden="false" customHeight="false" outlineLevel="0" collapsed="false">
      <c r="A641" s="0" t="n">
        <v>8</v>
      </c>
      <c r="B641" s="0" t="n">
        <v>7500</v>
      </c>
      <c r="C641" s="0" t="n">
        <v>0.68074</v>
      </c>
      <c r="D641" s="0" t="n">
        <v>0.12032</v>
      </c>
      <c r="E641" s="0" t="n">
        <f aca="false">IFERROR((C641-D641)/C641/'Project Inputs and Calcs'!$E$11,0)</f>
        <v>0.0274417055948918</v>
      </c>
    </row>
    <row r="642" customFormat="false" ht="15" hidden="false" customHeight="false" outlineLevel="0" collapsed="false">
      <c r="A642" s="0" t="n">
        <v>8</v>
      </c>
      <c r="B642" s="0" t="n">
        <v>7600</v>
      </c>
      <c r="C642" s="0" t="n">
        <v>0.71236</v>
      </c>
      <c r="D642" s="0" t="n">
        <v>0.12681</v>
      </c>
      <c r="E642" s="0" t="n">
        <f aca="false">IFERROR((C642-D642)/C642/'Project Inputs and Calcs'!$E$11,0)</f>
        <v>0.0273995358152245</v>
      </c>
    </row>
    <row r="643" customFormat="false" ht="15" hidden="false" customHeight="false" outlineLevel="0" collapsed="false">
      <c r="A643" s="0" t="n">
        <v>8</v>
      </c>
      <c r="B643" s="0" t="n">
        <v>7700</v>
      </c>
      <c r="C643" s="0" t="n">
        <v>0.7446</v>
      </c>
      <c r="D643" s="0" t="n">
        <v>0.1335</v>
      </c>
      <c r="E643" s="0" t="n">
        <f aca="false">IFERROR((C643-D643)/C643/'Project Inputs and Calcs'!$E$11,0)</f>
        <v>0.0273569701853344</v>
      </c>
    </row>
    <row r="644" customFormat="false" ht="15" hidden="false" customHeight="false" outlineLevel="0" collapsed="false">
      <c r="A644" s="0" t="n">
        <v>8</v>
      </c>
      <c r="B644" s="0" t="n">
        <v>7800</v>
      </c>
      <c r="C644" s="0" t="n">
        <v>0.77745</v>
      </c>
      <c r="D644" s="0" t="n">
        <v>0.14038</v>
      </c>
      <c r="E644" s="0" t="n">
        <f aca="false">IFERROR((C644-D644)/C644/'Project Inputs and Calcs'!$E$11,0)</f>
        <v>0.0273145111153986</v>
      </c>
    </row>
    <row r="645" customFormat="false" ht="15" hidden="false" customHeight="false" outlineLevel="0" collapsed="false">
      <c r="A645" s="0" t="n">
        <v>8</v>
      </c>
      <c r="B645" s="0" t="n">
        <v>7900</v>
      </c>
      <c r="C645" s="0" t="n">
        <v>0.81091</v>
      </c>
      <c r="D645" s="0" t="n">
        <v>0.14745</v>
      </c>
      <c r="E645" s="0" t="n">
        <f aca="false">IFERROR((C645-D645)/C645/'Project Inputs and Calcs'!$E$11,0)</f>
        <v>0.0272722414735708</v>
      </c>
    </row>
    <row r="646" customFormat="false" ht="15" hidden="false" customHeight="false" outlineLevel="0" collapsed="false">
      <c r="A646" s="0" t="n">
        <v>8</v>
      </c>
      <c r="B646" s="0" t="n">
        <v>8000</v>
      </c>
      <c r="C646" s="0" t="n">
        <v>0.84496</v>
      </c>
      <c r="D646" s="0" t="n">
        <v>0.15472</v>
      </c>
      <c r="E646" s="0" t="n">
        <f aca="false">IFERROR((C646-D646)/C646/'Project Inputs and Calcs'!$E$11,0)</f>
        <v>0.0272296913463359</v>
      </c>
    </row>
    <row r="647" customFormat="false" ht="15" hidden="false" customHeight="false" outlineLevel="0" collapsed="false">
      <c r="A647" s="0" t="n">
        <v>8</v>
      </c>
      <c r="B647" s="0" t="n">
        <v>8100</v>
      </c>
      <c r="C647" s="0" t="n">
        <v>0.87964</v>
      </c>
      <c r="D647" s="0" t="n">
        <v>0.16218</v>
      </c>
      <c r="E647" s="0" t="n">
        <f aca="false">IFERROR((C647-D647)/C647/'Project Inputs and Calcs'!$E$11,0)</f>
        <v>0.0271876373668016</v>
      </c>
    </row>
    <row r="648" customFormat="false" ht="15" hidden="false" customHeight="false" outlineLevel="0" collapsed="false">
      <c r="A648" s="0" t="n">
        <v>8</v>
      </c>
      <c r="B648" s="0" t="n">
        <v>8200</v>
      </c>
      <c r="C648" s="0" t="n">
        <v>0.91492</v>
      </c>
      <c r="D648" s="0" t="n">
        <v>0.16985</v>
      </c>
      <c r="E648" s="0" t="n">
        <f aca="false">IFERROR((C648-D648)/C648/'Project Inputs and Calcs'!$E$11,0)</f>
        <v>0.0271451784491176</v>
      </c>
    </row>
    <row r="649" customFormat="false" ht="15" hidden="false" customHeight="false" outlineLevel="0" collapsed="false">
      <c r="A649" s="0" t="n">
        <v>8</v>
      </c>
      <c r="B649" s="0" t="n">
        <v>8300</v>
      </c>
      <c r="C649" s="0" t="n">
        <v>0.95077</v>
      </c>
      <c r="D649" s="0" t="n">
        <v>0.17754</v>
      </c>
      <c r="E649" s="0" t="n">
        <f aca="false">IFERROR((C649-D649)/C649/'Project Inputs and Calcs'!$E$11,0)</f>
        <v>0.0271089047123209</v>
      </c>
    </row>
    <row r="650" customFormat="false" ht="15" hidden="false" customHeight="false" outlineLevel="0" collapsed="false">
      <c r="A650" s="0" t="n">
        <v>8</v>
      </c>
      <c r="B650" s="0" t="n">
        <v>8400</v>
      </c>
      <c r="C650" s="0" t="n">
        <v>0.9872</v>
      </c>
      <c r="D650" s="0" t="n">
        <v>0.17451</v>
      </c>
      <c r="E650" s="0" t="n">
        <f aca="false">IFERROR((C650-D650)/C650/'Project Inputs and Calcs'!$E$11,0)</f>
        <v>0.0274409103187466</v>
      </c>
    </row>
    <row r="651" customFormat="false" ht="15" hidden="false" customHeight="false" outlineLevel="0" collapsed="false">
      <c r="A651" s="0" t="n">
        <v>8</v>
      </c>
      <c r="B651" s="0" t="n">
        <v>8500</v>
      </c>
      <c r="C651" s="0" t="n">
        <v>1.0242</v>
      </c>
      <c r="D651" s="0" t="n">
        <v>0.19407</v>
      </c>
      <c r="E651" s="0" t="n">
        <f aca="false">IFERROR((C651-D651)/C651/'Project Inputs and Calcs'!$E$11,0)</f>
        <v>0.0270171841437219</v>
      </c>
    </row>
    <row r="652" customFormat="false" ht="15" hidden="false" customHeight="false" outlineLevel="0" collapsed="false">
      <c r="A652" s="0" t="n">
        <v>8</v>
      </c>
      <c r="B652" s="0" t="n">
        <v>8600</v>
      </c>
      <c r="C652" s="0" t="n">
        <v>1.0618</v>
      </c>
      <c r="D652" s="0" t="n">
        <v>0.20255</v>
      </c>
      <c r="E652" s="0" t="n">
        <f aca="false">IFERROR((C652-D652)/C652/'Project Inputs and Calcs'!$E$11,0)</f>
        <v>0.0269746342688516</v>
      </c>
    </row>
    <row r="653" customFormat="false" ht="15" hidden="false" customHeight="false" outlineLevel="0" collapsed="false">
      <c r="A653" s="0" t="n">
        <v>8</v>
      </c>
      <c r="B653" s="0" t="n">
        <v>8700</v>
      </c>
      <c r="C653" s="0" t="n">
        <v>1.1</v>
      </c>
      <c r="D653" s="0" t="n">
        <v>0.21124</v>
      </c>
      <c r="E653" s="0" t="n">
        <f aca="false">IFERROR((C653-D653)/C653/'Project Inputs and Calcs'!$E$11,0)</f>
        <v>0.0269321212121212</v>
      </c>
    </row>
    <row r="654" customFormat="false" ht="15" hidden="false" customHeight="false" outlineLevel="0" collapsed="false">
      <c r="A654" s="0" t="n">
        <v>8</v>
      </c>
      <c r="B654" s="0" t="n">
        <v>8800</v>
      </c>
      <c r="C654" s="0" t="n">
        <v>1.1387</v>
      </c>
      <c r="D654" s="0" t="n">
        <v>0.22013</v>
      </c>
      <c r="E654" s="0" t="n">
        <f aca="false">IFERROR((C654-D654)/C654/'Project Inputs and Calcs'!$E$11,0)</f>
        <v>0.0268894353209801</v>
      </c>
    </row>
    <row r="655" customFormat="false" ht="15" hidden="false" customHeight="false" outlineLevel="0" collapsed="false">
      <c r="A655" s="0" t="n">
        <v>8</v>
      </c>
      <c r="B655" s="0" t="n">
        <v>8900</v>
      </c>
      <c r="C655" s="0" t="n">
        <v>1.178</v>
      </c>
      <c r="D655" s="0" t="n">
        <v>0.22923</v>
      </c>
      <c r="E655" s="0" t="n">
        <f aca="false">IFERROR((C655-D655)/C655/'Project Inputs and Calcs'!$E$11,0)</f>
        <v>0.0268469156762875</v>
      </c>
    </row>
    <row r="656" customFormat="false" ht="15" hidden="false" customHeight="false" outlineLevel="0" collapsed="false">
      <c r="A656" s="0" t="n">
        <v>8</v>
      </c>
      <c r="B656" s="0" t="n">
        <v>9000</v>
      </c>
      <c r="C656" s="0" t="n">
        <v>1.2178</v>
      </c>
      <c r="D656" s="0" t="n">
        <v>0.23854</v>
      </c>
      <c r="E656" s="0" t="n">
        <f aca="false">IFERROR((C656-D656)/C656/'Project Inputs and Calcs'!$E$11,0)</f>
        <v>0.0268040729183774</v>
      </c>
    </row>
    <row r="657" customFormat="false" ht="15" hidden="false" customHeight="false" outlineLevel="0" collapsed="false">
      <c r="A657" s="0" t="n">
        <v>8</v>
      </c>
      <c r="B657" s="0" t="n">
        <v>9100</v>
      </c>
      <c r="C657" s="0" t="n">
        <v>1.2582</v>
      </c>
      <c r="D657" s="0" t="n">
        <v>0.24806</v>
      </c>
      <c r="E657" s="0" t="n">
        <f aca="false">IFERROR((C657-D657)/C657/'Project Inputs and Calcs'!$E$11,0)</f>
        <v>0.0267615111534997</v>
      </c>
    </row>
    <row r="658" customFormat="false" ht="15" hidden="false" customHeight="false" outlineLevel="0" collapsed="false">
      <c r="A658" s="0" t="n">
        <v>8</v>
      </c>
      <c r="B658" s="0" t="n">
        <v>9200</v>
      </c>
      <c r="C658" s="0" t="n">
        <v>1.2991</v>
      </c>
      <c r="D658" s="0" t="n">
        <v>0.25779</v>
      </c>
      <c r="E658" s="0" t="n">
        <f aca="false">IFERROR((C658-D658)/C658/'Project Inputs and Calcs'!$E$11,0)</f>
        <v>0.0267187540091858</v>
      </c>
    </row>
    <row r="659" customFormat="false" ht="15" hidden="false" customHeight="false" outlineLevel="0" collapsed="false">
      <c r="A659" s="0" t="n">
        <v>8</v>
      </c>
      <c r="B659" s="0" t="n">
        <v>9300</v>
      </c>
      <c r="C659" s="0" t="n">
        <v>1.3406</v>
      </c>
      <c r="D659" s="0" t="n">
        <v>0.26773</v>
      </c>
      <c r="E659" s="0" t="n">
        <f aca="false">IFERROR((C659-D659)/C659/'Project Inputs and Calcs'!$E$11,0)</f>
        <v>0.0266763638171963</v>
      </c>
    </row>
    <row r="660" customFormat="false" ht="15" hidden="false" customHeight="false" outlineLevel="0" collapsed="false">
      <c r="A660" s="0" t="n">
        <v>8</v>
      </c>
      <c r="B660" s="0" t="n">
        <v>9400</v>
      </c>
      <c r="C660" s="0" t="n">
        <v>1.3826</v>
      </c>
      <c r="D660" s="0" t="n">
        <v>0.27788</v>
      </c>
      <c r="E660" s="0" t="n">
        <f aca="false">IFERROR((C660-D660)/C660/'Project Inputs and Calcs'!$E$11,0)</f>
        <v>0.0266338782004918</v>
      </c>
    </row>
    <row r="661" customFormat="false" ht="15" hidden="false" customHeight="false" outlineLevel="0" collapsed="false">
      <c r="A661" s="0" t="n">
        <v>8</v>
      </c>
      <c r="B661" s="0" t="n">
        <v>9500</v>
      </c>
      <c r="C661" s="0" t="n">
        <v>1.4251</v>
      </c>
      <c r="D661" s="0" t="n">
        <v>0.28826</v>
      </c>
      <c r="E661" s="0" t="n">
        <f aca="false">IFERROR((C661-D661)/C661/'Project Inputs and Calcs'!$E$11,0)</f>
        <v>0.0265908825111688</v>
      </c>
    </row>
    <row r="662" customFormat="false" ht="15" hidden="false" customHeight="false" outlineLevel="0" collapsed="false">
      <c r="A662" s="0" t="n">
        <v>8</v>
      </c>
      <c r="B662" s="0" t="n">
        <v>9600</v>
      </c>
      <c r="C662" s="0" t="n">
        <v>1.4512</v>
      </c>
      <c r="D662" s="0" t="n">
        <v>0.30609</v>
      </c>
      <c r="E662" s="0" t="n">
        <f aca="false">IFERROR((C662-D662)/C662/'Project Inputs and Calcs'!$E$11,0)</f>
        <v>0.0263026001470048</v>
      </c>
    </row>
    <row r="663" customFormat="false" ht="15" hidden="false" customHeight="false" outlineLevel="0" collapsed="false">
      <c r="A663" s="0" t="n">
        <v>8</v>
      </c>
      <c r="B663" s="0" t="n">
        <v>9700</v>
      </c>
      <c r="C663" s="0" t="n">
        <v>1.5117</v>
      </c>
      <c r="D663" s="0" t="n">
        <v>0.30965</v>
      </c>
      <c r="E663" s="0" t="n">
        <f aca="false">IFERROR((C663-D663)/C663/'Project Inputs and Calcs'!$E$11,0)</f>
        <v>0.0265054794822606</v>
      </c>
    </row>
    <row r="664" customFormat="false" ht="15" hidden="false" customHeight="false" outlineLevel="0" collapsed="false">
      <c r="A664" s="0" t="n">
        <v>8</v>
      </c>
      <c r="B664" s="0" t="n">
        <v>9800</v>
      </c>
      <c r="C664" s="0" t="n">
        <v>1.5558</v>
      </c>
      <c r="D664" s="0" t="n">
        <v>0.32068</v>
      </c>
      <c r="E664" s="0" t="n">
        <f aca="false">IFERROR((C664-D664)/C664/'Project Inputs and Calcs'!$E$11,0)</f>
        <v>0.0264626987187728</v>
      </c>
    </row>
    <row r="665" customFormat="false" ht="15" hidden="false" customHeight="false" outlineLevel="0" collapsed="false">
      <c r="A665" s="0" t="n">
        <v>8</v>
      </c>
      <c r="B665" s="0" t="n">
        <v>9900</v>
      </c>
      <c r="C665" s="0" t="n">
        <v>1.6004</v>
      </c>
      <c r="D665" s="0" t="n">
        <v>0.33192</v>
      </c>
      <c r="E665" s="0" t="n">
        <f aca="false">IFERROR((C665-D665)/C665/'Project Inputs and Calcs'!$E$11,0)</f>
        <v>0.0264200616512539</v>
      </c>
    </row>
    <row r="666" customFormat="false" ht="15" hidden="false" customHeight="false" outlineLevel="0" collapsed="false">
      <c r="A666" s="0" t="n">
        <v>8</v>
      </c>
      <c r="B666" s="0" t="n">
        <v>10000</v>
      </c>
      <c r="C666" s="0" t="n">
        <v>1.6454</v>
      </c>
      <c r="D666" s="0" t="n">
        <v>0.34338</v>
      </c>
      <c r="E666" s="0" t="n">
        <f aca="false">IFERROR((C666-D666)/C666/'Project Inputs and Calcs'!$E$11,0)</f>
        <v>0.0263769701389733</v>
      </c>
    </row>
    <row r="667" customFormat="false" ht="15" hidden="false" customHeight="false" outlineLevel="0" collapsed="false">
      <c r="A667" s="0" t="n">
        <v>8</v>
      </c>
      <c r="B667" s="0" t="n">
        <v>10100</v>
      </c>
      <c r="C667" s="0" t="n">
        <v>1.6904</v>
      </c>
      <c r="D667" s="0" t="n">
        <v>0.35531</v>
      </c>
      <c r="E667" s="0" t="n">
        <f aca="false">IFERROR((C667-D667)/C667/'Project Inputs and Calcs'!$E$11,0)</f>
        <v>0.0263269048745859</v>
      </c>
    </row>
    <row r="668" customFormat="false" ht="15" hidden="false" customHeight="false" outlineLevel="0" collapsed="false">
      <c r="A668" s="0" t="n">
        <v>8</v>
      </c>
      <c r="B668" s="0" t="n">
        <v>10200</v>
      </c>
      <c r="C668" s="0" t="n">
        <v>1.7371</v>
      </c>
      <c r="D668" s="0" t="n">
        <v>0.36696</v>
      </c>
      <c r="E668" s="0" t="n">
        <f aca="false">IFERROR((C668-D668)/C668/'Project Inputs and Calcs'!$E$11,0)</f>
        <v>0.0262917122407077</v>
      </c>
    </row>
    <row r="669" customFormat="false" ht="15" hidden="false" customHeight="false" outlineLevel="0" collapsed="false">
      <c r="A669" s="0" t="n">
        <v>8</v>
      </c>
      <c r="B669" s="0" t="n">
        <v>10300</v>
      </c>
      <c r="C669" s="0" t="n">
        <v>1.7837</v>
      </c>
      <c r="D669" s="0" t="n">
        <v>0.37908</v>
      </c>
      <c r="E669" s="0" t="n">
        <f aca="false">IFERROR((C669-D669)/C669/'Project Inputs and Calcs'!$E$11,0)</f>
        <v>0.026249182411093</v>
      </c>
    </row>
    <row r="670" customFormat="false" ht="15" hidden="false" customHeight="false" outlineLevel="0" collapsed="false">
      <c r="A670" s="0" t="n">
        <v>8</v>
      </c>
      <c r="B670" s="0" t="n">
        <v>10400</v>
      </c>
      <c r="C670" s="0" t="n">
        <v>1.8307</v>
      </c>
      <c r="D670" s="0" t="n">
        <v>0.38613</v>
      </c>
      <c r="E670" s="0" t="n">
        <f aca="false">IFERROR((C670-D670)/C670/'Project Inputs and Calcs'!$E$11,0)</f>
        <v>0.0263026893173832</v>
      </c>
    </row>
    <row r="671" customFormat="false" ht="15" hidden="false" customHeight="false" outlineLevel="0" collapsed="false">
      <c r="A671" s="0" t="n">
        <v>8</v>
      </c>
      <c r="B671" s="0" t="n">
        <v>10500</v>
      </c>
      <c r="C671" s="0" t="n">
        <v>1.8783</v>
      </c>
      <c r="D671" s="0" t="n">
        <v>0.40399</v>
      </c>
      <c r="E671" s="0" t="n">
        <f aca="false">IFERROR((C671-D671)/C671/'Project Inputs and Calcs'!$E$11,0)</f>
        <v>0.0261639070790963</v>
      </c>
    </row>
    <row r="672" customFormat="false" ht="15" hidden="false" customHeight="false" outlineLevel="0" collapsed="false">
      <c r="A672" s="0" t="n">
        <v>8</v>
      </c>
      <c r="B672" s="0" t="n">
        <v>10600</v>
      </c>
      <c r="C672" s="0" t="n">
        <v>1.9263</v>
      </c>
      <c r="D672" s="0" t="n">
        <v>0.41679</v>
      </c>
      <c r="E672" s="0" t="n">
        <f aca="false">IFERROR((C672-D672)/C672/'Project Inputs and Calcs'!$E$11,0)</f>
        <v>0.0261210611015937</v>
      </c>
    </row>
    <row r="673" customFormat="false" ht="15" hidden="false" customHeight="false" outlineLevel="0" collapsed="false">
      <c r="A673" s="0" t="n">
        <v>8</v>
      </c>
      <c r="B673" s="0" t="n">
        <v>10700</v>
      </c>
      <c r="C673" s="0" t="n">
        <v>1.9748</v>
      </c>
      <c r="D673" s="0" t="n">
        <v>0.42982</v>
      </c>
      <c r="E673" s="0" t="n">
        <f aca="false">IFERROR((C673-D673)/C673/'Project Inputs and Calcs'!$E$11,0)</f>
        <v>0.0260782526500574</v>
      </c>
    </row>
    <row r="674" customFormat="false" ht="15" hidden="false" customHeight="false" outlineLevel="0" collapsed="false">
      <c r="A674" s="0" t="n">
        <v>8</v>
      </c>
      <c r="B674" s="0" t="n">
        <v>10800</v>
      </c>
      <c r="C674" s="0" t="n">
        <v>2.0237</v>
      </c>
      <c r="D674" s="0" t="n">
        <v>0.44306</v>
      </c>
      <c r="E674" s="0" t="n">
        <f aca="false">IFERROR((C674-D674)/C674/'Project Inputs and Calcs'!$E$11,0)</f>
        <v>0.0260354795671295</v>
      </c>
    </row>
    <row r="675" customFormat="false" ht="15" hidden="false" customHeight="false" outlineLevel="0" collapsed="false">
      <c r="A675" s="0" t="n">
        <v>8</v>
      </c>
      <c r="B675" s="0" t="n">
        <v>10900</v>
      </c>
      <c r="C675" s="0" t="n">
        <v>2.0731</v>
      </c>
      <c r="D675" s="0" t="n">
        <v>0.45654</v>
      </c>
      <c r="E675" s="0" t="n">
        <f aca="false">IFERROR((C675-D675)/C675/'Project Inputs and Calcs'!$E$11,0)</f>
        <v>0.0259926358271831</v>
      </c>
    </row>
    <row r="676" customFormat="false" ht="15" hidden="false" customHeight="false" outlineLevel="0" collapsed="false">
      <c r="A676" s="0" t="n">
        <v>8</v>
      </c>
      <c r="B676" s="0" t="n">
        <v>11000</v>
      </c>
      <c r="C676" s="0" t="n">
        <v>2.123</v>
      </c>
      <c r="D676" s="0" t="n">
        <v>0.47025</v>
      </c>
      <c r="E676" s="0" t="n">
        <f aca="false">IFERROR((C676-D676)/C676/'Project Inputs and Calcs'!$E$11,0)</f>
        <v>0.0259499136442142</v>
      </c>
    </row>
    <row r="677" customFormat="false" ht="15" hidden="false" customHeight="false" outlineLevel="0" collapsed="false">
      <c r="A677" s="0" t="n">
        <v>8</v>
      </c>
      <c r="B677" s="0" t="n">
        <v>11100</v>
      </c>
      <c r="C677" s="0" t="n">
        <v>2.1733</v>
      </c>
      <c r="D677" s="0" t="n">
        <v>0.48417</v>
      </c>
      <c r="E677" s="0" t="n">
        <f aca="false">IFERROR((C677-D677)/C677/'Project Inputs and Calcs'!$E$11,0)</f>
        <v>0.0259072991917054</v>
      </c>
    </row>
    <row r="678" customFormat="false" ht="15" hidden="false" customHeight="false" outlineLevel="0" collapsed="false">
      <c r="A678" s="0" t="n">
        <v>8</v>
      </c>
      <c r="B678" s="0" t="n">
        <v>11200</v>
      </c>
      <c r="C678" s="0" t="n">
        <v>2.2241</v>
      </c>
      <c r="D678" s="0" t="n">
        <v>0.49834</v>
      </c>
      <c r="E678" s="0" t="n">
        <f aca="false">IFERROR((C678-D678)/C678/'Project Inputs and Calcs'!$E$11,0)</f>
        <v>0.0258645444599314</v>
      </c>
    </row>
    <row r="679" customFormat="false" ht="15" hidden="false" customHeight="false" outlineLevel="0" collapsed="false">
      <c r="A679" s="0" t="n">
        <v>8</v>
      </c>
      <c r="B679" s="0" t="n">
        <v>11300</v>
      </c>
      <c r="C679" s="0" t="n">
        <v>2.2753</v>
      </c>
      <c r="D679" s="0" t="n">
        <v>0.51272</v>
      </c>
      <c r="E679" s="0" t="n">
        <f aca="false">IFERROR((C679-D679)/C679/'Project Inputs and Calcs'!$E$11,0)</f>
        <v>0.0258219428939774</v>
      </c>
    </row>
    <row r="680" customFormat="false" ht="15" hidden="false" customHeight="false" outlineLevel="0" collapsed="false">
      <c r="A680" s="0" t="n">
        <v>8</v>
      </c>
      <c r="B680" s="0" t="n">
        <v>11400</v>
      </c>
      <c r="C680" s="0" t="n">
        <v>2.327</v>
      </c>
      <c r="D680" s="0" t="n">
        <v>0.51339</v>
      </c>
      <c r="E680" s="0" t="n">
        <f aca="false">IFERROR((C680-D680)/C680/'Project Inputs and Calcs'!$E$11,0)</f>
        <v>0.0259792293367712</v>
      </c>
    </row>
    <row r="681" customFormat="false" ht="15" hidden="false" customHeight="false" outlineLevel="0" collapsed="false">
      <c r="A681" s="0" t="n">
        <v>8</v>
      </c>
      <c r="B681" s="0" t="n">
        <v>11500</v>
      </c>
      <c r="C681" s="0" t="n">
        <v>2.3791</v>
      </c>
      <c r="D681" s="0" t="n">
        <v>0.50725</v>
      </c>
      <c r="E681" s="0" t="n">
        <f aca="false">IFERROR((C681-D681)/C681/'Project Inputs and Calcs'!$E$11,0)</f>
        <v>0.0262263040645622</v>
      </c>
    </row>
    <row r="682" customFormat="false" ht="15" hidden="false" customHeight="false" outlineLevel="0" collapsed="false">
      <c r="A682" s="0" t="n">
        <v>8</v>
      </c>
      <c r="B682" s="0" t="n">
        <v>11600</v>
      </c>
      <c r="C682" s="0" t="n">
        <v>2.4316</v>
      </c>
      <c r="D682" s="0" t="n">
        <v>0.55729</v>
      </c>
      <c r="E682" s="0" t="n">
        <f aca="false">IFERROR((C682-D682)/C682/'Project Inputs and Calcs'!$E$11,0)</f>
        <v>0.0256937818720184</v>
      </c>
    </row>
    <row r="683" customFormat="false" ht="15" hidden="false" customHeight="false" outlineLevel="0" collapsed="false">
      <c r="A683" s="0" t="n">
        <v>8</v>
      </c>
      <c r="B683" s="0" t="n">
        <v>11700</v>
      </c>
      <c r="C683" s="0" t="n">
        <v>2.4714</v>
      </c>
      <c r="D683" s="0" t="n">
        <v>0.57844</v>
      </c>
      <c r="E683" s="0" t="n">
        <f aca="false">IFERROR((C683-D683)/C683/'Project Inputs and Calcs'!$E$11,0)</f>
        <v>0.0255315475708775</v>
      </c>
    </row>
    <row r="684" customFormat="false" ht="15" hidden="false" customHeight="false" outlineLevel="0" collapsed="false">
      <c r="A684" s="0" t="n">
        <v>8</v>
      </c>
      <c r="B684" s="0" t="n">
        <v>11800</v>
      </c>
      <c r="C684" s="0" t="n">
        <v>2.538</v>
      </c>
      <c r="D684" s="0" t="n">
        <v>0.58817</v>
      </c>
      <c r="E684" s="0" t="n">
        <f aca="false">IFERROR((C684-D684)/C684/'Project Inputs and Calcs'!$E$11,0)</f>
        <v>0.0256084843708957</v>
      </c>
    </row>
    <row r="685" customFormat="false" ht="15" hidden="false" customHeight="false" outlineLevel="0" collapsed="false">
      <c r="A685" s="0" t="n">
        <v>8</v>
      </c>
      <c r="B685" s="0" t="n">
        <v>11900</v>
      </c>
      <c r="C685" s="0" t="n">
        <v>2.5918</v>
      </c>
      <c r="D685" s="0" t="n">
        <v>0.60396</v>
      </c>
      <c r="E685" s="0" t="n">
        <f aca="false">IFERROR((C685-D685)/C685/'Project Inputs and Calcs'!$E$11,0)</f>
        <v>0.0255657586747949</v>
      </c>
    </row>
    <row r="686" customFormat="false" ht="15" hidden="false" customHeight="false" outlineLevel="0" collapsed="false">
      <c r="A686" s="0" t="n">
        <v>8</v>
      </c>
      <c r="B686" s="0" t="n">
        <v>12000</v>
      </c>
      <c r="C686" s="0" t="n">
        <v>2.646</v>
      </c>
      <c r="D686" s="0" t="n">
        <v>0.61998</v>
      </c>
      <c r="E686" s="0" t="n">
        <f aca="false">IFERROR((C686-D686)/C686/'Project Inputs and Calcs'!$E$11,0)</f>
        <v>0.0255230536659108</v>
      </c>
    </row>
    <row r="687" customFormat="false" ht="15" hidden="false" customHeight="false" outlineLevel="0" collapsed="false">
      <c r="A687" s="0" t="n">
        <v>8</v>
      </c>
      <c r="B687" s="0" t="n">
        <v>12100</v>
      </c>
      <c r="C687" s="0" t="n">
        <v>2.7006</v>
      </c>
      <c r="D687" s="0" t="n">
        <v>0.63624</v>
      </c>
      <c r="E687" s="0" t="n">
        <f aca="false">IFERROR((C687-D687)/C687/'Project Inputs and Calcs'!$E$11,0)</f>
        <v>0.0254802636451159</v>
      </c>
    </row>
    <row r="688" customFormat="false" ht="15" hidden="false" customHeight="false" outlineLevel="0" collapsed="false">
      <c r="A688" s="0" t="n">
        <v>8</v>
      </c>
      <c r="B688" s="0" t="n">
        <v>12200</v>
      </c>
      <c r="C688" s="0" t="n">
        <v>2.7556</v>
      </c>
      <c r="D688" s="0" t="n">
        <v>0.65273</v>
      </c>
      <c r="E688" s="0" t="n">
        <f aca="false">IFERROR((C688-D688)/C688/'Project Inputs and Calcs'!$E$11,0)</f>
        <v>0.0254375332655925</v>
      </c>
    </row>
    <row r="689" customFormat="false" ht="15" hidden="false" customHeight="false" outlineLevel="0" collapsed="false">
      <c r="A689" s="0" t="n">
        <v>8</v>
      </c>
      <c r="B689" s="0" t="n">
        <v>12300</v>
      </c>
      <c r="C689" s="0" t="n">
        <v>2.8111</v>
      </c>
      <c r="D689" s="0" t="n">
        <v>0.66945</v>
      </c>
      <c r="E689" s="0" t="n">
        <f aca="false">IFERROR((C689-D689)/C689/'Project Inputs and Calcs'!$E$11,0)</f>
        <v>0.0253951596646627</v>
      </c>
    </row>
    <row r="690" customFormat="false" ht="15" hidden="false" customHeight="false" outlineLevel="0" collapsed="false">
      <c r="A690" s="0" t="n">
        <v>8</v>
      </c>
      <c r="B690" s="0" t="n">
        <v>12400</v>
      </c>
      <c r="C690" s="0" t="n">
        <v>2.867</v>
      </c>
      <c r="D690" s="0" t="n">
        <v>0.68642</v>
      </c>
      <c r="E690" s="0" t="n">
        <f aca="false">IFERROR((C690-D690)/C690/'Project Inputs and Calcs'!$E$11,0)</f>
        <v>0.0253526334147192</v>
      </c>
    </row>
    <row r="691" customFormat="false" ht="15" hidden="false" customHeight="false" outlineLevel="0" collapsed="false">
      <c r="A691" s="0" t="n">
        <v>8</v>
      </c>
      <c r="B691" s="0" t="n">
        <v>12500</v>
      </c>
      <c r="C691" s="0" t="n">
        <v>2.9232</v>
      </c>
      <c r="D691" s="0" t="n">
        <v>0.70363</v>
      </c>
      <c r="E691" s="0" t="n">
        <f aca="false">IFERROR((C691-D691)/C691/'Project Inputs and Calcs'!$E$11,0)</f>
        <v>0.0253098202882686</v>
      </c>
    </row>
    <row r="692" customFormat="false" ht="15" hidden="false" customHeight="false" outlineLevel="0" collapsed="false">
      <c r="A692" s="0" t="n">
        <v>8</v>
      </c>
      <c r="B692" s="0" t="n">
        <v>12600</v>
      </c>
      <c r="C692" s="0" t="n">
        <v>2.9799</v>
      </c>
      <c r="D692" s="0" t="n">
        <v>0.72107</v>
      </c>
      <c r="E692" s="0" t="n">
        <f aca="false">IFERROR((C692-D692)/C692/'Project Inputs and Calcs'!$E$11,0)</f>
        <v>0.0252674027092632</v>
      </c>
    </row>
    <row r="693" customFormat="false" ht="15" hidden="false" customHeight="false" outlineLevel="0" collapsed="false">
      <c r="A693" s="0" t="n">
        <v>8</v>
      </c>
      <c r="B693" s="0" t="n">
        <v>12700</v>
      </c>
      <c r="C693" s="0" t="n">
        <v>3.0369</v>
      </c>
      <c r="D693" s="0" t="n">
        <v>0.73876</v>
      </c>
      <c r="E693" s="0" t="n">
        <f aca="false">IFERROR((C693-D693)/C693/'Project Inputs and Calcs'!$E$11,0)</f>
        <v>0.0252246259892215</v>
      </c>
    </row>
    <row r="694" customFormat="false" ht="15" hidden="false" customHeight="false" outlineLevel="0" collapsed="false">
      <c r="A694" s="0" t="n">
        <v>8</v>
      </c>
      <c r="B694" s="0" t="n">
        <v>12800</v>
      </c>
      <c r="C694" s="0" t="n">
        <v>3.0943</v>
      </c>
      <c r="D694" s="0" t="n">
        <v>0.75668</v>
      </c>
      <c r="E694" s="0" t="n">
        <f aca="false">IFERROR((C694-D694)/C694/'Project Inputs and Calcs'!$E$11,0)</f>
        <v>0.0251820013142445</v>
      </c>
    </row>
    <row r="695" customFormat="false" ht="15" hidden="false" customHeight="false" outlineLevel="0" collapsed="false">
      <c r="A695" s="0" t="n">
        <v>8</v>
      </c>
      <c r="B695" s="0" t="n">
        <v>12900</v>
      </c>
      <c r="C695" s="0" t="n">
        <v>3.1521</v>
      </c>
      <c r="D695" s="0" t="n">
        <v>0.77483</v>
      </c>
      <c r="E695" s="0" t="n">
        <f aca="false">IFERROR((C695-D695)/C695/'Project Inputs and Calcs'!$E$11,0)</f>
        <v>0.0251395366052261</v>
      </c>
    </row>
    <row r="696" customFormat="false" ht="15" hidden="false" customHeight="false" outlineLevel="0" collapsed="false">
      <c r="A696" s="0" t="n">
        <v>8</v>
      </c>
      <c r="B696" s="0" t="n">
        <v>13000</v>
      </c>
      <c r="C696" s="0" t="n">
        <v>3.2103</v>
      </c>
      <c r="D696" s="0" t="n">
        <v>0.79323</v>
      </c>
      <c r="E696" s="0" t="n">
        <f aca="false">IFERROR((C696-D696)/C696/'Project Inputs and Calcs'!$E$11,0)</f>
        <v>0.0250970314300844</v>
      </c>
    </row>
    <row r="697" customFormat="false" ht="15" hidden="false" customHeight="false" outlineLevel="0" collapsed="false">
      <c r="A697" s="0" t="n">
        <v>8</v>
      </c>
      <c r="B697" s="0" t="n">
        <v>13100</v>
      </c>
      <c r="C697" s="0" t="n">
        <v>3.2688</v>
      </c>
      <c r="D697" s="0" t="n">
        <v>0.81186</v>
      </c>
      <c r="E697" s="0" t="n">
        <f aca="false">IFERROR((C697-D697)/C697/'Project Inputs and Calcs'!$E$11,0)</f>
        <v>0.0250544542339697</v>
      </c>
    </row>
    <row r="698" customFormat="false" ht="15" hidden="false" customHeight="false" outlineLevel="0" collapsed="false">
      <c r="A698" s="0" t="n">
        <v>8</v>
      </c>
      <c r="B698" s="0" t="n">
        <v>13200</v>
      </c>
      <c r="C698" s="0" t="n">
        <v>3.3277</v>
      </c>
      <c r="D698" s="0" t="n">
        <v>0.83074</v>
      </c>
      <c r="E698" s="0" t="n">
        <f aca="false">IFERROR((C698-D698)/C698/'Project Inputs and Calcs'!$E$11,0)</f>
        <v>0.0250118700604021</v>
      </c>
    </row>
    <row r="699" customFormat="false" ht="15" hidden="false" customHeight="false" outlineLevel="0" collapsed="false">
      <c r="A699" s="0" t="n">
        <v>8</v>
      </c>
      <c r="B699" s="0" t="n">
        <v>13300</v>
      </c>
      <c r="C699" s="0" t="n">
        <v>3.387</v>
      </c>
      <c r="D699" s="0" t="n">
        <v>0.84985</v>
      </c>
      <c r="E699" s="0" t="n">
        <f aca="false">IFERROR((C699-D699)/C699/'Project Inputs and Calcs'!$E$11,0)</f>
        <v>0.0249694911918118</v>
      </c>
    </row>
    <row r="700" customFormat="false" ht="15" hidden="false" customHeight="false" outlineLevel="0" collapsed="false">
      <c r="A700" s="0" t="n">
        <v>8</v>
      </c>
      <c r="B700" s="0" t="n">
        <v>13400</v>
      </c>
      <c r="C700" s="0" t="n">
        <v>3.4467</v>
      </c>
      <c r="D700" s="0" t="n">
        <v>0.86921</v>
      </c>
      <c r="E700" s="0" t="n">
        <f aca="false">IFERROR((C700-D700)/C700/'Project Inputs and Calcs'!$E$11,0)</f>
        <v>0.0249271283643292</v>
      </c>
    </row>
    <row r="701" customFormat="false" ht="15" hidden="false" customHeight="false" outlineLevel="0" collapsed="false">
      <c r="A701" s="0" t="n">
        <v>8</v>
      </c>
      <c r="B701" s="0" t="n">
        <v>13500</v>
      </c>
      <c r="C701" s="0" t="n">
        <v>3.5067</v>
      </c>
      <c r="D701" s="0" t="n">
        <v>0.88882</v>
      </c>
      <c r="E701" s="0" t="n">
        <f aca="false">IFERROR((C701-D701)/C701/'Project Inputs and Calcs'!$E$11,0)</f>
        <v>0.0248845543293315</v>
      </c>
    </row>
    <row r="702" customFormat="false" ht="15" hidden="false" customHeight="false" outlineLevel="0" collapsed="false">
      <c r="A702" s="0" t="n">
        <v>8</v>
      </c>
      <c r="B702" s="0" t="n">
        <v>13600</v>
      </c>
      <c r="C702" s="0" t="n">
        <v>3.567</v>
      </c>
      <c r="D702" s="0" t="n">
        <v>0.90867</v>
      </c>
      <c r="E702" s="0" t="n">
        <f aca="false">IFERROR((C702-D702)/C702/'Project Inputs and Calcs'!$E$11,0)</f>
        <v>0.0248418839360807</v>
      </c>
    </row>
    <row r="703" customFormat="false" ht="15" hidden="false" customHeight="false" outlineLevel="0" collapsed="false">
      <c r="A703" s="0" t="n">
        <v>8</v>
      </c>
      <c r="B703" s="0" t="n">
        <v>13700</v>
      </c>
      <c r="C703" s="0" t="n">
        <v>3.6277</v>
      </c>
      <c r="D703" s="0" t="n">
        <v>0.92876</v>
      </c>
      <c r="E703" s="0" t="n">
        <f aca="false">IFERROR((C703-D703)/C703/'Project Inputs and Calcs'!$E$11,0)</f>
        <v>0.0247993678271816</v>
      </c>
    </row>
    <row r="704" customFormat="false" ht="15" hidden="false" customHeight="false" outlineLevel="0" collapsed="false">
      <c r="A704" s="0" t="n">
        <v>8</v>
      </c>
      <c r="B704" s="0" t="n">
        <v>13800</v>
      </c>
      <c r="C704" s="0" t="n">
        <v>3.6888</v>
      </c>
      <c r="D704" s="0" t="n">
        <v>0.94909</v>
      </c>
      <c r="E704" s="0" t="n">
        <f aca="false">IFERROR((C704-D704)/C704/'Project Inputs and Calcs'!$E$11,0)</f>
        <v>0.0247570122171619</v>
      </c>
    </row>
    <row r="705" customFormat="false" ht="15" hidden="false" customHeight="false" outlineLevel="0" collapsed="false">
      <c r="A705" s="0" t="n">
        <v>8</v>
      </c>
      <c r="B705" s="0" t="n">
        <v>13900</v>
      </c>
      <c r="C705" s="0" t="n">
        <v>3.7502</v>
      </c>
      <c r="D705" s="0" t="n">
        <v>0.96966</v>
      </c>
      <c r="E705" s="0" t="n">
        <f aca="false">IFERROR((C705-D705)/C705/'Project Inputs and Calcs'!$E$11,0)</f>
        <v>0.0247145929994845</v>
      </c>
    </row>
    <row r="706" customFormat="false" ht="15" hidden="false" customHeight="false" outlineLevel="0" collapsed="false">
      <c r="A706" s="0" t="n">
        <v>8</v>
      </c>
      <c r="B706" s="0" t="n">
        <v>14000</v>
      </c>
      <c r="C706" s="0" t="n">
        <v>3.812</v>
      </c>
      <c r="D706" s="0" t="n">
        <v>0.99046</v>
      </c>
      <c r="E706" s="0" t="n">
        <f aca="false">IFERROR((C706-D706)/C706/'Project Inputs and Calcs'!$E$11,0)</f>
        <v>0.024672437915355</v>
      </c>
    </row>
    <row r="707" customFormat="false" ht="15" hidden="false" customHeight="false" outlineLevel="0" collapsed="false">
      <c r="A707" s="0" t="n">
        <v>8</v>
      </c>
      <c r="B707" s="0" t="n">
        <v>14100</v>
      </c>
      <c r="C707" s="0" t="n">
        <v>3.8741</v>
      </c>
      <c r="D707" s="0" t="n">
        <v>1.0115</v>
      </c>
      <c r="E707" s="0" t="n">
        <f aca="false">IFERROR((C707-D707)/C707/'Project Inputs and Calcs'!$E$11,0)</f>
        <v>0.0246302367001368</v>
      </c>
    </row>
    <row r="708" customFormat="false" ht="15" hidden="false" customHeight="false" outlineLevel="0" collapsed="false">
      <c r="A708" s="0" t="n">
        <v>8</v>
      </c>
      <c r="B708" s="0" t="n">
        <v>14200</v>
      </c>
      <c r="C708" s="0" t="n">
        <v>3.9365</v>
      </c>
      <c r="D708" s="0" t="n">
        <v>1.0328</v>
      </c>
      <c r="E708" s="0" t="n">
        <f aca="false">IFERROR((C708-D708)/C708/'Project Inputs and Calcs'!$E$11,0)</f>
        <v>0.0245878318303061</v>
      </c>
    </row>
    <row r="709" customFormat="false" ht="15" hidden="false" customHeight="false" outlineLevel="0" collapsed="false">
      <c r="A709" s="0" t="n">
        <v>8</v>
      </c>
      <c r="B709" s="0" t="n">
        <v>14300</v>
      </c>
      <c r="C709" s="0" t="n">
        <v>3.9992</v>
      </c>
      <c r="D709" s="0" t="n">
        <v>1.0544</v>
      </c>
      <c r="E709" s="0" t="n">
        <f aca="false">IFERROR((C709-D709)/C709/'Project Inputs and Calcs'!$E$11,0)</f>
        <v>0.0245449089817964</v>
      </c>
    </row>
    <row r="710" customFormat="false" ht="15" hidden="false" customHeight="false" outlineLevel="0" collapsed="false">
      <c r="A710" s="0" t="n">
        <v>8</v>
      </c>
      <c r="B710" s="0" t="n">
        <v>14400</v>
      </c>
      <c r="C710" s="0" t="n">
        <v>4.0623</v>
      </c>
      <c r="D710" s="0" t="n">
        <v>1.0762</v>
      </c>
      <c r="E710" s="0" t="n">
        <f aca="false">IFERROR((C710-D710)/C710/'Project Inputs and Calcs'!$E$11,0)</f>
        <v>0.0245025396122066</v>
      </c>
    </row>
    <row r="711" customFormat="false" ht="15" hidden="false" customHeight="false" outlineLevel="0" collapsed="false">
      <c r="A711" s="0" t="n">
        <v>8</v>
      </c>
      <c r="B711" s="0" t="n">
        <v>14500</v>
      </c>
      <c r="C711" s="0" t="n">
        <v>4.1257</v>
      </c>
      <c r="D711" s="0" t="n">
        <v>1.0982</v>
      </c>
      <c r="E711" s="0" t="n">
        <f aca="false">IFERROR((C711-D711)/C711/'Project Inputs and Calcs'!$E$11,0)</f>
        <v>0.0244604955926671</v>
      </c>
    </row>
    <row r="712" customFormat="false" ht="15" hidden="false" customHeight="false" outlineLevel="0" collapsed="false">
      <c r="A712" s="0" t="n">
        <v>8</v>
      </c>
      <c r="B712" s="0" t="n">
        <v>14600</v>
      </c>
      <c r="C712" s="0" t="n">
        <v>4.1895</v>
      </c>
      <c r="D712" s="0" t="n">
        <v>1.1205</v>
      </c>
      <c r="E712" s="0" t="n">
        <f aca="false">IFERROR((C712-D712)/C712/'Project Inputs and Calcs'!$E$11,0)</f>
        <v>0.0244181883279628</v>
      </c>
    </row>
    <row r="713" customFormat="false" ht="15" hidden="false" customHeight="false" outlineLevel="0" collapsed="false">
      <c r="A713" s="0" t="n">
        <v>8</v>
      </c>
      <c r="B713" s="0" t="n">
        <v>14700</v>
      </c>
      <c r="C713" s="0" t="n">
        <v>4.2535</v>
      </c>
      <c r="D713" s="0" t="n">
        <v>1.143</v>
      </c>
      <c r="E713" s="0" t="n">
        <f aca="false">IFERROR((C713-D713)/C713/'Project Inputs and Calcs'!$E$11,0)</f>
        <v>0.0243760040750754</v>
      </c>
    </row>
    <row r="714" customFormat="false" ht="15" hidden="false" customHeight="false" outlineLevel="0" collapsed="false">
      <c r="A714" s="0" t="n">
        <v>8</v>
      </c>
      <c r="B714" s="0" t="n">
        <v>14800</v>
      </c>
      <c r="C714" s="0" t="n">
        <v>4.3179</v>
      </c>
      <c r="D714" s="0" t="n">
        <v>1.1658</v>
      </c>
      <c r="E714" s="0" t="n">
        <f aca="false">IFERROR((C714-D714)/C714/'Project Inputs and Calcs'!$E$11,0)</f>
        <v>0.0243335880868015</v>
      </c>
    </row>
    <row r="715" customFormat="false" ht="15" hidden="false" customHeight="false" outlineLevel="0" collapsed="false">
      <c r="A715" s="0" t="n">
        <v>8</v>
      </c>
      <c r="B715" s="0" t="n">
        <v>14900</v>
      </c>
      <c r="C715" s="0" t="n">
        <v>4.3825</v>
      </c>
      <c r="D715" s="0" t="n">
        <v>1.1888</v>
      </c>
      <c r="E715" s="0" t="n">
        <f aca="false">IFERROR((C715-D715)/C715/'Project Inputs and Calcs'!$E$11,0)</f>
        <v>0.0242913101350067</v>
      </c>
    </row>
    <row r="716" customFormat="false" ht="15" hidden="false" customHeight="false" outlineLevel="0" collapsed="false">
      <c r="A716" s="0" t="n">
        <v>8</v>
      </c>
      <c r="B716" s="0" t="n">
        <v>15000</v>
      </c>
      <c r="C716" s="0" t="n">
        <v>4.4475</v>
      </c>
      <c r="D716" s="0" t="n">
        <v>1.212</v>
      </c>
      <c r="E716" s="0" t="n">
        <f aca="false">IFERROR((C716-D716)/C716/'Project Inputs and Calcs'!$E$11,0)</f>
        <v>0.0242495784148398</v>
      </c>
    </row>
    <row r="717" customFormat="false" ht="15" hidden="false" customHeight="false" outlineLevel="0" collapsed="false">
      <c r="A717" s="0" t="n">
        <v>8</v>
      </c>
      <c r="B717" s="0" t="n">
        <v>15100</v>
      </c>
      <c r="C717" s="0" t="n">
        <v>4.5128</v>
      </c>
      <c r="D717" s="0" t="n">
        <v>1.2355</v>
      </c>
      <c r="E717" s="0" t="n">
        <f aca="false">IFERROR((C717-D717)/C717/'Project Inputs and Calcs'!$E$11,0)</f>
        <v>0.0242074395792708</v>
      </c>
    </row>
    <row r="718" customFormat="false" ht="15" hidden="false" customHeight="false" outlineLevel="0" collapsed="false">
      <c r="A718" s="0" t="n">
        <v>8</v>
      </c>
      <c r="B718" s="0" t="n">
        <v>15200</v>
      </c>
      <c r="C718" s="0" t="n">
        <v>4.5784</v>
      </c>
      <c r="D718" s="0" t="n">
        <v>1.2593</v>
      </c>
      <c r="E718" s="0" t="n">
        <f aca="false">IFERROR((C718-D718)/C718/'Project Inputs and Calcs'!$E$11,0)</f>
        <v>0.024164919331353</v>
      </c>
    </row>
    <row r="719" customFormat="false" ht="15" hidden="false" customHeight="false" outlineLevel="0" collapsed="false">
      <c r="A719" s="0" t="n">
        <v>8</v>
      </c>
      <c r="B719" s="0" t="n">
        <v>15300</v>
      </c>
      <c r="C719" s="0" t="n">
        <v>4.6443</v>
      </c>
      <c r="D719" s="0" t="n">
        <v>1.2833</v>
      </c>
      <c r="E719" s="0" t="n">
        <f aca="false">IFERROR((C719-D719)/C719/'Project Inputs and Calcs'!$E$11,0)</f>
        <v>0.0241227597987497</v>
      </c>
    </row>
    <row r="720" customFormat="false" ht="15" hidden="false" customHeight="false" outlineLevel="0" collapsed="false">
      <c r="A720" s="0" t="n">
        <v>8</v>
      </c>
      <c r="B720" s="0" t="n">
        <v>15400</v>
      </c>
      <c r="C720" s="0" t="n">
        <v>4.7104</v>
      </c>
      <c r="D720" s="0" t="n">
        <v>1.3075</v>
      </c>
      <c r="E720" s="0" t="n">
        <f aca="false">IFERROR((C720-D720)/C720/'Project Inputs and Calcs'!$E$11,0)</f>
        <v>0.0240807574728261</v>
      </c>
    </row>
    <row r="721" customFormat="false" ht="15" hidden="false" customHeight="false" outlineLevel="0" collapsed="false">
      <c r="A721" s="0" t="n">
        <v>8</v>
      </c>
      <c r="B721" s="0" t="n">
        <v>15500</v>
      </c>
      <c r="C721" s="0" t="n">
        <v>4.7769</v>
      </c>
      <c r="D721" s="0" t="n">
        <v>1.332</v>
      </c>
      <c r="E721" s="0" t="n">
        <f aca="false">IFERROR((C721-D721)/C721/'Project Inputs and Calcs'!$E$11,0)</f>
        <v>0.0240386024409136</v>
      </c>
    </row>
    <row r="722" customFormat="false" ht="15" hidden="false" customHeight="false" outlineLevel="0" collapsed="false">
      <c r="A722" s="0" t="n">
        <v>8</v>
      </c>
      <c r="B722" s="0" t="n">
        <v>15600</v>
      </c>
      <c r="C722" s="0" t="n">
        <v>4.8437</v>
      </c>
      <c r="D722" s="0" t="n">
        <v>1.3568</v>
      </c>
      <c r="E722" s="0" t="n">
        <f aca="false">IFERROR((C722-D722)/C722/'Project Inputs and Calcs'!$E$11,0)</f>
        <v>0.0239961186696121</v>
      </c>
    </row>
    <row r="723" customFormat="false" ht="15" hidden="false" customHeight="false" outlineLevel="0" collapsed="false">
      <c r="A723" s="0" t="n">
        <v>8</v>
      </c>
      <c r="B723" s="0" t="n">
        <v>15700</v>
      </c>
      <c r="C723" s="0" t="n">
        <v>4.9107</v>
      </c>
      <c r="D723" s="0" t="n">
        <v>1.3817</v>
      </c>
      <c r="E723" s="0" t="n">
        <f aca="false">IFERROR((C723-D723)/C723/'Project Inputs and Calcs'!$E$11,0)</f>
        <v>0.0239544939282248</v>
      </c>
    </row>
    <row r="724" customFormat="false" ht="15" hidden="false" customHeight="false" outlineLevel="0" collapsed="false">
      <c r="A724" s="0" t="n">
        <v>8</v>
      </c>
      <c r="B724" s="0" t="n">
        <v>15800</v>
      </c>
      <c r="C724" s="0" t="n">
        <v>4.978</v>
      </c>
      <c r="D724" s="0" t="n">
        <v>1.407</v>
      </c>
      <c r="E724" s="0" t="n">
        <f aca="false">IFERROR((C724-D724)/C724/'Project Inputs and Calcs'!$E$11,0)</f>
        <v>0.0239118789339762</v>
      </c>
    </row>
    <row r="725" customFormat="false" ht="15" hidden="false" customHeight="false" outlineLevel="0" collapsed="false">
      <c r="A725" s="0" t="n">
        <v>8</v>
      </c>
      <c r="B725" s="0" t="n">
        <v>15900</v>
      </c>
      <c r="C725" s="0" t="n">
        <v>5.0456</v>
      </c>
      <c r="D725" s="0" t="n">
        <v>1.4324</v>
      </c>
      <c r="E725" s="0" t="n">
        <f aca="false">IFERROR((C725-D725)/C725/'Project Inputs and Calcs'!$E$11,0)</f>
        <v>0.0238703028381164</v>
      </c>
    </row>
    <row r="726" customFormat="false" ht="15" hidden="false" customHeight="false" outlineLevel="0" collapsed="false">
      <c r="A726" s="0" t="n">
        <v>8</v>
      </c>
      <c r="B726" s="0" t="n">
        <v>16000</v>
      </c>
      <c r="C726" s="0" t="n">
        <v>5.1132</v>
      </c>
      <c r="D726" s="0" t="n">
        <v>1.4568</v>
      </c>
      <c r="E726" s="0" t="n">
        <f aca="false">IFERROR((C726-D726)/C726/'Project Inputs and Calcs'!$E$11,0)</f>
        <v>0.0238363451458969</v>
      </c>
    </row>
    <row r="727" customFormat="false" ht="15" hidden="false" customHeight="false" outlineLevel="0" collapsed="false">
      <c r="A727" s="0" t="n">
        <v>8</v>
      </c>
      <c r="B727" s="0" t="n">
        <v>16100</v>
      </c>
      <c r="C727" s="0" t="n">
        <v>5.1817</v>
      </c>
      <c r="D727" s="0" t="n">
        <v>1.4841</v>
      </c>
      <c r="E727" s="0" t="n">
        <f aca="false">IFERROR((C727-D727)/C727/'Project Inputs and Calcs'!$E$11,0)</f>
        <v>0.0237862734881088</v>
      </c>
    </row>
    <row r="728" customFormat="false" ht="15" hidden="false" customHeight="false" outlineLevel="0" collapsed="false">
      <c r="A728" s="0" t="n">
        <v>8</v>
      </c>
      <c r="B728" s="0" t="n">
        <v>16200</v>
      </c>
      <c r="C728" s="0" t="n">
        <v>5.2501</v>
      </c>
      <c r="D728" s="0" t="n">
        <v>1.5103</v>
      </c>
      <c r="E728" s="0" t="n">
        <f aca="false">IFERROR((C728-D728)/C728/'Project Inputs and Calcs'!$E$11,0)</f>
        <v>0.0237443096321975</v>
      </c>
    </row>
    <row r="729" customFormat="false" ht="15" hidden="false" customHeight="false" outlineLevel="0" collapsed="false">
      <c r="A729" s="0" t="n">
        <v>8</v>
      </c>
      <c r="B729" s="0" t="n">
        <v>16300</v>
      </c>
      <c r="C729" s="0" t="n">
        <v>5.3188</v>
      </c>
      <c r="D729" s="0" t="n">
        <v>1.5368</v>
      </c>
      <c r="E729" s="0" t="n">
        <f aca="false">IFERROR((C729-D729)/C729/'Project Inputs and Calcs'!$E$11,0)</f>
        <v>0.0237020881903186</v>
      </c>
    </row>
    <row r="730" customFormat="false" ht="15" hidden="false" customHeight="false" outlineLevel="0" collapsed="false">
      <c r="A730" s="0" t="n">
        <v>8</v>
      </c>
      <c r="B730" s="0" t="n">
        <v>16400</v>
      </c>
      <c r="C730" s="0" t="n">
        <v>5.3878</v>
      </c>
      <c r="D730" s="0" t="n">
        <v>1.5635</v>
      </c>
      <c r="E730" s="0" t="n">
        <f aca="false">IFERROR((C730-D730)/C730/'Project Inputs and Calcs'!$E$11,0)</f>
        <v>0.0236602447504857</v>
      </c>
    </row>
    <row r="731" customFormat="false" ht="15" hidden="false" customHeight="false" outlineLevel="0" collapsed="false">
      <c r="A731" s="0" t="n">
        <v>8</v>
      </c>
      <c r="B731" s="0" t="n">
        <v>16500</v>
      </c>
      <c r="C731" s="0" t="n">
        <v>5.4569</v>
      </c>
      <c r="D731" s="0" t="n">
        <v>1.5904</v>
      </c>
      <c r="E731" s="0" t="n">
        <f aca="false">IFERROR((C731-D731)/C731/'Project Inputs and Calcs'!$E$11,0)</f>
        <v>0.0236184158282786</v>
      </c>
    </row>
    <row r="732" customFormat="false" ht="15" hidden="false" customHeight="false" outlineLevel="0" collapsed="false">
      <c r="A732" s="0" t="n">
        <v>8</v>
      </c>
      <c r="B732" s="0" t="n">
        <v>16600</v>
      </c>
      <c r="C732" s="0" t="n">
        <v>5.5264</v>
      </c>
      <c r="D732" s="0" t="n">
        <v>1.6176</v>
      </c>
      <c r="E732" s="0" t="n">
        <f aca="false">IFERROR((C732-D732)/C732/'Project Inputs and Calcs'!$E$11,0)</f>
        <v>0.023576529627485</v>
      </c>
    </row>
    <row r="733" customFormat="false" ht="15" hidden="false" customHeight="false" outlineLevel="0" collapsed="false">
      <c r="A733" s="0" t="n">
        <v>8</v>
      </c>
      <c r="B733" s="0" t="n">
        <v>16700</v>
      </c>
      <c r="C733" s="0" t="n">
        <v>5.5962</v>
      </c>
      <c r="D733" s="0" t="n">
        <v>1.645</v>
      </c>
      <c r="E733" s="0" t="n">
        <f aca="false">IFERROR((C733-D733)/C733/'Project Inputs and Calcs'!$E$11,0)</f>
        <v>0.0235350178097042</v>
      </c>
    </row>
    <row r="734" customFormat="false" ht="15" hidden="false" customHeight="false" outlineLevel="0" collapsed="false">
      <c r="A734" s="0" t="n">
        <v>8</v>
      </c>
      <c r="B734" s="0" t="n">
        <v>16800</v>
      </c>
      <c r="C734" s="0" t="n">
        <v>5.6662</v>
      </c>
      <c r="D734" s="0" t="n">
        <v>1.6727</v>
      </c>
      <c r="E734" s="0" t="n">
        <f aca="false">IFERROR((C734-D734)/C734/'Project Inputs and Calcs'!$E$11,0)</f>
        <v>0.0234931111973927</v>
      </c>
    </row>
    <row r="735" customFormat="false" ht="15" hidden="false" customHeight="false" outlineLevel="0" collapsed="false">
      <c r="A735" s="0" t="n">
        <v>8</v>
      </c>
      <c r="B735" s="0" t="n">
        <v>16900</v>
      </c>
      <c r="C735" s="0" t="n">
        <v>5.7364</v>
      </c>
      <c r="D735" s="0" t="n">
        <v>1.6872</v>
      </c>
      <c r="E735" s="0" t="n">
        <f aca="false">IFERROR((C735-D735)/C735/'Project Inputs and Calcs'!$E$11,0)</f>
        <v>0.0235292750389327</v>
      </c>
    </row>
    <row r="736" customFormat="false" ht="15" hidden="false" customHeight="false" outlineLevel="0" collapsed="false">
      <c r="A736" s="0" t="n">
        <v>8</v>
      </c>
      <c r="B736" s="0" t="n">
        <v>17000</v>
      </c>
      <c r="C736" s="0" t="n">
        <v>5.8069</v>
      </c>
      <c r="D736" s="0" t="n">
        <v>1.7288</v>
      </c>
      <c r="E736" s="0" t="n">
        <f aca="false">IFERROR((C736-D736)/C736/'Project Inputs and Calcs'!$E$11,0)</f>
        <v>0.0234095070806569</v>
      </c>
    </row>
    <row r="737" customFormat="false" ht="15" hidden="false" customHeight="false" outlineLevel="0" collapsed="false">
      <c r="A737" s="0" t="n">
        <v>8</v>
      </c>
      <c r="B737" s="0" t="n">
        <v>17100</v>
      </c>
      <c r="C737" s="0" t="n">
        <v>5.8776</v>
      </c>
      <c r="D737" s="0" t="n">
        <v>1.7573</v>
      </c>
      <c r="E737" s="0" t="n">
        <f aca="false">IFERROR((C737-D737)/C737/'Project Inputs and Calcs'!$E$11,0)</f>
        <v>0.0233672474025679</v>
      </c>
    </row>
    <row r="738" customFormat="false" ht="15" hidden="false" customHeight="false" outlineLevel="0" collapsed="false">
      <c r="A738" s="0" t="n">
        <v>8</v>
      </c>
      <c r="B738" s="0" t="n">
        <v>17200</v>
      </c>
      <c r="C738" s="0" t="n">
        <v>5.9486</v>
      </c>
      <c r="D738" s="0" t="n">
        <v>1.7859</v>
      </c>
      <c r="E738" s="0" t="n">
        <f aca="false">IFERROR((C738-D738)/C738/'Project Inputs and Calcs'!$E$11,0)</f>
        <v>0.0233259366349505</v>
      </c>
    </row>
    <row r="739" customFormat="false" ht="15" hidden="false" customHeight="false" outlineLevel="0" collapsed="false">
      <c r="A739" s="0" t="n">
        <v>8</v>
      </c>
      <c r="B739" s="0" t="n">
        <v>17300</v>
      </c>
      <c r="C739" s="0" t="n">
        <v>6.0198</v>
      </c>
      <c r="D739" s="0" t="n">
        <v>1.8149</v>
      </c>
      <c r="E739" s="0" t="n">
        <f aca="false">IFERROR((C739-D739)/C739/'Project Inputs and Calcs'!$E$11,0)</f>
        <v>0.0232837192819252</v>
      </c>
    </row>
    <row r="740" customFormat="false" ht="15" hidden="false" customHeight="false" outlineLevel="0" collapsed="false">
      <c r="A740" s="0" t="n">
        <v>8</v>
      </c>
      <c r="B740" s="0" t="n">
        <v>17400</v>
      </c>
      <c r="C740" s="0" t="n">
        <v>6.0913</v>
      </c>
      <c r="D740" s="0" t="n">
        <v>1.844</v>
      </c>
      <c r="E740" s="0" t="n">
        <f aca="false">IFERROR((C740-D740)/C740/'Project Inputs and Calcs'!$E$11,0)</f>
        <v>0.023242438669359</v>
      </c>
    </row>
    <row r="741" customFormat="false" ht="15" hidden="false" customHeight="false" outlineLevel="0" collapsed="false">
      <c r="A741" s="0" t="n">
        <v>8</v>
      </c>
      <c r="B741" s="0" t="n">
        <v>17500</v>
      </c>
      <c r="C741" s="0" t="n">
        <v>6.1629</v>
      </c>
      <c r="D741" s="0" t="n">
        <v>1.8734</v>
      </c>
      <c r="E741" s="0" t="n">
        <f aca="false">IFERROR((C741-D741)/C741/'Project Inputs and Calcs'!$E$11,0)</f>
        <v>0.023200657699027</v>
      </c>
    </row>
    <row r="742" customFormat="false" ht="15" hidden="false" customHeight="false" outlineLevel="0" collapsed="false">
      <c r="A742" s="0" t="n">
        <v>8</v>
      </c>
      <c r="B742" s="0" t="n">
        <v>17600</v>
      </c>
      <c r="C742" s="0" t="n">
        <v>6.2348</v>
      </c>
      <c r="D742" s="0" t="n">
        <v>1.9031</v>
      </c>
      <c r="E742" s="0" t="n">
        <f aca="false">IFERROR((C742-D742)/C742/'Project Inputs and Calcs'!$E$11,0)</f>
        <v>0.023158722011933</v>
      </c>
    </row>
    <row r="743" customFormat="false" ht="15" hidden="false" customHeight="false" outlineLevel="0" collapsed="false">
      <c r="A743" s="0" t="n">
        <v>8</v>
      </c>
      <c r="B743" s="0" t="n">
        <v>17700</v>
      </c>
      <c r="C743" s="0" t="n">
        <v>6.3069</v>
      </c>
      <c r="D743" s="0" t="n">
        <v>1.9329</v>
      </c>
      <c r="E743" s="0" t="n">
        <f aca="false">IFERROR((C743-D743)/C743/'Project Inputs and Calcs'!$E$11,0)</f>
        <v>0.023117537934643</v>
      </c>
    </row>
    <row r="744" customFormat="false" ht="15" hidden="false" customHeight="false" outlineLevel="0" collapsed="false">
      <c r="A744" s="0" t="n">
        <v>8</v>
      </c>
      <c r="B744" s="0" t="n">
        <v>17800</v>
      </c>
      <c r="C744" s="0" t="n">
        <v>6.3793</v>
      </c>
      <c r="D744" s="0" t="n">
        <v>1.9631</v>
      </c>
      <c r="E744" s="0" t="n">
        <f aca="false">IFERROR((C744-D744)/C744/'Project Inputs and Calcs'!$E$11,0)</f>
        <v>0.0230756770596565</v>
      </c>
    </row>
    <row r="745" customFormat="false" ht="15" hidden="false" customHeight="false" outlineLevel="0" collapsed="false">
      <c r="A745" s="0" t="n">
        <v>8</v>
      </c>
      <c r="B745" s="0" t="n">
        <v>17900</v>
      </c>
      <c r="C745" s="0" t="n">
        <v>6.4519</v>
      </c>
      <c r="D745" s="0" t="n">
        <v>1.9935</v>
      </c>
      <c r="E745" s="0" t="n">
        <f aca="false">IFERROR((C745-D745)/C745/'Project Inputs and Calcs'!$E$11,0)</f>
        <v>0.0230340416518132</v>
      </c>
    </row>
    <row r="746" customFormat="false" ht="15" hidden="false" customHeight="false" outlineLevel="0" collapsed="false">
      <c r="A746" s="0" t="n">
        <v>8</v>
      </c>
      <c r="B746" s="0" t="n">
        <v>18000</v>
      </c>
      <c r="C746" s="0" t="n">
        <v>6.5247</v>
      </c>
      <c r="D746" s="0" t="n">
        <v>2.0241</v>
      </c>
      <c r="E746" s="0" t="n">
        <f aca="false">IFERROR((C746-D746)/C746/'Project Inputs and Calcs'!$E$11,0)</f>
        <v>0.0229926280135485</v>
      </c>
    </row>
    <row r="747" customFormat="false" ht="15" hidden="false" customHeight="false" outlineLevel="0" collapsed="false">
      <c r="A747" s="0" t="n">
        <v>8</v>
      </c>
      <c r="B747" s="0" t="n">
        <v>18100</v>
      </c>
      <c r="C747" s="0" t="n">
        <v>6.5976</v>
      </c>
      <c r="D747" s="0" t="n">
        <v>2.055</v>
      </c>
      <c r="E747" s="0" t="n">
        <f aca="false">IFERROR((C747-D747)/C747/'Project Inputs and Calcs'!$E$11,0)</f>
        <v>0.0229507699769613</v>
      </c>
    </row>
    <row r="748" customFormat="false" ht="15" hidden="false" customHeight="false" outlineLevel="0" collapsed="false">
      <c r="A748" s="0" t="n">
        <v>8</v>
      </c>
      <c r="B748" s="0" t="n">
        <v>18200</v>
      </c>
      <c r="C748" s="0" t="n">
        <v>6.6708</v>
      </c>
      <c r="D748" s="0" t="n">
        <v>2.0861</v>
      </c>
      <c r="E748" s="0" t="n">
        <f aca="false">IFERROR((C748-D748)/C748/'Project Inputs and Calcs'!$E$11,0)</f>
        <v>0.0229092962363335</v>
      </c>
    </row>
    <row r="749" customFormat="false" ht="15" hidden="false" customHeight="false" outlineLevel="0" collapsed="false">
      <c r="A749" s="0" t="n">
        <v>8</v>
      </c>
      <c r="B749" s="0" t="n">
        <v>18300</v>
      </c>
      <c r="C749" s="0" t="n">
        <v>6.7443</v>
      </c>
      <c r="D749" s="0" t="n">
        <v>2.1175</v>
      </c>
      <c r="E749" s="0" t="n">
        <f aca="false">IFERROR((C749-D749)/C749/'Project Inputs and Calcs'!$E$11,0)</f>
        <v>0.022867705568653</v>
      </c>
    </row>
    <row r="750" customFormat="false" ht="15" hidden="false" customHeight="false" outlineLevel="0" collapsed="false">
      <c r="A750" s="0" t="n">
        <v>8</v>
      </c>
      <c r="B750" s="0" t="n">
        <v>18400</v>
      </c>
      <c r="C750" s="0" t="n">
        <v>6.818</v>
      </c>
      <c r="D750" s="0" t="n">
        <v>2.1491</v>
      </c>
      <c r="E750" s="0" t="n">
        <f aca="false">IFERROR((C750-D750)/C750/'Project Inputs and Calcs'!$E$11,0)</f>
        <v>0.0228263420357876</v>
      </c>
    </row>
    <row r="751" customFormat="false" ht="15" hidden="false" customHeight="false" outlineLevel="0" collapsed="false">
      <c r="A751" s="0" t="n">
        <v>8</v>
      </c>
      <c r="B751" s="0" t="n">
        <v>18500</v>
      </c>
      <c r="C751" s="0" t="n">
        <v>6.8918</v>
      </c>
      <c r="D751" s="0" t="n">
        <v>2.1809</v>
      </c>
      <c r="E751" s="0" t="n">
        <f aca="false">IFERROR((C751-D751)/C751/'Project Inputs and Calcs'!$E$11,0)</f>
        <v>0.0227850488986912</v>
      </c>
    </row>
    <row r="752" customFormat="false" ht="15" hidden="false" customHeight="false" outlineLevel="0" collapsed="false">
      <c r="A752" s="0" t="n">
        <v>8</v>
      </c>
      <c r="B752" s="0" t="n">
        <v>18600</v>
      </c>
      <c r="C752" s="0" t="n">
        <v>6.9658</v>
      </c>
      <c r="D752" s="0" t="n">
        <v>2.213</v>
      </c>
      <c r="E752" s="0" t="n">
        <f aca="false">IFERROR((C752-D752)/C752/'Project Inputs and Calcs'!$E$11,0)</f>
        <v>0.022743499191287</v>
      </c>
    </row>
    <row r="753" customFormat="false" ht="15" hidden="false" customHeight="false" outlineLevel="0" collapsed="false">
      <c r="A753" s="0" t="n">
        <v>8</v>
      </c>
      <c r="B753" s="0" t="n">
        <v>18700</v>
      </c>
      <c r="C753" s="0" t="n">
        <v>7.04</v>
      </c>
      <c r="D753" s="0" t="n">
        <v>2.2453</v>
      </c>
      <c r="E753" s="0" t="n">
        <f aca="false">IFERROR((C753-D753)/C753/'Project Inputs and Calcs'!$E$11,0)</f>
        <v>0.022702178030303</v>
      </c>
    </row>
    <row r="754" customFormat="false" ht="15" hidden="false" customHeight="false" outlineLevel="0" collapsed="false">
      <c r="A754" s="0" t="n">
        <v>8</v>
      </c>
      <c r="B754" s="0" t="n">
        <v>18800</v>
      </c>
      <c r="C754" s="0" t="n">
        <v>7.1145</v>
      </c>
      <c r="D754" s="0" t="n">
        <v>2.2779</v>
      </c>
      <c r="E754" s="0" t="n">
        <f aca="false">IFERROR((C754-D754)/C754/'Project Inputs and Calcs'!$E$11,0)</f>
        <v>0.0226607632300232</v>
      </c>
    </row>
    <row r="755" customFormat="false" ht="15" hidden="false" customHeight="false" outlineLevel="0" collapsed="false">
      <c r="A755" s="0" t="n">
        <v>8</v>
      </c>
      <c r="B755" s="0" t="n">
        <v>18900</v>
      </c>
      <c r="C755" s="0" t="n">
        <v>7.1892</v>
      </c>
      <c r="D755" s="0" t="n">
        <v>2.3107</v>
      </c>
      <c r="E755" s="0" t="n">
        <f aca="false">IFERROR((C755-D755)/C755/'Project Inputs and Calcs'!$E$11,0)</f>
        <v>0.0226195775144198</v>
      </c>
    </row>
    <row r="756" customFormat="false" ht="15" hidden="false" customHeight="false" outlineLevel="0" collapsed="false">
      <c r="A756" s="0" t="n">
        <v>8</v>
      </c>
      <c r="B756" s="0" t="n">
        <v>19000</v>
      </c>
      <c r="C756" s="0" t="n">
        <v>7.264</v>
      </c>
      <c r="D756" s="0" t="n">
        <v>2.3438</v>
      </c>
      <c r="E756" s="0" t="n">
        <f aca="false">IFERROR((C756-D756)/C756/'Project Inputs and Calcs'!$E$11,0)</f>
        <v>0.0225780102790015</v>
      </c>
    </row>
    <row r="757" customFormat="false" ht="15" hidden="false" customHeight="false" outlineLevel="0" collapsed="false">
      <c r="A757" s="0" t="n">
        <v>8</v>
      </c>
      <c r="B757" s="0" t="n">
        <v>19100</v>
      </c>
      <c r="C757" s="0" t="n">
        <v>7.339</v>
      </c>
      <c r="D757" s="0" t="n">
        <v>2.3771</v>
      </c>
      <c r="E757" s="0" t="n">
        <f aca="false">IFERROR((C757-D757)/C757/'Project Inputs and Calcs'!$E$11,0)</f>
        <v>0.0225366762047509</v>
      </c>
    </row>
    <row r="758" customFormat="false" ht="15" hidden="false" customHeight="false" outlineLevel="0" collapsed="false">
      <c r="A758" s="0" t="n">
        <v>8</v>
      </c>
      <c r="B758" s="0" t="n">
        <v>19200</v>
      </c>
      <c r="C758" s="0" t="n">
        <v>7.4142</v>
      </c>
      <c r="D758" s="0" t="n">
        <v>2.4107</v>
      </c>
      <c r="E758" s="0" t="n">
        <f aca="false">IFERROR((C758-D758)/C758/'Project Inputs and Calcs'!$E$11,0)</f>
        <v>0.0224951219731506</v>
      </c>
    </row>
    <row r="759" customFormat="false" ht="15" hidden="false" customHeight="false" outlineLevel="0" collapsed="false">
      <c r="A759" s="0" t="n">
        <v>8</v>
      </c>
      <c r="B759" s="0" t="n">
        <v>19300</v>
      </c>
      <c r="C759" s="0" t="n">
        <v>7.4895</v>
      </c>
      <c r="D759" s="0" t="n">
        <v>2.4444</v>
      </c>
      <c r="E759" s="0" t="n">
        <f aca="false">IFERROR((C759-D759)/C759/'Project Inputs and Calcs'!$E$11,0)</f>
        <v>0.0224541024100407</v>
      </c>
    </row>
    <row r="760" customFormat="false" ht="15" hidden="false" customHeight="false" outlineLevel="0" collapsed="false">
      <c r="A760" s="0" t="n">
        <v>8</v>
      </c>
      <c r="B760" s="0" t="n">
        <v>19400</v>
      </c>
      <c r="C760" s="0" t="n">
        <v>7.5651</v>
      </c>
      <c r="D760" s="0" t="n">
        <v>2.4735</v>
      </c>
      <c r="E760" s="0" t="n">
        <f aca="false">IFERROR((C760-D760)/C760/'Project Inputs and Calcs'!$E$11,0)</f>
        <v>0.0224346009966821</v>
      </c>
    </row>
    <row r="761" customFormat="false" ht="15" hidden="false" customHeight="false" outlineLevel="0" collapsed="false">
      <c r="A761" s="0" t="n">
        <v>8</v>
      </c>
      <c r="B761" s="0" t="n">
        <v>19500</v>
      </c>
      <c r="C761" s="0" t="n">
        <v>7.6409</v>
      </c>
      <c r="D761" s="0" t="n">
        <v>2.5127</v>
      </c>
      <c r="E761" s="0" t="n">
        <f aca="false">IFERROR((C761-D761)/C761/'Project Inputs and Calcs'!$E$11,0)</f>
        <v>0.022371710138858</v>
      </c>
    </row>
    <row r="762" customFormat="false" ht="15" hidden="false" customHeight="false" outlineLevel="0" collapsed="false">
      <c r="A762" s="0" t="n">
        <v>8</v>
      </c>
      <c r="B762" s="0" t="n">
        <v>19600</v>
      </c>
      <c r="C762" s="0" t="n">
        <v>7.7168</v>
      </c>
      <c r="D762" s="0" t="n">
        <v>2.5473</v>
      </c>
      <c r="E762" s="0" t="n">
        <f aca="false">IFERROR((C762-D762)/C762/'Project Inputs and Calcs'!$E$11,0)</f>
        <v>0.0223300677310111</v>
      </c>
    </row>
    <row r="763" customFormat="false" ht="15" hidden="false" customHeight="false" outlineLevel="0" collapsed="false">
      <c r="A763" s="0" t="n">
        <v>8</v>
      </c>
      <c r="B763" s="0" t="n">
        <v>19700</v>
      </c>
      <c r="C763" s="0" t="n">
        <v>7.7929</v>
      </c>
      <c r="D763" s="0" t="n">
        <v>2.582</v>
      </c>
      <c r="E763" s="0" t="n">
        <f aca="false">IFERROR((C763-D763)/C763/'Project Inputs and Calcs'!$E$11,0)</f>
        <v>0.0222890922078644</v>
      </c>
    </row>
    <row r="764" customFormat="false" ht="15" hidden="false" customHeight="false" outlineLevel="0" collapsed="false">
      <c r="A764" s="0" t="n">
        <v>8</v>
      </c>
      <c r="B764" s="0" t="n">
        <v>19800</v>
      </c>
      <c r="C764" s="0" t="n">
        <v>7.8691</v>
      </c>
      <c r="D764" s="0" t="n">
        <v>2.617</v>
      </c>
      <c r="E764" s="0" t="n">
        <f aca="false">IFERROR((C764-D764)/C764/'Project Inputs and Calcs'!$E$11,0)</f>
        <v>0.0222477792886099</v>
      </c>
    </row>
    <row r="765" customFormat="false" ht="15" hidden="false" customHeight="false" outlineLevel="0" collapsed="false">
      <c r="A765" s="0" t="n">
        <v>8</v>
      </c>
      <c r="B765" s="0" t="n">
        <v>19900</v>
      </c>
      <c r="C765" s="0" t="n">
        <v>7.9455</v>
      </c>
      <c r="D765" s="0" t="n">
        <v>2.6522</v>
      </c>
      <c r="E765" s="0" t="n">
        <f aca="false">IFERROR((C765-D765)/C765/'Project Inputs and Calcs'!$E$11,0)</f>
        <v>0.0222066998091163</v>
      </c>
    </row>
    <row r="766" customFormat="false" ht="15" hidden="false" customHeight="false" outlineLevel="0" collapsed="false">
      <c r="A766" s="0" t="n">
        <v>8</v>
      </c>
      <c r="B766" s="0" t="n">
        <v>20000</v>
      </c>
      <c r="C766" s="0" t="n">
        <v>8.0222</v>
      </c>
      <c r="D766" s="0" t="n">
        <v>2.6877</v>
      </c>
      <c r="E766" s="0" t="n">
        <f aca="false">IFERROR((C766-D766)/C766/'Project Inputs and Calcs'!$E$11,0)</f>
        <v>0.0221655738658556</v>
      </c>
    </row>
    <row r="767" customFormat="false" ht="15" hidden="false" customHeight="false" outlineLevel="0" collapsed="false">
      <c r="A767" s="0" t="n">
        <v>9</v>
      </c>
      <c r="B767" s="0" t="n">
        <v>1000</v>
      </c>
      <c r="C767" s="0" t="s">
        <v>155</v>
      </c>
      <c r="D767" s="0" t="s">
        <v>155</v>
      </c>
      <c r="E767" s="0" t="n">
        <f aca="false">IFERROR((C767-D767)/C767/'Project Inputs and Calcs'!$E$11,0)</f>
        <v>0</v>
      </c>
    </row>
    <row r="768" customFormat="false" ht="15" hidden="false" customHeight="false" outlineLevel="0" collapsed="false">
      <c r="A768" s="0" t="n">
        <v>9</v>
      </c>
      <c r="B768" s="0" t="n">
        <v>1100</v>
      </c>
      <c r="C768" s="0" t="s">
        <v>155</v>
      </c>
      <c r="D768" s="0" t="s">
        <v>155</v>
      </c>
      <c r="E768" s="0" t="n">
        <f aca="false">IFERROR((C768-D768)/C768/'Project Inputs and Calcs'!$E$11,0)</f>
        <v>0</v>
      </c>
    </row>
    <row r="769" customFormat="false" ht="15" hidden="false" customHeight="false" outlineLevel="0" collapsed="false">
      <c r="A769" s="0" t="n">
        <v>9</v>
      </c>
      <c r="B769" s="0" t="n">
        <v>1200</v>
      </c>
      <c r="C769" s="0" t="s">
        <v>155</v>
      </c>
      <c r="D769" s="0" t="s">
        <v>155</v>
      </c>
      <c r="E769" s="0" t="n">
        <f aca="false">IFERROR((C769-D769)/C769/'Project Inputs and Calcs'!$E$11,0)</f>
        <v>0</v>
      </c>
    </row>
    <row r="770" customFormat="false" ht="15" hidden="false" customHeight="false" outlineLevel="0" collapsed="false">
      <c r="A770" s="0" t="n">
        <v>9</v>
      </c>
      <c r="B770" s="0" t="n">
        <v>1300</v>
      </c>
      <c r="C770" s="0" t="s">
        <v>155</v>
      </c>
      <c r="D770" s="0" t="s">
        <v>155</v>
      </c>
      <c r="E770" s="0" t="n">
        <f aca="false">IFERROR((C770-D770)/C770/'Project Inputs and Calcs'!$E$11,0)</f>
        <v>0</v>
      </c>
    </row>
    <row r="771" customFormat="false" ht="15" hidden="false" customHeight="false" outlineLevel="0" collapsed="false">
      <c r="A771" s="0" t="n">
        <v>9</v>
      </c>
      <c r="B771" s="0" t="n">
        <v>1400</v>
      </c>
      <c r="C771" s="0" t="s">
        <v>155</v>
      </c>
      <c r="D771" s="0" t="s">
        <v>155</v>
      </c>
      <c r="E771" s="0" t="n">
        <f aca="false">IFERROR((C771-D771)/C771/'Project Inputs and Calcs'!$E$11,0)</f>
        <v>0</v>
      </c>
    </row>
    <row r="772" customFormat="false" ht="15" hidden="false" customHeight="false" outlineLevel="0" collapsed="false">
      <c r="A772" s="0" t="n">
        <v>9</v>
      </c>
      <c r="B772" s="0" t="n">
        <v>1500</v>
      </c>
      <c r="C772" s="0" t="s">
        <v>155</v>
      </c>
      <c r="D772" s="0" t="s">
        <v>155</v>
      </c>
      <c r="E772" s="0" t="n">
        <f aca="false">IFERROR((C772-D772)/C772/'Project Inputs and Calcs'!$E$11,0)</f>
        <v>0</v>
      </c>
    </row>
    <row r="773" customFormat="false" ht="15" hidden="false" customHeight="false" outlineLevel="0" collapsed="false">
      <c r="A773" s="0" t="n">
        <v>9</v>
      </c>
      <c r="B773" s="0" t="n">
        <v>1600</v>
      </c>
      <c r="C773" s="0" t="s">
        <v>155</v>
      </c>
      <c r="D773" s="0" t="s">
        <v>155</v>
      </c>
      <c r="E773" s="0" t="n">
        <f aca="false">IFERROR((C773-D773)/C773/'Project Inputs and Calcs'!$E$11,0)</f>
        <v>0</v>
      </c>
    </row>
    <row r="774" customFormat="false" ht="15" hidden="false" customHeight="false" outlineLevel="0" collapsed="false">
      <c r="A774" s="0" t="n">
        <v>9</v>
      </c>
      <c r="B774" s="0" t="n">
        <v>1700</v>
      </c>
      <c r="C774" s="0" t="s">
        <v>155</v>
      </c>
      <c r="D774" s="0" t="s">
        <v>155</v>
      </c>
      <c r="E774" s="0" t="n">
        <f aca="false">IFERROR((C774-D774)/C774/'Project Inputs and Calcs'!$E$11,0)</f>
        <v>0</v>
      </c>
    </row>
    <row r="775" customFormat="false" ht="15" hidden="false" customHeight="false" outlineLevel="0" collapsed="false">
      <c r="A775" s="0" t="n">
        <v>9</v>
      </c>
      <c r="B775" s="0" t="n">
        <v>1800</v>
      </c>
      <c r="C775" s="0" t="s">
        <v>155</v>
      </c>
      <c r="D775" s="0" t="s">
        <v>155</v>
      </c>
      <c r="E775" s="0" t="n">
        <f aca="false">IFERROR((C775-D775)/C775/'Project Inputs and Calcs'!$E$11,0)</f>
        <v>0</v>
      </c>
    </row>
    <row r="776" customFormat="false" ht="15" hidden="false" customHeight="false" outlineLevel="0" collapsed="false">
      <c r="A776" s="0" t="n">
        <v>9</v>
      </c>
      <c r="B776" s="0" t="n">
        <v>1900</v>
      </c>
      <c r="C776" s="0" t="s">
        <v>155</v>
      </c>
      <c r="D776" s="0" t="s">
        <v>155</v>
      </c>
      <c r="E776" s="0" t="n">
        <f aca="false">IFERROR((C776-D776)/C776/'Project Inputs and Calcs'!$E$11,0)</f>
        <v>0</v>
      </c>
    </row>
    <row r="777" customFormat="false" ht="15" hidden="false" customHeight="false" outlineLevel="0" collapsed="false">
      <c r="A777" s="0" t="n">
        <v>9</v>
      </c>
      <c r="B777" s="0" t="n">
        <v>2000</v>
      </c>
      <c r="C777" s="0" t="s">
        <v>155</v>
      </c>
      <c r="D777" s="0" t="s">
        <v>155</v>
      </c>
      <c r="E777" s="0" t="n">
        <f aca="false">IFERROR((C777-D777)/C777/'Project Inputs and Calcs'!$E$11,0)</f>
        <v>0</v>
      </c>
    </row>
    <row r="778" customFormat="false" ht="15" hidden="false" customHeight="false" outlineLevel="0" collapsed="false">
      <c r="A778" s="0" t="n">
        <v>9</v>
      </c>
      <c r="B778" s="0" t="n">
        <v>2100</v>
      </c>
      <c r="C778" s="0" t="s">
        <v>155</v>
      </c>
      <c r="D778" s="0" t="s">
        <v>155</v>
      </c>
      <c r="E778" s="0" t="n">
        <f aca="false">IFERROR((C778-D778)/C778/'Project Inputs and Calcs'!$E$11,0)</f>
        <v>0</v>
      </c>
    </row>
    <row r="779" customFormat="false" ht="15" hidden="false" customHeight="false" outlineLevel="0" collapsed="false">
      <c r="A779" s="0" t="n">
        <v>9</v>
      </c>
      <c r="B779" s="0" t="n">
        <v>2200</v>
      </c>
      <c r="C779" s="0" t="s">
        <v>155</v>
      </c>
      <c r="D779" s="0" t="s">
        <v>155</v>
      </c>
      <c r="E779" s="0" t="n">
        <f aca="false">IFERROR((C779-D779)/C779/'Project Inputs and Calcs'!$E$11,0)</f>
        <v>0</v>
      </c>
    </row>
    <row r="780" customFormat="false" ht="15" hidden="false" customHeight="false" outlineLevel="0" collapsed="false">
      <c r="A780" s="0" t="n">
        <v>9</v>
      </c>
      <c r="B780" s="0" t="n">
        <v>2300</v>
      </c>
      <c r="C780" s="0" t="s">
        <v>155</v>
      </c>
      <c r="D780" s="0" t="s">
        <v>155</v>
      </c>
      <c r="E780" s="0" t="n">
        <f aca="false">IFERROR((C780-D780)/C780/'Project Inputs and Calcs'!$E$11,0)</f>
        <v>0</v>
      </c>
    </row>
    <row r="781" customFormat="false" ht="15" hidden="false" customHeight="false" outlineLevel="0" collapsed="false">
      <c r="A781" s="0" t="n">
        <v>9</v>
      </c>
      <c r="B781" s="0" t="n">
        <v>2400</v>
      </c>
      <c r="C781" s="0" t="s">
        <v>155</v>
      </c>
      <c r="D781" s="0" t="s">
        <v>155</v>
      </c>
      <c r="E781" s="0" t="n">
        <f aca="false">IFERROR((C781-D781)/C781/'Project Inputs and Calcs'!$E$11,0)</f>
        <v>0</v>
      </c>
    </row>
    <row r="782" customFormat="false" ht="15" hidden="false" customHeight="false" outlineLevel="0" collapsed="false">
      <c r="A782" s="0" t="n">
        <v>9</v>
      </c>
      <c r="B782" s="0" t="n">
        <v>2500</v>
      </c>
      <c r="C782" s="0" t="s">
        <v>155</v>
      </c>
      <c r="D782" s="0" t="s">
        <v>155</v>
      </c>
      <c r="E782" s="0" t="n">
        <f aca="false">IFERROR((C782-D782)/C782/'Project Inputs and Calcs'!$E$11,0)</f>
        <v>0</v>
      </c>
    </row>
    <row r="783" customFormat="false" ht="15" hidden="false" customHeight="false" outlineLevel="0" collapsed="false">
      <c r="A783" s="0" t="n">
        <v>9</v>
      </c>
      <c r="B783" s="0" t="n">
        <v>2600</v>
      </c>
      <c r="C783" s="0" t="s">
        <v>155</v>
      </c>
      <c r="D783" s="0" t="s">
        <v>155</v>
      </c>
      <c r="E783" s="0" t="n">
        <f aca="false">IFERROR((C783-D783)/C783/'Project Inputs and Calcs'!$E$11,0)</f>
        <v>0</v>
      </c>
    </row>
    <row r="784" customFormat="false" ht="15" hidden="false" customHeight="false" outlineLevel="0" collapsed="false">
      <c r="A784" s="0" t="n">
        <v>9</v>
      </c>
      <c r="B784" s="0" t="n">
        <v>2700</v>
      </c>
      <c r="C784" s="0" t="s">
        <v>155</v>
      </c>
      <c r="D784" s="0" t="s">
        <v>155</v>
      </c>
      <c r="E784" s="0" t="n">
        <f aca="false">IFERROR((C784-D784)/C784/'Project Inputs and Calcs'!$E$11,0)</f>
        <v>0</v>
      </c>
    </row>
    <row r="785" customFormat="false" ht="15" hidden="false" customHeight="false" outlineLevel="0" collapsed="false">
      <c r="A785" s="0" t="n">
        <v>9</v>
      </c>
      <c r="B785" s="0" t="n">
        <v>2800</v>
      </c>
      <c r="C785" s="0" t="s">
        <v>155</v>
      </c>
      <c r="D785" s="0" t="s">
        <v>155</v>
      </c>
      <c r="E785" s="0" t="n">
        <f aca="false">IFERROR((C785-D785)/C785/'Project Inputs and Calcs'!$E$11,0)</f>
        <v>0</v>
      </c>
    </row>
    <row r="786" customFormat="false" ht="15" hidden="false" customHeight="false" outlineLevel="0" collapsed="false">
      <c r="A786" s="0" t="n">
        <v>9</v>
      </c>
      <c r="B786" s="0" t="n">
        <v>2900</v>
      </c>
      <c r="C786" s="0" t="s">
        <v>155</v>
      </c>
      <c r="D786" s="0" t="s">
        <v>155</v>
      </c>
      <c r="E786" s="0" t="n">
        <f aca="false">IFERROR((C786-D786)/C786/'Project Inputs and Calcs'!$E$11,0)</f>
        <v>0</v>
      </c>
    </row>
    <row r="787" customFormat="false" ht="15" hidden="false" customHeight="false" outlineLevel="0" collapsed="false">
      <c r="A787" s="0" t="n">
        <v>9</v>
      </c>
      <c r="B787" s="0" t="n">
        <v>3000</v>
      </c>
      <c r="C787" s="0" t="s">
        <v>155</v>
      </c>
      <c r="D787" s="0" t="s">
        <v>155</v>
      </c>
      <c r="E787" s="0" t="n">
        <f aca="false">IFERROR((C787-D787)/C787/'Project Inputs and Calcs'!$E$11,0)</f>
        <v>0</v>
      </c>
    </row>
    <row r="788" customFormat="false" ht="15" hidden="false" customHeight="false" outlineLevel="0" collapsed="false">
      <c r="A788" s="0" t="n">
        <v>9</v>
      </c>
      <c r="B788" s="0" t="n">
        <v>3100</v>
      </c>
      <c r="C788" s="0" t="s">
        <v>155</v>
      </c>
      <c r="D788" s="0" t="s">
        <v>155</v>
      </c>
      <c r="E788" s="0" t="n">
        <f aca="false">IFERROR((C788-D788)/C788/'Project Inputs and Calcs'!$E$11,0)</f>
        <v>0</v>
      </c>
    </row>
    <row r="789" customFormat="false" ht="15" hidden="false" customHeight="false" outlineLevel="0" collapsed="false">
      <c r="A789" s="0" t="n">
        <v>9</v>
      </c>
      <c r="B789" s="0" t="n">
        <v>3200</v>
      </c>
      <c r="C789" s="0" t="s">
        <v>155</v>
      </c>
      <c r="D789" s="0" t="s">
        <v>155</v>
      </c>
      <c r="E789" s="0" t="n">
        <f aca="false">IFERROR((C789-D789)/C789/'Project Inputs and Calcs'!$E$11,0)</f>
        <v>0</v>
      </c>
    </row>
    <row r="790" customFormat="false" ht="15" hidden="false" customHeight="false" outlineLevel="0" collapsed="false">
      <c r="A790" s="0" t="n">
        <v>9</v>
      </c>
      <c r="B790" s="0" t="n">
        <v>3300</v>
      </c>
      <c r="C790" s="0" t="s">
        <v>155</v>
      </c>
      <c r="D790" s="0" t="s">
        <v>155</v>
      </c>
      <c r="E790" s="0" t="n">
        <f aca="false">IFERROR((C790-D790)/C790/'Project Inputs and Calcs'!$E$11,0)</f>
        <v>0</v>
      </c>
    </row>
    <row r="791" customFormat="false" ht="15" hidden="false" customHeight="false" outlineLevel="0" collapsed="false">
      <c r="A791" s="0" t="n">
        <v>9</v>
      </c>
      <c r="B791" s="0" t="n">
        <v>3400</v>
      </c>
      <c r="C791" s="0" t="s">
        <v>155</v>
      </c>
      <c r="D791" s="0" t="s">
        <v>155</v>
      </c>
      <c r="E791" s="0" t="n">
        <f aca="false">IFERROR((C791-D791)/C791/'Project Inputs and Calcs'!$E$11,0)</f>
        <v>0</v>
      </c>
    </row>
    <row r="792" customFormat="false" ht="15" hidden="false" customHeight="false" outlineLevel="0" collapsed="false">
      <c r="A792" s="0" t="n">
        <v>9</v>
      </c>
      <c r="B792" s="0" t="n">
        <v>3500</v>
      </c>
      <c r="C792" s="0" t="s">
        <v>155</v>
      </c>
      <c r="D792" s="0" t="s">
        <v>155</v>
      </c>
      <c r="E792" s="0" t="n">
        <f aca="false">IFERROR((C792-D792)/C792/'Project Inputs and Calcs'!$E$11,0)</f>
        <v>0</v>
      </c>
    </row>
    <row r="793" customFormat="false" ht="15" hidden="false" customHeight="false" outlineLevel="0" collapsed="false">
      <c r="A793" s="0" t="n">
        <v>9</v>
      </c>
      <c r="B793" s="0" t="n">
        <v>3600</v>
      </c>
      <c r="C793" s="0" t="s">
        <v>155</v>
      </c>
      <c r="D793" s="0" t="s">
        <v>155</v>
      </c>
      <c r="E793" s="0" t="n">
        <f aca="false">IFERROR((C793-D793)/C793/'Project Inputs and Calcs'!$E$11,0)</f>
        <v>0</v>
      </c>
    </row>
    <row r="794" customFormat="false" ht="15" hidden="false" customHeight="false" outlineLevel="0" collapsed="false">
      <c r="A794" s="0" t="n">
        <v>9</v>
      </c>
      <c r="B794" s="0" t="n">
        <v>3700</v>
      </c>
      <c r="C794" s="0" t="s">
        <v>155</v>
      </c>
      <c r="D794" s="0" t="s">
        <v>155</v>
      </c>
      <c r="E794" s="0" t="n">
        <f aca="false">IFERROR((C794-D794)/C794/'Project Inputs and Calcs'!$E$11,0)</f>
        <v>0</v>
      </c>
    </row>
    <row r="795" customFormat="false" ht="15" hidden="false" customHeight="false" outlineLevel="0" collapsed="false">
      <c r="A795" s="0" t="n">
        <v>9</v>
      </c>
      <c r="B795" s="0" t="n">
        <v>3800</v>
      </c>
      <c r="C795" s="0" t="s">
        <v>155</v>
      </c>
      <c r="D795" s="0" t="s">
        <v>155</v>
      </c>
      <c r="E795" s="0" t="n">
        <f aca="false">IFERROR((C795-D795)/C795/'Project Inputs and Calcs'!$E$11,0)</f>
        <v>0</v>
      </c>
    </row>
    <row r="796" customFormat="false" ht="15" hidden="false" customHeight="false" outlineLevel="0" collapsed="false">
      <c r="A796" s="0" t="n">
        <v>9</v>
      </c>
      <c r="B796" s="0" t="n">
        <v>3900</v>
      </c>
      <c r="C796" s="0" t="n">
        <v>0.034053</v>
      </c>
      <c r="D796" s="0" t="s">
        <v>155</v>
      </c>
      <c r="E796" s="0" t="n">
        <f aca="false">IFERROR((C796-D796)/C796/'Project Inputs and Calcs'!$E$11,0)</f>
        <v>0</v>
      </c>
    </row>
    <row r="797" customFormat="false" ht="15" hidden="false" customHeight="false" outlineLevel="0" collapsed="false">
      <c r="A797" s="0" t="n">
        <v>9</v>
      </c>
      <c r="B797" s="0" t="n">
        <v>4000</v>
      </c>
      <c r="C797" s="0" t="n">
        <v>0.04303</v>
      </c>
      <c r="D797" s="0" t="s">
        <v>155</v>
      </c>
      <c r="E797" s="0" t="n">
        <f aca="false">IFERROR((C797-D797)/C797/'Project Inputs and Calcs'!$E$11,0)</f>
        <v>0</v>
      </c>
    </row>
    <row r="798" customFormat="false" ht="15" hidden="false" customHeight="false" outlineLevel="0" collapsed="false">
      <c r="A798" s="0" t="n">
        <v>9</v>
      </c>
      <c r="B798" s="0" t="n">
        <v>4100</v>
      </c>
      <c r="C798" s="0" t="n">
        <v>0.053026</v>
      </c>
      <c r="D798" s="0" t="s">
        <v>155</v>
      </c>
      <c r="E798" s="0" t="n">
        <f aca="false">IFERROR((C798-D798)/C798/'Project Inputs and Calcs'!$E$11,0)</f>
        <v>0</v>
      </c>
    </row>
    <row r="799" customFormat="false" ht="15" hidden="false" customHeight="false" outlineLevel="0" collapsed="false">
      <c r="A799" s="0" t="n">
        <v>9</v>
      </c>
      <c r="B799" s="0" t="n">
        <v>4200</v>
      </c>
      <c r="C799" s="0" t="n">
        <v>0.064031</v>
      </c>
      <c r="D799" s="0" t="s">
        <v>155</v>
      </c>
      <c r="E799" s="0" t="n">
        <f aca="false">IFERROR((C799-D799)/C799/'Project Inputs and Calcs'!$E$11,0)</f>
        <v>0</v>
      </c>
    </row>
    <row r="800" customFormat="false" ht="15" hidden="false" customHeight="false" outlineLevel="0" collapsed="false">
      <c r="A800" s="0" t="n">
        <v>9</v>
      </c>
      <c r="B800" s="0" t="n">
        <v>4300</v>
      </c>
      <c r="C800" s="0" t="n">
        <v>0.076028</v>
      </c>
      <c r="D800" s="0" t="s">
        <v>155</v>
      </c>
      <c r="E800" s="0" t="n">
        <f aca="false">IFERROR((C800-D800)/C800/'Project Inputs and Calcs'!$E$11,0)</f>
        <v>0</v>
      </c>
    </row>
    <row r="801" customFormat="false" ht="15" hidden="false" customHeight="false" outlineLevel="0" collapsed="false">
      <c r="A801" s="0" t="n">
        <v>9</v>
      </c>
      <c r="B801" s="0" t="n">
        <v>4400</v>
      </c>
      <c r="C801" s="0" t="n">
        <v>0.089004</v>
      </c>
      <c r="D801" s="0" t="s">
        <v>155</v>
      </c>
      <c r="E801" s="0" t="n">
        <f aca="false">IFERROR((C801-D801)/C801/'Project Inputs and Calcs'!$E$11,0)</f>
        <v>0</v>
      </c>
    </row>
    <row r="802" customFormat="false" ht="15" hidden="false" customHeight="false" outlineLevel="0" collapsed="false">
      <c r="A802" s="0" t="n">
        <v>9</v>
      </c>
      <c r="B802" s="0" t="n">
        <v>4500</v>
      </c>
      <c r="C802" s="0" t="n">
        <v>0.10295</v>
      </c>
      <c r="D802" s="0" t="s">
        <v>155</v>
      </c>
      <c r="E802" s="0" t="n">
        <f aca="false">IFERROR((C802-D802)/C802/'Project Inputs and Calcs'!$E$11,0)</f>
        <v>0</v>
      </c>
    </row>
    <row r="803" customFormat="false" ht="15" hidden="false" customHeight="false" outlineLevel="0" collapsed="false">
      <c r="A803" s="0" t="n">
        <v>9</v>
      </c>
      <c r="B803" s="0" t="n">
        <v>4600</v>
      </c>
      <c r="C803" s="0" t="n">
        <v>0.11788</v>
      </c>
      <c r="D803" s="0" t="s">
        <v>155</v>
      </c>
      <c r="E803" s="0" t="n">
        <f aca="false">IFERROR((C803-D803)/C803/'Project Inputs and Calcs'!$E$11,0)</f>
        <v>0</v>
      </c>
    </row>
    <row r="804" customFormat="false" ht="15" hidden="false" customHeight="false" outlineLevel="0" collapsed="false">
      <c r="A804" s="0" t="n">
        <v>9</v>
      </c>
      <c r="B804" s="0" t="n">
        <v>4700</v>
      </c>
      <c r="C804" s="0" t="n">
        <v>0.13375</v>
      </c>
      <c r="D804" s="0" t="s">
        <v>155</v>
      </c>
      <c r="E804" s="0" t="n">
        <f aca="false">IFERROR((C804-D804)/C804/'Project Inputs and Calcs'!$E$11,0)</f>
        <v>0</v>
      </c>
    </row>
    <row r="805" customFormat="false" ht="15" hidden="false" customHeight="false" outlineLevel="0" collapsed="false">
      <c r="A805" s="0" t="n">
        <v>9</v>
      </c>
      <c r="B805" s="0" t="n">
        <v>4800</v>
      </c>
      <c r="C805" s="0" t="n">
        <v>0.15057</v>
      </c>
      <c r="D805" s="0" t="s">
        <v>155</v>
      </c>
      <c r="E805" s="0" t="n">
        <f aca="false">IFERROR((C805-D805)/C805/'Project Inputs and Calcs'!$E$11,0)</f>
        <v>0</v>
      </c>
    </row>
    <row r="806" customFormat="false" ht="15" hidden="false" customHeight="false" outlineLevel="0" collapsed="false">
      <c r="A806" s="0" t="n">
        <v>9</v>
      </c>
      <c r="B806" s="0" t="n">
        <v>4900</v>
      </c>
      <c r="C806" s="0" t="n">
        <v>0.16832</v>
      </c>
      <c r="D806" s="0" t="s">
        <v>155</v>
      </c>
      <c r="E806" s="0" t="n">
        <f aca="false">IFERROR((C806-D806)/C806/'Project Inputs and Calcs'!$E$11,0)</f>
        <v>0</v>
      </c>
    </row>
    <row r="807" customFormat="false" ht="15" hidden="false" customHeight="false" outlineLevel="0" collapsed="false">
      <c r="A807" s="0" t="n">
        <v>9</v>
      </c>
      <c r="B807" s="0" t="n">
        <v>5000</v>
      </c>
      <c r="C807" s="0" t="n">
        <v>0.187</v>
      </c>
      <c r="D807" s="0" t="s">
        <v>155</v>
      </c>
      <c r="E807" s="0" t="n">
        <f aca="false">IFERROR((C807-D807)/C807/'Project Inputs and Calcs'!$E$11,0)</f>
        <v>0</v>
      </c>
    </row>
    <row r="808" customFormat="false" ht="15" hidden="false" customHeight="false" outlineLevel="0" collapsed="false">
      <c r="A808" s="0" t="n">
        <v>9</v>
      </c>
      <c r="B808" s="0" t="n">
        <v>5100</v>
      </c>
      <c r="C808" s="0" t="n">
        <v>0.20661</v>
      </c>
      <c r="D808" s="0" t="s">
        <v>155</v>
      </c>
      <c r="E808" s="0" t="n">
        <f aca="false">IFERROR((C808-D808)/C808/'Project Inputs and Calcs'!$E$11,0)</f>
        <v>0</v>
      </c>
    </row>
    <row r="809" customFormat="false" ht="15" hidden="false" customHeight="false" outlineLevel="0" collapsed="false">
      <c r="A809" s="0" t="n">
        <v>9</v>
      </c>
      <c r="B809" s="0" t="n">
        <v>5200</v>
      </c>
      <c r="C809" s="0" t="n">
        <v>0.22712</v>
      </c>
      <c r="D809" s="0" t="s">
        <v>155</v>
      </c>
      <c r="E809" s="0" t="n">
        <f aca="false">IFERROR((C809-D809)/C809/'Project Inputs and Calcs'!$E$11,0)</f>
        <v>0</v>
      </c>
    </row>
    <row r="810" customFormat="false" ht="15" hidden="false" customHeight="false" outlineLevel="0" collapsed="false">
      <c r="A810" s="0" t="n">
        <v>9</v>
      </c>
      <c r="B810" s="0" t="n">
        <v>5300</v>
      </c>
      <c r="C810" s="0" t="n">
        <v>0.24852</v>
      </c>
      <c r="D810" s="0" t="s">
        <v>155</v>
      </c>
      <c r="E810" s="0" t="n">
        <f aca="false">IFERROR((C810-D810)/C810/'Project Inputs and Calcs'!$E$11,0)</f>
        <v>0</v>
      </c>
    </row>
    <row r="811" customFormat="false" ht="15" hidden="false" customHeight="false" outlineLevel="0" collapsed="false">
      <c r="A811" s="0" t="n">
        <v>9</v>
      </c>
      <c r="B811" s="0" t="n">
        <v>5400</v>
      </c>
      <c r="C811" s="0" t="n">
        <v>0.27081</v>
      </c>
      <c r="D811" s="0" t="s">
        <v>155</v>
      </c>
      <c r="E811" s="0" t="n">
        <f aca="false">IFERROR((C811-D811)/C811/'Project Inputs and Calcs'!$E$11,0)</f>
        <v>0</v>
      </c>
    </row>
    <row r="812" customFormat="false" ht="15" hidden="false" customHeight="false" outlineLevel="0" collapsed="false">
      <c r="A812" s="0" t="n">
        <v>9</v>
      </c>
      <c r="B812" s="0" t="n">
        <v>5500</v>
      </c>
      <c r="C812" s="0" t="n">
        <v>0.29399</v>
      </c>
      <c r="D812" s="0" t="s">
        <v>155</v>
      </c>
      <c r="E812" s="0" t="n">
        <f aca="false">IFERROR((C812-D812)/C812/'Project Inputs and Calcs'!$E$11,0)</f>
        <v>0</v>
      </c>
    </row>
    <row r="813" customFormat="false" ht="15" hidden="false" customHeight="false" outlineLevel="0" collapsed="false">
      <c r="A813" s="0" t="n">
        <v>9</v>
      </c>
      <c r="B813" s="0" t="n">
        <v>5600</v>
      </c>
      <c r="C813" s="0" t="n">
        <v>0.31805</v>
      </c>
      <c r="D813" s="0" t="s">
        <v>155</v>
      </c>
      <c r="E813" s="0" t="n">
        <f aca="false">IFERROR((C813-D813)/C813/'Project Inputs and Calcs'!$E$11,0)</f>
        <v>0</v>
      </c>
    </row>
    <row r="814" customFormat="false" ht="15" hidden="false" customHeight="false" outlineLevel="0" collapsed="false">
      <c r="A814" s="0" t="n">
        <v>9</v>
      </c>
      <c r="B814" s="0" t="n">
        <v>5700</v>
      </c>
      <c r="C814" s="0" t="n">
        <v>0.34296</v>
      </c>
      <c r="D814" s="0" t="s">
        <v>155</v>
      </c>
      <c r="E814" s="0" t="n">
        <f aca="false">IFERROR((C814-D814)/C814/'Project Inputs and Calcs'!$E$11,0)</f>
        <v>0</v>
      </c>
    </row>
    <row r="815" customFormat="false" ht="15" hidden="false" customHeight="false" outlineLevel="0" collapsed="false">
      <c r="A815" s="0" t="n">
        <v>9</v>
      </c>
      <c r="B815" s="0" t="n">
        <v>5800</v>
      </c>
      <c r="C815" s="0" t="n">
        <v>0.36873</v>
      </c>
      <c r="D815" s="0" t="s">
        <v>155</v>
      </c>
      <c r="E815" s="0" t="n">
        <f aca="false">IFERROR((C815-D815)/C815/'Project Inputs and Calcs'!$E$11,0)</f>
        <v>0</v>
      </c>
    </row>
    <row r="816" customFormat="false" ht="15" hidden="false" customHeight="false" outlineLevel="0" collapsed="false">
      <c r="A816" s="0" t="n">
        <v>9</v>
      </c>
      <c r="B816" s="0" t="n">
        <v>5900</v>
      </c>
      <c r="C816" s="0" t="n">
        <v>0.38252</v>
      </c>
      <c r="D816" s="0" t="s">
        <v>155</v>
      </c>
      <c r="E816" s="0" t="n">
        <f aca="false">IFERROR((C816-D816)/C816/'Project Inputs and Calcs'!$E$11,0)</f>
        <v>0</v>
      </c>
    </row>
    <row r="817" customFormat="false" ht="15" hidden="false" customHeight="false" outlineLevel="0" collapsed="false">
      <c r="A817" s="0" t="n">
        <v>9</v>
      </c>
      <c r="B817" s="0" t="n">
        <v>6000</v>
      </c>
      <c r="C817" s="0" t="n">
        <v>0.4228</v>
      </c>
      <c r="D817" s="0" t="s">
        <v>155</v>
      </c>
      <c r="E817" s="0" t="n">
        <f aca="false">IFERROR((C817-D817)/C817/'Project Inputs and Calcs'!$E$11,0)</f>
        <v>0</v>
      </c>
    </row>
    <row r="818" customFormat="false" ht="15" hidden="false" customHeight="false" outlineLevel="0" collapsed="false">
      <c r="A818" s="0" t="n">
        <v>9</v>
      </c>
      <c r="B818" s="0" t="n">
        <v>6100</v>
      </c>
      <c r="C818" s="0" t="n">
        <v>0.45109</v>
      </c>
      <c r="D818" s="0" t="s">
        <v>155</v>
      </c>
      <c r="E818" s="0" t="n">
        <f aca="false">IFERROR((C818-D818)/C818/'Project Inputs and Calcs'!$E$11,0)</f>
        <v>0</v>
      </c>
    </row>
    <row r="819" customFormat="false" ht="15" hidden="false" customHeight="false" outlineLevel="0" collapsed="false">
      <c r="A819" s="0" t="n">
        <v>9</v>
      </c>
      <c r="B819" s="0" t="n">
        <v>6200</v>
      </c>
      <c r="C819" s="0" t="n">
        <v>0.4802</v>
      </c>
      <c r="D819" s="0" t="s">
        <v>155</v>
      </c>
      <c r="E819" s="0" t="n">
        <f aca="false">IFERROR((C819-D819)/C819/'Project Inputs and Calcs'!$E$11,0)</f>
        <v>0</v>
      </c>
    </row>
    <row r="820" customFormat="false" ht="15" hidden="false" customHeight="false" outlineLevel="0" collapsed="false">
      <c r="A820" s="0" t="n">
        <v>9</v>
      </c>
      <c r="B820" s="0" t="n">
        <v>6300</v>
      </c>
      <c r="C820" s="0" t="n">
        <v>0.51011</v>
      </c>
      <c r="D820" s="0" t="n">
        <v>0.086142</v>
      </c>
      <c r="E820" s="0" t="n">
        <f aca="false">IFERROR((C820-D820)/C820/'Project Inputs and Calcs'!$E$11,0)</f>
        <v>0.0277043513490554</v>
      </c>
    </row>
    <row r="821" customFormat="false" ht="15" hidden="false" customHeight="false" outlineLevel="0" collapsed="false">
      <c r="A821" s="0" t="n">
        <v>9</v>
      </c>
      <c r="B821" s="0" t="n">
        <v>6400</v>
      </c>
      <c r="C821" s="0" t="n">
        <v>0.50236</v>
      </c>
      <c r="D821" s="0" t="n">
        <v>0.10815</v>
      </c>
      <c r="E821" s="0" t="n">
        <f aca="false">IFERROR((C821-D821)/C821/'Project Inputs and Calcs'!$E$11,0)</f>
        <v>0.0261572046606683</v>
      </c>
    </row>
    <row r="822" customFormat="false" ht="15" hidden="false" customHeight="false" outlineLevel="0" collapsed="false">
      <c r="A822" s="0" t="n">
        <v>9</v>
      </c>
      <c r="B822" s="0" t="n">
        <v>6500</v>
      </c>
      <c r="C822" s="0" t="n">
        <v>0.57237</v>
      </c>
      <c r="D822" s="0" t="n">
        <v>0.098232</v>
      </c>
      <c r="E822" s="0" t="n">
        <f aca="false">IFERROR((C822-D822)/C822/'Project Inputs and Calcs'!$E$11,0)</f>
        <v>0.027612558310184</v>
      </c>
    </row>
    <row r="823" customFormat="false" ht="15" hidden="false" customHeight="false" outlineLevel="0" collapsed="false">
      <c r="A823" s="0" t="n">
        <v>9</v>
      </c>
      <c r="B823" s="0" t="n">
        <v>6600</v>
      </c>
      <c r="C823" s="0" t="n">
        <v>0.60469</v>
      </c>
      <c r="D823" s="0" t="n">
        <v>0.10461</v>
      </c>
      <c r="E823" s="0" t="n">
        <f aca="false">IFERROR((C823-D823)/C823/'Project Inputs and Calcs'!$E$11,0)</f>
        <v>0.0275667421874569</v>
      </c>
    </row>
    <row r="824" customFormat="false" ht="15" hidden="false" customHeight="false" outlineLevel="0" collapsed="false">
      <c r="A824" s="0" t="n">
        <v>9</v>
      </c>
      <c r="B824" s="0" t="n">
        <v>6700</v>
      </c>
      <c r="C824" s="0" t="n">
        <v>0.63779</v>
      </c>
      <c r="D824" s="0" t="n">
        <v>0.11123</v>
      </c>
      <c r="E824" s="0" t="n">
        <f aca="false">IFERROR((C824-D824)/C824/'Project Inputs and Calcs'!$E$11,0)</f>
        <v>0.0275200301039527</v>
      </c>
    </row>
    <row r="825" customFormat="false" ht="15" hidden="false" customHeight="false" outlineLevel="0" collapsed="false">
      <c r="A825" s="0" t="n">
        <v>9</v>
      </c>
      <c r="B825" s="0" t="n">
        <v>6800</v>
      </c>
      <c r="C825" s="0" t="n">
        <v>0.67165</v>
      </c>
      <c r="D825" s="0" t="n">
        <v>0.11807</v>
      </c>
      <c r="E825" s="0" t="n">
        <f aca="false">IFERROR((C825-D825)/C825/'Project Inputs and Calcs'!$E$11,0)</f>
        <v>0.0274736345815033</v>
      </c>
    </row>
    <row r="826" customFormat="false" ht="15" hidden="false" customHeight="false" outlineLevel="0" collapsed="false">
      <c r="A826" s="0" t="n">
        <v>9</v>
      </c>
      <c r="B826" s="0" t="n">
        <v>6900</v>
      </c>
      <c r="C826" s="0" t="n">
        <v>0.7063</v>
      </c>
      <c r="D826" s="0" t="n">
        <v>0.12514</v>
      </c>
      <c r="E826" s="0" t="n">
        <f aca="false">IFERROR((C826-D826)/C826/'Project Inputs and Calcs'!$E$11,0)</f>
        <v>0.0274274387653971</v>
      </c>
    </row>
    <row r="827" customFormat="false" ht="15" hidden="false" customHeight="false" outlineLevel="0" collapsed="false">
      <c r="A827" s="0" t="n">
        <v>9</v>
      </c>
      <c r="B827" s="0" t="n">
        <v>7000</v>
      </c>
      <c r="C827" s="0" t="n">
        <v>0.7417</v>
      </c>
      <c r="D827" s="0" t="n">
        <v>0.13244</v>
      </c>
      <c r="E827" s="0" t="n">
        <f aca="false">IFERROR((C827-D827)/C827/'Project Inputs and Calcs'!$E$11,0)</f>
        <v>0.0273812412925262</v>
      </c>
    </row>
    <row r="828" customFormat="false" ht="15" hidden="false" customHeight="false" outlineLevel="0" collapsed="false">
      <c r="A828" s="0" t="n">
        <v>9</v>
      </c>
      <c r="B828" s="0" t="n">
        <v>7100</v>
      </c>
      <c r="C828" s="0" t="n">
        <v>0.77785</v>
      </c>
      <c r="D828" s="0" t="n">
        <v>0.13998</v>
      </c>
      <c r="E828" s="0" t="n">
        <f aca="false">IFERROR((C828-D828)/C828/'Project Inputs and Calcs'!$E$11,0)</f>
        <v>0.0273347474877333</v>
      </c>
    </row>
    <row r="829" customFormat="false" ht="15" hidden="false" customHeight="false" outlineLevel="0" collapsed="false">
      <c r="A829" s="0" t="n">
        <v>9</v>
      </c>
      <c r="B829" s="0" t="n">
        <v>7200</v>
      </c>
      <c r="C829" s="0" t="n">
        <v>0.81474</v>
      </c>
      <c r="D829" s="0" t="n">
        <v>0.14775</v>
      </c>
      <c r="E829" s="0" t="n">
        <f aca="false">IFERROR((C829-D829)/C829/'Project Inputs and Calcs'!$E$11,0)</f>
        <v>0.0272884601222476</v>
      </c>
    </row>
    <row r="830" customFormat="false" ht="15" hidden="false" customHeight="false" outlineLevel="0" collapsed="false">
      <c r="A830" s="0" t="n">
        <v>9</v>
      </c>
      <c r="B830" s="0" t="n">
        <v>7300</v>
      </c>
      <c r="C830" s="0" t="n">
        <v>0.85236</v>
      </c>
      <c r="D830" s="0" t="n">
        <v>0.15576</v>
      </c>
      <c r="E830" s="0" t="n">
        <f aca="false">IFERROR((C830-D830)/C830/'Project Inputs and Calcs'!$E$11,0)</f>
        <v>0.0272420104181332</v>
      </c>
    </row>
    <row r="831" customFormat="false" ht="15" hidden="false" customHeight="false" outlineLevel="0" collapsed="false">
      <c r="A831" s="0" t="n">
        <v>9</v>
      </c>
      <c r="B831" s="0" t="n">
        <v>7400</v>
      </c>
      <c r="C831" s="0" t="n">
        <v>0.89072</v>
      </c>
      <c r="D831" s="0" t="n">
        <v>0.16401</v>
      </c>
      <c r="E831" s="0" t="n">
        <f aca="false">IFERROR((C831-D831)/C831/'Project Inputs and Calcs'!$E$11,0)</f>
        <v>0.0271956020597569</v>
      </c>
    </row>
    <row r="832" customFormat="false" ht="15" hidden="false" customHeight="false" outlineLevel="0" collapsed="false">
      <c r="A832" s="0" t="n">
        <v>9</v>
      </c>
      <c r="B832" s="0" t="n">
        <v>7500</v>
      </c>
      <c r="C832" s="0" t="n">
        <v>0.92981</v>
      </c>
      <c r="D832" s="0" t="n">
        <v>0.17249</v>
      </c>
      <c r="E832" s="0" t="n">
        <f aca="false">IFERROR((C832-D832)/C832/'Project Inputs and Calcs'!$E$11,0)</f>
        <v>0.0271496327206634</v>
      </c>
    </row>
    <row r="833" customFormat="false" ht="15" hidden="false" customHeight="false" outlineLevel="0" collapsed="false">
      <c r="A833" s="0" t="n">
        <v>9</v>
      </c>
      <c r="B833" s="0" t="n">
        <v>7600</v>
      </c>
      <c r="C833" s="0" t="n">
        <v>0.9696</v>
      </c>
      <c r="D833" s="0" t="n">
        <v>0.17609</v>
      </c>
      <c r="E833" s="0" t="n">
        <f aca="false">IFERROR((C833-D833)/C833/'Project Inputs and Calcs'!$E$11,0)</f>
        <v>0.0272796342134213</v>
      </c>
    </row>
    <row r="834" customFormat="false" ht="15" hidden="false" customHeight="false" outlineLevel="0" collapsed="false">
      <c r="A834" s="0" t="n">
        <v>9</v>
      </c>
      <c r="B834" s="0" t="n">
        <v>7700</v>
      </c>
      <c r="C834" s="0" t="n">
        <v>1.0101</v>
      </c>
      <c r="D834" s="0" t="n">
        <v>0.19021</v>
      </c>
      <c r="E834" s="0" t="n">
        <f aca="false">IFERROR((C834-D834)/C834/'Project Inputs and Calcs'!$E$11,0)</f>
        <v>0.0270563970563971</v>
      </c>
    </row>
    <row r="835" customFormat="false" ht="15" hidden="false" customHeight="false" outlineLevel="0" collapsed="false">
      <c r="A835" s="0" t="n">
        <v>9</v>
      </c>
      <c r="B835" s="0" t="n">
        <v>7800</v>
      </c>
      <c r="C835" s="0" t="n">
        <v>1.0513</v>
      </c>
      <c r="D835" s="0" t="n">
        <v>0.19944</v>
      </c>
      <c r="E835" s="0" t="n">
        <f aca="false">IFERROR((C835-D835)/C835/'Project Inputs and Calcs'!$E$11,0)</f>
        <v>0.0270097339801516</v>
      </c>
    </row>
    <row r="836" customFormat="false" ht="15" hidden="false" customHeight="false" outlineLevel="0" collapsed="false">
      <c r="A836" s="0" t="n">
        <v>9</v>
      </c>
      <c r="B836" s="0" t="n">
        <v>7900</v>
      </c>
      <c r="C836" s="0" t="n">
        <v>1.0932</v>
      </c>
      <c r="D836" s="0" t="n">
        <v>0.20892</v>
      </c>
      <c r="E836" s="0" t="n">
        <f aca="false">IFERROR((C836-D836)/C836/'Project Inputs and Calcs'!$E$11,0)</f>
        <v>0.0269630442736919</v>
      </c>
    </row>
    <row r="837" customFormat="false" ht="15" hidden="false" customHeight="false" outlineLevel="0" collapsed="false">
      <c r="A837" s="0" t="n">
        <v>9</v>
      </c>
      <c r="B837" s="0" t="n">
        <v>8000</v>
      </c>
      <c r="C837" s="0" t="n">
        <v>1.1358</v>
      </c>
      <c r="D837" s="0" t="n">
        <v>0.21864</v>
      </c>
      <c r="E837" s="0" t="n">
        <f aca="false">IFERROR((C837-D837)/C837/'Project Inputs and Calcs'!$E$11,0)</f>
        <v>0.0269167106885015</v>
      </c>
    </row>
    <row r="838" customFormat="false" ht="15" hidden="false" customHeight="false" outlineLevel="0" collapsed="false">
      <c r="A838" s="0" t="n">
        <v>9</v>
      </c>
      <c r="B838" s="0" t="n">
        <v>8100</v>
      </c>
      <c r="C838" s="0" t="n">
        <v>1.1791</v>
      </c>
      <c r="D838" s="0" t="n">
        <v>0.22862</v>
      </c>
      <c r="E838" s="0" t="n">
        <f aca="false">IFERROR((C838-D838)/C838/'Project Inputs and Calcs'!$E$11,0)</f>
        <v>0.0268702117434201</v>
      </c>
    </row>
    <row r="839" customFormat="false" ht="15" hidden="false" customHeight="false" outlineLevel="0" collapsed="false">
      <c r="A839" s="0" t="n">
        <v>9</v>
      </c>
      <c r="B839" s="0" t="n">
        <v>8200</v>
      </c>
      <c r="C839" s="0" t="n">
        <v>1.223</v>
      </c>
      <c r="D839" s="0" t="n">
        <v>0.23885</v>
      </c>
      <c r="E839" s="0" t="n">
        <f aca="false">IFERROR((C839-D839)/C839/'Project Inputs and Calcs'!$E$11,0)</f>
        <v>0.0268233851185609</v>
      </c>
    </row>
    <row r="840" customFormat="false" ht="15" hidden="false" customHeight="false" outlineLevel="0" collapsed="false">
      <c r="A840" s="0" t="n">
        <v>9</v>
      </c>
      <c r="B840" s="0" t="n">
        <v>8300</v>
      </c>
      <c r="C840" s="0" t="n">
        <v>1.2676</v>
      </c>
      <c r="D840" s="0" t="n">
        <v>0.24933</v>
      </c>
      <c r="E840" s="0" t="n">
        <f aca="false">IFERROR((C840-D840)/C840/'Project Inputs and Calcs'!$E$11,0)</f>
        <v>0.0267768486378458</v>
      </c>
    </row>
    <row r="841" customFormat="false" ht="15" hidden="false" customHeight="false" outlineLevel="0" collapsed="false">
      <c r="A841" s="0" t="n">
        <v>9</v>
      </c>
      <c r="B841" s="0" t="n">
        <v>8400</v>
      </c>
      <c r="C841" s="0" t="n">
        <v>1.3129</v>
      </c>
      <c r="D841" s="0" t="n">
        <v>0.26007</v>
      </c>
      <c r="E841" s="0" t="n">
        <f aca="false">IFERROR((C841-D841)/C841/'Project Inputs and Calcs'!$E$11,0)</f>
        <v>0.0267303932769696</v>
      </c>
    </row>
    <row r="842" customFormat="false" ht="15" hidden="false" customHeight="false" outlineLevel="0" collapsed="false">
      <c r="A842" s="0" t="n">
        <v>9</v>
      </c>
      <c r="B842" s="0" t="n">
        <v>8500</v>
      </c>
      <c r="C842" s="0" t="n">
        <v>1.3588</v>
      </c>
      <c r="D842" s="0" t="n">
        <v>0.27106</v>
      </c>
      <c r="E842" s="0" t="n">
        <f aca="false">IFERROR((C842-D842)/C842/'Project Inputs and Calcs'!$E$11,0)</f>
        <v>0.0266838386811893</v>
      </c>
    </row>
    <row r="843" customFormat="false" ht="15" hidden="false" customHeight="false" outlineLevel="0" collapsed="false">
      <c r="A843" s="0" t="n">
        <v>9</v>
      </c>
      <c r="B843" s="0" t="n">
        <v>8600</v>
      </c>
      <c r="C843" s="0" t="n">
        <v>1.4053</v>
      </c>
      <c r="D843" s="0" t="n">
        <v>0.28232</v>
      </c>
      <c r="E843" s="0" t="n">
        <f aca="false">IFERROR((C843-D843)/C843/'Project Inputs and Calcs'!$E$11,0)</f>
        <v>0.0266367798097678</v>
      </c>
    </row>
    <row r="844" customFormat="false" ht="15" hidden="false" customHeight="false" outlineLevel="0" collapsed="false">
      <c r="A844" s="0" t="n">
        <v>9</v>
      </c>
      <c r="B844" s="0" t="n">
        <v>8700</v>
      </c>
      <c r="C844" s="0" t="n">
        <v>1.4525</v>
      </c>
      <c r="D844" s="0" t="n">
        <v>0.29384</v>
      </c>
      <c r="E844" s="0" t="n">
        <f aca="false">IFERROR((C844-D844)/C844/'Project Inputs and Calcs'!$E$11,0)</f>
        <v>0.026590017211704</v>
      </c>
    </row>
    <row r="845" customFormat="false" ht="15" hidden="false" customHeight="false" outlineLevel="0" collapsed="false">
      <c r="A845" s="0" t="n">
        <v>9</v>
      </c>
      <c r="B845" s="0" t="n">
        <v>8800</v>
      </c>
      <c r="C845" s="0" t="n">
        <v>1.5004</v>
      </c>
      <c r="D845" s="0" t="n">
        <v>0.30562</v>
      </c>
      <c r="E845" s="0" t="n">
        <f aca="false">IFERROR((C845-D845)/C845/'Project Inputs and Calcs'!$E$11,0)</f>
        <v>0.026543588376433</v>
      </c>
    </row>
    <row r="846" customFormat="false" ht="15" hidden="false" customHeight="false" outlineLevel="0" collapsed="false">
      <c r="A846" s="0" t="n">
        <v>9</v>
      </c>
      <c r="B846" s="0" t="n">
        <v>8900</v>
      </c>
      <c r="C846" s="0" t="n">
        <v>1.5488</v>
      </c>
      <c r="D846" s="0" t="n">
        <v>0.31766</v>
      </c>
      <c r="E846" s="0" t="n">
        <f aca="false">IFERROR((C846-D846)/C846/'Project Inputs and Calcs'!$E$11,0)</f>
        <v>0.0264966425619835</v>
      </c>
    </row>
    <row r="847" customFormat="false" ht="15" hidden="false" customHeight="false" outlineLevel="0" collapsed="false">
      <c r="A847" s="0" t="n">
        <v>9</v>
      </c>
      <c r="B847" s="0" t="n">
        <v>9000</v>
      </c>
      <c r="C847" s="0" t="n">
        <v>1.5979</v>
      </c>
      <c r="D847" s="0" t="n">
        <v>0.32996</v>
      </c>
      <c r="E847" s="0" t="n">
        <f aca="false">IFERROR((C847-D847)/C847/'Project Inputs and Calcs'!$E$11,0)</f>
        <v>0.0264501324655277</v>
      </c>
    </row>
    <row r="848" customFormat="false" ht="15" hidden="false" customHeight="false" outlineLevel="0" collapsed="false">
      <c r="A848" s="0" t="n">
        <v>9</v>
      </c>
      <c r="B848" s="0" t="n">
        <v>9100</v>
      </c>
      <c r="C848" s="0" t="n">
        <v>1.6476</v>
      </c>
      <c r="D848" s="0" t="n">
        <v>0.34253</v>
      </c>
      <c r="E848" s="0" t="n">
        <f aca="false">IFERROR((C848-D848)/C848/'Project Inputs and Calcs'!$E$11,0)</f>
        <v>0.0264034555312778</v>
      </c>
    </row>
    <row r="849" customFormat="false" ht="15" hidden="false" customHeight="false" outlineLevel="0" collapsed="false">
      <c r="A849" s="0" t="n">
        <v>9</v>
      </c>
      <c r="B849" s="0" t="n">
        <v>9200</v>
      </c>
      <c r="C849" s="0" t="n">
        <v>1.6871</v>
      </c>
      <c r="D849" s="0" t="n">
        <v>0.3601</v>
      </c>
      <c r="E849" s="0" t="n">
        <f aca="false">IFERROR((C849-D849)/C849/'Project Inputs and Calcs'!$E$11,0)</f>
        <v>0.0262185604488965</v>
      </c>
    </row>
    <row r="850" customFormat="false" ht="15" hidden="false" customHeight="false" outlineLevel="0" collapsed="false">
      <c r="A850" s="0" t="n">
        <v>9</v>
      </c>
      <c r="B850" s="0" t="n">
        <v>9300</v>
      </c>
      <c r="C850" s="0" t="n">
        <v>1.7488</v>
      </c>
      <c r="D850" s="0" t="n">
        <v>0.36847</v>
      </c>
      <c r="E850" s="0" t="n">
        <f aca="false">IFERROR((C850-D850)/C850/'Project Inputs and Calcs'!$E$11,0)</f>
        <v>0.0263100411710887</v>
      </c>
    </row>
    <row r="851" customFormat="false" ht="15" hidden="false" customHeight="false" outlineLevel="0" collapsed="false">
      <c r="A851" s="0" t="n">
        <v>9</v>
      </c>
      <c r="B851" s="0" t="n">
        <v>9400</v>
      </c>
      <c r="C851" s="0" t="n">
        <v>1.8004</v>
      </c>
      <c r="D851" s="0" t="n">
        <v>0.38183</v>
      </c>
      <c r="E851" s="0" t="n">
        <f aca="false">IFERROR((C851-D851)/C851/'Project Inputs and Calcs'!$E$11,0)</f>
        <v>0.0262639783751759</v>
      </c>
    </row>
    <row r="852" customFormat="false" ht="15" hidden="false" customHeight="false" outlineLevel="0" collapsed="false">
      <c r="A852" s="0" t="n">
        <v>9</v>
      </c>
      <c r="B852" s="0" t="n">
        <v>9500</v>
      </c>
      <c r="C852" s="0" t="n">
        <v>1.8525</v>
      </c>
      <c r="D852" s="0" t="n">
        <v>0.38409</v>
      </c>
      <c r="E852" s="0" t="n">
        <f aca="false">IFERROR((C852-D852)/C852/'Project Inputs and Calcs'!$E$11,0)</f>
        <v>0.0264221322537112</v>
      </c>
    </row>
    <row r="853" customFormat="false" ht="15" hidden="false" customHeight="false" outlineLevel="0" collapsed="false">
      <c r="A853" s="0" t="n">
        <v>9</v>
      </c>
      <c r="B853" s="0" t="n">
        <v>9600</v>
      </c>
      <c r="C853" s="0" t="n">
        <v>1.9051</v>
      </c>
      <c r="D853" s="0" t="n">
        <v>0.37766</v>
      </c>
      <c r="E853" s="0" t="n">
        <f aca="false">IFERROR((C853-D853)/C853/'Project Inputs and Calcs'!$E$11,0)</f>
        <v>0.0267254562315189</v>
      </c>
    </row>
    <row r="854" customFormat="false" ht="15" hidden="false" customHeight="false" outlineLevel="0" collapsed="false">
      <c r="A854" s="0" t="n">
        <v>9</v>
      </c>
      <c r="B854" s="0" t="n">
        <v>9700</v>
      </c>
      <c r="C854" s="0" t="n">
        <v>1.9584</v>
      </c>
      <c r="D854" s="0" t="n">
        <v>0.42359</v>
      </c>
      <c r="E854" s="0" t="n">
        <f aca="false">IFERROR((C854-D854)/C854/'Project Inputs and Calcs'!$E$11,0)</f>
        <v>0.0261235362200436</v>
      </c>
    </row>
    <row r="855" customFormat="false" ht="15" hidden="false" customHeight="false" outlineLevel="0" collapsed="false">
      <c r="A855" s="0" t="n">
        <v>9</v>
      </c>
      <c r="B855" s="0" t="n">
        <v>9800</v>
      </c>
      <c r="C855" s="0" t="n">
        <v>2.0122</v>
      </c>
      <c r="D855" s="0" t="n">
        <v>0.43805</v>
      </c>
      <c r="E855" s="0" t="n">
        <f aca="false">IFERROR((C855-D855)/C855/'Project Inputs and Calcs'!$E$11,0)</f>
        <v>0.0260767650664281</v>
      </c>
    </row>
    <row r="856" customFormat="false" ht="15" hidden="false" customHeight="false" outlineLevel="0" collapsed="false">
      <c r="A856" s="0" t="n">
        <v>9</v>
      </c>
      <c r="B856" s="0" t="n">
        <v>9900</v>
      </c>
      <c r="C856" s="0" t="n">
        <v>2.0666</v>
      </c>
      <c r="D856" s="0" t="n">
        <v>0.45279</v>
      </c>
      <c r="E856" s="0" t="n">
        <f aca="false">IFERROR((C856-D856)/C856/'Project Inputs and Calcs'!$E$11,0)</f>
        <v>0.0260300332268783</v>
      </c>
    </row>
    <row r="857" customFormat="false" ht="15" hidden="false" customHeight="false" outlineLevel="0" collapsed="false">
      <c r="A857" s="0" t="n">
        <v>9</v>
      </c>
      <c r="B857" s="0" t="n">
        <v>10000</v>
      </c>
      <c r="C857" s="0" t="n">
        <v>2.1216</v>
      </c>
      <c r="D857" s="0" t="n">
        <v>0.4678</v>
      </c>
      <c r="E857" s="0" t="n">
        <f aca="false">IFERROR((C857-D857)/C857/'Project Inputs and Calcs'!$E$11,0)</f>
        <v>0.0259835344394168</v>
      </c>
    </row>
    <row r="858" customFormat="false" ht="15" hidden="false" customHeight="false" outlineLevel="0" collapsed="false">
      <c r="A858" s="0" t="n">
        <v>9</v>
      </c>
      <c r="B858" s="0" t="n">
        <v>10100</v>
      </c>
      <c r="C858" s="0" t="n">
        <v>2.1771</v>
      </c>
      <c r="D858" s="0" t="n">
        <v>0.48309</v>
      </c>
      <c r="E858" s="0" t="n">
        <f aca="false">IFERROR((C858-D858)/C858/'Project Inputs and Calcs'!$E$11,0)</f>
        <v>0.0259367966561022</v>
      </c>
    </row>
    <row r="859" customFormat="false" ht="15" hidden="false" customHeight="false" outlineLevel="0" collapsed="false">
      <c r="A859" s="0" t="n">
        <v>9</v>
      </c>
      <c r="B859" s="0" t="n">
        <v>10200</v>
      </c>
      <c r="C859" s="0" t="n">
        <v>2.2332</v>
      </c>
      <c r="D859" s="0" t="n">
        <v>0.49865</v>
      </c>
      <c r="E859" s="0" t="n">
        <f aca="false">IFERROR((C859-D859)/C859/'Project Inputs and Calcs'!$E$11,0)</f>
        <v>0.0258903516627858</v>
      </c>
    </row>
    <row r="860" customFormat="false" ht="15" hidden="false" customHeight="false" outlineLevel="0" collapsed="false">
      <c r="A860" s="0" t="n">
        <v>9</v>
      </c>
      <c r="B860" s="0" t="n">
        <v>10300</v>
      </c>
      <c r="C860" s="0" t="n">
        <v>2.2898</v>
      </c>
      <c r="D860" s="0" t="n">
        <v>0.51449</v>
      </c>
      <c r="E860" s="0" t="n">
        <f aca="false">IFERROR((C860-D860)/C860/'Project Inputs and Calcs'!$E$11,0)</f>
        <v>0.0258437418115119</v>
      </c>
    </row>
    <row r="861" customFormat="false" ht="15" hidden="false" customHeight="false" outlineLevel="0" collapsed="false">
      <c r="A861" s="0" t="n">
        <v>9</v>
      </c>
      <c r="B861" s="0" t="n">
        <v>10400</v>
      </c>
      <c r="C861" s="0" t="n">
        <v>2.3469</v>
      </c>
      <c r="D861" s="0" t="n">
        <v>0.51161</v>
      </c>
      <c r="E861" s="0" t="n">
        <f aca="false">IFERROR((C861-D861)/C861/'Project Inputs and Calcs'!$E$11,0)</f>
        <v>0.0260668683511583</v>
      </c>
    </row>
    <row r="862" customFormat="false" ht="15" hidden="false" customHeight="false" outlineLevel="0" collapsed="false">
      <c r="A862" s="0" t="n">
        <v>9</v>
      </c>
      <c r="B862" s="0" t="n">
        <v>10500</v>
      </c>
      <c r="C862" s="0" t="n">
        <v>2.4046</v>
      </c>
      <c r="D862" s="0" t="n">
        <v>0.5043</v>
      </c>
      <c r="E862" s="0" t="n">
        <f aca="false">IFERROR((C862-D862)/C862/'Project Inputs and Calcs'!$E$11,0)</f>
        <v>0.0263425656380826</v>
      </c>
    </row>
    <row r="863" customFormat="false" ht="15" hidden="false" customHeight="false" outlineLevel="0" collapsed="false">
      <c r="A863" s="0" t="n">
        <v>9</v>
      </c>
      <c r="B863" s="0" t="n">
        <v>10600</v>
      </c>
      <c r="C863" s="0" t="n">
        <v>2.4628</v>
      </c>
      <c r="D863" s="0" t="n">
        <v>0.56371</v>
      </c>
      <c r="E863" s="0" t="n">
        <f aca="false">IFERROR((C863-D863)/C863/'Project Inputs and Calcs'!$E$11,0)</f>
        <v>0.0257036706188079</v>
      </c>
    </row>
    <row r="864" customFormat="false" ht="15" hidden="false" customHeight="false" outlineLevel="0" collapsed="false">
      <c r="A864" s="0" t="n">
        <v>9</v>
      </c>
      <c r="B864" s="0" t="n">
        <v>10700</v>
      </c>
      <c r="C864" s="0" t="n">
        <v>2.5215</v>
      </c>
      <c r="D864" s="0" t="n">
        <v>0.58068</v>
      </c>
      <c r="E864" s="0" t="n">
        <f aca="false">IFERROR((C864-D864)/C864/'Project Inputs and Calcs'!$E$11,0)</f>
        <v>0.0256569502280389</v>
      </c>
    </row>
    <row r="865" customFormat="false" ht="15" hidden="false" customHeight="false" outlineLevel="0" collapsed="false">
      <c r="A865" s="0" t="n">
        <v>9</v>
      </c>
      <c r="B865" s="0" t="n">
        <v>10800</v>
      </c>
      <c r="C865" s="0" t="n">
        <v>2.5808</v>
      </c>
      <c r="D865" s="0" t="n">
        <v>0.59794</v>
      </c>
      <c r="E865" s="0" t="n">
        <f aca="false">IFERROR((C865-D865)/C865/'Project Inputs and Calcs'!$E$11,0)</f>
        <v>0.0256104050423641</v>
      </c>
    </row>
    <row r="866" customFormat="false" ht="15" hidden="false" customHeight="false" outlineLevel="0" collapsed="false">
      <c r="A866" s="0" t="n">
        <v>9</v>
      </c>
      <c r="B866" s="0" t="n">
        <v>10900</v>
      </c>
      <c r="C866" s="0" t="n">
        <v>2.6406</v>
      </c>
      <c r="D866" s="0" t="n">
        <v>0.61547</v>
      </c>
      <c r="E866" s="0" t="n">
        <f aca="false">IFERROR((C866-D866)/C866/'Project Inputs and Calcs'!$E$11,0)</f>
        <v>0.0255640132293166</v>
      </c>
    </row>
    <row r="867" customFormat="false" ht="15" hidden="false" customHeight="false" outlineLevel="0" collapsed="false">
      <c r="A867" s="0" t="n">
        <v>9</v>
      </c>
      <c r="B867" s="0" t="n">
        <v>11000</v>
      </c>
      <c r="C867" s="0" t="n">
        <v>2.7008</v>
      </c>
      <c r="D867" s="0" t="n">
        <v>0.63328</v>
      </c>
      <c r="E867" s="0" t="n">
        <f aca="false">IFERROR((C867-D867)/C867/'Project Inputs and Calcs'!$E$11,0)</f>
        <v>0.0255173775671406</v>
      </c>
    </row>
    <row r="868" customFormat="false" ht="15" hidden="false" customHeight="false" outlineLevel="0" collapsed="false">
      <c r="A868" s="0" t="n">
        <v>9</v>
      </c>
      <c r="B868" s="0" t="n">
        <v>11100</v>
      </c>
      <c r="C868" s="0" t="n">
        <v>2.7616</v>
      </c>
      <c r="D868" s="0" t="n">
        <v>0.65139</v>
      </c>
      <c r="E868" s="0" t="n">
        <f aca="false">IFERROR((C868-D868)/C868/'Project Inputs and Calcs'!$E$11,0)</f>
        <v>0.0254708623020471</v>
      </c>
    </row>
    <row r="869" customFormat="false" ht="15" hidden="false" customHeight="false" outlineLevel="0" collapsed="false">
      <c r="A869" s="0" t="n">
        <v>9</v>
      </c>
      <c r="B869" s="0" t="n">
        <v>11200</v>
      </c>
      <c r="C869" s="0" t="n">
        <v>2.8228</v>
      </c>
      <c r="D869" s="0" t="n">
        <v>0.66977</v>
      </c>
      <c r="E869" s="0" t="n">
        <f aca="false">IFERROR((C869-D869)/C869/'Project Inputs and Calcs'!$E$11,0)</f>
        <v>0.025424283217609</v>
      </c>
    </row>
    <row r="870" customFormat="false" ht="15" hidden="false" customHeight="false" outlineLevel="0" collapsed="false">
      <c r="A870" s="0" t="n">
        <v>9</v>
      </c>
      <c r="B870" s="0" t="n">
        <v>11300</v>
      </c>
      <c r="C870" s="0" t="n">
        <v>2.8846</v>
      </c>
      <c r="D870" s="0" t="n">
        <v>0.68845</v>
      </c>
      <c r="E870" s="0" t="n">
        <f aca="false">IFERROR((C870-D870)/C870/'Project Inputs and Calcs'!$E$11,0)</f>
        <v>0.0253778686819663</v>
      </c>
    </row>
    <row r="871" customFormat="false" ht="15" hidden="false" customHeight="false" outlineLevel="0" collapsed="false">
      <c r="A871" s="0" t="n">
        <v>9</v>
      </c>
      <c r="B871" s="0" t="n">
        <v>11400</v>
      </c>
      <c r="C871" s="0" t="n">
        <v>2.9468</v>
      </c>
      <c r="D871" s="0" t="n">
        <v>0.70741</v>
      </c>
      <c r="E871" s="0" t="n">
        <f aca="false">IFERROR((C871-D871)/C871/'Project Inputs and Calcs'!$E$11,0)</f>
        <v>0.0253313198497806</v>
      </c>
    </row>
    <row r="872" customFormat="false" ht="15" hidden="false" customHeight="false" outlineLevel="0" collapsed="false">
      <c r="A872" s="0" t="n">
        <v>9</v>
      </c>
      <c r="B872" s="0" t="n">
        <v>11500</v>
      </c>
      <c r="C872" s="0" t="n">
        <v>3.0095</v>
      </c>
      <c r="D872" s="0" t="n">
        <v>0.72668</v>
      </c>
      <c r="E872" s="0" t="n">
        <f aca="false">IFERROR((C872-D872)/C872/'Project Inputs and Calcs'!$E$11,0)</f>
        <v>0.0252845987705599</v>
      </c>
    </row>
    <row r="873" customFormat="false" ht="15" hidden="false" customHeight="false" outlineLevel="0" collapsed="false">
      <c r="A873" s="0" t="n">
        <v>9</v>
      </c>
      <c r="B873" s="0" t="n">
        <v>11600</v>
      </c>
      <c r="C873" s="0" t="n">
        <v>3.0727</v>
      </c>
      <c r="D873" s="0" t="n">
        <v>0.74622</v>
      </c>
      <c r="E873" s="0" t="n">
        <f aca="false">IFERROR((C873-D873)/C873/'Project Inputs and Calcs'!$E$11,0)</f>
        <v>0.0252381727253989</v>
      </c>
    </row>
    <row r="874" customFormat="false" ht="15" hidden="false" customHeight="false" outlineLevel="0" collapsed="false">
      <c r="A874" s="0" t="n">
        <v>9</v>
      </c>
      <c r="B874" s="0" t="n">
        <v>11700</v>
      </c>
      <c r="C874" s="0" t="n">
        <v>3.1364</v>
      </c>
      <c r="D874" s="0" t="n">
        <v>0.76604</v>
      </c>
      <c r="E874" s="0" t="n">
        <f aca="false">IFERROR((C874-D874)/C874/'Project Inputs and Calcs'!$E$11,0)</f>
        <v>0.0251919398035965</v>
      </c>
    </row>
    <row r="875" customFormat="false" ht="15" hidden="false" customHeight="false" outlineLevel="0" collapsed="false">
      <c r="A875" s="0" t="n">
        <v>9</v>
      </c>
      <c r="B875" s="0" t="n">
        <v>11800</v>
      </c>
      <c r="C875" s="0" t="n">
        <v>3.2005</v>
      </c>
      <c r="D875" s="0" t="n">
        <v>0.78617</v>
      </c>
      <c r="E875" s="0" t="n">
        <f aca="false">IFERROR((C875-D875)/C875/'Project Inputs and Calcs'!$E$11,0)</f>
        <v>0.0251453418736656</v>
      </c>
    </row>
    <row r="876" customFormat="false" ht="15" hidden="false" customHeight="false" outlineLevel="0" collapsed="false">
      <c r="A876" s="0" t="n">
        <v>9</v>
      </c>
      <c r="B876" s="0" t="n">
        <v>11900</v>
      </c>
      <c r="C876" s="0" t="n">
        <v>3.2651</v>
      </c>
      <c r="D876" s="0" t="n">
        <v>0.80657</v>
      </c>
      <c r="E876" s="0" t="n">
        <f aca="false">IFERROR((C876-D876)/C876/'Project Inputs and Calcs'!$E$11,0)</f>
        <v>0.0250990781293069</v>
      </c>
    </row>
    <row r="877" customFormat="false" ht="15" hidden="false" customHeight="false" outlineLevel="0" collapsed="false">
      <c r="A877" s="0" t="n">
        <v>9</v>
      </c>
      <c r="B877" s="0" t="n">
        <v>12000</v>
      </c>
      <c r="C877" s="0" t="n">
        <v>3.3301</v>
      </c>
      <c r="D877" s="0" t="n">
        <v>0.82727</v>
      </c>
      <c r="E877" s="0" t="n">
        <f aca="false">IFERROR((C877-D877)/C877/'Project Inputs and Calcs'!$E$11,0)</f>
        <v>0.0250526010229923</v>
      </c>
    </row>
    <row r="878" customFormat="false" ht="15" hidden="false" customHeight="false" outlineLevel="0" collapsed="false">
      <c r="A878" s="0" t="n">
        <v>9</v>
      </c>
      <c r="B878" s="0" t="n">
        <v>12100</v>
      </c>
      <c r="C878" s="0" t="n">
        <v>3.3956</v>
      </c>
      <c r="D878" s="0" t="n">
        <v>0.84826</v>
      </c>
      <c r="E878" s="0" t="n">
        <f aca="false">IFERROR((C878-D878)/C878/'Project Inputs and Calcs'!$E$11,0)</f>
        <v>0.0250062826402796</v>
      </c>
    </row>
    <row r="879" customFormat="false" ht="15" hidden="false" customHeight="false" outlineLevel="0" collapsed="false">
      <c r="A879" s="0" t="n">
        <v>9</v>
      </c>
      <c r="B879" s="0" t="n">
        <v>12200</v>
      </c>
      <c r="C879" s="0" t="n">
        <v>3.4616</v>
      </c>
      <c r="D879" s="0" t="n">
        <v>0.86955</v>
      </c>
      <c r="E879" s="0" t="n">
        <f aca="false">IFERROR((C879-D879)/C879/'Project Inputs and Calcs'!$E$11,0)</f>
        <v>0.0249600377474771</v>
      </c>
    </row>
    <row r="880" customFormat="false" ht="15" hidden="false" customHeight="false" outlineLevel="0" collapsed="false">
      <c r="A880" s="0" t="n">
        <v>9</v>
      </c>
      <c r="B880" s="0" t="n">
        <v>12300</v>
      </c>
      <c r="C880" s="0" t="n">
        <v>3.5279</v>
      </c>
      <c r="D880" s="0" t="n">
        <v>0.89113</v>
      </c>
      <c r="E880" s="0" t="n">
        <f aca="false">IFERROR((C880-D880)/C880/'Project Inputs and Calcs'!$E$11,0)</f>
        <v>0.0249134990598751</v>
      </c>
    </row>
    <row r="881" customFormat="false" ht="15" hidden="false" customHeight="false" outlineLevel="0" collapsed="false">
      <c r="A881" s="0" t="n">
        <v>9</v>
      </c>
      <c r="B881" s="0" t="n">
        <v>12400</v>
      </c>
      <c r="C881" s="0" t="n">
        <v>3.5947</v>
      </c>
      <c r="D881" s="0" t="n">
        <v>0.91301</v>
      </c>
      <c r="E881" s="0" t="n">
        <f aca="false">IFERROR((C881-D881)/C881/'Project Inputs and Calcs'!$E$11,0)</f>
        <v>0.0248670728201704</v>
      </c>
    </row>
    <row r="882" customFormat="false" ht="15" hidden="false" customHeight="false" outlineLevel="0" collapsed="false">
      <c r="A882" s="0" t="n">
        <v>9</v>
      </c>
      <c r="B882" s="0" t="n">
        <v>12500</v>
      </c>
      <c r="C882" s="0" t="n">
        <v>3.662</v>
      </c>
      <c r="D882" s="0" t="n">
        <v>0.93517</v>
      </c>
      <c r="E882" s="0" t="n">
        <f aca="false">IFERROR((C882-D882)/C882/'Project Inputs and Calcs'!$E$11,0)</f>
        <v>0.0248209539413799</v>
      </c>
    </row>
    <row r="883" customFormat="false" ht="15" hidden="false" customHeight="false" outlineLevel="0" collapsed="false">
      <c r="A883" s="0" t="n">
        <v>9</v>
      </c>
      <c r="B883" s="0" t="n">
        <v>12600</v>
      </c>
      <c r="C883" s="0" t="n">
        <v>3.7296</v>
      </c>
      <c r="D883" s="0" t="n">
        <v>0.95764</v>
      </c>
      <c r="E883" s="0" t="n">
        <f aca="false">IFERROR((C883-D883)/C883/'Project Inputs and Calcs'!$E$11,0)</f>
        <v>0.0247744172744173</v>
      </c>
    </row>
    <row r="884" customFormat="false" ht="15" hidden="false" customHeight="false" outlineLevel="0" collapsed="false">
      <c r="A884" s="0" t="n">
        <v>9</v>
      </c>
      <c r="B884" s="0" t="n">
        <v>12700</v>
      </c>
      <c r="C884" s="0" t="n">
        <v>3.7977</v>
      </c>
      <c r="D884" s="0" t="n">
        <v>0.98039</v>
      </c>
      <c r="E884" s="0" t="n">
        <f aca="false">IFERROR((C884-D884)/C884/'Project Inputs and Calcs'!$E$11,0)</f>
        <v>0.024728212690137</v>
      </c>
    </row>
    <row r="885" customFormat="false" ht="15" hidden="false" customHeight="false" outlineLevel="0" collapsed="false">
      <c r="A885" s="0" t="n">
        <v>9</v>
      </c>
      <c r="B885" s="0" t="n">
        <v>12800</v>
      </c>
      <c r="C885" s="0" t="n">
        <v>3.8663</v>
      </c>
      <c r="D885" s="0" t="n">
        <v>1.0034</v>
      </c>
      <c r="E885" s="0" t="n">
        <f aca="false">IFERROR((C885-D885)/C885/'Project Inputs and Calcs'!$E$11,0)</f>
        <v>0.0246825129969221</v>
      </c>
    </row>
    <row r="886" customFormat="false" ht="15" hidden="false" customHeight="false" outlineLevel="0" collapsed="false">
      <c r="A886" s="0" t="n">
        <v>9</v>
      </c>
      <c r="B886" s="0" t="n">
        <v>12900</v>
      </c>
      <c r="C886" s="0" t="n">
        <v>3.9352</v>
      </c>
      <c r="D886" s="0" t="n">
        <v>1.0268</v>
      </c>
      <c r="E886" s="0" t="n">
        <f aca="false">IFERROR((C886-D886)/C886/'Project Inputs and Calcs'!$E$11,0)</f>
        <v>0.0246357660771159</v>
      </c>
    </row>
    <row r="887" customFormat="false" ht="15" hidden="false" customHeight="false" outlineLevel="0" collapsed="false">
      <c r="A887" s="0" t="n">
        <v>9</v>
      </c>
      <c r="B887" s="0" t="n">
        <v>13000</v>
      </c>
      <c r="C887" s="0" t="n">
        <v>4.0044</v>
      </c>
      <c r="D887" s="0" t="n">
        <v>1.0504</v>
      </c>
      <c r="E887" s="0" t="n">
        <f aca="false">IFERROR((C887-D887)/C887/'Project Inputs and Calcs'!$E$11,0)</f>
        <v>0.0245896180867712</v>
      </c>
    </row>
    <row r="888" customFormat="false" ht="15" hidden="false" customHeight="false" outlineLevel="0" collapsed="false">
      <c r="A888" s="0" t="n">
        <v>9</v>
      </c>
      <c r="B888" s="0" t="n">
        <v>13100</v>
      </c>
      <c r="C888" s="0" t="n">
        <v>4.0742</v>
      </c>
      <c r="D888" s="0" t="n">
        <v>1.0743</v>
      </c>
      <c r="E888" s="0" t="n">
        <f aca="false">IFERROR((C888-D888)/C888/'Project Inputs and Calcs'!$E$11,0)</f>
        <v>0.0245438777346882</v>
      </c>
    </row>
    <row r="889" customFormat="false" ht="15" hidden="false" customHeight="false" outlineLevel="0" collapsed="false">
      <c r="A889" s="0" t="n">
        <v>9</v>
      </c>
      <c r="B889" s="0" t="n">
        <v>13200</v>
      </c>
      <c r="C889" s="0" t="n">
        <v>4.1443</v>
      </c>
      <c r="D889" s="0" t="n">
        <v>1.0986</v>
      </c>
      <c r="E889" s="0" t="n">
        <f aca="false">IFERROR((C889-D889)/C889/'Project Inputs and Calcs'!$E$11,0)</f>
        <v>0.0244971004351358</v>
      </c>
    </row>
    <row r="890" customFormat="false" ht="15" hidden="false" customHeight="false" outlineLevel="0" collapsed="false">
      <c r="A890" s="0" t="n">
        <v>9</v>
      </c>
      <c r="B890" s="0" t="n">
        <v>13300</v>
      </c>
      <c r="C890" s="0" t="n">
        <v>4.2149</v>
      </c>
      <c r="D890" s="0" t="n">
        <v>1.1231</v>
      </c>
      <c r="E890" s="0" t="n">
        <f aca="false">IFERROR((C890-D890)/C890/'Project Inputs and Calcs'!$E$11,0)</f>
        <v>0.0244513511589836</v>
      </c>
    </row>
    <row r="891" customFormat="false" ht="15" hidden="false" customHeight="false" outlineLevel="0" collapsed="false">
      <c r="A891" s="0" t="n">
        <v>9</v>
      </c>
      <c r="B891" s="0" t="n">
        <v>13400</v>
      </c>
      <c r="C891" s="0" t="n">
        <v>4.2858</v>
      </c>
      <c r="D891" s="0" t="n">
        <v>1.1479</v>
      </c>
      <c r="E891" s="0" t="n">
        <f aca="false">IFERROR((C891-D891)/C891/'Project Inputs and Calcs'!$E$11,0)</f>
        <v>0.0244054007808733</v>
      </c>
    </row>
    <row r="892" customFormat="false" ht="15" hidden="false" customHeight="false" outlineLevel="0" collapsed="false">
      <c r="A892" s="0" t="n">
        <v>9</v>
      </c>
      <c r="B892" s="0" t="n">
        <v>13500</v>
      </c>
      <c r="C892" s="0" t="n">
        <v>4.357</v>
      </c>
      <c r="D892" s="0" t="n">
        <v>1.173</v>
      </c>
      <c r="E892" s="0" t="n">
        <f aca="false">IFERROR((C892-D892)/C892/'Project Inputs and Calcs'!$E$11,0)</f>
        <v>0.0243592686098998</v>
      </c>
    </row>
    <row r="893" customFormat="false" ht="15" hidden="false" customHeight="false" outlineLevel="0" collapsed="false">
      <c r="A893" s="0" t="n">
        <v>9</v>
      </c>
      <c r="B893" s="0" t="n">
        <v>13600</v>
      </c>
      <c r="C893" s="0" t="n">
        <v>4.4287</v>
      </c>
      <c r="D893" s="0" t="n">
        <v>1.1985</v>
      </c>
      <c r="E893" s="0" t="n">
        <f aca="false">IFERROR((C893-D893)/C893/'Project Inputs and Calcs'!$E$11,0)</f>
        <v>0.024312627482858</v>
      </c>
    </row>
    <row r="894" customFormat="false" ht="15" hidden="false" customHeight="false" outlineLevel="0" collapsed="false">
      <c r="A894" s="0" t="n">
        <v>9</v>
      </c>
      <c r="B894" s="0" t="n">
        <v>13700</v>
      </c>
      <c r="C894" s="0" t="n">
        <v>4.5008</v>
      </c>
      <c r="D894" s="0" t="n">
        <v>1.2242</v>
      </c>
      <c r="E894" s="0" t="n">
        <f aca="false">IFERROR((C894-D894)/C894/'Project Inputs and Calcs'!$E$11,0)</f>
        <v>0.0242667970138642</v>
      </c>
    </row>
    <row r="895" customFormat="false" ht="15" hidden="false" customHeight="false" outlineLevel="0" collapsed="false">
      <c r="A895" s="0" t="n">
        <v>9</v>
      </c>
      <c r="B895" s="0" t="n">
        <v>13800</v>
      </c>
      <c r="C895" s="0" t="n">
        <v>4.5732</v>
      </c>
      <c r="D895" s="0" t="n">
        <v>1.2502</v>
      </c>
      <c r="E895" s="0" t="n">
        <f aca="false">IFERROR((C895-D895)/C895/'Project Inputs and Calcs'!$E$11,0)</f>
        <v>0.0242208227645121</v>
      </c>
    </row>
    <row r="896" customFormat="false" ht="15" hidden="false" customHeight="false" outlineLevel="0" collapsed="false">
      <c r="A896" s="0" t="n">
        <v>9</v>
      </c>
      <c r="B896" s="0" t="n">
        <v>13900</v>
      </c>
      <c r="C896" s="0" t="n">
        <v>4.646</v>
      </c>
      <c r="D896" s="0" t="n">
        <v>1.2765</v>
      </c>
      <c r="E896" s="0" t="n">
        <f aca="false">IFERROR((C896-D896)/C896/'Project Inputs and Calcs'!$E$11,0)</f>
        <v>0.0241749174917492</v>
      </c>
    </row>
    <row r="897" customFormat="false" ht="15" hidden="false" customHeight="false" outlineLevel="0" collapsed="false">
      <c r="A897" s="0" t="n">
        <v>9</v>
      </c>
      <c r="B897" s="0" t="n">
        <v>14000</v>
      </c>
      <c r="C897" s="0" t="n">
        <v>4.7191</v>
      </c>
      <c r="D897" s="0" t="n">
        <v>1.3031</v>
      </c>
      <c r="E897" s="0" t="n">
        <f aca="false">IFERROR((C897-D897)/C897/'Project Inputs and Calcs'!$E$11,0)</f>
        <v>0.0241288946338638</v>
      </c>
    </row>
    <row r="898" customFormat="false" ht="15" hidden="false" customHeight="false" outlineLevel="0" collapsed="false">
      <c r="A898" s="0" t="n">
        <v>9</v>
      </c>
      <c r="B898" s="0" t="n">
        <v>14100</v>
      </c>
      <c r="C898" s="0" t="n">
        <v>4.7927</v>
      </c>
      <c r="D898" s="0" t="n">
        <v>1.33</v>
      </c>
      <c r="E898" s="0" t="n">
        <f aca="false">IFERROR((C898-D898)/C898/'Project Inputs and Calcs'!$E$11,0)</f>
        <v>0.0240831542415201</v>
      </c>
    </row>
    <row r="899" customFormat="false" ht="15" hidden="false" customHeight="false" outlineLevel="0" collapsed="false">
      <c r="A899" s="0" t="n">
        <v>9</v>
      </c>
      <c r="B899" s="0" t="n">
        <v>14200</v>
      </c>
      <c r="C899" s="0" t="n">
        <v>4.8666</v>
      </c>
      <c r="D899" s="0" t="n">
        <v>1.3572</v>
      </c>
      <c r="E899" s="0" t="n">
        <f aca="false">IFERROR((C899-D899)/C899/'Project Inputs and Calcs'!$E$11,0)</f>
        <v>0.0240373155796655</v>
      </c>
    </row>
    <row r="900" customFormat="false" ht="15" hidden="false" customHeight="false" outlineLevel="0" collapsed="false">
      <c r="A900" s="0" t="n">
        <v>9</v>
      </c>
      <c r="B900" s="0" t="n">
        <v>14300</v>
      </c>
      <c r="C900" s="0" t="n">
        <v>4.9408</v>
      </c>
      <c r="D900" s="0" t="n">
        <v>1.3847</v>
      </c>
      <c r="E900" s="0" t="n">
        <f aca="false">IFERROR((C900-D900)/C900/'Project Inputs and Calcs'!$E$11,0)</f>
        <v>0.0239913914075993</v>
      </c>
    </row>
    <row r="901" customFormat="false" ht="15" hidden="false" customHeight="false" outlineLevel="0" collapsed="false">
      <c r="A901" s="0" t="n">
        <v>9</v>
      </c>
      <c r="B901" s="0" t="n">
        <v>14400</v>
      </c>
      <c r="C901" s="0" t="n">
        <v>5.0153</v>
      </c>
      <c r="D901" s="0" t="n">
        <v>1.4125</v>
      </c>
      <c r="E901" s="0" t="n">
        <f aca="false">IFERROR((C901-D901)/C901/'Project Inputs and Calcs'!$E$11,0)</f>
        <v>0.0239453937617557</v>
      </c>
    </row>
    <row r="902" customFormat="false" ht="15" hidden="false" customHeight="false" outlineLevel="0" collapsed="false">
      <c r="A902" s="0" t="n">
        <v>9</v>
      </c>
      <c r="B902" s="0" t="n">
        <v>14500</v>
      </c>
      <c r="C902" s="0" t="n">
        <v>5.0902</v>
      </c>
      <c r="D902" s="0" t="n">
        <v>1.4406</v>
      </c>
      <c r="E902" s="0" t="n">
        <f aca="false">IFERROR((C902-D902)/C902/'Project Inputs and Calcs'!$E$11,0)</f>
        <v>0.0238995193378125</v>
      </c>
    </row>
    <row r="903" customFormat="false" ht="15" hidden="false" customHeight="false" outlineLevel="0" collapsed="false">
      <c r="A903" s="0" t="n">
        <v>9</v>
      </c>
      <c r="B903" s="0" t="n">
        <v>14600</v>
      </c>
      <c r="C903" s="0" t="n">
        <v>5.1655</v>
      </c>
      <c r="D903" s="0" t="n">
        <v>1.4522</v>
      </c>
      <c r="E903" s="0" t="n">
        <f aca="false">IFERROR((C903-D903)/C903/'Project Inputs and Calcs'!$E$11,0)</f>
        <v>0.0239621850095183</v>
      </c>
    </row>
    <row r="904" customFormat="false" ht="15" hidden="false" customHeight="false" outlineLevel="0" collapsed="false">
      <c r="A904" s="0" t="n">
        <v>9</v>
      </c>
      <c r="B904" s="0" t="n">
        <v>14700</v>
      </c>
      <c r="C904" s="0" t="n">
        <v>5.2411</v>
      </c>
      <c r="D904" s="0" t="n">
        <v>1.4977</v>
      </c>
      <c r="E904" s="0" t="n">
        <f aca="false">IFERROR((C904-D904)/C904/'Project Inputs and Calcs'!$E$11,0)</f>
        <v>0.023807979240999</v>
      </c>
    </row>
    <row r="905" customFormat="false" ht="15" hidden="false" customHeight="false" outlineLevel="0" collapsed="false">
      <c r="A905" s="0" t="n">
        <v>9</v>
      </c>
      <c r="B905" s="0" t="n">
        <v>14800</v>
      </c>
      <c r="C905" s="0" t="n">
        <v>5.3171</v>
      </c>
      <c r="D905" s="0" t="n">
        <v>1.5267</v>
      </c>
      <c r="E905" s="0" t="n">
        <f aca="false">IFERROR((C905-D905)/C905/'Project Inputs and Calcs'!$E$11,0)</f>
        <v>0.0237623265815325</v>
      </c>
    </row>
    <row r="906" customFormat="false" ht="15" hidden="false" customHeight="false" outlineLevel="0" collapsed="false">
      <c r="A906" s="0" t="n">
        <v>9</v>
      </c>
      <c r="B906" s="0" t="n">
        <v>14900</v>
      </c>
      <c r="C906" s="0" t="n">
        <v>5.3933</v>
      </c>
      <c r="D906" s="0" t="n">
        <v>1.556</v>
      </c>
      <c r="E906" s="0" t="n">
        <f aca="false">IFERROR((C906-D906)/C906/'Project Inputs and Calcs'!$E$11,0)</f>
        <v>0.0237164630189309</v>
      </c>
    </row>
    <row r="907" customFormat="false" ht="15" hidden="false" customHeight="false" outlineLevel="0" collapsed="false">
      <c r="A907" s="0" t="n">
        <v>9</v>
      </c>
      <c r="B907" s="0" t="n">
        <v>15000</v>
      </c>
      <c r="C907" s="0" t="n">
        <v>5.4698</v>
      </c>
      <c r="D907" s="0" t="n">
        <v>1.5855</v>
      </c>
      <c r="E907" s="0" t="n">
        <f aca="false">IFERROR((C907-D907)/C907/'Project Inputs and Calcs'!$E$11,0)</f>
        <v>0.023671188465148</v>
      </c>
    </row>
    <row r="908" customFormat="false" ht="15" hidden="false" customHeight="false" outlineLevel="0" collapsed="false">
      <c r="A908" s="0" t="n">
        <v>9</v>
      </c>
      <c r="B908" s="0" t="n">
        <v>15100</v>
      </c>
      <c r="C908" s="0" t="n">
        <v>5.5467</v>
      </c>
      <c r="D908" s="0" t="n">
        <v>1.6154</v>
      </c>
      <c r="E908" s="0" t="n">
        <f aca="false">IFERROR((C908-D908)/C908/'Project Inputs and Calcs'!$E$11,0)</f>
        <v>0.0236254589816167</v>
      </c>
    </row>
    <row r="909" customFormat="false" ht="15" hidden="false" customHeight="false" outlineLevel="0" collapsed="false">
      <c r="A909" s="0" t="n">
        <v>9</v>
      </c>
      <c r="B909" s="0" t="n">
        <v>15200</v>
      </c>
      <c r="C909" s="0" t="n">
        <v>5.624</v>
      </c>
      <c r="D909" s="0" t="n">
        <v>1.6456</v>
      </c>
      <c r="E909" s="0" t="n">
        <f aca="false">IFERROR((C909-D909)/C909/'Project Inputs and Calcs'!$E$11,0)</f>
        <v>0.0235798956851588</v>
      </c>
    </row>
    <row r="910" customFormat="false" ht="15" hidden="false" customHeight="false" outlineLevel="0" collapsed="false">
      <c r="A910" s="0" t="n">
        <v>9</v>
      </c>
      <c r="B910" s="0" t="n">
        <v>15300</v>
      </c>
      <c r="C910" s="0" t="n">
        <v>5.7015</v>
      </c>
      <c r="D910" s="0" t="n">
        <v>1.6761</v>
      </c>
      <c r="E910" s="0" t="n">
        <f aca="false">IFERROR((C910-D910)/C910/'Project Inputs and Calcs'!$E$11,0)</f>
        <v>0.0235341576778041</v>
      </c>
    </row>
    <row r="911" customFormat="false" ht="15" hidden="false" customHeight="false" outlineLevel="0" collapsed="false">
      <c r="A911" s="0" t="n">
        <v>9</v>
      </c>
      <c r="B911" s="0" t="n">
        <v>15400</v>
      </c>
      <c r="C911" s="0" t="n">
        <v>5.7793</v>
      </c>
      <c r="D911" s="0" t="n">
        <v>1.7068</v>
      </c>
      <c r="E911" s="0" t="n">
        <f aca="false">IFERROR((C911-D911)/C911/'Project Inputs and Calcs'!$E$11,0)</f>
        <v>0.0234890038585988</v>
      </c>
    </row>
    <row r="912" customFormat="false" ht="15" hidden="false" customHeight="false" outlineLevel="0" collapsed="false">
      <c r="A912" s="0" t="n">
        <v>9</v>
      </c>
      <c r="B912" s="0" t="n">
        <v>15500</v>
      </c>
      <c r="C912" s="0" t="n">
        <v>5.8574</v>
      </c>
      <c r="D912" s="0" t="n">
        <v>1.7379</v>
      </c>
      <c r="E912" s="0" t="n">
        <f aca="false">IFERROR((C912-D912)/C912/'Project Inputs and Calcs'!$E$11,0)</f>
        <v>0.0234432797259307</v>
      </c>
    </row>
    <row r="913" customFormat="false" ht="15" hidden="false" customHeight="false" outlineLevel="0" collapsed="false">
      <c r="A913" s="0" t="n">
        <v>9</v>
      </c>
      <c r="B913" s="0" t="n">
        <v>15600</v>
      </c>
      <c r="C913" s="0" t="n">
        <v>5.9358</v>
      </c>
      <c r="D913" s="0" t="n">
        <v>1.7693</v>
      </c>
      <c r="E913" s="0" t="n">
        <f aca="false">IFERROR((C913-D913)/C913/'Project Inputs and Calcs'!$E$11,0)</f>
        <v>0.0233975762885093</v>
      </c>
    </row>
    <row r="914" customFormat="false" ht="15" hidden="false" customHeight="false" outlineLevel="0" collapsed="false">
      <c r="A914" s="0" t="n">
        <v>9</v>
      </c>
      <c r="B914" s="0" t="n">
        <v>15700</v>
      </c>
      <c r="C914" s="0" t="n">
        <v>6.0146</v>
      </c>
      <c r="D914" s="0" t="n">
        <v>1.801</v>
      </c>
      <c r="E914" s="0" t="n">
        <f aca="false">IFERROR((C914-D914)/C914/'Project Inputs and Calcs'!$E$11,0)</f>
        <v>0.0233520655294339</v>
      </c>
    </row>
    <row r="915" customFormat="false" ht="15" hidden="false" customHeight="false" outlineLevel="0" collapsed="false">
      <c r="A915" s="0" t="n">
        <v>9</v>
      </c>
      <c r="B915" s="0" t="n">
        <v>15800</v>
      </c>
      <c r="C915" s="0" t="n">
        <v>6.0936</v>
      </c>
      <c r="D915" s="0" t="n">
        <v>1.833</v>
      </c>
      <c r="E915" s="0" t="n">
        <f aca="false">IFERROR((C915-D915)/C915/'Project Inputs and Calcs'!$E$11,0)</f>
        <v>0.0233064198503348</v>
      </c>
    </row>
    <row r="916" customFormat="false" ht="15" hidden="false" customHeight="false" outlineLevel="0" collapsed="false">
      <c r="A916" s="0" t="n">
        <v>9</v>
      </c>
      <c r="B916" s="0" t="n">
        <v>15900</v>
      </c>
      <c r="C916" s="0" t="n">
        <v>6.1729</v>
      </c>
      <c r="D916" s="0" t="n">
        <v>1.8652</v>
      </c>
      <c r="E916" s="0" t="n">
        <f aca="false">IFERROR((C916-D916)/C916/'Project Inputs and Calcs'!$E$11,0)</f>
        <v>0.02326135203875</v>
      </c>
    </row>
    <row r="917" customFormat="false" ht="15" hidden="false" customHeight="false" outlineLevel="0" collapsed="false">
      <c r="A917" s="0" t="n">
        <v>9</v>
      </c>
      <c r="B917" s="0" t="n">
        <v>16000</v>
      </c>
      <c r="C917" s="0" t="n">
        <v>6.2524</v>
      </c>
      <c r="D917" s="0" t="n">
        <v>1.8978</v>
      </c>
      <c r="E917" s="0" t="n">
        <f aca="false">IFERROR((C917-D917)/C917/'Project Inputs and Calcs'!$E$11,0)</f>
        <v>0.0232156185358156</v>
      </c>
    </row>
    <row r="918" customFormat="false" ht="15" hidden="false" customHeight="false" outlineLevel="0" collapsed="false">
      <c r="A918" s="0" t="n">
        <v>9</v>
      </c>
      <c r="B918" s="0" t="n">
        <v>16100</v>
      </c>
      <c r="C918" s="0" t="n">
        <v>6.3323</v>
      </c>
      <c r="D918" s="0" t="n">
        <v>1.9306</v>
      </c>
      <c r="E918" s="0" t="n">
        <f aca="false">IFERROR((C918-D918)/C918/'Project Inputs and Calcs'!$E$11,0)</f>
        <v>0.0231706225752623</v>
      </c>
    </row>
    <row r="919" customFormat="false" ht="15" hidden="false" customHeight="false" outlineLevel="0" collapsed="false">
      <c r="A919" s="0" t="n">
        <v>9</v>
      </c>
      <c r="B919" s="0" t="n">
        <v>16200</v>
      </c>
      <c r="C919" s="0" t="n">
        <v>6.4125</v>
      </c>
      <c r="D919" s="0" t="n">
        <v>1.9638</v>
      </c>
      <c r="E919" s="0" t="n">
        <f aca="false">IFERROR((C919-D919)/C919/'Project Inputs and Calcs'!$E$11,0)</f>
        <v>0.0231251461988304</v>
      </c>
    </row>
    <row r="920" customFormat="false" ht="15" hidden="false" customHeight="false" outlineLevel="0" collapsed="false">
      <c r="A920" s="0" t="n">
        <v>9</v>
      </c>
      <c r="B920" s="0" t="n">
        <v>16300</v>
      </c>
      <c r="C920" s="0" t="n">
        <v>6.4929</v>
      </c>
      <c r="D920" s="0" t="n">
        <v>1.9973</v>
      </c>
      <c r="E920" s="0" t="n">
        <f aca="false">IFERROR((C920-D920)/C920/'Project Inputs and Calcs'!$E$11,0)</f>
        <v>0.0230795689650747</v>
      </c>
    </row>
    <row r="921" customFormat="false" ht="15" hidden="false" customHeight="false" outlineLevel="0" collapsed="false">
      <c r="A921" s="0" t="n">
        <v>9</v>
      </c>
      <c r="B921" s="0" t="n">
        <v>16400</v>
      </c>
      <c r="C921" s="0" t="n">
        <v>6.5736</v>
      </c>
      <c r="D921" s="0" t="n">
        <v>2.031</v>
      </c>
      <c r="E921" s="0" t="n">
        <f aca="false">IFERROR((C921-D921)/C921/'Project Inputs and Calcs'!$E$11,0)</f>
        <v>0.0230345624923938</v>
      </c>
    </row>
    <row r="922" customFormat="false" ht="15" hidden="false" customHeight="false" outlineLevel="0" collapsed="false">
      <c r="A922" s="0" t="n">
        <v>9</v>
      </c>
      <c r="B922" s="0" t="n">
        <v>16500</v>
      </c>
      <c r="C922" s="0" t="n">
        <v>6.6545</v>
      </c>
      <c r="D922" s="0" t="n">
        <v>2.0651</v>
      </c>
      <c r="E922" s="0" t="n">
        <f aca="false">IFERROR((C922-D922)/C922/'Project Inputs and Calcs'!$E$11,0)</f>
        <v>0.0229889548425877</v>
      </c>
    </row>
    <row r="923" customFormat="false" ht="15" hidden="false" customHeight="false" outlineLevel="0" collapsed="false">
      <c r="A923" s="0" t="n">
        <v>9</v>
      </c>
      <c r="B923" s="0" t="n">
        <v>16600</v>
      </c>
      <c r="C923" s="0" t="n">
        <v>6.7357</v>
      </c>
      <c r="D923" s="0" t="n">
        <v>2.0994</v>
      </c>
      <c r="E923" s="0" t="n">
        <f aca="false">IFERROR((C923-D923)/C923/'Project Inputs and Calcs'!$E$11,0)</f>
        <v>0.0229439157523841</v>
      </c>
    </row>
    <row r="924" customFormat="false" ht="15" hidden="false" customHeight="false" outlineLevel="0" collapsed="false">
      <c r="A924" s="0" t="n">
        <v>9</v>
      </c>
      <c r="B924" s="0" t="n">
        <v>16700</v>
      </c>
      <c r="C924" s="0" t="n">
        <v>6.8172</v>
      </c>
      <c r="D924" s="0" t="n">
        <v>2.1341</v>
      </c>
      <c r="E924" s="0" t="n">
        <f aca="false">IFERROR((C924-D924)/C924/'Project Inputs and Calcs'!$E$11,0)</f>
        <v>0.0228984529327779</v>
      </c>
    </row>
    <row r="925" customFormat="false" ht="15" hidden="false" customHeight="false" outlineLevel="0" collapsed="false">
      <c r="A925" s="0" t="n">
        <v>9</v>
      </c>
      <c r="B925" s="0" t="n">
        <v>16800</v>
      </c>
      <c r="C925" s="0" t="n">
        <v>6.899</v>
      </c>
      <c r="D925" s="0" t="n">
        <v>2.169</v>
      </c>
      <c r="E925" s="0" t="n">
        <f aca="false">IFERROR((C925-D925)/C925/'Project Inputs and Calcs'!$E$11,0)</f>
        <v>0.0228535536551191</v>
      </c>
    </row>
    <row r="926" customFormat="false" ht="15" hidden="false" customHeight="false" outlineLevel="0" collapsed="false">
      <c r="A926" s="0" t="n">
        <v>9</v>
      </c>
      <c r="B926" s="0" t="n">
        <v>16900</v>
      </c>
      <c r="C926" s="0" t="n">
        <v>6.9809</v>
      </c>
      <c r="D926" s="0" t="n">
        <v>2.2042</v>
      </c>
      <c r="E926" s="0" t="n">
        <f aca="false">IFERROR((C926-D926)/C926/'Project Inputs and Calcs'!$E$11,0)</f>
        <v>0.0228084248926834</v>
      </c>
    </row>
    <row r="927" customFormat="false" ht="15" hidden="false" customHeight="false" outlineLevel="0" collapsed="false">
      <c r="A927" s="0" t="n">
        <v>9</v>
      </c>
      <c r="B927" s="0" t="n">
        <v>17000</v>
      </c>
      <c r="C927" s="0" t="n">
        <v>7.0631</v>
      </c>
      <c r="D927" s="0" t="n">
        <v>2.2397</v>
      </c>
      <c r="E927" s="0" t="n">
        <f aca="false">IFERROR((C927-D927)/C927/'Project Inputs and Calcs'!$E$11,0)</f>
        <v>0.0227633758547946</v>
      </c>
    </row>
    <row r="928" customFormat="false" ht="15" hidden="false" customHeight="false" outlineLevel="0" collapsed="false">
      <c r="A928" s="0" t="n">
        <v>9</v>
      </c>
      <c r="B928" s="0" t="n">
        <v>17100</v>
      </c>
      <c r="C928" s="0" t="n">
        <v>7.1456</v>
      </c>
      <c r="D928" s="0" t="n">
        <v>2.2756</v>
      </c>
      <c r="E928" s="0" t="n">
        <f aca="false">IFERROR((C928-D928)/C928/'Project Inputs and Calcs'!$E$11,0)</f>
        <v>0.0227179429765637</v>
      </c>
    </row>
    <row r="929" customFormat="false" ht="15" hidden="false" customHeight="false" outlineLevel="0" collapsed="false">
      <c r="A929" s="0" t="n">
        <v>9</v>
      </c>
      <c r="B929" s="0" t="n">
        <v>17200</v>
      </c>
      <c r="C929" s="0" t="n">
        <v>7.2283</v>
      </c>
      <c r="D929" s="0" t="n">
        <v>2.3117</v>
      </c>
      <c r="E929" s="0" t="n">
        <f aca="false">IFERROR((C929-D929)/C929/'Project Inputs and Calcs'!$E$11,0)</f>
        <v>0.0226729198658975</v>
      </c>
    </row>
    <row r="930" customFormat="false" ht="15" hidden="false" customHeight="false" outlineLevel="0" collapsed="false">
      <c r="A930" s="0" t="n">
        <v>9</v>
      </c>
      <c r="B930" s="0" t="n">
        <v>17300</v>
      </c>
      <c r="C930" s="0" t="n">
        <v>7.3113</v>
      </c>
      <c r="D930" s="0" t="n">
        <v>2.3481</v>
      </c>
      <c r="E930" s="0" t="n">
        <f aca="false">IFERROR((C930-D930)/C930/'Project Inputs and Calcs'!$E$11,0)</f>
        <v>0.0226279868149303</v>
      </c>
    </row>
    <row r="931" customFormat="false" ht="15" hidden="false" customHeight="false" outlineLevel="0" collapsed="false">
      <c r="A931" s="0" t="n">
        <v>9</v>
      </c>
      <c r="B931" s="0" t="n">
        <v>17400</v>
      </c>
      <c r="C931" s="0" t="n">
        <v>7.3945</v>
      </c>
      <c r="D931" s="0" t="n">
        <v>2.3848</v>
      </c>
      <c r="E931" s="0" t="n">
        <f aca="false">IFERROR((C931-D931)/C931/'Project Inputs and Calcs'!$E$11,0)</f>
        <v>0.0225830008790317</v>
      </c>
    </row>
    <row r="932" customFormat="false" ht="15" hidden="false" customHeight="false" outlineLevel="0" collapsed="false">
      <c r="A932" s="0" t="n">
        <v>9</v>
      </c>
      <c r="B932" s="0" t="n">
        <v>17500</v>
      </c>
      <c r="C932" s="0" t="n">
        <v>7.4778</v>
      </c>
      <c r="D932" s="0" t="n">
        <v>2.4218</v>
      </c>
      <c r="E932" s="0" t="n">
        <f aca="false">IFERROR((C932-D932)/C932/'Project Inputs and Calcs'!$E$11,0)</f>
        <v>0.0225378230673906</v>
      </c>
    </row>
    <row r="933" customFormat="false" ht="15" hidden="false" customHeight="false" outlineLevel="0" collapsed="false">
      <c r="A933" s="0" t="n">
        <v>9</v>
      </c>
      <c r="B933" s="0" t="n">
        <v>17600</v>
      </c>
      <c r="C933" s="0" t="n">
        <v>7.5615</v>
      </c>
      <c r="D933" s="0" t="n">
        <v>2.4591</v>
      </c>
      <c r="E933" s="0" t="n">
        <f aca="false">IFERROR((C933-D933)/C933/'Project Inputs and Calcs'!$E$11,0)</f>
        <v>0.0224928916220327</v>
      </c>
    </row>
    <row r="934" customFormat="false" ht="15" hidden="false" customHeight="false" outlineLevel="0" collapsed="false">
      <c r="A934" s="0" t="n">
        <v>9</v>
      </c>
      <c r="B934" s="0" t="n">
        <v>17700</v>
      </c>
      <c r="C934" s="0" t="n">
        <v>7.6454</v>
      </c>
      <c r="D934" s="0" t="n">
        <v>2.4966</v>
      </c>
      <c r="E934" s="0" t="n">
        <f aca="false">IFERROR((C934-D934)/C934/'Project Inputs and Calcs'!$E$11,0)</f>
        <v>0.0224483567461044</v>
      </c>
    </row>
    <row r="935" customFormat="false" ht="15" hidden="false" customHeight="false" outlineLevel="0" collapsed="false">
      <c r="A935" s="0" t="n">
        <v>9</v>
      </c>
      <c r="B935" s="0" t="n">
        <v>17800</v>
      </c>
      <c r="C935" s="0" t="n">
        <v>7.7295</v>
      </c>
      <c r="D935" s="0" t="n">
        <v>2.5345</v>
      </c>
      <c r="E935" s="0" t="n">
        <f aca="false">IFERROR((C935-D935)/C935/'Project Inputs and Calcs'!$E$11,0)</f>
        <v>0.0224033464864049</v>
      </c>
    </row>
    <row r="936" customFormat="false" ht="15" hidden="false" customHeight="false" outlineLevel="0" collapsed="false">
      <c r="A936" s="0" t="n">
        <v>9</v>
      </c>
      <c r="B936" s="0" t="n">
        <v>17900</v>
      </c>
      <c r="C936" s="0" t="n">
        <v>7.8137</v>
      </c>
      <c r="D936" s="0" t="n">
        <v>2.5727</v>
      </c>
      <c r="E936" s="0" t="n">
        <f aca="false">IFERROR((C936-D936)/C936/'Project Inputs and Calcs'!$E$11,0)</f>
        <v>0.0223581657857353</v>
      </c>
    </row>
    <row r="937" customFormat="false" ht="15" hidden="false" customHeight="false" outlineLevel="0" collapsed="false">
      <c r="A937" s="0" t="n">
        <v>9</v>
      </c>
      <c r="B937" s="0" t="n">
        <v>18000</v>
      </c>
      <c r="C937" s="0" t="n">
        <v>7.8982</v>
      </c>
      <c r="D937" s="0" t="n">
        <v>2.6112</v>
      </c>
      <c r="E937" s="0" t="n">
        <f aca="false">IFERROR((C937-D937)/C937/'Project Inputs and Calcs'!$E$11,0)</f>
        <v>0.0223131008753049</v>
      </c>
    </row>
    <row r="938" customFormat="false" ht="15" hidden="false" customHeight="false" outlineLevel="0" collapsed="false">
      <c r="A938" s="0" t="n">
        <v>9</v>
      </c>
      <c r="B938" s="0" t="n">
        <v>18100</v>
      </c>
      <c r="C938" s="0" t="n">
        <v>7.9829</v>
      </c>
      <c r="D938" s="0" t="n">
        <v>2.6499</v>
      </c>
      <c r="E938" s="0" t="n">
        <f aca="false">IFERROR((C938-D938)/C938/'Project Inputs and Calcs'!$E$11,0)</f>
        <v>0.022268432106962</v>
      </c>
    </row>
    <row r="939" customFormat="false" ht="15" hidden="false" customHeight="false" outlineLevel="0" collapsed="false">
      <c r="A939" s="0" t="n">
        <v>9</v>
      </c>
      <c r="B939" s="0" t="n">
        <v>18200</v>
      </c>
      <c r="C939" s="0" t="n">
        <v>8.0679</v>
      </c>
      <c r="D939" s="0" t="n">
        <v>2.6889</v>
      </c>
      <c r="E939" s="0" t="n">
        <f aca="false">IFERROR((C939-D939)/C939/'Project Inputs and Calcs'!$E$11,0)</f>
        <v>0.0222238748621079</v>
      </c>
    </row>
    <row r="940" customFormat="false" ht="15" hidden="false" customHeight="false" outlineLevel="0" collapsed="false">
      <c r="A940" s="0" t="n">
        <v>9</v>
      </c>
      <c r="B940" s="0" t="n">
        <v>18300</v>
      </c>
      <c r="C940" s="0" t="n">
        <v>8.1531</v>
      </c>
      <c r="D940" s="0" t="n">
        <v>2.7283</v>
      </c>
      <c r="E940" s="0" t="n">
        <f aca="false">IFERROR((C940-D940)/C940/'Project Inputs and Calcs'!$E$11,0)</f>
        <v>0.0221788849231172</v>
      </c>
    </row>
    <row r="941" customFormat="false" ht="15" hidden="false" customHeight="false" outlineLevel="0" collapsed="false">
      <c r="A941" s="0" t="n">
        <v>9</v>
      </c>
      <c r="B941" s="0" t="n">
        <v>18400</v>
      </c>
      <c r="C941" s="0" t="n">
        <v>8.2384</v>
      </c>
      <c r="D941" s="0" t="n">
        <v>2.7679</v>
      </c>
      <c r="E941" s="0" t="n">
        <f aca="false">IFERROR((C941-D941)/C941/'Project Inputs and Calcs'!$E$11,0)</f>
        <v>0.0221341522625753</v>
      </c>
    </row>
    <row r="942" customFormat="false" ht="15" hidden="false" customHeight="false" outlineLevel="0" collapsed="false">
      <c r="A942" s="0" t="n">
        <v>9</v>
      </c>
      <c r="B942" s="0" t="n">
        <v>18500</v>
      </c>
      <c r="C942" s="0" t="n">
        <v>8.3238</v>
      </c>
      <c r="D942" s="0" t="n">
        <v>2.8078</v>
      </c>
      <c r="E942" s="0" t="n">
        <f aca="false">IFERROR((C942-D942)/C942/'Project Inputs and Calcs'!$E$11,0)</f>
        <v>0.022089270125023</v>
      </c>
    </row>
    <row r="943" customFormat="false" ht="15" hidden="false" customHeight="false" outlineLevel="0" collapsed="false">
      <c r="A943" s="0" t="n">
        <v>9</v>
      </c>
      <c r="B943" s="0" t="n">
        <v>18600</v>
      </c>
      <c r="C943" s="0" t="n">
        <v>8.4096</v>
      </c>
      <c r="D943" s="0" t="n">
        <v>2.848</v>
      </c>
      <c r="E943" s="0" t="n">
        <f aca="false">IFERROR((C943-D943)/C943/'Project Inputs and Calcs'!$E$11,0)</f>
        <v>0.0220446473871131</v>
      </c>
    </row>
    <row r="944" customFormat="false" ht="15" hidden="false" customHeight="false" outlineLevel="0" collapsed="false">
      <c r="A944" s="0" t="n">
        <v>9</v>
      </c>
      <c r="B944" s="0" t="n">
        <v>18700</v>
      </c>
      <c r="C944" s="0" t="n">
        <v>8.4955</v>
      </c>
      <c r="D944" s="0" t="n">
        <v>2.8885</v>
      </c>
      <c r="E944" s="0" t="n">
        <f aca="false">IFERROR((C944-D944)/C944/'Project Inputs and Calcs'!$E$11,0)</f>
        <v>0.0219998822906244</v>
      </c>
    </row>
    <row r="945" customFormat="false" ht="15" hidden="false" customHeight="false" outlineLevel="0" collapsed="false">
      <c r="A945" s="0" t="n">
        <v>9</v>
      </c>
      <c r="B945" s="0" t="n">
        <v>18800</v>
      </c>
      <c r="C945" s="0" t="n">
        <v>8.5816</v>
      </c>
      <c r="D945" s="0" t="n">
        <v>2.9293</v>
      </c>
      <c r="E945" s="0" t="n">
        <f aca="false">IFERROR((C945-D945)/C945/'Project Inputs and Calcs'!$E$11,0)</f>
        <v>0.0219551132655915</v>
      </c>
    </row>
    <row r="946" customFormat="false" ht="15" hidden="false" customHeight="false" outlineLevel="0" collapsed="false">
      <c r="A946" s="0" t="n">
        <v>9</v>
      </c>
      <c r="B946" s="0" t="n">
        <v>18900</v>
      </c>
      <c r="C946" s="0" t="n">
        <v>8.6679</v>
      </c>
      <c r="D946" s="0" t="n">
        <v>2.9704</v>
      </c>
      <c r="E946" s="0" t="n">
        <f aca="false">IFERROR((C946-D946)/C946/'Project Inputs and Calcs'!$E$11,0)</f>
        <v>0.0219103435280364</v>
      </c>
    </row>
    <row r="947" customFormat="false" ht="15" hidden="false" customHeight="false" outlineLevel="0" collapsed="false">
      <c r="A947" s="0" t="n">
        <v>9</v>
      </c>
      <c r="B947" s="0" t="n">
        <v>19000</v>
      </c>
      <c r="C947" s="0" t="n">
        <v>8.7543</v>
      </c>
      <c r="D947" s="0" t="n">
        <v>3.0117</v>
      </c>
      <c r="E947" s="0" t="n">
        <f aca="false">IFERROR((C947-D947)/C947/'Project Inputs and Calcs'!$E$11,0)</f>
        <v>0.0218658259369681</v>
      </c>
    </row>
    <row r="948" customFormat="false" ht="15" hidden="false" customHeight="false" outlineLevel="0" collapsed="false">
      <c r="A948" s="0" t="n">
        <v>9</v>
      </c>
      <c r="B948" s="0" t="n">
        <v>19100</v>
      </c>
      <c r="C948" s="0" t="n">
        <v>8.8409</v>
      </c>
      <c r="D948" s="0" t="n">
        <v>3.0533</v>
      </c>
      <c r="E948" s="0" t="n">
        <f aca="false">IFERROR((C948-D948)/C948/'Project Inputs and Calcs'!$E$11,0)</f>
        <v>0.0218213077854065</v>
      </c>
    </row>
    <row r="949" customFormat="false" ht="15" hidden="false" customHeight="false" outlineLevel="0" collapsed="false">
      <c r="A949" s="0" t="n">
        <v>9</v>
      </c>
      <c r="B949" s="0" t="n">
        <v>19200</v>
      </c>
      <c r="C949" s="0" t="n">
        <v>8.9278</v>
      </c>
      <c r="D949" s="0" t="n">
        <v>3.0952</v>
      </c>
      <c r="E949" s="0" t="n">
        <f aca="false">IFERROR((C949-D949)/C949/'Project Inputs and Calcs'!$E$11,0)</f>
        <v>0.0217769215260198</v>
      </c>
    </row>
    <row r="950" customFormat="false" ht="15" hidden="false" customHeight="false" outlineLevel="0" collapsed="false">
      <c r="A950" s="0" t="n">
        <v>9</v>
      </c>
      <c r="B950" s="0" t="n">
        <v>19300</v>
      </c>
      <c r="C950" s="0" t="n">
        <v>9.0148</v>
      </c>
      <c r="D950" s="0" t="n">
        <v>3.1375</v>
      </c>
      <c r="E950" s="0" t="n">
        <f aca="false">IFERROR((C950-D950)/C950/'Project Inputs and Calcs'!$E$11,0)</f>
        <v>0.0217320406442739</v>
      </c>
    </row>
    <row r="951" customFormat="false" ht="15" hidden="false" customHeight="false" outlineLevel="0" collapsed="false">
      <c r="A951" s="0" t="n">
        <v>9</v>
      </c>
      <c r="B951" s="0" t="n">
        <v>19400</v>
      </c>
      <c r="C951" s="0" t="n">
        <v>9.1019</v>
      </c>
      <c r="D951" s="0" t="n">
        <v>3.18</v>
      </c>
      <c r="E951" s="0" t="n">
        <f aca="false">IFERROR((C951-D951)/C951/'Project Inputs and Calcs'!$E$11,0)</f>
        <v>0.0216874132507132</v>
      </c>
    </row>
    <row r="952" customFormat="false" ht="15" hidden="false" customHeight="false" outlineLevel="0" collapsed="false">
      <c r="A952" s="0" t="n">
        <v>9</v>
      </c>
      <c r="B952" s="0" t="n">
        <v>19500</v>
      </c>
      <c r="C952" s="0" t="n">
        <v>9.1892</v>
      </c>
      <c r="D952" s="0" t="n">
        <v>3.2228</v>
      </c>
      <c r="E952" s="0" t="n">
        <f aca="false">IFERROR((C952-D952)/C952/'Project Inputs and Calcs'!$E$11,0)</f>
        <v>0.0216427980672964</v>
      </c>
    </row>
    <row r="953" customFormat="false" ht="15" hidden="false" customHeight="false" outlineLevel="0" collapsed="false">
      <c r="A953" s="0" t="n">
        <v>9</v>
      </c>
      <c r="B953" s="0" t="n">
        <v>19600</v>
      </c>
      <c r="C953" s="0" t="n">
        <v>9.2766</v>
      </c>
      <c r="D953" s="0" t="n">
        <v>3.2658</v>
      </c>
      <c r="E953" s="0" t="n">
        <f aca="false">IFERROR((C953-D953)/C953/'Project Inputs and Calcs'!$E$11,0)</f>
        <v>0.0215984304594356</v>
      </c>
    </row>
    <row r="954" customFormat="false" ht="15" hidden="false" customHeight="false" outlineLevel="0" collapsed="false">
      <c r="A954" s="0" t="n">
        <v>9</v>
      </c>
      <c r="B954" s="0" t="n">
        <v>19700</v>
      </c>
      <c r="C954" s="0" t="n">
        <v>9.3643</v>
      </c>
      <c r="D954" s="0" t="n">
        <v>3.3092</v>
      </c>
      <c r="E954" s="0" t="n">
        <f aca="false">IFERROR((C954-D954)/C954/'Project Inputs and Calcs'!$E$11,0)</f>
        <v>0.0215538445657088</v>
      </c>
    </row>
    <row r="955" customFormat="false" ht="15" hidden="false" customHeight="false" outlineLevel="0" collapsed="false">
      <c r="A955" s="0" t="n">
        <v>9</v>
      </c>
      <c r="B955" s="0" t="n">
        <v>19800</v>
      </c>
      <c r="C955" s="0" t="n">
        <v>9.4521</v>
      </c>
      <c r="D955" s="0" t="n">
        <v>3.3528</v>
      </c>
      <c r="E955" s="0" t="n">
        <f aca="false">IFERROR((C955-D955)/C955/'Project Inputs and Calcs'!$E$11,0)</f>
        <v>0.0215095058241026</v>
      </c>
    </row>
    <row r="956" customFormat="false" ht="15" hidden="false" customHeight="false" outlineLevel="0" collapsed="false">
      <c r="A956" s="0" t="n">
        <v>9</v>
      </c>
      <c r="B956" s="0" t="n">
        <v>19900</v>
      </c>
      <c r="C956" s="0" t="n">
        <v>9.54</v>
      </c>
      <c r="D956" s="0" t="n">
        <v>3.3967</v>
      </c>
      <c r="E956" s="0" t="n">
        <f aca="false">IFERROR((C956-D956)/C956/'Project Inputs and Calcs'!$E$11,0)</f>
        <v>0.0214650593990217</v>
      </c>
    </row>
    <row r="957" customFormat="false" ht="15" hidden="false" customHeight="false" outlineLevel="0" collapsed="false">
      <c r="A957" s="0" t="n">
        <v>9</v>
      </c>
      <c r="B957" s="0" t="n">
        <v>20000</v>
      </c>
      <c r="C957" s="0" t="n">
        <v>9.628</v>
      </c>
      <c r="D957" s="0" t="n">
        <v>3.4409</v>
      </c>
      <c r="E957" s="0" t="n">
        <f aca="false">IFERROR((C957-D957)/C957/'Project Inputs and Calcs'!$E$11,0)</f>
        <v>0.0214205096247057</v>
      </c>
    </row>
    <row r="958" customFormat="false" ht="15" hidden="false" customHeight="false" outlineLevel="0" collapsed="false">
      <c r="A958" s="0" t="n">
        <v>10</v>
      </c>
      <c r="B958" s="0" t="n">
        <v>1000</v>
      </c>
      <c r="C958" s="0" t="s">
        <v>155</v>
      </c>
      <c r="D958" s="0" t="s">
        <v>155</v>
      </c>
      <c r="E958" s="0" t="n">
        <f aca="false">IFERROR((C958-D958)/C958/'Project Inputs and Calcs'!$E$11,0)</f>
        <v>0</v>
      </c>
    </row>
    <row r="959" customFormat="false" ht="15" hidden="false" customHeight="false" outlineLevel="0" collapsed="false">
      <c r="A959" s="0" t="n">
        <v>10</v>
      </c>
      <c r="B959" s="0" t="n">
        <v>1100</v>
      </c>
      <c r="C959" s="0" t="s">
        <v>155</v>
      </c>
      <c r="D959" s="0" t="s">
        <v>155</v>
      </c>
      <c r="E959" s="0" t="n">
        <f aca="false">IFERROR((C959-D959)/C959/'Project Inputs and Calcs'!$E$11,0)</f>
        <v>0</v>
      </c>
    </row>
    <row r="960" customFormat="false" ht="15" hidden="false" customHeight="false" outlineLevel="0" collapsed="false">
      <c r="A960" s="0" t="n">
        <v>10</v>
      </c>
      <c r="B960" s="0" t="n">
        <v>1200</v>
      </c>
      <c r="C960" s="0" t="s">
        <v>155</v>
      </c>
      <c r="D960" s="0" t="s">
        <v>155</v>
      </c>
      <c r="E960" s="0" t="n">
        <f aca="false">IFERROR((C960-D960)/C960/'Project Inputs and Calcs'!$E$11,0)</f>
        <v>0</v>
      </c>
    </row>
    <row r="961" customFormat="false" ht="15" hidden="false" customHeight="false" outlineLevel="0" collapsed="false">
      <c r="A961" s="0" t="n">
        <v>10</v>
      </c>
      <c r="B961" s="0" t="n">
        <v>1300</v>
      </c>
      <c r="C961" s="0" t="s">
        <v>155</v>
      </c>
      <c r="D961" s="0" t="s">
        <v>155</v>
      </c>
      <c r="E961" s="0" t="n">
        <f aca="false">IFERROR((C961-D961)/C961/'Project Inputs and Calcs'!$E$11,0)</f>
        <v>0</v>
      </c>
    </row>
    <row r="962" customFormat="false" ht="15" hidden="false" customHeight="false" outlineLevel="0" collapsed="false">
      <c r="A962" s="0" t="n">
        <v>10</v>
      </c>
      <c r="B962" s="0" t="n">
        <v>1400</v>
      </c>
      <c r="C962" s="0" t="s">
        <v>155</v>
      </c>
      <c r="D962" s="0" t="s">
        <v>155</v>
      </c>
      <c r="E962" s="0" t="n">
        <f aca="false">IFERROR((C962-D962)/C962/'Project Inputs and Calcs'!$E$11,0)</f>
        <v>0</v>
      </c>
    </row>
    <row r="963" customFormat="false" ht="15" hidden="false" customHeight="false" outlineLevel="0" collapsed="false">
      <c r="A963" s="0" t="n">
        <v>10</v>
      </c>
      <c r="B963" s="0" t="n">
        <v>1500</v>
      </c>
      <c r="C963" s="0" t="s">
        <v>155</v>
      </c>
      <c r="D963" s="0" t="s">
        <v>155</v>
      </c>
      <c r="E963" s="0" t="n">
        <f aca="false">IFERROR((C963-D963)/C963/'Project Inputs and Calcs'!$E$11,0)</f>
        <v>0</v>
      </c>
    </row>
    <row r="964" customFormat="false" ht="15" hidden="false" customHeight="false" outlineLevel="0" collapsed="false">
      <c r="A964" s="0" t="n">
        <v>10</v>
      </c>
      <c r="B964" s="0" t="n">
        <v>1600</v>
      </c>
      <c r="C964" s="0" t="s">
        <v>155</v>
      </c>
      <c r="D964" s="0" t="s">
        <v>155</v>
      </c>
      <c r="E964" s="0" t="n">
        <f aca="false">IFERROR((C964-D964)/C964/'Project Inputs and Calcs'!$E$11,0)</f>
        <v>0</v>
      </c>
    </row>
    <row r="965" customFormat="false" ht="15" hidden="false" customHeight="false" outlineLevel="0" collapsed="false">
      <c r="A965" s="0" t="n">
        <v>10</v>
      </c>
      <c r="B965" s="0" t="n">
        <v>1700</v>
      </c>
      <c r="C965" s="0" t="s">
        <v>155</v>
      </c>
      <c r="D965" s="0" t="s">
        <v>155</v>
      </c>
      <c r="E965" s="0" t="n">
        <f aca="false">IFERROR((C965-D965)/C965/'Project Inputs and Calcs'!$E$11,0)</f>
        <v>0</v>
      </c>
    </row>
    <row r="966" customFormat="false" ht="15" hidden="false" customHeight="false" outlineLevel="0" collapsed="false">
      <c r="A966" s="0" t="n">
        <v>10</v>
      </c>
      <c r="B966" s="0" t="n">
        <v>1800</v>
      </c>
      <c r="C966" s="0" t="s">
        <v>155</v>
      </c>
      <c r="D966" s="0" t="s">
        <v>155</v>
      </c>
      <c r="E966" s="0" t="n">
        <f aca="false">IFERROR((C966-D966)/C966/'Project Inputs and Calcs'!$E$11,0)</f>
        <v>0</v>
      </c>
    </row>
    <row r="967" customFormat="false" ht="15" hidden="false" customHeight="false" outlineLevel="0" collapsed="false">
      <c r="A967" s="0" t="n">
        <v>10</v>
      </c>
      <c r="B967" s="0" t="n">
        <v>1900</v>
      </c>
      <c r="C967" s="0" t="s">
        <v>155</v>
      </c>
      <c r="D967" s="0" t="s">
        <v>155</v>
      </c>
      <c r="E967" s="0" t="n">
        <f aca="false">IFERROR((C967-D967)/C967/'Project Inputs and Calcs'!$E$11,0)</f>
        <v>0</v>
      </c>
    </row>
    <row r="968" customFormat="false" ht="15" hidden="false" customHeight="false" outlineLevel="0" collapsed="false">
      <c r="A968" s="0" t="n">
        <v>10</v>
      </c>
      <c r="B968" s="0" t="n">
        <v>2000</v>
      </c>
      <c r="C968" s="0" t="s">
        <v>155</v>
      </c>
      <c r="D968" s="0" t="s">
        <v>155</v>
      </c>
      <c r="E968" s="0" t="n">
        <f aca="false">IFERROR((C968-D968)/C968/'Project Inputs and Calcs'!$E$11,0)</f>
        <v>0</v>
      </c>
    </row>
    <row r="969" customFormat="false" ht="15" hidden="false" customHeight="false" outlineLevel="0" collapsed="false">
      <c r="A969" s="0" t="n">
        <v>10</v>
      </c>
      <c r="B969" s="0" t="n">
        <v>2100</v>
      </c>
      <c r="C969" s="0" t="s">
        <v>155</v>
      </c>
      <c r="D969" s="0" t="s">
        <v>155</v>
      </c>
      <c r="E969" s="0" t="n">
        <f aca="false">IFERROR((C969-D969)/C969/'Project Inputs and Calcs'!$E$11,0)</f>
        <v>0</v>
      </c>
    </row>
    <row r="970" customFormat="false" ht="15" hidden="false" customHeight="false" outlineLevel="0" collapsed="false">
      <c r="A970" s="0" t="n">
        <v>10</v>
      </c>
      <c r="B970" s="0" t="n">
        <v>2200</v>
      </c>
      <c r="C970" s="0" t="s">
        <v>155</v>
      </c>
      <c r="D970" s="0" t="s">
        <v>155</v>
      </c>
      <c r="E970" s="0" t="n">
        <f aca="false">IFERROR((C970-D970)/C970/'Project Inputs and Calcs'!$E$11,0)</f>
        <v>0</v>
      </c>
    </row>
    <row r="971" customFormat="false" ht="15" hidden="false" customHeight="false" outlineLevel="0" collapsed="false">
      <c r="A971" s="0" t="n">
        <v>10</v>
      </c>
      <c r="B971" s="0" t="n">
        <v>2300</v>
      </c>
      <c r="C971" s="0" t="s">
        <v>155</v>
      </c>
      <c r="D971" s="0" t="s">
        <v>155</v>
      </c>
      <c r="E971" s="0" t="n">
        <f aca="false">IFERROR((C971-D971)/C971/'Project Inputs and Calcs'!$E$11,0)</f>
        <v>0</v>
      </c>
    </row>
    <row r="972" customFormat="false" ht="15" hidden="false" customHeight="false" outlineLevel="0" collapsed="false">
      <c r="A972" s="0" t="n">
        <v>10</v>
      </c>
      <c r="B972" s="0" t="n">
        <v>2400</v>
      </c>
      <c r="C972" s="0" t="s">
        <v>155</v>
      </c>
      <c r="D972" s="0" t="s">
        <v>155</v>
      </c>
      <c r="E972" s="0" t="n">
        <f aca="false">IFERROR((C972-D972)/C972/'Project Inputs and Calcs'!$E$11,0)</f>
        <v>0</v>
      </c>
    </row>
    <row r="973" customFormat="false" ht="15" hidden="false" customHeight="false" outlineLevel="0" collapsed="false">
      <c r="A973" s="0" t="n">
        <v>10</v>
      </c>
      <c r="B973" s="0" t="n">
        <v>2500</v>
      </c>
      <c r="C973" s="0" t="s">
        <v>155</v>
      </c>
      <c r="D973" s="0" t="s">
        <v>155</v>
      </c>
      <c r="E973" s="0" t="n">
        <f aca="false">IFERROR((C973-D973)/C973/'Project Inputs and Calcs'!$E$11,0)</f>
        <v>0</v>
      </c>
    </row>
    <row r="974" customFormat="false" ht="15" hidden="false" customHeight="false" outlineLevel="0" collapsed="false">
      <c r="A974" s="0" t="n">
        <v>10</v>
      </c>
      <c r="B974" s="0" t="n">
        <v>2600</v>
      </c>
      <c r="C974" s="0" t="s">
        <v>155</v>
      </c>
      <c r="D974" s="0" t="s">
        <v>155</v>
      </c>
      <c r="E974" s="0" t="n">
        <f aca="false">IFERROR((C974-D974)/C974/'Project Inputs and Calcs'!$E$11,0)</f>
        <v>0</v>
      </c>
    </row>
    <row r="975" customFormat="false" ht="15" hidden="false" customHeight="false" outlineLevel="0" collapsed="false">
      <c r="A975" s="0" t="n">
        <v>10</v>
      </c>
      <c r="B975" s="0" t="n">
        <v>2700</v>
      </c>
      <c r="C975" s="0" t="s">
        <v>155</v>
      </c>
      <c r="D975" s="0" t="s">
        <v>155</v>
      </c>
      <c r="E975" s="0" t="n">
        <f aca="false">IFERROR((C975-D975)/C975/'Project Inputs and Calcs'!$E$11,0)</f>
        <v>0</v>
      </c>
    </row>
    <row r="976" customFormat="false" ht="15" hidden="false" customHeight="false" outlineLevel="0" collapsed="false">
      <c r="A976" s="0" t="n">
        <v>10</v>
      </c>
      <c r="B976" s="0" t="n">
        <v>2800</v>
      </c>
      <c r="C976" s="0" t="s">
        <v>155</v>
      </c>
      <c r="D976" s="0" t="s">
        <v>155</v>
      </c>
      <c r="E976" s="0" t="n">
        <f aca="false">IFERROR((C976-D976)/C976/'Project Inputs and Calcs'!$E$11,0)</f>
        <v>0</v>
      </c>
    </row>
    <row r="977" customFormat="false" ht="15" hidden="false" customHeight="false" outlineLevel="0" collapsed="false">
      <c r="A977" s="0" t="n">
        <v>10</v>
      </c>
      <c r="B977" s="0" t="n">
        <v>2900</v>
      </c>
      <c r="C977" s="0" t="s">
        <v>155</v>
      </c>
      <c r="D977" s="0" t="s">
        <v>155</v>
      </c>
      <c r="E977" s="0" t="n">
        <f aca="false">IFERROR((C977-D977)/C977/'Project Inputs and Calcs'!$E$11,0)</f>
        <v>0</v>
      </c>
    </row>
    <row r="978" customFormat="false" ht="15" hidden="false" customHeight="false" outlineLevel="0" collapsed="false">
      <c r="A978" s="0" t="n">
        <v>10</v>
      </c>
      <c r="B978" s="0" t="n">
        <v>3000</v>
      </c>
      <c r="C978" s="0" t="s">
        <v>155</v>
      </c>
      <c r="D978" s="0" t="s">
        <v>155</v>
      </c>
      <c r="E978" s="0" t="n">
        <f aca="false">IFERROR((C978-D978)/C978/'Project Inputs and Calcs'!$E$11,0)</f>
        <v>0</v>
      </c>
    </row>
    <row r="979" customFormat="false" ht="15" hidden="false" customHeight="false" outlineLevel="0" collapsed="false">
      <c r="A979" s="0" t="n">
        <v>10</v>
      </c>
      <c r="B979" s="0" t="n">
        <v>3100</v>
      </c>
      <c r="C979" s="0" t="s">
        <v>155</v>
      </c>
      <c r="D979" s="0" t="s">
        <v>155</v>
      </c>
      <c r="E979" s="0" t="n">
        <f aca="false">IFERROR((C979-D979)/C979/'Project Inputs and Calcs'!$E$11,0)</f>
        <v>0</v>
      </c>
    </row>
    <row r="980" customFormat="false" ht="15" hidden="false" customHeight="false" outlineLevel="0" collapsed="false">
      <c r="A980" s="0" t="n">
        <v>10</v>
      </c>
      <c r="B980" s="0" t="n">
        <v>3200</v>
      </c>
      <c r="C980" s="0" t="s">
        <v>155</v>
      </c>
      <c r="D980" s="0" t="s">
        <v>155</v>
      </c>
      <c r="E980" s="0" t="n">
        <f aca="false">IFERROR((C980-D980)/C980/'Project Inputs and Calcs'!$E$11,0)</f>
        <v>0</v>
      </c>
    </row>
    <row r="981" customFormat="false" ht="15" hidden="false" customHeight="false" outlineLevel="0" collapsed="false">
      <c r="A981" s="0" t="n">
        <v>10</v>
      </c>
      <c r="B981" s="0" t="n">
        <v>3300</v>
      </c>
      <c r="C981" s="0" t="s">
        <v>155</v>
      </c>
      <c r="D981" s="0" t="s">
        <v>155</v>
      </c>
      <c r="E981" s="0" t="n">
        <f aca="false">IFERROR((C981-D981)/C981/'Project Inputs and Calcs'!$E$11,0)</f>
        <v>0</v>
      </c>
    </row>
    <row r="982" customFormat="false" ht="15" hidden="false" customHeight="false" outlineLevel="0" collapsed="false">
      <c r="A982" s="0" t="n">
        <v>10</v>
      </c>
      <c r="B982" s="0" t="n">
        <v>3400</v>
      </c>
      <c r="C982" s="0" t="s">
        <v>155</v>
      </c>
      <c r="D982" s="0" t="s">
        <v>155</v>
      </c>
      <c r="E982" s="0" t="n">
        <f aca="false">IFERROR((C982-D982)/C982/'Project Inputs and Calcs'!$E$11,0)</f>
        <v>0</v>
      </c>
    </row>
    <row r="983" customFormat="false" ht="15" hidden="false" customHeight="false" outlineLevel="0" collapsed="false">
      <c r="A983" s="0" t="n">
        <v>10</v>
      </c>
      <c r="B983" s="0" t="n">
        <v>3500</v>
      </c>
      <c r="C983" s="0" t="n">
        <v>0.026933</v>
      </c>
      <c r="D983" s="0" t="s">
        <v>155</v>
      </c>
      <c r="E983" s="0" t="n">
        <f aca="false">IFERROR((C983-D983)/C983/'Project Inputs and Calcs'!$E$11,0)</f>
        <v>0</v>
      </c>
    </row>
    <row r="984" customFormat="false" ht="15" hidden="false" customHeight="false" outlineLevel="0" collapsed="false">
      <c r="A984" s="0" t="n">
        <v>10</v>
      </c>
      <c r="B984" s="0" t="n">
        <v>3600</v>
      </c>
      <c r="C984" s="0" t="n">
        <v>0.035781</v>
      </c>
      <c r="D984" s="0" t="s">
        <v>155</v>
      </c>
      <c r="E984" s="0" t="n">
        <f aca="false">IFERROR((C984-D984)/C984/'Project Inputs and Calcs'!$E$11,0)</f>
        <v>0</v>
      </c>
    </row>
    <row r="985" customFormat="false" ht="15" hidden="false" customHeight="false" outlineLevel="0" collapsed="false">
      <c r="A985" s="0" t="n">
        <v>10</v>
      </c>
      <c r="B985" s="0" t="n">
        <v>3700</v>
      </c>
      <c r="C985" s="0" t="n">
        <v>0.045843</v>
      </c>
      <c r="D985" s="0" t="s">
        <v>155</v>
      </c>
      <c r="E985" s="0" t="n">
        <f aca="false">IFERROR((C985-D985)/C985/'Project Inputs and Calcs'!$E$11,0)</f>
        <v>0</v>
      </c>
    </row>
    <row r="986" customFormat="false" ht="15" hidden="false" customHeight="false" outlineLevel="0" collapsed="false">
      <c r="A986" s="0" t="n">
        <v>10</v>
      </c>
      <c r="B986" s="0" t="n">
        <v>3800</v>
      </c>
      <c r="C986" s="0" t="n">
        <v>0.057118</v>
      </c>
      <c r="D986" s="0" t="s">
        <v>155</v>
      </c>
      <c r="E986" s="0" t="n">
        <f aca="false">IFERROR((C986-D986)/C986/'Project Inputs and Calcs'!$E$11,0)</f>
        <v>0</v>
      </c>
    </row>
    <row r="987" customFormat="false" ht="15" hidden="false" customHeight="false" outlineLevel="0" collapsed="false">
      <c r="A987" s="0" t="n">
        <v>10</v>
      </c>
      <c r="B987" s="0" t="n">
        <v>3900</v>
      </c>
      <c r="C987" s="0" t="n">
        <v>0.069584</v>
      </c>
      <c r="D987" s="0" t="s">
        <v>155</v>
      </c>
      <c r="E987" s="0" t="n">
        <f aca="false">IFERROR((C987-D987)/C987/'Project Inputs and Calcs'!$E$11,0)</f>
        <v>0</v>
      </c>
    </row>
    <row r="988" customFormat="false" ht="15" hidden="false" customHeight="false" outlineLevel="0" collapsed="false">
      <c r="A988" s="0" t="n">
        <v>10</v>
      </c>
      <c r="B988" s="0" t="n">
        <v>4000</v>
      </c>
      <c r="C988" s="0" t="n">
        <v>0.083223</v>
      </c>
      <c r="D988" s="0" t="s">
        <v>155</v>
      </c>
      <c r="E988" s="0" t="n">
        <f aca="false">IFERROR((C988-D988)/C988/'Project Inputs and Calcs'!$E$11,0)</f>
        <v>0</v>
      </c>
    </row>
    <row r="989" customFormat="false" ht="15" hidden="false" customHeight="false" outlineLevel="0" collapsed="false">
      <c r="A989" s="0" t="n">
        <v>10</v>
      </c>
      <c r="B989" s="0" t="n">
        <v>4100</v>
      </c>
      <c r="C989" s="0" t="n">
        <v>0.098025</v>
      </c>
      <c r="D989" s="0" t="s">
        <v>155</v>
      </c>
      <c r="E989" s="0" t="n">
        <f aca="false">IFERROR((C989-D989)/C989/'Project Inputs and Calcs'!$E$11,0)</f>
        <v>0</v>
      </c>
    </row>
    <row r="990" customFormat="false" ht="15" hidden="false" customHeight="false" outlineLevel="0" collapsed="false">
      <c r="A990" s="0" t="n">
        <v>10</v>
      </c>
      <c r="B990" s="0" t="n">
        <v>4200</v>
      </c>
      <c r="C990" s="0" t="n">
        <v>0.11398</v>
      </c>
      <c r="D990" s="0" t="s">
        <v>155</v>
      </c>
      <c r="E990" s="0" t="n">
        <f aca="false">IFERROR((C990-D990)/C990/'Project Inputs and Calcs'!$E$11,0)</f>
        <v>0</v>
      </c>
    </row>
    <row r="991" customFormat="false" ht="15" hidden="false" customHeight="false" outlineLevel="0" collapsed="false">
      <c r="A991" s="0" t="n">
        <v>10</v>
      </c>
      <c r="B991" s="0" t="n">
        <v>4300</v>
      </c>
      <c r="C991" s="0" t="n">
        <v>0.13109</v>
      </c>
      <c r="D991" s="0" t="s">
        <v>155</v>
      </c>
      <c r="E991" s="0" t="n">
        <f aca="false">IFERROR((C991-D991)/C991/'Project Inputs and Calcs'!$E$11,0)</f>
        <v>0</v>
      </c>
    </row>
    <row r="992" customFormat="false" ht="15" hidden="false" customHeight="false" outlineLevel="0" collapsed="false">
      <c r="A992" s="0" t="n">
        <v>10</v>
      </c>
      <c r="B992" s="0" t="n">
        <v>4400</v>
      </c>
      <c r="C992" s="0" t="n">
        <v>0.14931</v>
      </c>
      <c r="D992" s="0" t="s">
        <v>155</v>
      </c>
      <c r="E992" s="0" t="n">
        <f aca="false">IFERROR((C992-D992)/C992/'Project Inputs and Calcs'!$E$11,0)</f>
        <v>0</v>
      </c>
    </row>
    <row r="993" customFormat="false" ht="15" hidden="false" customHeight="false" outlineLevel="0" collapsed="false">
      <c r="A993" s="0" t="n">
        <v>10</v>
      </c>
      <c r="B993" s="0" t="n">
        <v>4500</v>
      </c>
      <c r="C993" s="0" t="n">
        <v>0.16865</v>
      </c>
      <c r="D993" s="0" t="s">
        <v>155</v>
      </c>
      <c r="E993" s="0" t="n">
        <f aca="false">IFERROR((C993-D993)/C993/'Project Inputs and Calcs'!$E$11,0)</f>
        <v>0</v>
      </c>
    </row>
    <row r="994" customFormat="false" ht="15" hidden="false" customHeight="false" outlineLevel="0" collapsed="false">
      <c r="A994" s="0" t="n">
        <v>10</v>
      </c>
      <c r="B994" s="0" t="n">
        <v>4600</v>
      </c>
      <c r="C994" s="0" t="n">
        <v>0.17047</v>
      </c>
      <c r="D994" s="0" t="s">
        <v>155</v>
      </c>
      <c r="E994" s="0" t="n">
        <f aca="false">IFERROR((C994-D994)/C994/'Project Inputs and Calcs'!$E$11,0)</f>
        <v>0</v>
      </c>
    </row>
    <row r="995" customFormat="false" ht="15" hidden="false" customHeight="false" outlineLevel="0" collapsed="false">
      <c r="A995" s="0" t="n">
        <v>10</v>
      </c>
      <c r="B995" s="0" t="n">
        <v>4700</v>
      </c>
      <c r="C995" s="0" t="n">
        <v>0.21064</v>
      </c>
      <c r="D995" s="0" t="s">
        <v>155</v>
      </c>
      <c r="E995" s="0" t="n">
        <f aca="false">IFERROR((C995-D995)/C995/'Project Inputs and Calcs'!$E$11,0)</f>
        <v>0</v>
      </c>
    </row>
    <row r="996" customFormat="false" ht="15" hidden="false" customHeight="false" outlineLevel="0" collapsed="false">
      <c r="A996" s="0" t="n">
        <v>10</v>
      </c>
      <c r="B996" s="0" t="n">
        <v>4800</v>
      </c>
      <c r="C996" s="0" t="n">
        <v>0.23326</v>
      </c>
      <c r="D996" s="0" t="s">
        <v>155</v>
      </c>
      <c r="E996" s="0" t="n">
        <f aca="false">IFERROR((C996-D996)/C996/'Project Inputs and Calcs'!$E$11,0)</f>
        <v>0</v>
      </c>
    </row>
    <row r="997" customFormat="false" ht="15" hidden="false" customHeight="false" outlineLevel="0" collapsed="false">
      <c r="A997" s="0" t="n">
        <v>10</v>
      </c>
      <c r="B997" s="0" t="n">
        <v>4900</v>
      </c>
      <c r="C997" s="0" t="n">
        <v>0.25694</v>
      </c>
      <c r="D997" s="0" t="s">
        <v>155</v>
      </c>
      <c r="E997" s="0" t="n">
        <f aca="false">IFERROR((C997-D997)/C997/'Project Inputs and Calcs'!$E$11,0)</f>
        <v>0</v>
      </c>
    </row>
    <row r="998" customFormat="false" ht="15" hidden="false" customHeight="false" outlineLevel="0" collapsed="false">
      <c r="A998" s="0" t="n">
        <v>10</v>
      </c>
      <c r="B998" s="0" t="n">
        <v>5000</v>
      </c>
      <c r="C998" s="0" t="n">
        <v>0.28168</v>
      </c>
      <c r="D998" s="0" t="s">
        <v>155</v>
      </c>
      <c r="E998" s="0" t="n">
        <f aca="false">IFERROR((C998-D998)/C998/'Project Inputs and Calcs'!$E$11,0)</f>
        <v>0</v>
      </c>
    </row>
    <row r="999" customFormat="false" ht="15" hidden="false" customHeight="false" outlineLevel="0" collapsed="false">
      <c r="A999" s="0" t="n">
        <v>10</v>
      </c>
      <c r="B999" s="0" t="n">
        <v>5100</v>
      </c>
      <c r="C999" s="0" t="n">
        <v>0.30748</v>
      </c>
      <c r="D999" s="0" t="s">
        <v>155</v>
      </c>
      <c r="E999" s="0" t="n">
        <f aca="false">IFERROR((C999-D999)/C999/'Project Inputs and Calcs'!$E$11,0)</f>
        <v>0</v>
      </c>
    </row>
    <row r="1000" customFormat="false" ht="15" hidden="false" customHeight="false" outlineLevel="0" collapsed="false">
      <c r="A1000" s="0" t="n">
        <v>10</v>
      </c>
      <c r="B1000" s="0" t="n">
        <v>5200</v>
      </c>
      <c r="C1000" s="0" t="n">
        <v>0.33431</v>
      </c>
      <c r="D1000" s="0" t="s">
        <v>155</v>
      </c>
      <c r="E1000" s="0" t="n">
        <f aca="false">IFERROR((C1000-D1000)/C1000/'Project Inputs and Calcs'!$E$11,0)</f>
        <v>0</v>
      </c>
    </row>
    <row r="1001" customFormat="false" ht="15" hidden="false" customHeight="false" outlineLevel="0" collapsed="false">
      <c r="A1001" s="0" t="n">
        <v>10</v>
      </c>
      <c r="B1001" s="0" t="n">
        <v>5300</v>
      </c>
      <c r="C1001" s="0" t="n">
        <v>0.36215</v>
      </c>
      <c r="D1001" s="0" t="s">
        <v>155</v>
      </c>
      <c r="E1001" s="0" t="n">
        <f aca="false">IFERROR((C1001-D1001)/C1001/'Project Inputs and Calcs'!$E$11,0)</f>
        <v>0</v>
      </c>
    </row>
    <row r="1002" customFormat="false" ht="15" hidden="false" customHeight="false" outlineLevel="0" collapsed="false">
      <c r="A1002" s="0" t="n">
        <v>10</v>
      </c>
      <c r="B1002" s="0" t="n">
        <v>5400</v>
      </c>
      <c r="C1002" s="0" t="n">
        <v>0.38533</v>
      </c>
      <c r="D1002" s="0" t="n">
        <v>0.065864</v>
      </c>
      <c r="E1002" s="0" t="n">
        <f aca="false">IFERROR((C1002-D1002)/C1002/'Project Inputs and Calcs'!$E$11,0)</f>
        <v>0.02763570619123</v>
      </c>
    </row>
    <row r="1003" customFormat="false" ht="15" hidden="false" customHeight="false" outlineLevel="0" collapsed="false">
      <c r="A1003" s="0" t="n">
        <v>10</v>
      </c>
      <c r="B1003" s="0" t="n">
        <v>5500</v>
      </c>
      <c r="C1003" s="0" t="n">
        <v>0.42088</v>
      </c>
      <c r="D1003" s="0" t="n">
        <v>0.0691</v>
      </c>
      <c r="E1003" s="0" t="n">
        <f aca="false">IFERROR((C1003-D1003)/C1003/'Project Inputs and Calcs'!$E$11,0)</f>
        <v>0.0278606728758791</v>
      </c>
    </row>
    <row r="1004" customFormat="false" ht="15" hidden="false" customHeight="false" outlineLevel="0" collapsed="false">
      <c r="A1004" s="0" t="n">
        <v>10</v>
      </c>
      <c r="B1004" s="0" t="n">
        <v>5600</v>
      </c>
      <c r="C1004" s="0" t="n">
        <v>0.45174</v>
      </c>
      <c r="D1004" s="0" t="n">
        <v>0.074841</v>
      </c>
      <c r="E1004" s="0" t="n">
        <f aca="false">IFERROR((C1004-D1004)/C1004/'Project Inputs and Calcs'!$E$11,0)</f>
        <v>0.0278109089299154</v>
      </c>
    </row>
    <row r="1005" customFormat="false" ht="15" hidden="false" customHeight="false" outlineLevel="0" collapsed="false">
      <c r="A1005" s="0" t="n">
        <v>10</v>
      </c>
      <c r="B1005" s="0" t="n">
        <v>5700</v>
      </c>
      <c r="C1005" s="0" t="n">
        <v>0.48358</v>
      </c>
      <c r="D1005" s="0" t="n">
        <v>0.080836</v>
      </c>
      <c r="E1005" s="0" t="n">
        <f aca="false">IFERROR((C1005-D1005)/C1005/'Project Inputs and Calcs'!$E$11,0)</f>
        <v>0.0277612804499773</v>
      </c>
    </row>
    <row r="1006" customFormat="false" ht="15" hidden="false" customHeight="false" outlineLevel="0" collapsed="false">
      <c r="A1006" s="0" t="n">
        <v>10</v>
      </c>
      <c r="B1006" s="0" t="n">
        <v>5800</v>
      </c>
      <c r="C1006" s="0" t="n">
        <v>0.51638</v>
      </c>
      <c r="D1006" s="0" t="n">
        <v>0.087093</v>
      </c>
      <c r="E1006" s="0" t="n">
        <f aca="false">IFERROR((C1006-D1006)/C1006/'Project Inputs and Calcs'!$E$11,0)</f>
        <v>0.0277113107917942</v>
      </c>
    </row>
    <row r="1007" customFormat="false" ht="15" hidden="false" customHeight="false" outlineLevel="0" collapsed="false">
      <c r="A1007" s="0" t="n">
        <v>10</v>
      </c>
      <c r="B1007" s="0" t="n">
        <v>5900</v>
      </c>
      <c r="C1007" s="0" t="n">
        <v>0.55015</v>
      </c>
      <c r="D1007" s="0" t="n">
        <v>0.09361</v>
      </c>
      <c r="E1007" s="0" t="n">
        <f aca="false">IFERROR((C1007-D1007)/C1007/'Project Inputs and Calcs'!$E$11,0)</f>
        <v>0.0276615468508589</v>
      </c>
    </row>
    <row r="1008" customFormat="false" ht="15" hidden="false" customHeight="false" outlineLevel="0" collapsed="false">
      <c r="A1008" s="0" t="n">
        <v>10</v>
      </c>
      <c r="B1008" s="0" t="n">
        <v>6000</v>
      </c>
      <c r="C1008" s="0" t="n">
        <v>0.58488</v>
      </c>
      <c r="D1008" s="0" t="n">
        <v>0.10039</v>
      </c>
      <c r="E1008" s="0" t="n">
        <f aca="false">IFERROR((C1008-D1008)/C1008/'Project Inputs and Calcs'!$E$11,0)</f>
        <v>0.0276119317922765</v>
      </c>
    </row>
    <row r="1009" customFormat="false" ht="15" hidden="false" customHeight="false" outlineLevel="0" collapsed="false">
      <c r="A1009" s="0" t="n">
        <v>10</v>
      </c>
      <c r="B1009" s="0" t="n">
        <v>6100</v>
      </c>
      <c r="C1009" s="0" t="n">
        <v>0.62054</v>
      </c>
      <c r="D1009" s="0" t="n">
        <v>0.10744</v>
      </c>
      <c r="E1009" s="0" t="n">
        <f aca="false">IFERROR((C1009-D1009)/C1009/'Project Inputs and Calcs'!$E$11,0)</f>
        <v>0.0275620158786433</v>
      </c>
    </row>
    <row r="1010" customFormat="false" ht="15" hidden="false" customHeight="false" outlineLevel="0" collapsed="false">
      <c r="A1010" s="0" t="n">
        <v>10</v>
      </c>
      <c r="B1010" s="0" t="n">
        <v>6200</v>
      </c>
      <c r="C1010" s="0" t="n">
        <v>0.65712</v>
      </c>
      <c r="D1010" s="0" t="n">
        <v>0.11477</v>
      </c>
      <c r="E1010" s="0" t="n">
        <f aca="false">IFERROR((C1010-D1010)/C1010/'Project Inputs and Calcs'!$E$11,0)</f>
        <v>0.0275114641668696</v>
      </c>
    </row>
    <row r="1011" customFormat="false" ht="15" hidden="false" customHeight="false" outlineLevel="0" collapsed="false">
      <c r="A1011" s="0" t="n">
        <v>10</v>
      </c>
      <c r="B1011" s="0" t="n">
        <v>6300</v>
      </c>
      <c r="C1011" s="0" t="n">
        <v>0.69463</v>
      </c>
      <c r="D1011" s="0" t="n">
        <v>0.12237</v>
      </c>
      <c r="E1011" s="0" t="n">
        <f aca="false">IFERROR((C1011-D1011)/C1011/'Project Inputs and Calcs'!$E$11,0)</f>
        <v>0.0274611423827553</v>
      </c>
    </row>
    <row r="1012" customFormat="false" ht="15" hidden="false" customHeight="false" outlineLevel="0" collapsed="false">
      <c r="A1012" s="0" t="n">
        <v>10</v>
      </c>
      <c r="B1012" s="0" t="n">
        <v>6400</v>
      </c>
      <c r="C1012" s="0" t="n">
        <v>0.73306</v>
      </c>
      <c r="D1012" s="0" t="n">
        <v>0.13024</v>
      </c>
      <c r="E1012" s="0" t="n">
        <f aca="false">IFERROR((C1012-D1012)/C1012/'Project Inputs and Calcs'!$E$11,0)</f>
        <v>0.0274111259651325</v>
      </c>
    </row>
    <row r="1013" customFormat="false" ht="15" hidden="false" customHeight="false" outlineLevel="0" collapsed="false">
      <c r="A1013" s="0" t="n">
        <v>10</v>
      </c>
      <c r="B1013" s="0" t="n">
        <v>6500</v>
      </c>
      <c r="C1013" s="0" t="n">
        <v>0.77238</v>
      </c>
      <c r="D1013" s="0" t="n">
        <v>0.1384</v>
      </c>
      <c r="E1013" s="0" t="n">
        <f aca="false">IFERROR((C1013-D1013)/C1013/'Project Inputs and Calcs'!$E$11,0)</f>
        <v>0.0273604529721985</v>
      </c>
    </row>
    <row r="1014" customFormat="false" ht="15" hidden="false" customHeight="false" outlineLevel="0" collapsed="false">
      <c r="A1014" s="0" t="n">
        <v>10</v>
      </c>
      <c r="B1014" s="0" t="n">
        <v>6600</v>
      </c>
      <c r="C1014" s="0" t="n">
        <v>0.81259</v>
      </c>
      <c r="D1014" s="0" t="n">
        <v>0.14682</v>
      </c>
      <c r="E1014" s="0" t="n">
        <f aca="false">IFERROR((C1014-D1014)/C1014/'Project Inputs and Calcs'!$E$11,0)</f>
        <v>0.0273106158497315</v>
      </c>
    </row>
    <row r="1015" customFormat="false" ht="15" hidden="false" customHeight="false" outlineLevel="0" collapsed="false">
      <c r="A1015" s="0" t="n">
        <v>10</v>
      </c>
      <c r="B1015" s="0" t="n">
        <v>6700</v>
      </c>
      <c r="C1015" s="0" t="n">
        <v>0.85367</v>
      </c>
      <c r="D1015" s="0" t="n">
        <v>0.15554</v>
      </c>
      <c r="E1015" s="0" t="n">
        <f aca="false">IFERROR((C1015-D1015)/C1015/'Project Inputs and Calcs'!$E$11,0)</f>
        <v>0.0272599482235524</v>
      </c>
    </row>
    <row r="1016" customFormat="false" ht="15" hidden="false" customHeight="false" outlineLevel="0" collapsed="false">
      <c r="A1016" s="0" t="n">
        <v>10</v>
      </c>
      <c r="B1016" s="0" t="n">
        <v>6800</v>
      </c>
      <c r="C1016" s="0" t="n">
        <v>0.89564</v>
      </c>
      <c r="D1016" s="0" t="n">
        <v>0.16453</v>
      </c>
      <c r="E1016" s="0" t="n">
        <f aca="false">IFERROR((C1016-D1016)/C1016/'Project Inputs and Calcs'!$E$11,0)</f>
        <v>0.0272099653134444</v>
      </c>
    </row>
    <row r="1017" customFormat="false" ht="15" hidden="false" customHeight="false" outlineLevel="0" collapsed="false">
      <c r="A1017" s="0" t="n">
        <v>10</v>
      </c>
      <c r="B1017" s="0" t="n">
        <v>6900</v>
      </c>
      <c r="C1017" s="0" t="n">
        <v>0.93848</v>
      </c>
      <c r="D1017" s="0" t="n">
        <v>0.17381</v>
      </c>
      <c r="E1017" s="0" t="n">
        <f aca="false">IFERROR((C1017-D1017)/C1017/'Project Inputs and Calcs'!$E$11,0)</f>
        <v>0.0271598755434319</v>
      </c>
    </row>
    <row r="1018" customFormat="false" ht="15" hidden="false" customHeight="false" outlineLevel="0" collapsed="false">
      <c r="A1018" s="0" t="n">
        <v>10</v>
      </c>
      <c r="B1018" s="0" t="n">
        <v>7000</v>
      </c>
      <c r="C1018" s="0" t="n">
        <v>0.98216</v>
      </c>
      <c r="D1018" s="0" t="n">
        <v>0.17503</v>
      </c>
      <c r="E1018" s="0" t="n">
        <f aca="false">IFERROR((C1018-D1018)/C1018/'Project Inputs and Calcs'!$E$11,0)</f>
        <v>0.0273930248975048</v>
      </c>
    </row>
    <row r="1019" customFormat="false" ht="15" hidden="false" customHeight="false" outlineLevel="0" collapsed="false">
      <c r="A1019" s="0" t="n">
        <v>10</v>
      </c>
      <c r="B1019" s="0" t="n">
        <v>7100</v>
      </c>
      <c r="C1019" s="0" t="n">
        <v>1.0267</v>
      </c>
      <c r="D1019" s="0" t="n">
        <v>0.19326</v>
      </c>
      <c r="E1019" s="0" t="n">
        <f aca="false">IFERROR((C1019-D1019)/C1019/'Project Inputs and Calcs'!$E$11,0)</f>
        <v>0.0270588617252687</v>
      </c>
    </row>
    <row r="1020" customFormat="false" ht="15" hidden="false" customHeight="false" outlineLevel="0" collapsed="false">
      <c r="A1020" s="0" t="n">
        <v>10</v>
      </c>
      <c r="B1020" s="0" t="n">
        <v>7200</v>
      </c>
      <c r="C1020" s="0" t="n">
        <v>1.072</v>
      </c>
      <c r="D1020" s="0" t="n">
        <v>0.20343</v>
      </c>
      <c r="E1020" s="0" t="n">
        <f aca="false">IFERROR((C1020-D1020)/C1020/'Project Inputs and Calcs'!$E$11,0)</f>
        <v>0.0270077736318408</v>
      </c>
    </row>
    <row r="1021" customFormat="false" ht="15" hidden="false" customHeight="false" outlineLevel="0" collapsed="false">
      <c r="A1021" s="0" t="n">
        <v>10</v>
      </c>
      <c r="B1021" s="0" t="n">
        <v>7300</v>
      </c>
      <c r="C1021" s="0" t="n">
        <v>1.1182</v>
      </c>
      <c r="D1021" s="0" t="n">
        <v>0.21389</v>
      </c>
      <c r="E1021" s="0" t="n">
        <f aca="false">IFERROR((C1021-D1021)/C1021/'Project Inputs and Calcs'!$E$11,0)</f>
        <v>0.0269573123472247</v>
      </c>
    </row>
    <row r="1022" customFormat="false" ht="15" hidden="false" customHeight="false" outlineLevel="0" collapsed="false">
      <c r="A1022" s="0" t="n">
        <v>10</v>
      </c>
      <c r="B1022" s="0" t="n">
        <v>7400</v>
      </c>
      <c r="C1022" s="0" t="n">
        <v>1.1652</v>
      </c>
      <c r="D1022" s="0" t="n">
        <v>0.22464</v>
      </c>
      <c r="E1022" s="0" t="n">
        <f aca="false">IFERROR((C1022-D1022)/C1022/'Project Inputs and Calcs'!$E$11,0)</f>
        <v>0.0269069687607278</v>
      </c>
    </row>
    <row r="1023" customFormat="false" ht="15" hidden="false" customHeight="false" outlineLevel="0" collapsed="false">
      <c r="A1023" s="0" t="n">
        <v>10</v>
      </c>
      <c r="B1023" s="0" t="n">
        <v>7500</v>
      </c>
      <c r="C1023" s="0" t="n">
        <v>1.213</v>
      </c>
      <c r="D1023" s="0" t="n">
        <v>0.2357</v>
      </c>
      <c r="E1023" s="0" t="n">
        <f aca="false">IFERROR((C1023-D1023)/C1023/'Project Inputs and Calcs'!$E$11,0)</f>
        <v>0.0268562791975818</v>
      </c>
    </row>
    <row r="1024" customFormat="false" ht="15" hidden="false" customHeight="false" outlineLevel="0" collapsed="false">
      <c r="A1024" s="0" t="n">
        <v>10</v>
      </c>
      <c r="B1024" s="0" t="n">
        <v>7600</v>
      </c>
      <c r="C1024" s="0" t="n">
        <v>1.2616</v>
      </c>
      <c r="D1024" s="0" t="n">
        <v>0.24706</v>
      </c>
      <c r="E1024" s="0" t="n">
        <f aca="false">IFERROR((C1024-D1024)/C1024/'Project Inputs and Calcs'!$E$11,0)</f>
        <v>0.0268056436271401</v>
      </c>
    </row>
    <row r="1025" customFormat="false" ht="15" hidden="false" customHeight="false" outlineLevel="0" collapsed="false">
      <c r="A1025" s="0" t="n">
        <v>10</v>
      </c>
      <c r="B1025" s="0" t="n">
        <v>7700</v>
      </c>
      <c r="C1025" s="0" t="n">
        <v>1.3111</v>
      </c>
      <c r="D1025" s="0" t="n">
        <v>0.25871</v>
      </c>
      <c r="E1025" s="0" t="n">
        <f aca="false">IFERROR((C1025-D1025)/C1025/'Project Inputs and Calcs'!$E$11,0)</f>
        <v>0.0267559047110569</v>
      </c>
    </row>
    <row r="1026" customFormat="false" ht="15" hidden="false" customHeight="false" outlineLevel="0" collapsed="false">
      <c r="A1026" s="0" t="n">
        <v>10</v>
      </c>
      <c r="B1026" s="0" t="n">
        <v>7800</v>
      </c>
      <c r="C1026" s="0" t="n">
        <v>1.3612</v>
      </c>
      <c r="D1026" s="0" t="n">
        <v>0.27068</v>
      </c>
      <c r="E1026" s="0" t="n">
        <f aca="false">IFERROR((C1026-D1026)/C1026/'Project Inputs and Calcs'!$E$11,0)</f>
        <v>0.0267048682535018</v>
      </c>
    </row>
    <row r="1027" customFormat="false" ht="15" hidden="false" customHeight="false" outlineLevel="0" collapsed="false">
      <c r="A1027" s="0" t="n">
        <v>10</v>
      </c>
      <c r="B1027" s="0" t="n">
        <v>7900</v>
      </c>
      <c r="C1027" s="0" t="n">
        <v>1.4122</v>
      </c>
      <c r="D1027" s="0" t="n">
        <v>0.28295</v>
      </c>
      <c r="E1027" s="0" t="n">
        <f aca="false">IFERROR((C1027-D1027)/C1027/'Project Inputs and Calcs'!$E$11,0)</f>
        <v>0.0266546287117028</v>
      </c>
    </row>
    <row r="1028" customFormat="false" ht="15" hidden="false" customHeight="false" outlineLevel="0" collapsed="false">
      <c r="A1028" s="0" t="n">
        <v>10</v>
      </c>
      <c r="B1028" s="0" t="n">
        <v>8000</v>
      </c>
      <c r="C1028" s="0" t="n">
        <v>1.4531</v>
      </c>
      <c r="D1028" s="0" t="n">
        <v>0.30025</v>
      </c>
      <c r="E1028" s="0" t="n">
        <f aca="false">IFERROR((C1028-D1028)/C1028/'Project Inputs and Calcs'!$E$11,0)</f>
        <v>0.0264457596403092</v>
      </c>
    </row>
    <row r="1029" customFormat="false" ht="15" hidden="false" customHeight="false" outlineLevel="0" collapsed="false">
      <c r="A1029" s="0" t="n">
        <v>10</v>
      </c>
      <c r="B1029" s="0" t="n">
        <v>8100</v>
      </c>
      <c r="C1029" s="0" t="n">
        <v>1.5164</v>
      </c>
      <c r="D1029" s="0" t="n">
        <v>0.30844</v>
      </c>
      <c r="E1029" s="0" t="n">
        <f aca="false">IFERROR((C1029-D1029)/C1029/'Project Inputs and Calcs'!$E$11,0)</f>
        <v>0.0265532401301328</v>
      </c>
    </row>
    <row r="1030" customFormat="false" ht="15" hidden="false" customHeight="false" outlineLevel="0" collapsed="false">
      <c r="A1030" s="0" t="n">
        <v>10</v>
      </c>
      <c r="B1030" s="0" t="n">
        <v>8200</v>
      </c>
      <c r="C1030" s="0" t="n">
        <v>1.5697</v>
      </c>
      <c r="D1030" s="0" t="n">
        <v>0.32165</v>
      </c>
      <c r="E1030" s="0" t="n">
        <f aca="false">IFERROR((C1030-D1030)/C1030/'Project Inputs and Calcs'!$E$11,0)</f>
        <v>0.0265029411140133</v>
      </c>
    </row>
    <row r="1031" customFormat="false" ht="15" hidden="false" customHeight="false" outlineLevel="0" collapsed="false">
      <c r="A1031" s="0" t="n">
        <v>10</v>
      </c>
      <c r="B1031" s="0" t="n">
        <v>8300</v>
      </c>
      <c r="C1031" s="0" t="n">
        <v>1.6236</v>
      </c>
      <c r="D1031" s="0" t="n">
        <v>0.33518</v>
      </c>
      <c r="E1031" s="0" t="n">
        <f aca="false">IFERROR((C1031-D1031)/C1031/'Project Inputs and Calcs'!$E$11,0)</f>
        <v>0.0264519175494785</v>
      </c>
    </row>
    <row r="1032" customFormat="false" ht="15" hidden="false" customHeight="false" outlineLevel="0" collapsed="false">
      <c r="A1032" s="0" t="n">
        <v>10</v>
      </c>
      <c r="B1032" s="0" t="n">
        <v>8400</v>
      </c>
      <c r="C1032" s="0" t="n">
        <v>1.6783</v>
      </c>
      <c r="D1032" s="0" t="n">
        <v>0.34902</v>
      </c>
      <c r="E1032" s="0" t="n">
        <f aca="false">IFERROR((C1032-D1032)/C1032/'Project Inputs and Calcs'!$E$11,0)</f>
        <v>0.0264013187948122</v>
      </c>
    </row>
    <row r="1033" customFormat="false" ht="15" hidden="false" customHeight="false" outlineLevel="0" collapsed="false">
      <c r="A1033" s="0" t="n">
        <v>10</v>
      </c>
      <c r="B1033" s="0" t="n">
        <v>8500</v>
      </c>
      <c r="C1033" s="0" t="n">
        <v>1.7338</v>
      </c>
      <c r="D1033" s="0" t="n">
        <v>0.36318</v>
      </c>
      <c r="E1033" s="0" t="n">
        <f aca="false">IFERROR((C1033-D1033)/C1033/'Project Inputs and Calcs'!$E$11,0)</f>
        <v>0.0263509824278079</v>
      </c>
    </row>
    <row r="1034" customFormat="false" ht="15" hidden="false" customHeight="false" outlineLevel="0" collapsed="false">
      <c r="A1034" s="0" t="n">
        <v>10</v>
      </c>
      <c r="B1034" s="0" t="n">
        <v>8600</v>
      </c>
      <c r="C1034" s="0" t="n">
        <v>1.79</v>
      </c>
      <c r="D1034" s="0" t="n">
        <v>0.37765</v>
      </c>
      <c r="E1034" s="0" t="n">
        <f aca="false">IFERROR((C1034-D1034)/C1034/'Project Inputs and Calcs'!$E$11,0)</f>
        <v>0.0263007448789572</v>
      </c>
    </row>
    <row r="1035" customFormat="false" ht="15" hidden="false" customHeight="false" outlineLevel="0" collapsed="false">
      <c r="A1035" s="0" t="n">
        <v>10</v>
      </c>
      <c r="B1035" s="0" t="n">
        <v>8700</v>
      </c>
      <c r="C1035" s="0" t="n">
        <v>1.8468</v>
      </c>
      <c r="D1035" s="0" t="n">
        <v>0.38536</v>
      </c>
      <c r="E1035" s="0" t="n">
        <f aca="false">IFERROR((C1035-D1035)/C1035/'Project Inputs and Calcs'!$E$11,0)</f>
        <v>0.0263778788535124</v>
      </c>
    </row>
    <row r="1036" customFormat="false" ht="15" hidden="false" customHeight="false" outlineLevel="0" collapsed="false">
      <c r="A1036" s="0" t="n">
        <v>10</v>
      </c>
      <c r="B1036" s="0" t="n">
        <v>8800</v>
      </c>
      <c r="C1036" s="0" t="n">
        <v>1.9044</v>
      </c>
      <c r="D1036" s="0" t="n">
        <v>0.40757</v>
      </c>
      <c r="E1036" s="0" t="n">
        <f aca="false">IFERROR((C1036-D1036)/C1036/'Project Inputs and Calcs'!$E$11,0)</f>
        <v>0.0261995029055521</v>
      </c>
    </row>
    <row r="1037" customFormat="false" ht="15" hidden="false" customHeight="false" outlineLevel="0" collapsed="false">
      <c r="A1037" s="0" t="n">
        <v>10</v>
      </c>
      <c r="B1037" s="0" t="n">
        <v>8900</v>
      </c>
      <c r="C1037" s="0" t="n">
        <v>1.9626</v>
      </c>
      <c r="D1037" s="0" t="n">
        <v>0.42302</v>
      </c>
      <c r="E1037" s="0" t="n">
        <f aca="false">IFERROR((C1037-D1037)/C1037/'Project Inputs and Calcs'!$E$11,0)</f>
        <v>0.0261486463534767</v>
      </c>
    </row>
    <row r="1038" customFormat="false" ht="15" hidden="false" customHeight="false" outlineLevel="0" collapsed="false">
      <c r="A1038" s="0" t="n">
        <v>10</v>
      </c>
      <c r="B1038" s="0" t="n">
        <v>9000</v>
      </c>
      <c r="C1038" s="0" t="n">
        <v>2.0216</v>
      </c>
      <c r="D1038" s="0" t="n">
        <v>0.43879</v>
      </c>
      <c r="E1038" s="0" t="n">
        <f aca="false">IFERROR((C1038-D1038)/C1038/'Project Inputs and Calcs'!$E$11,0)</f>
        <v>0.0260983049729587</v>
      </c>
    </row>
    <row r="1039" customFormat="false" ht="15" hidden="false" customHeight="false" outlineLevel="0" collapsed="false">
      <c r="A1039" s="0" t="n">
        <v>10</v>
      </c>
      <c r="B1039" s="0" t="n">
        <v>9100</v>
      </c>
      <c r="C1039" s="0" t="n">
        <v>2.0812</v>
      </c>
      <c r="D1039" s="0" t="n">
        <v>0.4549</v>
      </c>
      <c r="E1039" s="0" t="n">
        <f aca="false">IFERROR((C1039-D1039)/C1039/'Project Inputs and Calcs'!$E$11,0)</f>
        <v>0.0260474726119546</v>
      </c>
    </row>
    <row r="1040" customFormat="false" ht="15" hidden="false" customHeight="false" outlineLevel="0" collapsed="false">
      <c r="A1040" s="0" t="n">
        <v>10</v>
      </c>
      <c r="B1040" s="0" t="n">
        <v>9200</v>
      </c>
      <c r="C1040" s="0" t="n">
        <v>2.1415</v>
      </c>
      <c r="D1040" s="0" t="n">
        <v>0.47132</v>
      </c>
      <c r="E1040" s="0" t="n">
        <f aca="false">IFERROR((C1040-D1040)/C1040/'Project Inputs and Calcs'!$E$11,0)</f>
        <v>0.0259970425714063</v>
      </c>
    </row>
    <row r="1041" customFormat="false" ht="15" hidden="false" customHeight="false" outlineLevel="0" collapsed="false">
      <c r="A1041" s="0" t="n">
        <v>10</v>
      </c>
      <c r="B1041" s="0" t="n">
        <v>9300</v>
      </c>
      <c r="C1041" s="0" t="n">
        <v>2.2025</v>
      </c>
      <c r="D1041" s="0" t="n">
        <v>0.48808</v>
      </c>
      <c r="E1041" s="0" t="n">
        <f aca="false">IFERROR((C1041-D1041)/C1041/'Project Inputs and Calcs'!$E$11,0)</f>
        <v>0.0259465758607643</v>
      </c>
    </row>
    <row r="1042" customFormat="false" ht="15" hidden="false" customHeight="false" outlineLevel="0" collapsed="false">
      <c r="A1042" s="0" t="n">
        <v>10</v>
      </c>
      <c r="B1042" s="0" t="n">
        <v>9400</v>
      </c>
      <c r="C1042" s="0" t="n">
        <v>2.2641</v>
      </c>
      <c r="D1042" s="0" t="n">
        <v>0.50516</v>
      </c>
      <c r="E1042" s="0" t="n">
        <f aca="false">IFERROR((C1042-D1042)/C1042/'Project Inputs and Calcs'!$E$11,0)</f>
        <v>0.0258960882175405</v>
      </c>
    </row>
    <row r="1043" customFormat="false" ht="15" hidden="false" customHeight="false" outlineLevel="0" collapsed="false">
      <c r="A1043" s="0" t="n">
        <v>10</v>
      </c>
      <c r="B1043" s="0" t="n">
        <v>9500</v>
      </c>
      <c r="C1043" s="0" t="n">
        <v>2.3264</v>
      </c>
      <c r="D1043" s="0" t="n">
        <v>0.51507</v>
      </c>
      <c r="E1043" s="0" t="n">
        <f aca="false">IFERROR((C1043-D1043)/C1043/'Project Inputs and Calcs'!$E$11,0)</f>
        <v>0.0259532611187529</v>
      </c>
    </row>
    <row r="1044" customFormat="false" ht="15" hidden="false" customHeight="false" outlineLevel="0" collapsed="false">
      <c r="A1044" s="0" t="n">
        <v>10</v>
      </c>
      <c r="B1044" s="0" t="n">
        <v>9600</v>
      </c>
      <c r="C1044" s="0" t="n">
        <v>2.3893</v>
      </c>
      <c r="D1044" s="0" t="n">
        <v>0.50655</v>
      </c>
      <c r="E1044" s="0" t="n">
        <f aca="false">IFERROR((C1044-D1044)/C1044/'Project Inputs and Calcs'!$E$11,0)</f>
        <v>0.0262664099666569</v>
      </c>
    </row>
    <row r="1045" customFormat="false" ht="15" hidden="false" customHeight="false" outlineLevel="0" collapsed="false">
      <c r="A1045" s="0" t="n">
        <v>10</v>
      </c>
      <c r="B1045" s="0" t="n">
        <v>9700</v>
      </c>
      <c r="C1045" s="0" t="n">
        <v>2.4528</v>
      </c>
      <c r="D1045" s="0" t="n">
        <v>0.55842</v>
      </c>
      <c r="E1045" s="0" t="n">
        <f aca="false">IFERROR((C1045-D1045)/C1045/'Project Inputs and Calcs'!$E$11,0)</f>
        <v>0.0257444553163731</v>
      </c>
    </row>
    <row r="1046" customFormat="false" ht="15" hidden="false" customHeight="false" outlineLevel="0" collapsed="false">
      <c r="A1046" s="0" t="n">
        <v>10</v>
      </c>
      <c r="B1046" s="0" t="n">
        <v>9800</v>
      </c>
      <c r="C1046" s="0" t="n">
        <v>2.517</v>
      </c>
      <c r="D1046" s="0" t="n">
        <v>0.57686</v>
      </c>
      <c r="E1046" s="0" t="n">
        <f aca="false">IFERROR((C1046-D1046)/C1046/'Project Inputs and Calcs'!$E$11,0)</f>
        <v>0.0256938153886902</v>
      </c>
    </row>
    <row r="1047" customFormat="false" ht="15" hidden="false" customHeight="false" outlineLevel="0" collapsed="false">
      <c r="A1047" s="0" t="n">
        <v>10</v>
      </c>
      <c r="B1047" s="0" t="n">
        <v>9900</v>
      </c>
      <c r="C1047" s="0" t="n">
        <v>2.5819</v>
      </c>
      <c r="D1047" s="0" t="n">
        <v>0.59561</v>
      </c>
      <c r="E1047" s="0" t="n">
        <f aca="false">IFERROR((C1047-D1047)/C1047/'Project Inputs and Calcs'!$E$11,0)</f>
        <v>0.0256437765469874</v>
      </c>
    </row>
    <row r="1048" customFormat="false" ht="15" hidden="false" customHeight="false" outlineLevel="0" collapsed="false">
      <c r="A1048" s="0" t="n">
        <v>10</v>
      </c>
      <c r="B1048" s="0" t="n">
        <v>10000</v>
      </c>
      <c r="C1048" s="0" t="n">
        <v>2.6473</v>
      </c>
      <c r="D1048" s="0" t="n">
        <v>0.61471</v>
      </c>
      <c r="E1048" s="0" t="n">
        <f aca="false">IFERROR((C1048-D1048)/C1048/'Project Inputs and Calcs'!$E$11,0)</f>
        <v>0.0255932459487025</v>
      </c>
    </row>
    <row r="1049" customFormat="false" ht="15" hidden="false" customHeight="false" outlineLevel="0" collapsed="false">
      <c r="A1049" s="0" t="n">
        <v>10</v>
      </c>
      <c r="B1049" s="0" t="n">
        <v>10100</v>
      </c>
      <c r="C1049" s="0" t="n">
        <v>2.7133</v>
      </c>
      <c r="D1049" s="0" t="n">
        <v>0.63415</v>
      </c>
      <c r="E1049" s="0" t="n">
        <f aca="false">IFERROR((C1049-D1049)/C1049/'Project Inputs and Calcs'!$E$11,0)</f>
        <v>0.0255426970847308</v>
      </c>
    </row>
    <row r="1050" customFormat="false" ht="15" hidden="false" customHeight="false" outlineLevel="0" collapsed="false">
      <c r="A1050" s="0" t="n">
        <v>10</v>
      </c>
      <c r="B1050" s="0" t="n">
        <v>10200</v>
      </c>
      <c r="C1050" s="0" t="n">
        <v>2.7799</v>
      </c>
      <c r="D1050" s="0" t="n">
        <v>0.65392</v>
      </c>
      <c r="E1050" s="0" t="n">
        <f aca="false">IFERROR((C1050-D1050)/C1050/'Project Inputs and Calcs'!$E$11,0)</f>
        <v>0.0254922838951041</v>
      </c>
    </row>
    <row r="1051" customFormat="false" ht="15" hidden="false" customHeight="false" outlineLevel="0" collapsed="false">
      <c r="A1051" s="0" t="n">
        <v>10</v>
      </c>
      <c r="B1051" s="0" t="n">
        <v>10300</v>
      </c>
      <c r="C1051" s="0" t="n">
        <v>2.8471</v>
      </c>
      <c r="D1051" s="0" t="n">
        <v>0.67403</v>
      </c>
      <c r="E1051" s="0" t="n">
        <f aca="false">IFERROR((C1051-D1051)/C1051/'Project Inputs and Calcs'!$E$11,0)</f>
        <v>0.0254419116527929</v>
      </c>
    </row>
    <row r="1052" customFormat="false" ht="15" hidden="false" customHeight="false" outlineLevel="0" collapsed="false">
      <c r="A1052" s="0" t="n">
        <v>10</v>
      </c>
      <c r="B1052" s="0" t="n">
        <v>10400</v>
      </c>
      <c r="C1052" s="0" t="n">
        <v>2.915</v>
      </c>
      <c r="D1052" s="0" t="n">
        <v>0.69449</v>
      </c>
      <c r="E1052" s="0" t="n">
        <f aca="false">IFERROR((C1052-D1052)/C1052/'Project Inputs and Calcs'!$E$11,0)</f>
        <v>0.0253917667238422</v>
      </c>
    </row>
    <row r="1053" customFormat="false" ht="15" hidden="false" customHeight="false" outlineLevel="0" collapsed="false">
      <c r="A1053" s="0" t="n">
        <v>10</v>
      </c>
      <c r="B1053" s="0" t="n">
        <v>10500</v>
      </c>
      <c r="C1053" s="0" t="n">
        <v>2.9834</v>
      </c>
      <c r="D1053" s="0" t="n">
        <v>0.71529</v>
      </c>
      <c r="E1053" s="0" t="n">
        <f aca="false">IFERROR((C1053-D1053)/C1053/'Project Inputs and Calcs'!$E$11,0)</f>
        <v>0.0253414448839132</v>
      </c>
    </row>
    <row r="1054" customFormat="false" ht="15" hidden="false" customHeight="false" outlineLevel="0" collapsed="false">
      <c r="A1054" s="0" t="n">
        <v>10</v>
      </c>
      <c r="B1054" s="0" t="n">
        <v>10600</v>
      </c>
      <c r="C1054" s="0" t="n">
        <v>3.0523</v>
      </c>
      <c r="D1054" s="0" t="n">
        <v>0.73645</v>
      </c>
      <c r="E1054" s="0" t="n">
        <f aca="false">IFERROR((C1054-D1054)/C1054/'Project Inputs and Calcs'!$E$11,0)</f>
        <v>0.025290764341644</v>
      </c>
    </row>
    <row r="1055" customFormat="false" ht="15" hidden="false" customHeight="false" outlineLevel="0" collapsed="false">
      <c r="A1055" s="0" t="n">
        <v>10</v>
      </c>
      <c r="B1055" s="0" t="n">
        <v>10700</v>
      </c>
      <c r="C1055" s="0" t="n">
        <v>3.1219</v>
      </c>
      <c r="D1055" s="0" t="n">
        <v>0.75793</v>
      </c>
      <c r="E1055" s="0" t="n">
        <f aca="false">IFERROR((C1055-D1055)/C1055/'Project Inputs and Calcs'!$E$11,0)</f>
        <v>0.0252407187930427</v>
      </c>
    </row>
    <row r="1056" customFormat="false" ht="15" hidden="false" customHeight="false" outlineLevel="0" collapsed="false">
      <c r="A1056" s="0" t="n">
        <v>10</v>
      </c>
      <c r="B1056" s="0" t="n">
        <v>10800</v>
      </c>
      <c r="C1056" s="0" t="n">
        <v>3.192</v>
      </c>
      <c r="D1056" s="0" t="n">
        <v>0.77977</v>
      </c>
      <c r="E1056" s="0" t="n">
        <f aca="false">IFERROR((C1056-D1056)/C1056/'Project Inputs and Calcs'!$E$11,0)</f>
        <v>0.0251903717627402</v>
      </c>
    </row>
    <row r="1057" customFormat="false" ht="15" hidden="false" customHeight="false" outlineLevel="0" collapsed="false">
      <c r="A1057" s="0" t="n">
        <v>10</v>
      </c>
      <c r="B1057" s="0" t="n">
        <v>10900</v>
      </c>
      <c r="C1057" s="0" t="n">
        <v>3.2626</v>
      </c>
      <c r="D1057" s="0" t="n">
        <v>0.80194</v>
      </c>
      <c r="E1057" s="0" t="n">
        <f aca="false">IFERROR((C1057-D1057)/C1057/'Project Inputs and Calcs'!$E$11,0)</f>
        <v>0.0251400723349476</v>
      </c>
    </row>
    <row r="1058" customFormat="false" ht="15" hidden="false" customHeight="false" outlineLevel="0" collapsed="false">
      <c r="A1058" s="0" t="n">
        <v>10</v>
      </c>
      <c r="B1058" s="0" t="n">
        <v>11000</v>
      </c>
      <c r="C1058" s="0" t="n">
        <v>3.3338</v>
      </c>
      <c r="D1058" s="0" t="n">
        <v>0.82446</v>
      </c>
      <c r="E1058" s="0" t="n">
        <f aca="false">IFERROR((C1058-D1058)/C1058/'Project Inputs and Calcs'!$E$11,0)</f>
        <v>0.0250898874157618</v>
      </c>
    </row>
    <row r="1059" customFormat="false" ht="15" hidden="false" customHeight="false" outlineLevel="0" collapsed="false">
      <c r="A1059" s="0" t="n">
        <v>10</v>
      </c>
      <c r="B1059" s="0" t="n">
        <v>11100</v>
      </c>
      <c r="C1059" s="0" t="n">
        <v>3.4055</v>
      </c>
      <c r="D1059" s="0" t="n">
        <v>0.84732</v>
      </c>
      <c r="E1059" s="0" t="n">
        <f aca="false">IFERROR((C1059-D1059)/C1059/'Project Inputs and Calcs'!$E$11,0)</f>
        <v>0.0250396906964225</v>
      </c>
    </row>
    <row r="1060" customFormat="false" ht="15" hidden="false" customHeight="false" outlineLevel="0" collapsed="false">
      <c r="A1060" s="0" t="n">
        <v>10</v>
      </c>
      <c r="B1060" s="0" t="n">
        <v>11200</v>
      </c>
      <c r="C1060" s="0" t="n">
        <v>3.4778</v>
      </c>
      <c r="D1060" s="0" t="n">
        <v>0.87055</v>
      </c>
      <c r="E1060" s="0" t="n">
        <f aca="false">IFERROR((C1060-D1060)/C1060/'Project Inputs and Calcs'!$E$11,0)</f>
        <v>0.0249894569363774</v>
      </c>
    </row>
    <row r="1061" customFormat="false" ht="15" hidden="false" customHeight="false" outlineLevel="0" collapsed="false">
      <c r="A1061" s="0" t="n">
        <v>10</v>
      </c>
      <c r="B1061" s="0" t="n">
        <v>11300</v>
      </c>
      <c r="C1061" s="0" t="n">
        <v>3.5507</v>
      </c>
      <c r="D1061" s="0" t="n">
        <v>0.89412</v>
      </c>
      <c r="E1061" s="0" t="n">
        <f aca="false">IFERROR((C1061-D1061)/C1061/'Project Inputs and Calcs'!$E$11,0)</f>
        <v>0.0249394954985402</v>
      </c>
    </row>
    <row r="1062" customFormat="false" ht="15" hidden="false" customHeight="false" outlineLevel="0" collapsed="false">
      <c r="A1062" s="0" t="n">
        <v>10</v>
      </c>
      <c r="B1062" s="0" t="n">
        <v>11400</v>
      </c>
      <c r="C1062" s="0" t="n">
        <v>3.624</v>
      </c>
      <c r="D1062" s="0" t="n">
        <v>0.91805</v>
      </c>
      <c r="E1062" s="0" t="n">
        <f aca="false">IFERROR((C1062-D1062)/C1062/'Project Inputs and Calcs'!$E$11,0)</f>
        <v>0.0248891648270787</v>
      </c>
    </row>
    <row r="1063" customFormat="false" ht="15" hidden="false" customHeight="false" outlineLevel="0" collapsed="false">
      <c r="A1063" s="0" t="n">
        <v>10</v>
      </c>
      <c r="B1063" s="0" t="n">
        <v>11500</v>
      </c>
      <c r="C1063" s="0" t="n">
        <v>3.6978</v>
      </c>
      <c r="D1063" s="0" t="n">
        <v>0.94232</v>
      </c>
      <c r="E1063" s="0" t="n">
        <f aca="false">IFERROR((C1063-D1063)/C1063/'Project Inputs and Calcs'!$E$11,0)</f>
        <v>0.0248389132276849</v>
      </c>
    </row>
    <row r="1064" customFormat="false" ht="15" hidden="false" customHeight="false" outlineLevel="0" collapsed="false">
      <c r="A1064" s="0" t="n">
        <v>10</v>
      </c>
      <c r="B1064" s="0" t="n">
        <v>11600</v>
      </c>
      <c r="C1064" s="0" t="n">
        <v>3.7722</v>
      </c>
      <c r="D1064" s="0" t="n">
        <v>0.96693</v>
      </c>
      <c r="E1064" s="0" t="n">
        <f aca="false">IFERROR((C1064-D1064)/C1064/'Project Inputs and Calcs'!$E$11,0)</f>
        <v>0.0247889825565983</v>
      </c>
    </row>
    <row r="1065" customFormat="false" ht="15" hidden="false" customHeight="false" outlineLevel="0" collapsed="false">
      <c r="A1065" s="0" t="n">
        <v>10</v>
      </c>
      <c r="B1065" s="0" t="n">
        <v>11700</v>
      </c>
      <c r="C1065" s="0" t="n">
        <v>3.8471</v>
      </c>
      <c r="D1065" s="0" t="n">
        <v>0.99189</v>
      </c>
      <c r="E1065" s="0" t="n">
        <f aca="false">IFERROR((C1065-D1065)/C1065/'Project Inputs and Calcs'!$E$11,0)</f>
        <v>0.0247390675227227</v>
      </c>
    </row>
    <row r="1066" customFormat="false" ht="15" hidden="false" customHeight="false" outlineLevel="0" collapsed="false">
      <c r="A1066" s="0" t="n">
        <v>10</v>
      </c>
      <c r="B1066" s="0" t="n">
        <v>11800</v>
      </c>
      <c r="C1066" s="0" t="n">
        <v>3.9225</v>
      </c>
      <c r="D1066" s="0" t="n">
        <v>1.0172</v>
      </c>
      <c r="E1066" s="0" t="n">
        <f aca="false">IFERROR((C1066-D1066)/C1066/'Project Inputs and Calcs'!$E$11,0)</f>
        <v>0.0246891863182494</v>
      </c>
    </row>
    <row r="1067" customFormat="false" ht="15" hidden="false" customHeight="false" outlineLevel="0" collapsed="false">
      <c r="A1067" s="0" t="n">
        <v>10</v>
      </c>
      <c r="B1067" s="0" t="n">
        <v>11900</v>
      </c>
      <c r="C1067" s="0" t="n">
        <v>3.9983</v>
      </c>
      <c r="D1067" s="0" t="n">
        <v>1.0429</v>
      </c>
      <c r="E1067" s="0" t="n">
        <f aca="false">IFERROR((C1067-D1067)/C1067/'Project Inputs and Calcs'!$E$11,0)</f>
        <v>0.0246388048253841</v>
      </c>
    </row>
    <row r="1068" customFormat="false" ht="15" hidden="false" customHeight="false" outlineLevel="0" collapsed="false">
      <c r="A1068" s="0" t="n">
        <v>10</v>
      </c>
      <c r="B1068" s="0" t="n">
        <v>12000</v>
      </c>
      <c r="C1068" s="0" t="n">
        <v>4.0746</v>
      </c>
      <c r="D1068" s="0" t="n">
        <v>1.0689</v>
      </c>
      <c r="E1068" s="0" t="n">
        <f aca="false">IFERROR((C1068-D1068)/C1068/'Project Inputs and Calcs'!$E$11,0)</f>
        <v>0.0245889167034801</v>
      </c>
    </row>
    <row r="1069" customFormat="false" ht="15" hidden="false" customHeight="false" outlineLevel="0" collapsed="false">
      <c r="A1069" s="0" t="n">
        <v>10</v>
      </c>
      <c r="B1069" s="0" t="n">
        <v>12100</v>
      </c>
      <c r="C1069" s="0" t="n">
        <v>4.1515</v>
      </c>
      <c r="D1069" s="0" t="n">
        <v>1.0953</v>
      </c>
      <c r="E1069" s="0" t="n">
        <f aca="false">IFERROR((C1069-D1069)/C1069/'Project Inputs and Calcs'!$E$11,0)</f>
        <v>0.0245389216748966</v>
      </c>
    </row>
    <row r="1070" customFormat="false" ht="15" hidden="false" customHeight="false" outlineLevel="0" collapsed="false">
      <c r="A1070" s="0" t="n">
        <v>10</v>
      </c>
      <c r="B1070" s="0" t="n">
        <v>12200</v>
      </c>
      <c r="C1070" s="0" t="n">
        <v>4.2288</v>
      </c>
      <c r="D1070" s="0" t="n">
        <v>1.122</v>
      </c>
      <c r="E1070" s="0" t="n">
        <f aca="false">IFERROR((C1070-D1070)/C1070/'Project Inputs and Calcs'!$E$11,0)</f>
        <v>0.0244892167990919</v>
      </c>
    </row>
    <row r="1071" customFormat="false" ht="15" hidden="false" customHeight="false" outlineLevel="0" collapsed="false">
      <c r="A1071" s="0" t="n">
        <v>10</v>
      </c>
      <c r="B1071" s="0" t="n">
        <v>12300</v>
      </c>
      <c r="C1071" s="0" t="n">
        <v>4.3066</v>
      </c>
      <c r="D1071" s="0" t="n">
        <v>1.1491</v>
      </c>
      <c r="E1071" s="0" t="n">
        <f aca="false">IFERROR((C1071-D1071)/C1071/'Project Inputs and Calcs'!$E$11,0)</f>
        <v>0.0244392328054614</v>
      </c>
    </row>
    <row r="1072" customFormat="false" ht="15" hidden="false" customHeight="false" outlineLevel="0" collapsed="false">
      <c r="A1072" s="0" t="n">
        <v>10</v>
      </c>
      <c r="B1072" s="0" t="n">
        <v>12400</v>
      </c>
      <c r="C1072" s="0" t="n">
        <v>4.3848</v>
      </c>
      <c r="D1072" s="0" t="n">
        <v>1.1765</v>
      </c>
      <c r="E1072" s="0" t="n">
        <f aca="false">IFERROR((C1072-D1072)/C1072/'Project Inputs and Calcs'!$E$11,0)</f>
        <v>0.0243895578665694</v>
      </c>
    </row>
    <row r="1073" customFormat="false" ht="15" hidden="false" customHeight="false" outlineLevel="0" collapsed="false">
      <c r="A1073" s="0" t="n">
        <v>10</v>
      </c>
      <c r="B1073" s="0" t="n">
        <v>12500</v>
      </c>
      <c r="C1073" s="0" t="n">
        <v>4.4636</v>
      </c>
      <c r="D1073" s="0" t="n">
        <v>1.2043</v>
      </c>
      <c r="E1073" s="0" t="n">
        <f aca="false">IFERROR((C1073-D1073)/C1073/'Project Inputs and Calcs'!$E$11,0)</f>
        <v>0.0243398452668997</v>
      </c>
    </row>
    <row r="1074" customFormat="false" ht="15" hidden="false" customHeight="false" outlineLevel="0" collapsed="false">
      <c r="A1074" s="0" t="n">
        <v>10</v>
      </c>
      <c r="B1074" s="0" t="n">
        <v>12600</v>
      </c>
      <c r="C1074" s="0" t="n">
        <v>4.5427</v>
      </c>
      <c r="D1074" s="0" t="n">
        <v>1.2324</v>
      </c>
      <c r="E1074" s="0" t="n">
        <f aca="false">IFERROR((C1074-D1074)/C1074/'Project Inputs and Calcs'!$E$11,0)</f>
        <v>0.0242902532267888</v>
      </c>
    </row>
    <row r="1075" customFormat="false" ht="15" hidden="false" customHeight="false" outlineLevel="0" collapsed="false">
      <c r="A1075" s="0" t="n">
        <v>10</v>
      </c>
      <c r="B1075" s="0" t="n">
        <v>12700</v>
      </c>
      <c r="C1075" s="0" t="n">
        <v>4.6223</v>
      </c>
      <c r="D1075" s="0" t="n">
        <v>1.2609</v>
      </c>
      <c r="E1075" s="0" t="n">
        <f aca="false">IFERROR((C1075-D1075)/C1075/'Project Inputs and Calcs'!$E$11,0)</f>
        <v>0.0242404574923018</v>
      </c>
    </row>
    <row r="1076" customFormat="false" ht="15" hidden="false" customHeight="false" outlineLevel="0" collapsed="false">
      <c r="A1076" s="0" t="n">
        <v>10</v>
      </c>
      <c r="B1076" s="0" t="n">
        <v>12800</v>
      </c>
      <c r="C1076" s="0" t="n">
        <v>4.7024</v>
      </c>
      <c r="D1076" s="0" t="n">
        <v>1.2898</v>
      </c>
      <c r="E1076" s="0" t="n">
        <f aca="false">IFERROR((C1076-D1076)/C1076/'Project Inputs and Calcs'!$E$11,0)</f>
        <v>0.0241904842917092</v>
      </c>
    </row>
    <row r="1077" customFormat="false" ht="15" hidden="false" customHeight="false" outlineLevel="0" collapsed="false">
      <c r="A1077" s="0" t="n">
        <v>10</v>
      </c>
      <c r="B1077" s="0" t="n">
        <v>12900</v>
      </c>
      <c r="C1077" s="0" t="n">
        <v>4.7829</v>
      </c>
      <c r="D1077" s="0" t="n">
        <v>1.319</v>
      </c>
      <c r="E1077" s="0" t="n">
        <f aca="false">IFERROR((C1077-D1077)/C1077/'Project Inputs and Calcs'!$E$11,0)</f>
        <v>0.0241408629353182</v>
      </c>
    </row>
    <row r="1078" customFormat="false" ht="15" hidden="false" customHeight="false" outlineLevel="0" collapsed="false">
      <c r="A1078" s="0" t="n">
        <v>10</v>
      </c>
      <c r="B1078" s="0" t="n">
        <v>13000</v>
      </c>
      <c r="C1078" s="0" t="n">
        <v>4.8638</v>
      </c>
      <c r="D1078" s="0" t="n">
        <v>1.3486</v>
      </c>
      <c r="E1078" s="0" t="n">
        <f aca="false">IFERROR((C1078-D1078)/C1078/'Project Inputs and Calcs'!$E$11,0)</f>
        <v>0.0240909028605891</v>
      </c>
    </row>
    <row r="1079" customFormat="false" ht="15" hidden="false" customHeight="false" outlineLevel="0" collapsed="false">
      <c r="A1079" s="0" t="n">
        <v>10</v>
      </c>
      <c r="B1079" s="0" t="n">
        <v>13100</v>
      </c>
      <c r="C1079" s="0" t="n">
        <v>4.9452</v>
      </c>
      <c r="D1079" s="0" t="n">
        <v>1.3785</v>
      </c>
      <c r="E1079" s="0" t="n">
        <f aca="false">IFERROR((C1079-D1079)/C1079/'Project Inputs and Calcs'!$E$11,0)</f>
        <v>0.0240414947828197</v>
      </c>
    </row>
    <row r="1080" customFormat="false" ht="15" hidden="false" customHeight="false" outlineLevel="0" collapsed="false">
      <c r="A1080" s="0" t="n">
        <v>10</v>
      </c>
      <c r="B1080" s="0" t="n">
        <v>13200</v>
      </c>
      <c r="C1080" s="0" t="n">
        <v>5.0269</v>
      </c>
      <c r="D1080" s="0" t="n">
        <v>1.4088</v>
      </c>
      <c r="E1080" s="0" t="n">
        <f aca="false">IFERROR((C1080-D1080)/C1080/'Project Inputs and Calcs'!$E$11,0)</f>
        <v>0.0239915919022327</v>
      </c>
    </row>
    <row r="1081" customFormat="false" ht="15" hidden="false" customHeight="false" outlineLevel="0" collapsed="false">
      <c r="A1081" s="0" t="n">
        <v>10</v>
      </c>
      <c r="B1081" s="0" t="n">
        <v>13300</v>
      </c>
      <c r="C1081" s="0" t="n">
        <v>5.1091</v>
      </c>
      <c r="D1081" s="0" t="n">
        <v>1.4394</v>
      </c>
      <c r="E1081" s="0" t="n">
        <f aca="false">IFERROR((C1081-D1081)/C1081/'Project Inputs and Calcs'!$E$11,0)</f>
        <v>0.0239422468406047</v>
      </c>
    </row>
    <row r="1082" customFormat="false" ht="15" hidden="false" customHeight="false" outlineLevel="0" collapsed="false">
      <c r="A1082" s="0" t="n">
        <v>10</v>
      </c>
      <c r="B1082" s="0" t="n">
        <v>13400</v>
      </c>
      <c r="C1082" s="0" t="n">
        <v>5.1917</v>
      </c>
      <c r="D1082" s="0" t="n">
        <v>1.4513</v>
      </c>
      <c r="E1082" s="0" t="n">
        <f aca="false">IFERROR((C1082-D1082)/C1082/'Project Inputs and Calcs'!$E$11,0)</f>
        <v>0.0240152551187472</v>
      </c>
    </row>
    <row r="1083" customFormat="false" ht="15" hidden="false" customHeight="false" outlineLevel="0" collapsed="false">
      <c r="A1083" s="0" t="n">
        <v>10</v>
      </c>
      <c r="B1083" s="0" t="n">
        <v>13500</v>
      </c>
      <c r="C1083" s="0" t="n">
        <v>5.2747</v>
      </c>
      <c r="D1083" s="0" t="n">
        <v>1.5017</v>
      </c>
      <c r="E1083" s="0" t="n">
        <f aca="false">IFERROR((C1083-D1083)/C1083/'Project Inputs and Calcs'!$E$11,0)</f>
        <v>0.0238433781384091</v>
      </c>
    </row>
    <row r="1084" customFormat="false" ht="15" hidden="false" customHeight="false" outlineLevel="0" collapsed="false">
      <c r="A1084" s="0" t="n">
        <v>10</v>
      </c>
      <c r="B1084" s="0" t="n">
        <v>13600</v>
      </c>
      <c r="C1084" s="0" t="n">
        <v>5.3581</v>
      </c>
      <c r="D1084" s="0" t="n">
        <v>1.5334</v>
      </c>
      <c r="E1084" s="0" t="n">
        <f aca="false">IFERROR((C1084-D1084)/C1084/'Project Inputs and Calcs'!$E$11,0)</f>
        <v>0.0237938821597208</v>
      </c>
    </row>
    <row r="1085" customFormat="false" ht="15" hidden="false" customHeight="false" outlineLevel="0" collapsed="false">
      <c r="A1085" s="0" t="n">
        <v>10</v>
      </c>
      <c r="B1085" s="0" t="n">
        <v>13700</v>
      </c>
      <c r="C1085" s="0" t="n">
        <v>5.4419</v>
      </c>
      <c r="D1085" s="0" t="n">
        <v>1.5654</v>
      </c>
      <c r="E1085" s="0" t="n">
        <f aca="false">IFERROR((C1085-D1085)/C1085/'Project Inputs and Calcs'!$E$11,0)</f>
        <v>0.0237447705152</v>
      </c>
    </row>
    <row r="1086" customFormat="false" ht="15" hidden="false" customHeight="false" outlineLevel="0" collapsed="false">
      <c r="A1086" s="0" t="n">
        <v>10</v>
      </c>
      <c r="B1086" s="0" t="n">
        <v>13800</v>
      </c>
      <c r="C1086" s="0" t="n">
        <v>5.5261</v>
      </c>
      <c r="D1086" s="0" t="n">
        <v>1.5979</v>
      </c>
      <c r="E1086" s="0" t="n">
        <f aca="false">IFERROR((C1086-D1086)/C1086/'Project Inputs and Calcs'!$E$11,0)</f>
        <v>0.0236948299885996</v>
      </c>
    </row>
    <row r="1087" customFormat="false" ht="15" hidden="false" customHeight="false" outlineLevel="0" collapsed="false">
      <c r="A1087" s="0" t="n">
        <v>10</v>
      </c>
      <c r="B1087" s="0" t="n">
        <v>13900</v>
      </c>
      <c r="C1087" s="0" t="n">
        <v>5.6107</v>
      </c>
      <c r="D1087" s="0" t="n">
        <v>1.6306</v>
      </c>
      <c r="E1087" s="0" t="n">
        <f aca="false">IFERROR((C1087-D1087)/C1087/'Project Inputs and Calcs'!$E$11,0)</f>
        <v>0.0236458908870551</v>
      </c>
    </row>
    <row r="1088" customFormat="false" ht="15" hidden="false" customHeight="false" outlineLevel="0" collapsed="false">
      <c r="A1088" s="0" t="n">
        <v>10</v>
      </c>
      <c r="B1088" s="0" t="n">
        <v>14000</v>
      </c>
      <c r="C1088" s="0" t="n">
        <v>5.6956</v>
      </c>
      <c r="D1088" s="0" t="n">
        <v>1.6637</v>
      </c>
      <c r="E1088" s="0" t="n">
        <f aca="false">IFERROR((C1088-D1088)/C1088/'Project Inputs and Calcs'!$E$11,0)</f>
        <v>0.02359657747501</v>
      </c>
    </row>
    <row r="1089" customFormat="false" ht="15" hidden="false" customHeight="false" outlineLevel="0" collapsed="false">
      <c r="A1089" s="0" t="n">
        <v>10</v>
      </c>
      <c r="B1089" s="0" t="n">
        <v>14100</v>
      </c>
      <c r="C1089" s="0" t="n">
        <v>5.7809</v>
      </c>
      <c r="D1089" s="0" t="n">
        <v>1.6881</v>
      </c>
      <c r="E1089" s="0" t="n">
        <f aca="false">IFERROR((C1089-D1089)/C1089/'Project Inputs and Calcs'!$E$11,0)</f>
        <v>0.0235995548559336</v>
      </c>
    </row>
    <row r="1090" customFormat="false" ht="15" hidden="false" customHeight="false" outlineLevel="0" collapsed="false">
      <c r="A1090" s="0" t="n">
        <v>10</v>
      </c>
      <c r="B1090" s="0" t="n">
        <v>14200</v>
      </c>
      <c r="C1090" s="0" t="n">
        <v>5.8666</v>
      </c>
      <c r="D1090" s="0" t="n">
        <v>1.731</v>
      </c>
      <c r="E1090" s="0" t="n">
        <f aca="false">IFERROR((C1090-D1090)/C1090/'Project Inputs and Calcs'!$E$11,0)</f>
        <v>0.0234979942953897</v>
      </c>
    </row>
    <row r="1091" customFormat="false" ht="15" hidden="false" customHeight="false" outlineLevel="0" collapsed="false">
      <c r="A1091" s="0" t="n">
        <v>10</v>
      </c>
      <c r="B1091" s="0" t="n">
        <v>14300</v>
      </c>
      <c r="C1091" s="0" t="n">
        <v>5.9527</v>
      </c>
      <c r="D1091" s="0" t="n">
        <v>1.7652</v>
      </c>
      <c r="E1091" s="0" t="n">
        <f aca="false">IFERROR((C1091-D1091)/C1091/'Project Inputs and Calcs'!$E$11,0)</f>
        <v>0.0234487431473673</v>
      </c>
    </row>
    <row r="1092" customFormat="false" ht="15" hidden="false" customHeight="false" outlineLevel="0" collapsed="false">
      <c r="A1092" s="0" t="n">
        <v>10</v>
      </c>
      <c r="B1092" s="0" t="n">
        <v>14400</v>
      </c>
      <c r="C1092" s="0" t="n">
        <v>6.0391</v>
      </c>
      <c r="D1092" s="0" t="n">
        <v>1.7997</v>
      </c>
      <c r="E1092" s="0" t="n">
        <f aca="false">IFERROR((C1092-D1092)/C1092/'Project Inputs and Calcs'!$E$11,0)</f>
        <v>0.0233997339559427</v>
      </c>
    </row>
    <row r="1093" customFormat="false" ht="15" hidden="false" customHeight="false" outlineLevel="0" collapsed="false">
      <c r="A1093" s="0" t="n">
        <v>10</v>
      </c>
      <c r="B1093" s="0" t="n">
        <v>14500</v>
      </c>
      <c r="C1093" s="0" t="n">
        <v>6.1259</v>
      </c>
      <c r="D1093" s="0" t="n">
        <v>1.8346</v>
      </c>
      <c r="E1093" s="0" t="n">
        <f aca="false">IFERROR((C1093-D1093)/C1093/'Project Inputs and Calcs'!$E$11,0)</f>
        <v>0.0233505824994423</v>
      </c>
    </row>
    <row r="1094" customFormat="false" ht="15" hidden="false" customHeight="false" outlineLevel="0" collapsed="false">
      <c r="A1094" s="0" t="n">
        <v>10</v>
      </c>
      <c r="B1094" s="0" t="n">
        <v>14600</v>
      </c>
      <c r="C1094" s="0" t="n">
        <v>6.213</v>
      </c>
      <c r="D1094" s="0" t="n">
        <v>1.8699</v>
      </c>
      <c r="E1094" s="0" t="n">
        <f aca="false">IFERROR((C1094-D1094)/C1094/'Project Inputs and Calcs'!$E$11,0)</f>
        <v>0.0233011427651698</v>
      </c>
    </row>
    <row r="1095" customFormat="false" ht="15" hidden="false" customHeight="false" outlineLevel="0" collapsed="false">
      <c r="A1095" s="0" t="n">
        <v>10</v>
      </c>
      <c r="B1095" s="0" t="n">
        <v>14700</v>
      </c>
      <c r="C1095" s="0" t="n">
        <v>6.3004</v>
      </c>
      <c r="D1095" s="0" t="n">
        <v>1.9055</v>
      </c>
      <c r="E1095" s="0" t="n">
        <f aca="false">IFERROR((C1095-D1095)/C1095/'Project Inputs and Calcs'!$E$11,0)</f>
        <v>0.0232519628383383</v>
      </c>
    </row>
    <row r="1096" customFormat="false" ht="15" hidden="false" customHeight="false" outlineLevel="0" collapsed="false">
      <c r="A1096" s="0" t="n">
        <v>10</v>
      </c>
      <c r="B1096" s="0" t="n">
        <v>14800</v>
      </c>
      <c r="C1096" s="0" t="n">
        <v>6.3883</v>
      </c>
      <c r="D1096" s="0" t="n">
        <v>1.9414</v>
      </c>
      <c r="E1096" s="0" t="n">
        <f aca="false">IFERROR((C1096-D1096)/C1096/'Project Inputs and Calcs'!$E$11,0)</f>
        <v>0.0232033561354351</v>
      </c>
    </row>
    <row r="1097" customFormat="false" ht="15" hidden="false" customHeight="false" outlineLevel="0" collapsed="false">
      <c r="A1097" s="0" t="n">
        <v>10</v>
      </c>
      <c r="B1097" s="0" t="n">
        <v>14900</v>
      </c>
      <c r="C1097" s="0" t="n">
        <v>6.4764</v>
      </c>
      <c r="D1097" s="0" t="n">
        <v>1.9777</v>
      </c>
      <c r="E1097" s="0" t="n">
        <f aca="false">IFERROR((C1097-D1097)/C1097/'Project Inputs and Calcs'!$E$11,0)</f>
        <v>0.0231543244189159</v>
      </c>
    </row>
    <row r="1098" customFormat="false" ht="15" hidden="false" customHeight="false" outlineLevel="0" collapsed="false">
      <c r="A1098" s="0" t="n">
        <v>10</v>
      </c>
      <c r="B1098" s="0" t="n">
        <v>15000</v>
      </c>
      <c r="C1098" s="0" t="n">
        <v>6.5648</v>
      </c>
      <c r="D1098" s="0" t="n">
        <v>2.0144</v>
      </c>
      <c r="E1098" s="0" t="n">
        <f aca="false">IFERROR((C1098-D1098)/C1098/'Project Inputs and Calcs'!$E$11,0)</f>
        <v>0.0231050450889593</v>
      </c>
    </row>
    <row r="1099" customFormat="false" ht="15" hidden="false" customHeight="false" outlineLevel="0" collapsed="false">
      <c r="A1099" s="0" t="n">
        <v>10</v>
      </c>
      <c r="B1099" s="0" t="n">
        <v>15100</v>
      </c>
      <c r="C1099" s="0" t="n">
        <v>6.6536</v>
      </c>
      <c r="D1099" s="0" t="n">
        <v>2.0514</v>
      </c>
      <c r="E1099" s="0" t="n">
        <f aca="false">IFERROR((C1099-D1099)/C1099/'Project Inputs and Calcs'!$E$11,0)</f>
        <v>0.02305619013266</v>
      </c>
    </row>
    <row r="1100" customFormat="false" ht="15" hidden="false" customHeight="false" outlineLevel="0" collapsed="false">
      <c r="A1100" s="0" t="n">
        <v>10</v>
      </c>
      <c r="B1100" s="0" t="n">
        <v>15200</v>
      </c>
      <c r="C1100" s="0" t="n">
        <v>6.7428</v>
      </c>
      <c r="D1100" s="0" t="n">
        <v>2.0888</v>
      </c>
      <c r="E1100" s="0" t="n">
        <f aca="false">IFERROR((C1100-D1100)/C1100/'Project Inputs and Calcs'!$E$11,0)</f>
        <v>0.0230072571236479</v>
      </c>
    </row>
    <row r="1101" customFormat="false" ht="15" hidden="false" customHeight="false" outlineLevel="0" collapsed="false">
      <c r="A1101" s="0" t="n">
        <v>10</v>
      </c>
      <c r="B1101" s="0" t="n">
        <v>15300</v>
      </c>
      <c r="C1101" s="0" t="n">
        <v>6.8322</v>
      </c>
      <c r="D1101" s="0" t="n">
        <v>2.1265</v>
      </c>
      <c r="E1101" s="0" t="n">
        <f aca="false">IFERROR((C1101-D1101)/C1101/'Project Inputs and Calcs'!$E$11,0)</f>
        <v>0.0229584418879229</v>
      </c>
    </row>
    <row r="1102" customFormat="false" ht="15" hidden="false" customHeight="false" outlineLevel="0" collapsed="false">
      <c r="A1102" s="0" t="n">
        <v>10</v>
      </c>
      <c r="B1102" s="0" t="n">
        <v>15400</v>
      </c>
      <c r="C1102" s="0" t="n">
        <v>6.9219</v>
      </c>
      <c r="D1102" s="0" t="n">
        <v>2.1646</v>
      </c>
      <c r="E1102" s="0" t="n">
        <f aca="false">IFERROR((C1102-D1102)/C1102/'Project Inputs and Calcs'!$E$11,0)</f>
        <v>0.0229094131187487</v>
      </c>
    </row>
    <row r="1103" customFormat="false" ht="15" hidden="false" customHeight="false" outlineLevel="0" collapsed="false">
      <c r="A1103" s="0" t="n">
        <v>10</v>
      </c>
      <c r="B1103" s="0" t="n">
        <v>15500</v>
      </c>
      <c r="C1103" s="0" t="n">
        <v>7.012</v>
      </c>
      <c r="D1103" s="0" t="n">
        <v>2.203</v>
      </c>
      <c r="E1103" s="0" t="n">
        <f aca="false">IFERROR((C1103-D1103)/C1103/'Project Inputs and Calcs'!$E$11,0)</f>
        <v>0.0228608100399315</v>
      </c>
    </row>
    <row r="1104" customFormat="false" ht="15" hidden="false" customHeight="false" outlineLevel="0" collapsed="false">
      <c r="A1104" s="0" t="n">
        <v>10</v>
      </c>
      <c r="B1104" s="0" t="n">
        <v>15600</v>
      </c>
      <c r="C1104" s="0" t="n">
        <v>7.1023</v>
      </c>
      <c r="D1104" s="0" t="n">
        <v>2.2418</v>
      </c>
      <c r="E1104" s="0" t="n">
        <f aca="false">IFERROR((C1104-D1104)/C1104/'Project Inputs and Calcs'!$E$11,0)</f>
        <v>0.0228118590691278</v>
      </c>
    </row>
    <row r="1105" customFormat="false" ht="15" hidden="false" customHeight="false" outlineLevel="0" collapsed="false">
      <c r="A1105" s="0" t="n">
        <v>10</v>
      </c>
      <c r="B1105" s="0" t="n">
        <v>15700</v>
      </c>
      <c r="C1105" s="0" t="n">
        <v>7.193</v>
      </c>
      <c r="D1105" s="0" t="n">
        <v>2.2809</v>
      </c>
      <c r="E1105" s="0" t="n">
        <f aca="false">IFERROR((C1105-D1105)/C1105/'Project Inputs and Calcs'!$E$11,0)</f>
        <v>0.0227633347235738</v>
      </c>
    </row>
    <row r="1106" customFormat="false" ht="15" hidden="false" customHeight="false" outlineLevel="0" collapsed="false">
      <c r="A1106" s="0" t="n">
        <v>10</v>
      </c>
      <c r="B1106" s="0" t="n">
        <v>15800</v>
      </c>
      <c r="C1106" s="0" t="n">
        <v>7.2839</v>
      </c>
      <c r="D1106" s="0" t="n">
        <v>2.3204</v>
      </c>
      <c r="E1106" s="0" t="n">
        <f aca="false">IFERROR((C1106-D1106)/C1106/'Project Inputs and Calcs'!$E$11,0)</f>
        <v>0.0227144798802839</v>
      </c>
    </row>
    <row r="1107" customFormat="false" ht="15" hidden="false" customHeight="false" outlineLevel="0" collapsed="false">
      <c r="A1107" s="0" t="n">
        <v>10</v>
      </c>
      <c r="B1107" s="0" t="n">
        <v>15900</v>
      </c>
      <c r="C1107" s="0" t="n">
        <v>7.3751</v>
      </c>
      <c r="D1107" s="0" t="n">
        <v>2.3602</v>
      </c>
      <c r="E1107" s="0" t="n">
        <f aca="false">IFERROR((C1107-D1107)/C1107/'Project Inputs and Calcs'!$E$11,0)</f>
        <v>0.0226659073549285</v>
      </c>
    </row>
    <row r="1108" customFormat="false" ht="15" hidden="false" customHeight="false" outlineLevel="0" collapsed="false">
      <c r="A1108" s="0" t="n">
        <v>10</v>
      </c>
      <c r="B1108" s="0" t="n">
        <v>16000</v>
      </c>
      <c r="C1108" s="0" t="n">
        <v>7.4666</v>
      </c>
      <c r="D1108" s="0" t="n">
        <v>2.4004</v>
      </c>
      <c r="E1108" s="0" t="n">
        <f aca="false">IFERROR((C1108-D1108)/C1108/'Project Inputs and Calcs'!$E$11,0)</f>
        <v>0.0226171662246984</v>
      </c>
    </row>
    <row r="1109" customFormat="false" ht="15" hidden="false" customHeight="false" outlineLevel="0" collapsed="false">
      <c r="A1109" s="0" t="n">
        <v>10</v>
      </c>
      <c r="B1109" s="0" t="n">
        <v>16100</v>
      </c>
      <c r="C1109" s="0" t="n">
        <v>7.5584</v>
      </c>
      <c r="D1109" s="0" t="n">
        <v>2.441</v>
      </c>
      <c r="E1109" s="0" t="n">
        <f aca="false">IFERROR((C1109-D1109)/C1109/'Project Inputs and Calcs'!$E$11,0)</f>
        <v>0.0225682684165961</v>
      </c>
    </row>
    <row r="1110" customFormat="false" ht="15" hidden="false" customHeight="false" outlineLevel="0" collapsed="false">
      <c r="A1110" s="0" t="n">
        <v>10</v>
      </c>
      <c r="B1110" s="0" t="n">
        <v>16200</v>
      </c>
      <c r="C1110" s="0" t="n">
        <v>7.6505</v>
      </c>
      <c r="D1110" s="0" t="n">
        <v>2.4725</v>
      </c>
      <c r="E1110" s="0" t="n">
        <f aca="false">IFERROR((C1110-D1110)/C1110/'Project Inputs and Calcs'!$E$11,0)</f>
        <v>0.0225606169531403</v>
      </c>
    </row>
    <row r="1111" customFormat="false" ht="15" hidden="false" customHeight="false" outlineLevel="0" collapsed="false">
      <c r="A1111" s="0" t="n">
        <v>10</v>
      </c>
      <c r="B1111" s="0" t="n">
        <v>16300</v>
      </c>
      <c r="C1111" s="0" t="n">
        <v>7.7428</v>
      </c>
      <c r="D1111" s="0" t="n">
        <v>2.5231</v>
      </c>
      <c r="E1111" s="0" t="n">
        <f aca="false">IFERROR((C1111-D1111)/C1111/'Project Inputs and Calcs'!$E$11,0)</f>
        <v>0.0224711990494395</v>
      </c>
    </row>
    <row r="1112" customFormat="false" ht="15" hidden="false" customHeight="false" outlineLevel="0" collapsed="false">
      <c r="A1112" s="0" t="n">
        <v>10</v>
      </c>
      <c r="B1112" s="0" t="n">
        <v>16400</v>
      </c>
      <c r="C1112" s="0" t="n">
        <v>7.8354</v>
      </c>
      <c r="D1112" s="0" t="n">
        <v>2.5647</v>
      </c>
      <c r="E1112" s="0" t="n">
        <f aca="false">IFERROR((C1112-D1112)/C1112/'Project Inputs and Calcs'!$E$11,0)</f>
        <v>0.0224225948898588</v>
      </c>
    </row>
    <row r="1113" customFormat="false" ht="15" hidden="false" customHeight="false" outlineLevel="0" collapsed="false">
      <c r="A1113" s="0" t="n">
        <v>10</v>
      </c>
      <c r="B1113" s="0" t="n">
        <v>16500</v>
      </c>
      <c r="C1113" s="0" t="n">
        <v>7.9282</v>
      </c>
      <c r="D1113" s="0" t="n">
        <v>2.6066</v>
      </c>
      <c r="E1113" s="0" t="n">
        <f aca="false">IFERROR((C1113-D1113)/C1113/'Project Inputs and Calcs'!$E$11,0)</f>
        <v>0.0223741412510616</v>
      </c>
    </row>
    <row r="1114" customFormat="false" ht="15" hidden="false" customHeight="false" outlineLevel="0" collapsed="false">
      <c r="A1114" s="0" t="n">
        <v>10</v>
      </c>
      <c r="B1114" s="0" t="n">
        <v>16600</v>
      </c>
      <c r="C1114" s="0" t="n">
        <v>8.0214</v>
      </c>
      <c r="D1114" s="0" t="n">
        <v>2.6489</v>
      </c>
      <c r="E1114" s="0" t="n">
        <f aca="false">IFERROR((C1114-D1114)/C1114/'Project Inputs and Calcs'!$E$11,0)</f>
        <v>0.0223256954313877</v>
      </c>
    </row>
    <row r="1115" customFormat="false" ht="15" hidden="false" customHeight="false" outlineLevel="0" collapsed="false">
      <c r="A1115" s="0" t="n">
        <v>10</v>
      </c>
      <c r="B1115" s="0" t="n">
        <v>16700</v>
      </c>
      <c r="C1115" s="0" t="n">
        <v>8.1147</v>
      </c>
      <c r="D1115" s="0" t="n">
        <v>2.6915</v>
      </c>
      <c r="E1115" s="0" t="n">
        <f aca="false">IFERROR((C1115-D1115)/C1115/'Project Inputs and Calcs'!$E$11,0)</f>
        <v>0.0222772663602269</v>
      </c>
    </row>
    <row r="1116" customFormat="false" ht="15" hidden="false" customHeight="false" outlineLevel="0" collapsed="false">
      <c r="A1116" s="0" t="n">
        <v>10</v>
      </c>
      <c r="B1116" s="0" t="n">
        <v>16800</v>
      </c>
      <c r="C1116" s="0" t="n">
        <v>8.2083</v>
      </c>
      <c r="D1116" s="0" t="n">
        <v>2.7345</v>
      </c>
      <c r="E1116" s="0" t="n">
        <f aca="false">IFERROR((C1116-D1116)/C1116/'Project Inputs and Calcs'!$E$11,0)</f>
        <v>0.0222287197105369</v>
      </c>
    </row>
    <row r="1117" customFormat="false" ht="15" hidden="false" customHeight="false" outlineLevel="0" collapsed="false">
      <c r="A1117" s="0" t="n">
        <v>10</v>
      </c>
      <c r="B1117" s="0" t="n">
        <v>16900</v>
      </c>
      <c r="C1117" s="0" t="n">
        <v>8.3021</v>
      </c>
      <c r="D1117" s="0" t="n">
        <v>2.7778</v>
      </c>
      <c r="E1117" s="0" t="n">
        <f aca="false">IFERROR((C1117-D1117)/C1117/'Project Inputs and Calcs'!$E$11,0)</f>
        <v>0.0221803318839009</v>
      </c>
    </row>
    <row r="1118" customFormat="false" ht="15" hidden="false" customHeight="false" outlineLevel="0" collapsed="false">
      <c r="A1118" s="0" t="n">
        <v>10</v>
      </c>
      <c r="B1118" s="0" t="n">
        <v>17000</v>
      </c>
      <c r="C1118" s="0" t="n">
        <v>8.3962</v>
      </c>
      <c r="D1118" s="0" t="n">
        <v>2.8215</v>
      </c>
      <c r="E1118" s="0" t="n">
        <f aca="false">IFERROR((C1118-D1118)/C1118/'Project Inputs and Calcs'!$E$11,0)</f>
        <v>0.0221318374185147</v>
      </c>
    </row>
    <row r="1119" customFormat="false" ht="15" hidden="false" customHeight="false" outlineLevel="0" collapsed="false">
      <c r="A1119" s="0" t="n">
        <v>10</v>
      </c>
      <c r="B1119" s="0" t="n">
        <v>17100</v>
      </c>
      <c r="C1119" s="0" t="n">
        <v>8.4906</v>
      </c>
      <c r="D1119" s="0" t="n">
        <v>2.8655</v>
      </c>
      <c r="E1119" s="0" t="n">
        <f aca="false">IFERROR((C1119-D1119)/C1119/'Project Inputs and Calcs'!$E$11,0)</f>
        <v>0.0220836375913756</v>
      </c>
    </row>
    <row r="1120" customFormat="false" ht="15" hidden="false" customHeight="false" outlineLevel="0" collapsed="false">
      <c r="A1120" s="0" t="n">
        <v>10</v>
      </c>
      <c r="B1120" s="0" t="n">
        <v>17200</v>
      </c>
      <c r="C1120" s="0" t="n">
        <v>8.5852</v>
      </c>
      <c r="D1120" s="0" t="n">
        <v>2.9098</v>
      </c>
      <c r="E1120" s="0" t="n">
        <f aca="false">IFERROR((C1120-D1120)/C1120/'Project Inputs and Calcs'!$E$11,0)</f>
        <v>0.0220355961421982</v>
      </c>
    </row>
    <row r="1121" customFormat="false" ht="15" hidden="false" customHeight="false" outlineLevel="0" collapsed="false">
      <c r="A1121" s="0" t="n">
        <v>10</v>
      </c>
      <c r="B1121" s="0" t="n">
        <v>17300</v>
      </c>
      <c r="C1121" s="0" t="n">
        <v>8.6799</v>
      </c>
      <c r="D1121" s="0" t="n">
        <v>2.9546</v>
      </c>
      <c r="E1121" s="0" t="n">
        <f aca="false">IFERROR((C1121-D1121)/C1121/'Project Inputs and Calcs'!$E$11,0)</f>
        <v>0.0219868124440758</v>
      </c>
    </row>
    <row r="1122" customFormat="false" ht="15" hidden="false" customHeight="false" outlineLevel="0" collapsed="false">
      <c r="A1122" s="0" t="n">
        <v>10</v>
      </c>
      <c r="B1122" s="0" t="n">
        <v>17400</v>
      </c>
      <c r="C1122" s="0" t="n">
        <v>8.7748</v>
      </c>
      <c r="D1122" s="0" t="n">
        <v>2.9996</v>
      </c>
      <c r="E1122" s="0" t="n">
        <f aca="false">IFERROR((C1122-D1122)/C1122/'Project Inputs and Calcs'!$E$11,0)</f>
        <v>0.0219385816960691</v>
      </c>
    </row>
    <row r="1123" customFormat="false" ht="15" hidden="false" customHeight="false" outlineLevel="0" collapsed="false">
      <c r="A1123" s="0" t="n">
        <v>10</v>
      </c>
      <c r="B1123" s="0" t="n">
        <v>17500</v>
      </c>
      <c r="C1123" s="0" t="n">
        <v>8.8702</v>
      </c>
      <c r="D1123" s="0" t="n">
        <v>3.0449</v>
      </c>
      <c r="E1123" s="0" t="n">
        <f aca="false">IFERROR((C1123-D1123)/C1123/'Project Inputs and Calcs'!$E$11,0)</f>
        <v>0.0218909006185505</v>
      </c>
    </row>
    <row r="1124" customFormat="false" ht="15" hidden="false" customHeight="false" outlineLevel="0" collapsed="false">
      <c r="A1124" s="0" t="n">
        <v>10</v>
      </c>
      <c r="B1124" s="0" t="n">
        <v>17600</v>
      </c>
      <c r="C1124" s="0" t="n">
        <v>8.9656</v>
      </c>
      <c r="D1124" s="0" t="n">
        <v>3.0907</v>
      </c>
      <c r="E1124" s="0" t="n">
        <f aca="false">IFERROR((C1124-D1124)/C1124/'Project Inputs and Calcs'!$E$11,0)</f>
        <v>0.0218423753011511</v>
      </c>
    </row>
    <row r="1125" customFormat="false" ht="15" hidden="false" customHeight="false" outlineLevel="0" collapsed="false">
      <c r="A1125" s="0" t="n">
        <v>10</v>
      </c>
      <c r="B1125" s="0" t="n">
        <v>17700</v>
      </c>
      <c r="C1125" s="0" t="n">
        <v>9.0612</v>
      </c>
      <c r="D1125" s="0" t="n">
        <v>3.1368</v>
      </c>
      <c r="E1125" s="0" t="n">
        <f aca="false">IFERROR((C1125-D1125)/C1125/'Project Inputs and Calcs'!$E$11,0)</f>
        <v>0.0217940228667285</v>
      </c>
    </row>
    <row r="1126" customFormat="false" ht="15" hidden="false" customHeight="false" outlineLevel="0" collapsed="false">
      <c r="A1126" s="0" t="n">
        <v>10</v>
      </c>
      <c r="B1126" s="0" t="n">
        <v>17800</v>
      </c>
      <c r="C1126" s="0" t="n">
        <v>9.157</v>
      </c>
      <c r="D1126" s="0" t="n">
        <v>3.1832</v>
      </c>
      <c r="E1126" s="0" t="n">
        <f aca="false">IFERROR((C1126-D1126)/C1126/'Project Inputs and Calcs'!$E$11,0)</f>
        <v>0.0217458410687634</v>
      </c>
    </row>
    <row r="1127" customFormat="false" ht="15" hidden="false" customHeight="false" outlineLevel="0" collapsed="false">
      <c r="A1127" s="0" t="n">
        <v>10</v>
      </c>
      <c r="B1127" s="0" t="n">
        <v>17900</v>
      </c>
      <c r="C1127" s="0" t="n">
        <v>9.2531</v>
      </c>
      <c r="D1127" s="0" t="n">
        <v>3.2299</v>
      </c>
      <c r="E1127" s="0" t="n">
        <f aca="false">IFERROR((C1127-D1127)/C1127/'Project Inputs and Calcs'!$E$11,0)</f>
        <v>0.021697953478654</v>
      </c>
    </row>
    <row r="1128" customFormat="false" ht="15" hidden="false" customHeight="false" outlineLevel="0" collapsed="false">
      <c r="A1128" s="0" t="n">
        <v>10</v>
      </c>
      <c r="B1128" s="0" t="n">
        <v>18000</v>
      </c>
      <c r="C1128" s="0" t="n">
        <v>9.3493</v>
      </c>
      <c r="D1128" s="0" t="n">
        <v>3.277</v>
      </c>
      <c r="E1128" s="0" t="n">
        <f aca="false">IFERROR((C1128-D1128)/C1128/'Project Inputs and Calcs'!$E$11,0)</f>
        <v>0.0216497491790829</v>
      </c>
    </row>
    <row r="1129" customFormat="false" ht="15" hidden="false" customHeight="false" outlineLevel="0" collapsed="false">
      <c r="A1129" s="0" t="n">
        <v>10</v>
      </c>
      <c r="B1129" s="0" t="n">
        <v>18100</v>
      </c>
      <c r="C1129" s="0" t="n">
        <v>9.4458</v>
      </c>
      <c r="D1129" s="0" t="n">
        <v>3.3245</v>
      </c>
      <c r="E1129" s="0" t="n">
        <f aca="false">IFERROR((C1129-D1129)/C1129/'Project Inputs and Calcs'!$E$11,0)</f>
        <v>0.0216014877864589</v>
      </c>
    </row>
    <row r="1130" customFormat="false" ht="15" hidden="false" customHeight="false" outlineLevel="0" collapsed="false">
      <c r="A1130" s="0" t="n">
        <v>10</v>
      </c>
      <c r="B1130" s="0" t="n">
        <v>18200</v>
      </c>
      <c r="C1130" s="0" t="n">
        <v>9.5424</v>
      </c>
      <c r="D1130" s="0" t="n">
        <v>3.3722</v>
      </c>
      <c r="E1130" s="0" t="n">
        <f aca="false">IFERROR((C1130-D1130)/C1130/'Project Inputs and Calcs'!$E$11,0)</f>
        <v>0.0215536273194724</v>
      </c>
    </row>
    <row r="1131" customFormat="false" ht="15" hidden="false" customHeight="false" outlineLevel="0" collapsed="false">
      <c r="A1131" s="0" t="n">
        <v>10</v>
      </c>
      <c r="B1131" s="0" t="n">
        <v>18300</v>
      </c>
      <c r="C1131" s="0" t="n">
        <v>9.6391</v>
      </c>
      <c r="D1131" s="0" t="n">
        <v>3.4203</v>
      </c>
      <c r="E1131" s="0" t="n">
        <f aca="false">IFERROR((C1131-D1131)/C1131/'Project Inputs and Calcs'!$E$11,0)</f>
        <v>0.0215054655863445</v>
      </c>
    </row>
    <row r="1132" customFormat="false" ht="15" hidden="false" customHeight="false" outlineLevel="0" collapsed="false">
      <c r="A1132" s="0" t="n">
        <v>10</v>
      </c>
      <c r="B1132" s="0" t="n">
        <v>18400</v>
      </c>
      <c r="C1132" s="0" t="n">
        <v>9.7362</v>
      </c>
      <c r="D1132" s="0" t="n">
        <v>3.4688</v>
      </c>
      <c r="E1132" s="0" t="n">
        <f aca="false">IFERROR((C1132-D1132)/C1132/'Project Inputs and Calcs'!$E$11,0)</f>
        <v>0.0214573789911191</v>
      </c>
    </row>
    <row r="1133" customFormat="false" ht="15" hidden="false" customHeight="false" outlineLevel="0" collapsed="false">
      <c r="A1133" s="0" t="n">
        <v>10</v>
      </c>
      <c r="B1133" s="0" t="n">
        <v>18500</v>
      </c>
      <c r="C1133" s="0" t="n">
        <v>9.8334</v>
      </c>
      <c r="D1133" s="0" t="n">
        <v>3.5176</v>
      </c>
      <c r="E1133" s="0" t="n">
        <f aca="false">IFERROR((C1133-D1133)/C1133/'Project Inputs and Calcs'!$E$11,0)</f>
        <v>0.0214093463773127</v>
      </c>
    </row>
    <row r="1134" customFormat="false" ht="15" hidden="false" customHeight="false" outlineLevel="0" collapsed="false">
      <c r="A1134" s="0" t="n">
        <v>10</v>
      </c>
      <c r="B1134" s="0" t="n">
        <v>18600</v>
      </c>
      <c r="C1134" s="0" t="n">
        <v>9.9307</v>
      </c>
      <c r="D1134" s="0" t="n">
        <v>3.5667</v>
      </c>
      <c r="E1134" s="0" t="n">
        <f aca="false">IFERROR((C1134-D1134)/C1134/'Project Inputs and Calcs'!$E$11,0)</f>
        <v>0.0213613676108767</v>
      </c>
    </row>
    <row r="1135" customFormat="false" ht="15" hidden="false" customHeight="false" outlineLevel="0" collapsed="false">
      <c r="A1135" s="0" t="n">
        <v>10</v>
      </c>
      <c r="B1135" s="0" t="n">
        <v>18700</v>
      </c>
      <c r="C1135" s="0" t="n">
        <v>10.028</v>
      </c>
      <c r="D1135" s="0" t="n">
        <v>3.6161</v>
      </c>
      <c r="E1135" s="0" t="n">
        <f aca="false">IFERROR((C1135-D1135)/C1135/'Project Inputs and Calcs'!$E$11,0)</f>
        <v>0.0213133226964499</v>
      </c>
    </row>
    <row r="1136" customFormat="false" ht="15" hidden="false" customHeight="false" outlineLevel="0" collapsed="false">
      <c r="A1136" s="0" t="n">
        <v>10</v>
      </c>
      <c r="B1136" s="0" t="n">
        <v>18800</v>
      </c>
      <c r="C1136" s="0" t="n">
        <v>10.126</v>
      </c>
      <c r="D1136" s="0" t="n">
        <v>3.6659</v>
      </c>
      <c r="E1136" s="0" t="n">
        <f aca="false">IFERROR((C1136-D1136)/C1136/'Project Inputs and Calcs'!$E$11,0)</f>
        <v>0.0212657186121535</v>
      </c>
    </row>
    <row r="1137" customFormat="false" ht="15" hidden="false" customHeight="false" outlineLevel="0" collapsed="false">
      <c r="A1137" s="0" t="n">
        <v>10</v>
      </c>
      <c r="B1137" s="0" t="n">
        <v>18900</v>
      </c>
      <c r="C1137" s="0" t="n">
        <v>10.224</v>
      </c>
      <c r="D1137" s="0" t="n">
        <v>3.716</v>
      </c>
      <c r="E1137" s="0" t="n">
        <f aca="false">IFERROR((C1137-D1137)/C1137/'Project Inputs and Calcs'!$E$11,0)</f>
        <v>0.0212180490349504</v>
      </c>
    </row>
    <row r="1138" customFormat="false" ht="15" hidden="false" customHeight="false" outlineLevel="0" collapsed="false">
      <c r="A1138" s="0" t="n">
        <v>10</v>
      </c>
      <c r="B1138" s="0" t="n">
        <v>19000</v>
      </c>
      <c r="C1138" s="0" t="n">
        <v>10.322</v>
      </c>
      <c r="D1138" s="0" t="n">
        <v>3.7665</v>
      </c>
      <c r="E1138" s="0" t="n">
        <f aca="false">IFERROR((C1138-D1138)/C1138/'Project Inputs and Calcs'!$E$11,0)</f>
        <v>0.0211699928954337</v>
      </c>
    </row>
    <row r="1139" customFormat="false" ht="15" hidden="false" customHeight="false" outlineLevel="0" collapsed="false">
      <c r="A1139" s="0" t="n">
        <v>10</v>
      </c>
      <c r="B1139" s="0" t="n">
        <v>19100</v>
      </c>
      <c r="C1139" s="0" t="n">
        <v>10.42</v>
      </c>
      <c r="D1139" s="0" t="n">
        <v>3.8173</v>
      </c>
      <c r="E1139" s="0" t="n">
        <f aca="false">IFERROR((C1139-D1139)/C1139/'Project Inputs and Calcs'!$E$11,0)</f>
        <v>0.0211218809980806</v>
      </c>
    </row>
    <row r="1140" customFormat="false" ht="15" hidden="false" customHeight="false" outlineLevel="0" collapsed="false">
      <c r="A1140" s="0" t="n">
        <v>10</v>
      </c>
      <c r="B1140" s="0" t="n">
        <v>19200</v>
      </c>
      <c r="C1140" s="0" t="n">
        <v>10.518</v>
      </c>
      <c r="D1140" s="0" t="n">
        <v>3.8684</v>
      </c>
      <c r="E1140" s="0" t="n">
        <f aca="false">IFERROR((C1140-D1140)/C1140/'Project Inputs and Calcs'!$E$11,0)</f>
        <v>0.0210737149014388</v>
      </c>
    </row>
    <row r="1141" customFormat="false" ht="15" hidden="false" customHeight="false" outlineLevel="0" collapsed="false">
      <c r="A1141" s="0" t="n">
        <v>10</v>
      </c>
      <c r="B1141" s="0" t="n">
        <v>19300</v>
      </c>
      <c r="C1141" s="0" t="n">
        <v>10.616</v>
      </c>
      <c r="D1141" s="0" t="n">
        <v>3.9199</v>
      </c>
      <c r="E1141" s="0" t="n">
        <f aca="false">IFERROR((C1141-D1141)/C1141/'Project Inputs and Calcs'!$E$11,0)</f>
        <v>0.0210251821150465</v>
      </c>
    </row>
    <row r="1142" customFormat="false" ht="15" hidden="false" customHeight="false" outlineLevel="0" collapsed="false">
      <c r="A1142" s="0" t="n">
        <v>10</v>
      </c>
      <c r="B1142" s="0" t="n">
        <v>19400</v>
      </c>
      <c r="C1142" s="0" t="n">
        <v>10.715</v>
      </c>
      <c r="D1142" s="0" t="n">
        <v>3.9716</v>
      </c>
      <c r="E1142" s="0" t="n">
        <f aca="false">IFERROR((C1142-D1142)/C1142/'Project Inputs and Calcs'!$E$11,0)</f>
        <v>0.0209780681287914</v>
      </c>
    </row>
    <row r="1143" customFormat="false" ht="15" hidden="false" customHeight="false" outlineLevel="0" collapsed="false">
      <c r="A1143" s="0" t="n">
        <v>10</v>
      </c>
      <c r="B1143" s="0" t="n">
        <v>19500</v>
      </c>
      <c r="C1143" s="0" t="n">
        <v>10.814</v>
      </c>
      <c r="D1143" s="0" t="n">
        <v>4.0237</v>
      </c>
      <c r="E1143" s="0" t="n">
        <f aca="false">IFERROR((C1143-D1143)/C1143/'Project Inputs and Calcs'!$E$11,0)</f>
        <v>0.0209305838111091</v>
      </c>
    </row>
    <row r="1144" customFormat="false" ht="15" hidden="false" customHeight="false" outlineLevel="0" collapsed="false">
      <c r="A1144" s="0" t="n">
        <v>10</v>
      </c>
      <c r="B1144" s="0" t="n">
        <v>19600</v>
      </c>
      <c r="C1144" s="0" t="n">
        <v>10.912</v>
      </c>
      <c r="D1144" s="0" t="n">
        <v>4.0761</v>
      </c>
      <c r="E1144" s="0" t="n">
        <f aca="false">IFERROR((C1144-D1144)/C1144/'Project Inputs and Calcs'!$E$11,0)</f>
        <v>0.020881903714565</v>
      </c>
    </row>
    <row r="1145" customFormat="false" ht="15" hidden="false" customHeight="false" outlineLevel="0" collapsed="false">
      <c r="A1145" s="0" t="n">
        <v>10</v>
      </c>
      <c r="B1145" s="0" t="n">
        <v>19700</v>
      </c>
      <c r="C1145" s="0" t="n">
        <v>11.011</v>
      </c>
      <c r="D1145" s="0" t="n">
        <v>4.1289</v>
      </c>
      <c r="E1145" s="0" t="n">
        <f aca="false">IFERROR((C1145-D1145)/C1145/'Project Inputs and Calcs'!$E$11,0)</f>
        <v>0.0208340144703781</v>
      </c>
    </row>
    <row r="1146" customFormat="false" ht="15" hidden="false" customHeight="false" outlineLevel="0" collapsed="false">
      <c r="A1146" s="0" t="n">
        <v>10</v>
      </c>
      <c r="B1146" s="0" t="n">
        <v>19800</v>
      </c>
      <c r="C1146" s="0" t="n">
        <v>11.11</v>
      </c>
      <c r="D1146" s="0" t="n">
        <v>4.182</v>
      </c>
      <c r="E1146" s="0" t="n">
        <f aca="false">IFERROR((C1146-D1146)/C1146/'Project Inputs and Calcs'!$E$11,0)</f>
        <v>0.0207860786078608</v>
      </c>
    </row>
    <row r="1147" customFormat="false" ht="15" hidden="false" customHeight="false" outlineLevel="0" collapsed="false">
      <c r="A1147" s="0" t="n">
        <v>10</v>
      </c>
      <c r="B1147" s="0" t="n">
        <v>19900</v>
      </c>
      <c r="C1147" s="0" t="n">
        <v>11.21</v>
      </c>
      <c r="D1147" s="0" t="n">
        <v>4.2354</v>
      </c>
      <c r="E1147" s="0" t="n">
        <f aca="false">IFERROR((C1147-D1147)/C1147/'Project Inputs and Calcs'!$E$11,0)</f>
        <v>0.0207392209336902</v>
      </c>
    </row>
    <row r="1148" customFormat="false" ht="15" hidden="false" customHeight="false" outlineLevel="0" collapsed="false">
      <c r="A1148" s="0" t="n">
        <v>10</v>
      </c>
      <c r="B1148" s="0" t="n">
        <v>20000</v>
      </c>
      <c r="C1148" s="0" t="n">
        <v>11.309</v>
      </c>
      <c r="D1148" s="0" t="n">
        <v>4.2892</v>
      </c>
      <c r="E1148" s="0" t="n">
        <f aca="false">IFERROR((C1148-D1148)/C1148/'Project Inputs and Calcs'!$E$11,0)</f>
        <v>0.0206908951572494</v>
      </c>
    </row>
    <row r="1149" customFormat="false" ht="15" hidden="false" customHeight="false" outlineLevel="0" collapsed="false">
      <c r="A1149" s="0" t="n">
        <v>11</v>
      </c>
      <c r="B1149" s="0" t="n">
        <v>1000</v>
      </c>
      <c r="C1149" s="0" t="s">
        <v>155</v>
      </c>
      <c r="D1149" s="0" t="s">
        <v>155</v>
      </c>
      <c r="E1149" s="0" t="n">
        <f aca="false">IFERROR((C1149-D1149)/C1149/'Project Inputs and Calcs'!$E$11,0)</f>
        <v>0</v>
      </c>
    </row>
    <row r="1150" customFormat="false" ht="15" hidden="false" customHeight="false" outlineLevel="0" collapsed="false">
      <c r="A1150" s="0" t="n">
        <v>11</v>
      </c>
      <c r="B1150" s="0" t="n">
        <v>1100</v>
      </c>
      <c r="C1150" s="0" t="s">
        <v>155</v>
      </c>
      <c r="D1150" s="0" t="s">
        <v>155</v>
      </c>
      <c r="E1150" s="0" t="n">
        <f aca="false">IFERROR((C1150-D1150)/C1150/'Project Inputs and Calcs'!$E$11,0)</f>
        <v>0</v>
      </c>
    </row>
    <row r="1151" customFormat="false" ht="15" hidden="false" customHeight="false" outlineLevel="0" collapsed="false">
      <c r="A1151" s="0" t="n">
        <v>11</v>
      </c>
      <c r="B1151" s="0" t="n">
        <v>1200</v>
      </c>
      <c r="C1151" s="0" t="s">
        <v>155</v>
      </c>
      <c r="D1151" s="0" t="s">
        <v>155</v>
      </c>
      <c r="E1151" s="0" t="n">
        <f aca="false">IFERROR((C1151-D1151)/C1151/'Project Inputs and Calcs'!$E$11,0)</f>
        <v>0</v>
      </c>
    </row>
    <row r="1152" customFormat="false" ht="15" hidden="false" customHeight="false" outlineLevel="0" collapsed="false">
      <c r="A1152" s="0" t="n">
        <v>11</v>
      </c>
      <c r="B1152" s="0" t="n">
        <v>1300</v>
      </c>
      <c r="C1152" s="0" t="s">
        <v>155</v>
      </c>
      <c r="D1152" s="0" t="s">
        <v>155</v>
      </c>
      <c r="E1152" s="0" t="n">
        <f aca="false">IFERROR((C1152-D1152)/C1152/'Project Inputs and Calcs'!$E$11,0)</f>
        <v>0</v>
      </c>
    </row>
    <row r="1153" customFormat="false" ht="15" hidden="false" customHeight="false" outlineLevel="0" collapsed="false">
      <c r="A1153" s="0" t="n">
        <v>11</v>
      </c>
      <c r="B1153" s="0" t="n">
        <v>1400</v>
      </c>
      <c r="C1153" s="0" t="s">
        <v>155</v>
      </c>
      <c r="D1153" s="0" t="s">
        <v>155</v>
      </c>
      <c r="E1153" s="0" t="n">
        <f aca="false">IFERROR((C1153-D1153)/C1153/'Project Inputs and Calcs'!$E$11,0)</f>
        <v>0</v>
      </c>
    </row>
    <row r="1154" customFormat="false" ht="15" hidden="false" customHeight="false" outlineLevel="0" collapsed="false">
      <c r="A1154" s="0" t="n">
        <v>11</v>
      </c>
      <c r="B1154" s="0" t="n">
        <v>1500</v>
      </c>
      <c r="C1154" s="0" t="s">
        <v>155</v>
      </c>
      <c r="D1154" s="0" t="s">
        <v>155</v>
      </c>
      <c r="E1154" s="0" t="n">
        <f aca="false">IFERROR((C1154-D1154)/C1154/'Project Inputs and Calcs'!$E$11,0)</f>
        <v>0</v>
      </c>
    </row>
    <row r="1155" customFormat="false" ht="15" hidden="false" customHeight="false" outlineLevel="0" collapsed="false">
      <c r="A1155" s="0" t="n">
        <v>11</v>
      </c>
      <c r="B1155" s="0" t="n">
        <v>1600</v>
      </c>
      <c r="C1155" s="0" t="s">
        <v>155</v>
      </c>
      <c r="D1155" s="0" t="s">
        <v>155</v>
      </c>
      <c r="E1155" s="0" t="n">
        <f aca="false">IFERROR((C1155-D1155)/C1155/'Project Inputs and Calcs'!$E$11,0)</f>
        <v>0</v>
      </c>
    </row>
    <row r="1156" customFormat="false" ht="15" hidden="false" customHeight="false" outlineLevel="0" collapsed="false">
      <c r="A1156" s="0" t="n">
        <v>11</v>
      </c>
      <c r="B1156" s="0" t="n">
        <v>1700</v>
      </c>
      <c r="C1156" s="0" t="s">
        <v>155</v>
      </c>
      <c r="D1156" s="0" t="s">
        <v>155</v>
      </c>
      <c r="E1156" s="0" t="n">
        <f aca="false">IFERROR((C1156-D1156)/C1156/'Project Inputs and Calcs'!$E$11,0)</f>
        <v>0</v>
      </c>
    </row>
    <row r="1157" customFormat="false" ht="15" hidden="false" customHeight="false" outlineLevel="0" collapsed="false">
      <c r="A1157" s="0" t="n">
        <v>11</v>
      </c>
      <c r="B1157" s="0" t="n">
        <v>1800</v>
      </c>
      <c r="C1157" s="0" t="s">
        <v>155</v>
      </c>
      <c r="D1157" s="0" t="s">
        <v>155</v>
      </c>
      <c r="E1157" s="0" t="n">
        <f aca="false">IFERROR((C1157-D1157)/C1157/'Project Inputs and Calcs'!$E$11,0)</f>
        <v>0</v>
      </c>
    </row>
    <row r="1158" customFormat="false" ht="15" hidden="false" customHeight="false" outlineLevel="0" collapsed="false">
      <c r="A1158" s="0" t="n">
        <v>11</v>
      </c>
      <c r="B1158" s="0" t="n">
        <v>1900</v>
      </c>
      <c r="C1158" s="0" t="s">
        <v>155</v>
      </c>
      <c r="D1158" s="0" t="s">
        <v>155</v>
      </c>
      <c r="E1158" s="0" t="n">
        <f aca="false">IFERROR((C1158-D1158)/C1158/'Project Inputs and Calcs'!$E$11,0)</f>
        <v>0</v>
      </c>
    </row>
    <row r="1159" customFormat="false" ht="15" hidden="false" customHeight="false" outlineLevel="0" collapsed="false">
      <c r="A1159" s="0" t="n">
        <v>11</v>
      </c>
      <c r="B1159" s="0" t="n">
        <v>2000</v>
      </c>
      <c r="C1159" s="0" t="s">
        <v>155</v>
      </c>
      <c r="D1159" s="0" t="s">
        <v>155</v>
      </c>
      <c r="E1159" s="0" t="n">
        <f aca="false">IFERROR((C1159-D1159)/C1159/'Project Inputs and Calcs'!$E$11,0)</f>
        <v>0</v>
      </c>
    </row>
    <row r="1160" customFormat="false" ht="15" hidden="false" customHeight="false" outlineLevel="0" collapsed="false">
      <c r="A1160" s="0" t="n">
        <v>11</v>
      </c>
      <c r="B1160" s="0" t="n">
        <v>2100</v>
      </c>
      <c r="C1160" s="0" t="s">
        <v>155</v>
      </c>
      <c r="D1160" s="0" t="s">
        <v>155</v>
      </c>
      <c r="E1160" s="0" t="n">
        <f aca="false">IFERROR((C1160-D1160)/C1160/'Project Inputs and Calcs'!$E$11,0)</f>
        <v>0</v>
      </c>
    </row>
    <row r="1161" customFormat="false" ht="15" hidden="false" customHeight="false" outlineLevel="0" collapsed="false">
      <c r="A1161" s="0" t="n">
        <v>11</v>
      </c>
      <c r="B1161" s="0" t="n">
        <v>2200</v>
      </c>
      <c r="C1161" s="0" t="s">
        <v>155</v>
      </c>
      <c r="D1161" s="0" t="s">
        <v>155</v>
      </c>
      <c r="E1161" s="0" t="n">
        <f aca="false">IFERROR((C1161-D1161)/C1161/'Project Inputs and Calcs'!$E$11,0)</f>
        <v>0</v>
      </c>
    </row>
    <row r="1162" customFormat="false" ht="15" hidden="false" customHeight="false" outlineLevel="0" collapsed="false">
      <c r="A1162" s="0" t="n">
        <v>11</v>
      </c>
      <c r="B1162" s="0" t="n">
        <v>2300</v>
      </c>
      <c r="C1162" s="0" t="s">
        <v>155</v>
      </c>
      <c r="D1162" s="0" t="s">
        <v>155</v>
      </c>
      <c r="E1162" s="0" t="n">
        <f aca="false">IFERROR((C1162-D1162)/C1162/'Project Inputs and Calcs'!$E$11,0)</f>
        <v>0</v>
      </c>
    </row>
    <row r="1163" customFormat="false" ht="15" hidden="false" customHeight="false" outlineLevel="0" collapsed="false">
      <c r="A1163" s="0" t="n">
        <v>11</v>
      </c>
      <c r="B1163" s="0" t="n">
        <v>2400</v>
      </c>
      <c r="C1163" s="0" t="s">
        <v>155</v>
      </c>
      <c r="D1163" s="0" t="s">
        <v>155</v>
      </c>
      <c r="E1163" s="0" t="n">
        <f aca="false">IFERROR((C1163-D1163)/C1163/'Project Inputs and Calcs'!$E$11,0)</f>
        <v>0</v>
      </c>
    </row>
    <row r="1164" customFormat="false" ht="15" hidden="false" customHeight="false" outlineLevel="0" collapsed="false">
      <c r="A1164" s="0" t="n">
        <v>11</v>
      </c>
      <c r="B1164" s="0" t="n">
        <v>2500</v>
      </c>
      <c r="C1164" s="0" t="s">
        <v>155</v>
      </c>
      <c r="D1164" s="0" t="s">
        <v>155</v>
      </c>
      <c r="E1164" s="0" t="n">
        <f aca="false">IFERROR((C1164-D1164)/C1164/'Project Inputs and Calcs'!$E$11,0)</f>
        <v>0</v>
      </c>
    </row>
    <row r="1165" customFormat="false" ht="15" hidden="false" customHeight="false" outlineLevel="0" collapsed="false">
      <c r="A1165" s="0" t="n">
        <v>11</v>
      </c>
      <c r="B1165" s="0" t="n">
        <v>2600</v>
      </c>
      <c r="C1165" s="0" t="s">
        <v>155</v>
      </c>
      <c r="D1165" s="0" t="s">
        <v>155</v>
      </c>
      <c r="E1165" s="0" t="n">
        <f aca="false">IFERROR((C1165-D1165)/C1165/'Project Inputs and Calcs'!$E$11,0)</f>
        <v>0</v>
      </c>
    </row>
    <row r="1166" customFormat="false" ht="15" hidden="false" customHeight="false" outlineLevel="0" collapsed="false">
      <c r="A1166" s="0" t="n">
        <v>11</v>
      </c>
      <c r="B1166" s="0" t="n">
        <v>2700</v>
      </c>
      <c r="C1166" s="0" t="s">
        <v>155</v>
      </c>
      <c r="D1166" s="0" t="s">
        <v>155</v>
      </c>
      <c r="E1166" s="0" t="n">
        <f aca="false">IFERROR((C1166-D1166)/C1166/'Project Inputs and Calcs'!$E$11,0)</f>
        <v>0</v>
      </c>
    </row>
    <row r="1167" customFormat="false" ht="15" hidden="false" customHeight="false" outlineLevel="0" collapsed="false">
      <c r="A1167" s="0" t="n">
        <v>11</v>
      </c>
      <c r="B1167" s="0" t="n">
        <v>2800</v>
      </c>
      <c r="C1167" s="0" t="s">
        <v>155</v>
      </c>
      <c r="D1167" s="0" t="s">
        <v>155</v>
      </c>
      <c r="E1167" s="0" t="n">
        <f aca="false">IFERROR((C1167-D1167)/C1167/'Project Inputs and Calcs'!$E$11,0)</f>
        <v>0</v>
      </c>
    </row>
    <row r="1168" customFormat="false" ht="15" hidden="false" customHeight="false" outlineLevel="0" collapsed="false">
      <c r="A1168" s="0" t="n">
        <v>11</v>
      </c>
      <c r="B1168" s="0" t="n">
        <v>2900</v>
      </c>
      <c r="C1168" s="0" t="s">
        <v>155</v>
      </c>
      <c r="D1168" s="0" t="s">
        <v>155</v>
      </c>
      <c r="E1168" s="0" t="n">
        <f aca="false">IFERROR((C1168-D1168)/C1168/'Project Inputs and Calcs'!$E$11,0)</f>
        <v>0</v>
      </c>
    </row>
    <row r="1169" customFormat="false" ht="15" hidden="false" customHeight="false" outlineLevel="0" collapsed="false">
      <c r="A1169" s="0" t="n">
        <v>11</v>
      </c>
      <c r="B1169" s="0" t="n">
        <v>3000</v>
      </c>
      <c r="C1169" s="0" t="s">
        <v>155</v>
      </c>
      <c r="D1169" s="0" t="s">
        <v>155</v>
      </c>
      <c r="E1169" s="0" t="n">
        <f aca="false">IFERROR((C1169-D1169)/C1169/'Project Inputs and Calcs'!$E$11,0)</f>
        <v>0</v>
      </c>
    </row>
    <row r="1170" customFormat="false" ht="15" hidden="false" customHeight="false" outlineLevel="0" collapsed="false">
      <c r="A1170" s="0" t="n">
        <v>11</v>
      </c>
      <c r="B1170" s="0" t="n">
        <v>3100</v>
      </c>
      <c r="C1170" s="0" t="s">
        <v>155</v>
      </c>
      <c r="D1170" s="0" t="s">
        <v>155</v>
      </c>
      <c r="E1170" s="0" t="n">
        <f aca="false">IFERROR((C1170-D1170)/C1170/'Project Inputs and Calcs'!$E$11,0)</f>
        <v>0</v>
      </c>
    </row>
    <row r="1171" customFormat="false" ht="15" hidden="false" customHeight="false" outlineLevel="0" collapsed="false">
      <c r="A1171" s="0" t="n">
        <v>11</v>
      </c>
      <c r="B1171" s="0" t="n">
        <v>3200</v>
      </c>
      <c r="C1171" s="0" t="n">
        <v>0.023839</v>
      </c>
      <c r="D1171" s="0" t="s">
        <v>155</v>
      </c>
      <c r="E1171" s="0" t="n">
        <f aca="false">IFERROR((C1171-D1171)/C1171/'Project Inputs and Calcs'!$E$11,0)</f>
        <v>0</v>
      </c>
    </row>
    <row r="1172" customFormat="false" ht="15" hidden="false" customHeight="false" outlineLevel="0" collapsed="false">
      <c r="A1172" s="0" t="n">
        <v>11</v>
      </c>
      <c r="B1172" s="0" t="n">
        <v>3300</v>
      </c>
      <c r="C1172" s="0" t="n">
        <v>0.032965</v>
      </c>
      <c r="D1172" s="0" t="s">
        <v>155</v>
      </c>
      <c r="E1172" s="0" t="n">
        <f aca="false">IFERROR((C1172-D1172)/C1172/'Project Inputs and Calcs'!$E$11,0)</f>
        <v>0</v>
      </c>
    </row>
    <row r="1173" customFormat="false" ht="15" hidden="false" customHeight="false" outlineLevel="0" collapsed="false">
      <c r="A1173" s="0" t="n">
        <v>11</v>
      </c>
      <c r="B1173" s="0" t="n">
        <v>3400</v>
      </c>
      <c r="C1173" s="0" t="n">
        <v>0.043518</v>
      </c>
      <c r="D1173" s="0" t="s">
        <v>155</v>
      </c>
      <c r="E1173" s="0" t="n">
        <f aca="false">IFERROR((C1173-D1173)/C1173/'Project Inputs and Calcs'!$E$11,0)</f>
        <v>0</v>
      </c>
    </row>
    <row r="1174" customFormat="false" ht="15" hidden="false" customHeight="false" outlineLevel="0" collapsed="false">
      <c r="A1174" s="0" t="n">
        <v>11</v>
      </c>
      <c r="B1174" s="0" t="n">
        <v>3500</v>
      </c>
      <c r="C1174" s="0" t="n">
        <v>0.055496</v>
      </c>
      <c r="D1174" s="0" t="s">
        <v>155</v>
      </c>
      <c r="E1174" s="0" t="n">
        <f aca="false">IFERROR((C1174-D1174)/C1174/'Project Inputs and Calcs'!$E$11,0)</f>
        <v>0</v>
      </c>
    </row>
    <row r="1175" customFormat="false" ht="15" hidden="false" customHeight="false" outlineLevel="0" collapsed="false">
      <c r="A1175" s="0" t="n">
        <v>11</v>
      </c>
      <c r="B1175" s="0" t="n">
        <v>3600</v>
      </c>
      <c r="C1175" s="0" t="n">
        <v>0.068874</v>
      </c>
      <c r="D1175" s="0" t="s">
        <v>155</v>
      </c>
      <c r="E1175" s="0" t="n">
        <f aca="false">IFERROR((C1175-D1175)/C1175/'Project Inputs and Calcs'!$E$11,0)</f>
        <v>0</v>
      </c>
    </row>
    <row r="1176" customFormat="false" ht="15" hidden="false" customHeight="false" outlineLevel="0" collapsed="false">
      <c r="A1176" s="0" t="n">
        <v>11</v>
      </c>
      <c r="B1176" s="0" t="n">
        <v>3700</v>
      </c>
      <c r="C1176" s="0" t="n">
        <v>0.083632</v>
      </c>
      <c r="D1176" s="0" t="s">
        <v>155</v>
      </c>
      <c r="E1176" s="0" t="n">
        <f aca="false">IFERROR((C1176-D1176)/C1176/'Project Inputs and Calcs'!$E$11,0)</f>
        <v>0</v>
      </c>
    </row>
    <row r="1177" customFormat="false" ht="15" hidden="false" customHeight="false" outlineLevel="0" collapsed="false">
      <c r="A1177" s="0" t="n">
        <v>11</v>
      </c>
      <c r="B1177" s="0" t="n">
        <v>3800</v>
      </c>
      <c r="C1177" s="0" t="n">
        <v>0.099754</v>
      </c>
      <c r="D1177" s="0" t="s">
        <v>155</v>
      </c>
      <c r="E1177" s="0" t="n">
        <f aca="false">IFERROR((C1177-D1177)/C1177/'Project Inputs and Calcs'!$E$11,0)</f>
        <v>0</v>
      </c>
    </row>
    <row r="1178" customFormat="false" ht="15" hidden="false" customHeight="false" outlineLevel="0" collapsed="false">
      <c r="A1178" s="0" t="n">
        <v>11</v>
      </c>
      <c r="B1178" s="0" t="n">
        <v>3900</v>
      </c>
      <c r="C1178" s="0" t="n">
        <v>0.11724</v>
      </c>
      <c r="D1178" s="0" t="s">
        <v>155</v>
      </c>
      <c r="E1178" s="0" t="n">
        <f aca="false">IFERROR((C1178-D1178)/C1178/'Project Inputs and Calcs'!$E$11,0)</f>
        <v>0</v>
      </c>
    </row>
    <row r="1179" customFormat="false" ht="15" hidden="false" customHeight="false" outlineLevel="0" collapsed="false">
      <c r="A1179" s="0" t="n">
        <v>11</v>
      </c>
      <c r="B1179" s="0" t="n">
        <v>4000</v>
      </c>
      <c r="C1179" s="0" t="n">
        <v>0.13605</v>
      </c>
      <c r="D1179" s="0" t="s">
        <v>155</v>
      </c>
      <c r="E1179" s="0" t="n">
        <f aca="false">IFERROR((C1179-D1179)/C1179/'Project Inputs and Calcs'!$E$11,0)</f>
        <v>0</v>
      </c>
    </row>
    <row r="1180" customFormat="false" ht="15" hidden="false" customHeight="false" outlineLevel="0" collapsed="false">
      <c r="A1180" s="0" t="n">
        <v>11</v>
      </c>
      <c r="B1180" s="0" t="n">
        <v>4100</v>
      </c>
      <c r="C1180" s="0" t="n">
        <v>0.15619</v>
      </c>
      <c r="D1180" s="0" t="s">
        <v>155</v>
      </c>
      <c r="E1180" s="0" t="n">
        <f aca="false">IFERROR((C1180-D1180)/C1180/'Project Inputs and Calcs'!$E$11,0)</f>
        <v>0</v>
      </c>
    </row>
    <row r="1181" customFormat="false" ht="15" hidden="false" customHeight="false" outlineLevel="0" collapsed="false">
      <c r="A1181" s="0" t="n">
        <v>11</v>
      </c>
      <c r="B1181" s="0" t="n">
        <v>4200</v>
      </c>
      <c r="C1181" s="0" t="n">
        <v>0.17757</v>
      </c>
      <c r="D1181" s="0" t="s">
        <v>155</v>
      </c>
      <c r="E1181" s="0" t="n">
        <f aca="false">IFERROR((C1181-D1181)/C1181/'Project Inputs and Calcs'!$E$11,0)</f>
        <v>0</v>
      </c>
    </row>
    <row r="1182" customFormat="false" ht="15" hidden="false" customHeight="false" outlineLevel="0" collapsed="false">
      <c r="A1182" s="0" t="n">
        <v>11</v>
      </c>
      <c r="B1182" s="0" t="n">
        <v>4300</v>
      </c>
      <c r="C1182" s="0" t="n">
        <v>0.20036</v>
      </c>
      <c r="D1182" s="0" t="s">
        <v>155</v>
      </c>
      <c r="E1182" s="0" t="n">
        <f aca="false">IFERROR((C1182-D1182)/C1182/'Project Inputs and Calcs'!$E$11,0)</f>
        <v>0</v>
      </c>
    </row>
    <row r="1183" customFormat="false" ht="15" hidden="false" customHeight="false" outlineLevel="0" collapsed="false">
      <c r="A1183" s="0" t="n">
        <v>11</v>
      </c>
      <c r="B1183" s="0" t="n">
        <v>4400</v>
      </c>
      <c r="C1183" s="0" t="n">
        <v>0.22437</v>
      </c>
      <c r="D1183" s="0" t="s">
        <v>155</v>
      </c>
      <c r="E1183" s="0" t="n">
        <f aca="false">IFERROR((C1183-D1183)/C1183/'Project Inputs and Calcs'!$E$11,0)</f>
        <v>0</v>
      </c>
    </row>
    <row r="1184" customFormat="false" ht="15" hidden="false" customHeight="false" outlineLevel="0" collapsed="false">
      <c r="A1184" s="0" t="n">
        <v>11</v>
      </c>
      <c r="B1184" s="0" t="n">
        <v>4500</v>
      </c>
      <c r="C1184" s="0" t="n">
        <v>0.24964</v>
      </c>
      <c r="D1184" s="0" t="s">
        <v>155</v>
      </c>
      <c r="E1184" s="0" t="n">
        <f aca="false">IFERROR((C1184-D1184)/C1184/'Project Inputs and Calcs'!$E$11,0)</f>
        <v>0</v>
      </c>
    </row>
    <row r="1185" customFormat="false" ht="15" hidden="false" customHeight="false" outlineLevel="0" collapsed="false">
      <c r="A1185" s="0" t="n">
        <v>11</v>
      </c>
      <c r="B1185" s="0" t="n">
        <v>4600</v>
      </c>
      <c r="C1185" s="0" t="n">
        <v>0.27616</v>
      </c>
      <c r="D1185" s="0" t="s">
        <v>155</v>
      </c>
      <c r="E1185" s="0" t="n">
        <f aca="false">IFERROR((C1185-D1185)/C1185/'Project Inputs and Calcs'!$E$11,0)</f>
        <v>0</v>
      </c>
    </row>
    <row r="1186" customFormat="false" ht="15" hidden="false" customHeight="false" outlineLevel="0" collapsed="false">
      <c r="A1186" s="0" t="n">
        <v>11</v>
      </c>
      <c r="B1186" s="0" t="n">
        <v>4700</v>
      </c>
      <c r="C1186" s="0" t="n">
        <v>0.30391</v>
      </c>
      <c r="D1186" s="0" t="s">
        <v>155</v>
      </c>
      <c r="E1186" s="0" t="n">
        <f aca="false">IFERROR((C1186-D1186)/C1186/'Project Inputs and Calcs'!$E$11,0)</f>
        <v>0</v>
      </c>
    </row>
    <row r="1187" customFormat="false" ht="15" hidden="false" customHeight="false" outlineLevel="0" collapsed="false">
      <c r="A1187" s="0" t="n">
        <v>11</v>
      </c>
      <c r="B1187" s="0" t="n">
        <v>4800</v>
      </c>
      <c r="C1187" s="0" t="n">
        <v>0.33289</v>
      </c>
      <c r="D1187" s="0" t="n">
        <v>0.05301</v>
      </c>
      <c r="E1187" s="0" t="n">
        <f aca="false">IFERROR((C1187-D1187)/C1187/'Project Inputs and Calcs'!$E$11,0)</f>
        <v>0.0280252736139065</v>
      </c>
    </row>
    <row r="1188" customFormat="false" ht="15" hidden="false" customHeight="false" outlineLevel="0" collapsed="false">
      <c r="A1188" s="0" t="n">
        <v>11</v>
      </c>
      <c r="B1188" s="0" t="n">
        <v>4900</v>
      </c>
      <c r="C1188" s="0" t="n">
        <v>0.36306</v>
      </c>
      <c r="D1188" s="0" t="n">
        <v>0.0584</v>
      </c>
      <c r="E1188" s="0" t="n">
        <f aca="false">IFERROR((C1188-D1188)/C1188/'Project Inputs and Calcs'!$E$11,0)</f>
        <v>0.0279715014965387</v>
      </c>
    </row>
    <row r="1189" customFormat="false" ht="15" hidden="false" customHeight="false" outlineLevel="0" collapsed="false">
      <c r="A1189" s="0" t="n">
        <v>11</v>
      </c>
      <c r="B1189" s="0" t="n">
        <v>5000</v>
      </c>
      <c r="C1189" s="0" t="n">
        <v>0.38255</v>
      </c>
      <c r="D1189" s="0" t="n">
        <v>0.068891</v>
      </c>
      <c r="E1189" s="0" t="n">
        <f aca="false">IFERROR((C1189-D1189)/C1189/'Project Inputs and Calcs'!$E$11,0)</f>
        <v>0.0273305450267939</v>
      </c>
    </row>
    <row r="1190" customFormat="false" ht="15" hidden="false" customHeight="false" outlineLevel="0" collapsed="false">
      <c r="A1190" s="0" t="n">
        <v>11</v>
      </c>
      <c r="B1190" s="0" t="n">
        <v>5100</v>
      </c>
      <c r="C1190" s="0" t="n">
        <v>0.42698</v>
      </c>
      <c r="D1190" s="0" t="n">
        <v>0.070051</v>
      </c>
      <c r="E1190" s="0" t="n">
        <f aca="false">IFERROR((C1190-D1190)/C1190/'Project Inputs and Calcs'!$E$11,0)</f>
        <v>0.0278646150483239</v>
      </c>
    </row>
    <row r="1191" customFormat="false" ht="15" hidden="false" customHeight="false" outlineLevel="0" collapsed="false">
      <c r="A1191" s="0" t="n">
        <v>11</v>
      </c>
      <c r="B1191" s="0" t="n">
        <v>5200</v>
      </c>
      <c r="C1191" s="0" t="n">
        <v>0.46069</v>
      </c>
      <c r="D1191" s="0" t="n">
        <v>0.076323</v>
      </c>
      <c r="E1191" s="0" t="n">
        <f aca="false">IFERROR((C1191-D1191)/C1191/'Project Inputs and Calcs'!$E$11,0)</f>
        <v>0.0278109647123518</v>
      </c>
    </row>
    <row r="1192" customFormat="false" ht="15" hidden="false" customHeight="false" outlineLevel="0" collapsed="false">
      <c r="A1192" s="0" t="n">
        <v>11</v>
      </c>
      <c r="B1192" s="0" t="n">
        <v>5300</v>
      </c>
      <c r="C1192" s="0" t="n">
        <v>0.49555</v>
      </c>
      <c r="D1192" s="0" t="n">
        <v>0.082897</v>
      </c>
      <c r="E1192" s="0" t="n">
        <f aca="false">IFERROR((C1192-D1192)/C1192/'Project Inputs and Calcs'!$E$11,0)</f>
        <v>0.0277572394309353</v>
      </c>
    </row>
    <row r="1193" customFormat="false" ht="15" hidden="false" customHeight="false" outlineLevel="0" collapsed="false">
      <c r="A1193" s="0" t="n">
        <v>11</v>
      </c>
      <c r="B1193" s="0" t="n">
        <v>5400</v>
      </c>
      <c r="C1193" s="0" t="n">
        <v>0.50729</v>
      </c>
      <c r="D1193" s="0" t="n">
        <v>0.099945</v>
      </c>
      <c r="E1193" s="0" t="n">
        <f aca="false">IFERROR((C1193-D1193)/C1193/'Project Inputs and Calcs'!$E$11,0)</f>
        <v>0.0267660838310762</v>
      </c>
    </row>
    <row r="1194" customFormat="false" ht="15" hidden="false" customHeight="false" outlineLevel="0" collapsed="false">
      <c r="A1194" s="0" t="n">
        <v>11</v>
      </c>
      <c r="B1194" s="0" t="n">
        <v>5500</v>
      </c>
      <c r="C1194" s="0" t="n">
        <v>0.56868</v>
      </c>
      <c r="D1194" s="0" t="n">
        <v>0.096959</v>
      </c>
      <c r="E1194" s="0" t="n">
        <f aca="false">IFERROR((C1194-D1194)/C1194/'Project Inputs and Calcs'!$E$11,0)</f>
        <v>0.0276500550983564</v>
      </c>
    </row>
    <row r="1195" customFormat="false" ht="15" hidden="false" customHeight="false" outlineLevel="0" collapsed="false">
      <c r="A1195" s="0" t="n">
        <v>11</v>
      </c>
      <c r="B1195" s="0" t="n">
        <v>5600</v>
      </c>
      <c r="C1195" s="0" t="n">
        <v>0.60693</v>
      </c>
      <c r="D1195" s="0" t="n">
        <v>0.10446</v>
      </c>
      <c r="E1195" s="0" t="n">
        <f aca="false">IFERROR((C1195-D1195)/C1195/'Project Inputs and Calcs'!$E$11,0)</f>
        <v>0.0275962631604963</v>
      </c>
    </row>
    <row r="1196" customFormat="false" ht="15" hidden="false" customHeight="false" outlineLevel="0" collapsed="false">
      <c r="A1196" s="0" t="n">
        <v>11</v>
      </c>
      <c r="B1196" s="0" t="n">
        <v>5700</v>
      </c>
      <c r="C1196" s="0" t="n">
        <v>0.64626</v>
      </c>
      <c r="D1196" s="0" t="n">
        <v>0.11228</v>
      </c>
      <c r="E1196" s="0" t="n">
        <f aca="false">IFERROR((C1196-D1196)/C1196/'Project Inputs and Calcs'!$E$11,0)</f>
        <v>0.027542062534171</v>
      </c>
    </row>
    <row r="1197" customFormat="false" ht="15" hidden="false" customHeight="false" outlineLevel="0" collapsed="false">
      <c r="A1197" s="0" t="n">
        <v>11</v>
      </c>
      <c r="B1197" s="0" t="n">
        <v>5800</v>
      </c>
      <c r="C1197" s="0" t="n">
        <v>0.68668</v>
      </c>
      <c r="D1197" s="0" t="n">
        <v>0.12042</v>
      </c>
      <c r="E1197" s="0" t="n">
        <f aca="false">IFERROR((C1197-D1197)/C1197/'Project Inputs and Calcs'!$E$11,0)</f>
        <v>0.0274878157705676</v>
      </c>
    </row>
    <row r="1198" customFormat="false" ht="15" hidden="false" customHeight="false" outlineLevel="0" collapsed="false">
      <c r="A1198" s="0" t="n">
        <v>11</v>
      </c>
      <c r="B1198" s="0" t="n">
        <v>5900</v>
      </c>
      <c r="C1198" s="0" t="n">
        <v>0.72819</v>
      </c>
      <c r="D1198" s="0" t="n">
        <v>0.12888</v>
      </c>
      <c r="E1198" s="0" t="n">
        <f aca="false">IFERROR((C1198-D1198)/C1198/'Project Inputs and Calcs'!$E$11,0)</f>
        <v>0.0274337741523503</v>
      </c>
    </row>
    <row r="1199" customFormat="false" ht="15" hidden="false" customHeight="false" outlineLevel="0" collapsed="false">
      <c r="A1199" s="0" t="n">
        <v>11</v>
      </c>
      <c r="B1199" s="0" t="n">
        <v>6000</v>
      </c>
      <c r="C1199" s="0" t="n">
        <v>0.77076</v>
      </c>
      <c r="D1199" s="0" t="n">
        <v>0.13766</v>
      </c>
      <c r="E1199" s="0" t="n">
        <f aca="false">IFERROR((C1199-D1199)/C1199/'Project Inputs and Calcs'!$E$11,0)</f>
        <v>0.0273799020879824</v>
      </c>
    </row>
    <row r="1200" customFormat="false" ht="15" hidden="false" customHeight="false" outlineLevel="0" collapsed="false">
      <c r="A1200" s="0" t="n">
        <v>11</v>
      </c>
      <c r="B1200" s="0" t="n">
        <v>6100</v>
      </c>
      <c r="C1200" s="0" t="n">
        <v>0.81438</v>
      </c>
      <c r="D1200" s="0" t="n">
        <v>0.14677</v>
      </c>
      <c r="E1200" s="0" t="n">
        <f aca="false">IFERROR((C1200-D1200)/C1200/'Project Inputs and Calcs'!$E$11,0)</f>
        <v>0.0273259002758745</v>
      </c>
    </row>
    <row r="1201" customFormat="false" ht="15" hidden="false" customHeight="false" outlineLevel="0" collapsed="false">
      <c r="A1201" s="0" t="n">
        <v>11</v>
      </c>
      <c r="B1201" s="0" t="n">
        <v>6200</v>
      </c>
      <c r="C1201" s="0" t="n">
        <v>0.85902</v>
      </c>
      <c r="D1201" s="0" t="n">
        <v>0.15622</v>
      </c>
      <c r="E1201" s="0" t="n">
        <f aca="false">IFERROR((C1201-D1201)/C1201/'Project Inputs and Calcs'!$E$11,0)</f>
        <v>0.0272713867740759</v>
      </c>
    </row>
    <row r="1202" customFormat="false" ht="15" hidden="false" customHeight="false" outlineLevel="0" collapsed="false">
      <c r="A1202" s="0" t="n">
        <v>11</v>
      </c>
      <c r="B1202" s="0" t="n">
        <v>6300</v>
      </c>
      <c r="C1202" s="0" t="n">
        <v>0.90472</v>
      </c>
      <c r="D1202" s="0" t="n">
        <v>0.16599</v>
      </c>
      <c r="E1202" s="0" t="n">
        <f aca="false">IFERROR((C1202-D1202)/C1202/'Project Inputs and Calcs'!$E$11,0)</f>
        <v>0.0272176290270286</v>
      </c>
    </row>
    <row r="1203" customFormat="false" ht="15" hidden="false" customHeight="false" outlineLevel="0" collapsed="false">
      <c r="A1203" s="0" t="n">
        <v>11</v>
      </c>
      <c r="B1203" s="0" t="n">
        <v>6400</v>
      </c>
      <c r="C1203" s="0" t="n">
        <v>0.95142</v>
      </c>
      <c r="D1203" s="0" t="n">
        <v>0.17611</v>
      </c>
      <c r="E1203" s="0" t="n">
        <f aca="false">IFERROR((C1203-D1203)/C1203/'Project Inputs and Calcs'!$E$11,0)</f>
        <v>0.0271632577270466</v>
      </c>
    </row>
    <row r="1204" customFormat="false" ht="15" hidden="false" customHeight="false" outlineLevel="0" collapsed="false">
      <c r="A1204" s="0" t="n">
        <v>11</v>
      </c>
      <c r="B1204" s="0" t="n">
        <v>6500</v>
      </c>
      <c r="C1204" s="0" t="n">
        <v>0.99911</v>
      </c>
      <c r="D1204" s="0" t="n">
        <v>0.17339</v>
      </c>
      <c r="E1204" s="0" t="n">
        <f aca="false">IFERROR((C1204-D1204)/C1204/'Project Inputs and Calcs'!$E$11,0)</f>
        <v>0.0275485181811813</v>
      </c>
    </row>
    <row r="1205" customFormat="false" ht="15" hidden="false" customHeight="false" outlineLevel="0" collapsed="false">
      <c r="A1205" s="0" t="n">
        <v>11</v>
      </c>
      <c r="B1205" s="0" t="n">
        <v>6600</v>
      </c>
      <c r="C1205" s="0" t="n">
        <v>1.0478</v>
      </c>
      <c r="D1205" s="0" t="n">
        <v>0.19737</v>
      </c>
      <c r="E1205" s="0" t="n">
        <f aca="false">IFERROR((C1205-D1205)/C1205/'Project Inputs and Calcs'!$E$11,0)</f>
        <v>0.027054463319972</v>
      </c>
    </row>
    <row r="1206" customFormat="false" ht="15" hidden="false" customHeight="false" outlineLevel="0" collapsed="false">
      <c r="A1206" s="0" t="n">
        <v>11</v>
      </c>
      <c r="B1206" s="0" t="n">
        <v>6700</v>
      </c>
      <c r="C1206" s="0" t="n">
        <v>1.0975</v>
      </c>
      <c r="D1206" s="0" t="n">
        <v>0.20852</v>
      </c>
      <c r="E1206" s="0" t="n">
        <f aca="false">IFERROR((C1206-D1206)/C1206/'Project Inputs and Calcs'!$E$11,0)</f>
        <v>0.0270001518602885</v>
      </c>
    </row>
    <row r="1207" customFormat="false" ht="15" hidden="false" customHeight="false" outlineLevel="0" collapsed="false">
      <c r="A1207" s="0" t="n">
        <v>11</v>
      </c>
      <c r="B1207" s="0" t="n">
        <v>6800</v>
      </c>
      <c r="C1207" s="0" t="n">
        <v>1.1481</v>
      </c>
      <c r="D1207" s="0" t="n">
        <v>0.22001</v>
      </c>
      <c r="E1207" s="0" t="n">
        <f aca="false">IFERROR((C1207-D1207)/C1207/'Project Inputs and Calcs'!$E$11,0)</f>
        <v>0.0269456783671573</v>
      </c>
    </row>
    <row r="1208" customFormat="false" ht="15" hidden="false" customHeight="false" outlineLevel="0" collapsed="false">
      <c r="A1208" s="0" t="n">
        <v>11</v>
      </c>
      <c r="B1208" s="0" t="n">
        <v>6900</v>
      </c>
      <c r="C1208" s="0" t="n">
        <v>1.1997</v>
      </c>
      <c r="D1208" s="0" t="n">
        <v>0.23186</v>
      </c>
      <c r="E1208" s="0" t="n">
        <f aca="false">IFERROR((C1208-D1208)/C1208/'Project Inputs and Calcs'!$E$11,0)</f>
        <v>0.0268911672362535</v>
      </c>
    </row>
    <row r="1209" customFormat="false" ht="15" hidden="false" customHeight="false" outlineLevel="0" collapsed="false">
      <c r="A1209" s="0" t="n">
        <v>11</v>
      </c>
      <c r="B1209" s="0" t="n">
        <v>7000</v>
      </c>
      <c r="C1209" s="0" t="n">
        <v>1.2523</v>
      </c>
      <c r="D1209" s="0" t="n">
        <v>0.24406</v>
      </c>
      <c r="E1209" s="0" t="n">
        <f aca="false">IFERROR((C1209-D1209)/C1209/'Project Inputs and Calcs'!$E$11,0)</f>
        <v>0.0268370198834145</v>
      </c>
    </row>
    <row r="1210" customFormat="false" ht="15" hidden="false" customHeight="false" outlineLevel="0" collapsed="false">
      <c r="A1210" s="0" t="n">
        <v>11</v>
      </c>
      <c r="B1210" s="0" t="n">
        <v>7100</v>
      </c>
      <c r="C1210" s="0" t="n">
        <v>1.3058</v>
      </c>
      <c r="D1210" s="0" t="n">
        <v>0.25662</v>
      </c>
      <c r="E1210" s="0" t="n">
        <f aca="false">IFERROR((C1210-D1210)/C1210/'Project Inputs and Calcs'!$E$11,0)</f>
        <v>0.0267825598611324</v>
      </c>
    </row>
    <row r="1211" customFormat="false" ht="15" hidden="false" customHeight="false" outlineLevel="0" collapsed="false">
      <c r="A1211" s="0" t="n">
        <v>11</v>
      </c>
      <c r="B1211" s="0" t="n">
        <v>7200</v>
      </c>
      <c r="C1211" s="0" t="n">
        <v>1.3602</v>
      </c>
      <c r="D1211" s="0" t="n">
        <v>0.26953</v>
      </c>
      <c r="E1211" s="0" t="n">
        <f aca="false">IFERROR((C1211-D1211)/C1211/'Project Inputs and Calcs'!$E$11,0)</f>
        <v>0.0267281772288389</v>
      </c>
    </row>
    <row r="1212" customFormat="false" ht="15" hidden="false" customHeight="false" outlineLevel="0" collapsed="false">
      <c r="A1212" s="0" t="n">
        <v>11</v>
      </c>
      <c r="B1212" s="0" t="n">
        <v>7300</v>
      </c>
      <c r="C1212" s="0" t="n">
        <v>1.4155</v>
      </c>
      <c r="D1212" s="0" t="n">
        <v>0.2828</v>
      </c>
      <c r="E1212" s="0" t="n">
        <f aca="false">IFERROR((C1212-D1212)/C1212/'Project Inputs and Calcs'!$E$11,0)</f>
        <v>0.0266737313081361</v>
      </c>
    </row>
    <row r="1213" customFormat="false" ht="15" hidden="false" customHeight="false" outlineLevel="0" collapsed="false">
      <c r="A1213" s="0" t="n">
        <v>11</v>
      </c>
      <c r="B1213" s="0" t="n">
        <v>7400</v>
      </c>
      <c r="C1213" s="0" t="n">
        <v>1.4717</v>
      </c>
      <c r="D1213" s="0" t="n">
        <v>0.29644</v>
      </c>
      <c r="E1213" s="0" t="n">
        <f aca="false">IFERROR((C1213-D1213)/C1213/'Project Inputs and Calcs'!$E$11,0)</f>
        <v>0.0266191026250821</v>
      </c>
    </row>
    <row r="1214" customFormat="false" ht="15" hidden="false" customHeight="false" outlineLevel="0" collapsed="false">
      <c r="A1214" s="0" t="n">
        <v>11</v>
      </c>
      <c r="B1214" s="0" t="n">
        <v>7500</v>
      </c>
      <c r="C1214" s="0" t="n">
        <v>1.5289</v>
      </c>
      <c r="D1214" s="0" t="n">
        <v>0.31045</v>
      </c>
      <c r="E1214" s="0" t="n">
        <f aca="false">IFERROR((C1214-D1214)/C1214/'Project Inputs and Calcs'!$E$11,0)</f>
        <v>0.0265648505461443</v>
      </c>
    </row>
    <row r="1215" customFormat="false" ht="15" hidden="false" customHeight="false" outlineLevel="0" collapsed="false">
      <c r="A1215" s="0" t="n">
        <v>11</v>
      </c>
      <c r="B1215" s="0" t="n">
        <v>7600</v>
      </c>
      <c r="C1215" s="0" t="n">
        <v>1.5869</v>
      </c>
      <c r="D1215" s="0" t="n">
        <v>0.32482</v>
      </c>
      <c r="E1215" s="0" t="n">
        <f aca="false">IFERROR((C1215-D1215)/C1215/'Project Inputs and Calcs'!$E$11,0)</f>
        <v>0.0265103871279434</v>
      </c>
    </row>
    <row r="1216" customFormat="false" ht="15" hidden="false" customHeight="false" outlineLevel="0" collapsed="false">
      <c r="A1216" s="0" t="n">
        <v>11</v>
      </c>
      <c r="B1216" s="0" t="n">
        <v>7700</v>
      </c>
      <c r="C1216" s="0" t="n">
        <v>1.6458</v>
      </c>
      <c r="D1216" s="0" t="n">
        <v>0.33957</v>
      </c>
      <c r="E1216" s="0" t="n">
        <f aca="false">IFERROR((C1216-D1216)/C1216/'Project Inputs and Calcs'!$E$11,0)</f>
        <v>0.0264558269534573</v>
      </c>
    </row>
    <row r="1217" customFormat="false" ht="15" hidden="false" customHeight="false" outlineLevel="0" collapsed="false">
      <c r="A1217" s="0" t="n">
        <v>11</v>
      </c>
      <c r="B1217" s="0" t="n">
        <v>7800</v>
      </c>
      <c r="C1217" s="0" t="n">
        <v>1.7055</v>
      </c>
      <c r="D1217" s="0" t="n">
        <v>0.35467</v>
      </c>
      <c r="E1217" s="0" t="n">
        <f aca="false">IFERROR((C1217-D1217)/C1217/'Project Inputs and Calcs'!$E$11,0)</f>
        <v>0.0264014463011825</v>
      </c>
    </row>
    <row r="1218" customFormat="false" ht="15" hidden="false" customHeight="false" outlineLevel="0" collapsed="false">
      <c r="A1218" s="0" t="n">
        <v>11</v>
      </c>
      <c r="B1218" s="0" t="n">
        <v>7900</v>
      </c>
      <c r="C1218" s="0" t="n">
        <v>1.7661</v>
      </c>
      <c r="D1218" s="0" t="n">
        <v>0.37016</v>
      </c>
      <c r="E1218" s="0" t="n">
        <f aca="false">IFERROR((C1218-D1218)/C1218/'Project Inputs and Calcs'!$E$11,0)</f>
        <v>0.0263469414717928</v>
      </c>
    </row>
    <row r="1219" customFormat="false" ht="15" hidden="false" customHeight="false" outlineLevel="0" collapsed="false">
      <c r="A1219" s="0" t="n">
        <v>11</v>
      </c>
      <c r="B1219" s="0" t="n">
        <v>8000</v>
      </c>
      <c r="C1219" s="0" t="n">
        <v>1.8276</v>
      </c>
      <c r="D1219" s="0" t="n">
        <v>0.38601</v>
      </c>
      <c r="E1219" s="0" t="n">
        <f aca="false">IFERROR((C1219-D1219)/C1219/'Project Inputs and Calcs'!$E$11,0)</f>
        <v>0.0262929525060188</v>
      </c>
    </row>
    <row r="1220" customFormat="false" ht="15" hidden="false" customHeight="false" outlineLevel="0" collapsed="false">
      <c r="A1220" s="0" t="n">
        <v>11</v>
      </c>
      <c r="B1220" s="0" t="n">
        <v>8100</v>
      </c>
      <c r="C1220" s="0" t="n">
        <v>1.8899</v>
      </c>
      <c r="D1220" s="0" t="n">
        <v>0.37996</v>
      </c>
      <c r="E1220" s="0" t="n">
        <f aca="false">IFERROR((C1220-D1220)/C1220/'Project Inputs and Calcs'!$E$11,0)</f>
        <v>0.0266317441839956</v>
      </c>
    </row>
    <row r="1221" customFormat="false" ht="15" hidden="false" customHeight="false" outlineLevel="0" collapsed="false">
      <c r="A1221" s="0" t="n">
        <v>11</v>
      </c>
      <c r="B1221" s="0" t="n">
        <v>8200</v>
      </c>
      <c r="C1221" s="0" t="n">
        <v>1.9529</v>
      </c>
      <c r="D1221" s="0" t="n">
        <v>0.41888</v>
      </c>
      <c r="E1221" s="0" t="n">
        <f aca="false">IFERROR((C1221-D1221)/C1221/'Project Inputs and Calcs'!$E$11,0)</f>
        <v>0.0261836243535255</v>
      </c>
    </row>
    <row r="1222" customFormat="false" ht="15" hidden="false" customHeight="false" outlineLevel="0" collapsed="false">
      <c r="A1222" s="0" t="n">
        <v>11</v>
      </c>
      <c r="B1222" s="0" t="n">
        <v>8300</v>
      </c>
      <c r="C1222" s="0" t="n">
        <v>2.0169</v>
      </c>
      <c r="D1222" s="0" t="n">
        <v>0.43589</v>
      </c>
      <c r="E1222" s="0" t="n">
        <f aca="false">IFERROR((C1222-D1222)/C1222/'Project Inputs and Calcs'!$E$11,0)</f>
        <v>0.0261293734609219</v>
      </c>
    </row>
    <row r="1223" customFormat="false" ht="15" hidden="false" customHeight="false" outlineLevel="0" collapsed="false">
      <c r="A1223" s="0" t="n">
        <v>11</v>
      </c>
      <c r="B1223" s="0" t="n">
        <v>8400</v>
      </c>
      <c r="C1223" s="0" t="n">
        <v>2.0816</v>
      </c>
      <c r="D1223" s="0" t="n">
        <v>0.45327</v>
      </c>
      <c r="E1223" s="0" t="n">
        <f aca="false">IFERROR((C1223-D1223)/C1223/'Project Inputs and Calcs'!$E$11,0)</f>
        <v>0.0260749743786831</v>
      </c>
    </row>
    <row r="1224" customFormat="false" ht="15" hidden="false" customHeight="false" outlineLevel="0" collapsed="false">
      <c r="A1224" s="0" t="n">
        <v>11</v>
      </c>
      <c r="B1224" s="0" t="n">
        <v>8500</v>
      </c>
      <c r="C1224" s="0" t="n">
        <v>2.1471</v>
      </c>
      <c r="D1224" s="0" t="n">
        <v>0.47105</v>
      </c>
      <c r="E1224" s="0" t="n">
        <f aca="false">IFERROR((C1224-D1224)/C1224/'Project Inputs and Calcs'!$E$11,0)</f>
        <v>0.0260203685591418</v>
      </c>
    </row>
    <row r="1225" customFormat="false" ht="15" hidden="false" customHeight="false" outlineLevel="0" collapsed="false">
      <c r="A1225" s="0" t="n">
        <v>11</v>
      </c>
      <c r="B1225" s="0" t="n">
        <v>8600</v>
      </c>
      <c r="C1225" s="0" t="n">
        <v>2.2134</v>
      </c>
      <c r="D1225" s="0" t="n">
        <v>0.4892</v>
      </c>
      <c r="E1225" s="0" t="n">
        <f aca="false">IFERROR((C1225-D1225)/C1225/'Project Inputs and Calcs'!$E$11,0)</f>
        <v>0.0259660853588747</v>
      </c>
    </row>
    <row r="1226" customFormat="false" ht="15" hidden="false" customHeight="false" outlineLevel="0" collapsed="false">
      <c r="A1226" s="0" t="n">
        <v>11</v>
      </c>
      <c r="B1226" s="0" t="n">
        <v>8700</v>
      </c>
      <c r="C1226" s="0" t="n">
        <v>2.2805</v>
      </c>
      <c r="D1226" s="0" t="n">
        <v>0.50775</v>
      </c>
      <c r="E1226" s="0" t="n">
        <f aca="false">IFERROR((C1226-D1226)/C1226/'Project Inputs and Calcs'!$E$11,0)</f>
        <v>0.0259117152671198</v>
      </c>
    </row>
    <row r="1227" customFormat="false" ht="15" hidden="false" customHeight="false" outlineLevel="0" collapsed="false">
      <c r="A1227" s="0" t="n">
        <v>11</v>
      </c>
      <c r="B1227" s="0" t="n">
        <v>8800</v>
      </c>
      <c r="C1227" s="0" t="n">
        <v>2.3484</v>
      </c>
      <c r="D1227" s="0" t="n">
        <v>0.51282</v>
      </c>
      <c r="E1227" s="0" t="n">
        <f aca="false">IFERROR((C1227-D1227)/C1227/'Project Inputs and Calcs'!$E$11,0)</f>
        <v>0.0260543348662919</v>
      </c>
    </row>
    <row r="1228" customFormat="false" ht="15" hidden="false" customHeight="false" outlineLevel="0" collapsed="false">
      <c r="A1228" s="0" t="n">
        <v>11</v>
      </c>
      <c r="B1228" s="0" t="n">
        <v>8900</v>
      </c>
      <c r="C1228" s="0" t="n">
        <v>2.417</v>
      </c>
      <c r="D1228" s="0" t="n">
        <v>0.50298</v>
      </c>
      <c r="E1228" s="0" t="n">
        <f aca="false">IFERROR((C1228-D1228)/C1228/'Project Inputs and Calcs'!$E$11,0)</f>
        <v>0.0263966349469039</v>
      </c>
    </row>
    <row r="1229" customFormat="false" ht="15" hidden="false" customHeight="false" outlineLevel="0" collapsed="false">
      <c r="A1229" s="0" t="n">
        <v>11</v>
      </c>
      <c r="B1229" s="0" t="n">
        <v>9000</v>
      </c>
      <c r="C1229" s="0" t="n">
        <v>2.4705</v>
      </c>
      <c r="D1229" s="0" t="n">
        <v>0.57299</v>
      </c>
      <c r="E1229" s="0" t="n">
        <f aca="false">IFERROR((C1229-D1229)/C1229/'Project Inputs and Calcs'!$E$11,0)</f>
        <v>0.0256022397625312</v>
      </c>
    </row>
    <row r="1230" customFormat="false" ht="15" hidden="false" customHeight="false" outlineLevel="0" collapsed="false">
      <c r="A1230" s="0" t="n">
        <v>11</v>
      </c>
      <c r="B1230" s="0" t="n">
        <v>9100</v>
      </c>
      <c r="C1230" s="0" t="n">
        <v>2.5565</v>
      </c>
      <c r="D1230" s="0" t="n">
        <v>0.58585</v>
      </c>
      <c r="E1230" s="0" t="n">
        <f aca="false">IFERROR((C1230-D1230)/C1230/'Project Inputs and Calcs'!$E$11,0)</f>
        <v>0.025694634591564</v>
      </c>
    </row>
    <row r="1231" customFormat="false" ht="15" hidden="false" customHeight="false" outlineLevel="0" collapsed="false">
      <c r="A1231" s="0" t="n">
        <v>11</v>
      </c>
      <c r="B1231" s="0" t="n">
        <v>9200</v>
      </c>
      <c r="C1231" s="0" t="n">
        <v>2.6273</v>
      </c>
      <c r="D1231" s="0" t="n">
        <v>0.60637</v>
      </c>
      <c r="E1231" s="0" t="n">
        <f aca="false">IFERROR((C1231-D1231)/C1231/'Project Inputs and Calcs'!$E$11,0)</f>
        <v>0.0256401375302909</v>
      </c>
    </row>
    <row r="1232" customFormat="false" ht="15" hidden="false" customHeight="false" outlineLevel="0" collapsed="false">
      <c r="A1232" s="0" t="n">
        <v>11</v>
      </c>
      <c r="B1232" s="0" t="n">
        <v>9300</v>
      </c>
      <c r="C1232" s="0" t="n">
        <v>2.6989</v>
      </c>
      <c r="D1232" s="0" t="n">
        <v>0.62727</v>
      </c>
      <c r="E1232" s="0" t="n">
        <f aca="false">IFERROR((C1232-D1232)/C1232/'Project Inputs and Calcs'!$E$11,0)</f>
        <v>0.0255861029802265</v>
      </c>
    </row>
    <row r="1233" customFormat="false" ht="15" hidden="false" customHeight="false" outlineLevel="0" collapsed="false">
      <c r="A1233" s="0" t="n">
        <v>11</v>
      </c>
      <c r="B1233" s="0" t="n">
        <v>9400</v>
      </c>
      <c r="C1233" s="0" t="n">
        <v>2.7706</v>
      </c>
      <c r="D1233" s="0" t="n">
        <v>0.64884</v>
      </c>
      <c r="E1233" s="0" t="n">
        <f aca="false">IFERROR((C1233-D1233)/C1233/'Project Inputs and Calcs'!$E$11,0)</f>
        <v>0.0255270819798359</v>
      </c>
    </row>
    <row r="1234" customFormat="false" ht="15" hidden="false" customHeight="false" outlineLevel="0" collapsed="false">
      <c r="A1234" s="0" t="n">
        <v>11</v>
      </c>
      <c r="B1234" s="0" t="n">
        <v>9500</v>
      </c>
      <c r="C1234" s="0" t="n">
        <v>2.8442</v>
      </c>
      <c r="D1234" s="0" t="n">
        <v>0.67028</v>
      </c>
      <c r="E1234" s="0" t="n">
        <f aca="false">IFERROR((C1234-D1234)/C1234/'Project Inputs and Calcs'!$E$11,0)</f>
        <v>0.0254778144996836</v>
      </c>
    </row>
    <row r="1235" customFormat="false" ht="15" hidden="false" customHeight="false" outlineLevel="0" collapsed="false">
      <c r="A1235" s="0" t="n">
        <v>11</v>
      </c>
      <c r="B1235" s="0" t="n">
        <v>9600</v>
      </c>
      <c r="C1235" s="0" t="n">
        <v>2.9178</v>
      </c>
      <c r="D1235" s="0" t="n">
        <v>0.69239</v>
      </c>
      <c r="E1235" s="0" t="n">
        <f aca="false">IFERROR((C1235-D1235)/C1235/'Project Inputs and Calcs'!$E$11,0)</f>
        <v>0.0254233783444147</v>
      </c>
    </row>
    <row r="1236" customFormat="false" ht="15" hidden="false" customHeight="false" outlineLevel="0" collapsed="false">
      <c r="A1236" s="0" t="n">
        <v>11</v>
      </c>
      <c r="B1236" s="0" t="n">
        <v>9700</v>
      </c>
      <c r="C1236" s="0" t="n">
        <v>2.9922</v>
      </c>
      <c r="D1236" s="0" t="n">
        <v>0.7149</v>
      </c>
      <c r="E1236" s="0" t="n">
        <f aca="false">IFERROR((C1236-D1236)/C1236/'Project Inputs and Calcs'!$E$11,0)</f>
        <v>0.025369293496424</v>
      </c>
    </row>
    <row r="1237" customFormat="false" ht="15" hidden="false" customHeight="false" outlineLevel="0" collapsed="false">
      <c r="A1237" s="0" t="n">
        <v>11</v>
      </c>
      <c r="B1237" s="0" t="n">
        <v>9800</v>
      </c>
      <c r="C1237" s="0" t="n">
        <v>3.0672</v>
      </c>
      <c r="D1237" s="0" t="n">
        <v>0.73783</v>
      </c>
      <c r="E1237" s="0" t="n">
        <f aca="false">IFERROR((C1237-D1237)/C1237/'Project Inputs and Calcs'!$E$11,0)</f>
        <v>0.0253148365501652</v>
      </c>
    </row>
    <row r="1238" customFormat="false" ht="15" hidden="false" customHeight="false" outlineLevel="0" collapsed="false">
      <c r="A1238" s="0" t="n">
        <v>11</v>
      </c>
      <c r="B1238" s="0" t="n">
        <v>9900</v>
      </c>
      <c r="C1238" s="0" t="n">
        <v>3.143</v>
      </c>
      <c r="D1238" s="0" t="n">
        <v>0.76115</v>
      </c>
      <c r="E1238" s="0" t="n">
        <f aca="false">IFERROR((C1238-D1238)/C1238/'Project Inputs and Calcs'!$E$11,0)</f>
        <v>0.025260897231944</v>
      </c>
    </row>
    <row r="1239" customFormat="false" ht="15" hidden="false" customHeight="false" outlineLevel="0" collapsed="false">
      <c r="A1239" s="0" t="n">
        <v>11</v>
      </c>
      <c r="B1239" s="0" t="n">
        <v>10000</v>
      </c>
      <c r="C1239" s="0" t="n">
        <v>3.2194</v>
      </c>
      <c r="D1239" s="0" t="n">
        <v>0.78487</v>
      </c>
      <c r="E1239" s="0" t="n">
        <f aca="false">IFERROR((C1239-D1239)/C1239/'Project Inputs and Calcs'!$E$11,0)</f>
        <v>0.0252068708454992</v>
      </c>
    </row>
    <row r="1240" customFormat="false" ht="15" hidden="false" customHeight="false" outlineLevel="0" collapsed="false">
      <c r="A1240" s="0" t="n">
        <v>11</v>
      </c>
      <c r="B1240" s="0" t="n">
        <v>10100</v>
      </c>
      <c r="C1240" s="0" t="n">
        <v>3.2965</v>
      </c>
      <c r="D1240" s="0" t="n">
        <v>0.80899</v>
      </c>
      <c r="E1240" s="0" t="n">
        <f aca="false">IFERROR((C1240-D1240)/C1240/'Project Inputs and Calcs'!$E$11,0)</f>
        <v>0.0251530411042014</v>
      </c>
    </row>
    <row r="1241" customFormat="false" ht="15" hidden="false" customHeight="false" outlineLevel="0" collapsed="false">
      <c r="A1241" s="0" t="n">
        <v>11</v>
      </c>
      <c r="B1241" s="0" t="n">
        <v>10200</v>
      </c>
      <c r="C1241" s="0" t="n">
        <v>3.3741</v>
      </c>
      <c r="D1241" s="0" t="n">
        <v>0.83352</v>
      </c>
      <c r="E1241" s="0" t="n">
        <f aca="false">IFERROR((C1241-D1241)/C1241/'Project Inputs and Calcs'!$E$11,0)</f>
        <v>0.0250988411724608</v>
      </c>
    </row>
    <row r="1242" customFormat="false" ht="15" hidden="false" customHeight="false" outlineLevel="0" collapsed="false">
      <c r="A1242" s="0" t="n">
        <v>11</v>
      </c>
      <c r="B1242" s="0" t="n">
        <v>10300</v>
      </c>
      <c r="C1242" s="0" t="n">
        <v>3.4525</v>
      </c>
      <c r="D1242" s="0" t="n">
        <v>0.85845</v>
      </c>
      <c r="E1242" s="0" t="n">
        <f aca="false">IFERROR((C1242-D1242)/C1242/'Project Inputs and Calcs'!$E$11,0)</f>
        <v>0.0250451363746078</v>
      </c>
    </row>
    <row r="1243" customFormat="false" ht="15" hidden="false" customHeight="false" outlineLevel="0" collapsed="false">
      <c r="A1243" s="0" t="n">
        <v>11</v>
      </c>
      <c r="B1243" s="0" t="n">
        <v>10400</v>
      </c>
      <c r="C1243" s="0" t="n">
        <v>3.5315</v>
      </c>
      <c r="D1243" s="0" t="n">
        <v>0.88381</v>
      </c>
      <c r="E1243" s="0" t="n">
        <f aca="false">IFERROR((C1243-D1243)/C1243/'Project Inputs and Calcs'!$E$11,0)</f>
        <v>0.0249911746661003</v>
      </c>
    </row>
    <row r="1244" customFormat="false" ht="15" hidden="false" customHeight="false" outlineLevel="0" collapsed="false">
      <c r="A1244" s="0" t="n">
        <v>11</v>
      </c>
      <c r="B1244" s="0" t="n">
        <v>10500</v>
      </c>
      <c r="C1244" s="0" t="n">
        <v>3.6111</v>
      </c>
      <c r="D1244" s="0" t="n">
        <v>0.90958</v>
      </c>
      <c r="E1244" s="0" t="n">
        <f aca="false">IFERROR((C1244-D1244)/C1244/'Project Inputs and Calcs'!$E$11,0)</f>
        <v>0.0249371844221059</v>
      </c>
    </row>
    <row r="1245" customFormat="false" ht="15" hidden="false" customHeight="false" outlineLevel="0" collapsed="false">
      <c r="A1245" s="0" t="n">
        <v>11</v>
      </c>
      <c r="B1245" s="0" t="n">
        <v>10600</v>
      </c>
      <c r="C1245" s="0" t="n">
        <v>3.6913</v>
      </c>
      <c r="D1245" s="0" t="n">
        <v>0.93576</v>
      </c>
      <c r="E1245" s="0" t="n">
        <f aca="false">IFERROR((C1245-D1245)/C1245/'Project Inputs and Calcs'!$E$11,0)</f>
        <v>0.0248831938160901</v>
      </c>
    </row>
    <row r="1246" customFormat="false" ht="15" hidden="false" customHeight="false" outlineLevel="0" collapsed="false">
      <c r="A1246" s="0" t="n">
        <v>11</v>
      </c>
      <c r="B1246" s="0" t="n">
        <v>10700</v>
      </c>
      <c r="C1246" s="0" t="n">
        <v>3.7721</v>
      </c>
      <c r="D1246" s="0" t="n">
        <v>0.96234</v>
      </c>
      <c r="E1246" s="0" t="n">
        <f aca="false">IFERROR((C1246-D1246)/C1246/'Project Inputs and Calcs'!$E$11,0)</f>
        <v>0.0248293170029073</v>
      </c>
    </row>
    <row r="1247" customFormat="false" ht="15" hidden="false" customHeight="false" outlineLevel="0" collapsed="false">
      <c r="A1247" s="0" t="n">
        <v>11</v>
      </c>
      <c r="B1247" s="0" t="n">
        <v>10800</v>
      </c>
      <c r="C1247" s="0" t="n">
        <v>3.8536</v>
      </c>
      <c r="D1247" s="0" t="n">
        <v>0.98933</v>
      </c>
      <c r="E1247" s="0" t="n">
        <f aca="false">IFERROR((C1247-D1247)/C1247/'Project Inputs and Calcs'!$E$11,0)</f>
        <v>0.0247757075634904</v>
      </c>
    </row>
    <row r="1248" customFormat="false" ht="15" hidden="false" customHeight="false" outlineLevel="0" collapsed="false">
      <c r="A1248" s="0" t="n">
        <v>11</v>
      </c>
      <c r="B1248" s="0" t="n">
        <v>10900</v>
      </c>
      <c r="C1248" s="0" t="n">
        <v>3.9356</v>
      </c>
      <c r="D1248" s="0" t="n">
        <v>1.0167</v>
      </c>
      <c r="E1248" s="0" t="n">
        <f aca="false">IFERROR((C1248-D1248)/C1248/'Project Inputs and Calcs'!$E$11,0)</f>
        <v>0.0247221939899041</v>
      </c>
    </row>
    <row r="1249" customFormat="false" ht="15" hidden="false" customHeight="false" outlineLevel="0" collapsed="false">
      <c r="A1249" s="0" t="n">
        <v>11</v>
      </c>
      <c r="B1249" s="0" t="n">
        <v>11000</v>
      </c>
      <c r="C1249" s="0" t="n">
        <v>4.0182</v>
      </c>
      <c r="D1249" s="0" t="n">
        <v>1.0445</v>
      </c>
      <c r="E1249" s="0" t="n">
        <f aca="false">IFERROR((C1249-D1249)/C1249/'Project Inputs and Calcs'!$E$11,0)</f>
        <v>0.0246685912431769</v>
      </c>
    </row>
    <row r="1250" customFormat="false" ht="15" hidden="false" customHeight="false" outlineLevel="0" collapsed="false">
      <c r="A1250" s="0" t="n">
        <v>11</v>
      </c>
      <c r="B1250" s="0" t="n">
        <v>11100</v>
      </c>
      <c r="C1250" s="0" t="n">
        <v>4.1014</v>
      </c>
      <c r="D1250" s="0" t="n">
        <v>1.0728</v>
      </c>
      <c r="E1250" s="0" t="n">
        <f aca="false">IFERROR((C1250-D1250)/C1250/'Project Inputs and Calcs'!$E$11,0)</f>
        <v>0.0246143593244583</v>
      </c>
    </row>
    <row r="1251" customFormat="false" ht="15" hidden="false" customHeight="false" outlineLevel="0" collapsed="false">
      <c r="A1251" s="0" t="n">
        <v>11</v>
      </c>
      <c r="B1251" s="0" t="n">
        <v>11200</v>
      </c>
      <c r="C1251" s="0" t="n">
        <v>4.1852</v>
      </c>
      <c r="D1251" s="0" t="n">
        <v>1.1014</v>
      </c>
      <c r="E1251" s="0" t="n">
        <f aca="false">IFERROR((C1251-D1251)/C1251/'Project Inputs and Calcs'!$E$11,0)</f>
        <v>0.0245611519959221</v>
      </c>
    </row>
    <row r="1252" customFormat="false" ht="15" hidden="false" customHeight="false" outlineLevel="0" collapsed="false">
      <c r="A1252" s="0" t="n">
        <v>11</v>
      </c>
      <c r="B1252" s="0" t="n">
        <v>11300</v>
      </c>
      <c r="C1252" s="0" t="n">
        <v>4.2695</v>
      </c>
      <c r="D1252" s="0" t="n">
        <v>1.1305</v>
      </c>
      <c r="E1252" s="0" t="n">
        <f aca="false">IFERROR((C1252-D1252)/C1252/'Project Inputs and Calcs'!$E$11,0)</f>
        <v>0.0245071632119296</v>
      </c>
    </row>
    <row r="1253" customFormat="false" ht="15" hidden="false" customHeight="false" outlineLevel="0" collapsed="false">
      <c r="A1253" s="0" t="n">
        <v>11</v>
      </c>
      <c r="B1253" s="0" t="n">
        <v>11400</v>
      </c>
      <c r="C1253" s="0" t="n">
        <v>4.3544</v>
      </c>
      <c r="D1253" s="0" t="n">
        <v>1.16</v>
      </c>
      <c r="E1253" s="0" t="n">
        <f aca="false">IFERROR((C1253-D1253)/C1253/'Project Inputs and Calcs'!$E$11,0)</f>
        <v>0.0244534264192541</v>
      </c>
    </row>
    <row r="1254" customFormat="false" ht="15" hidden="false" customHeight="false" outlineLevel="0" collapsed="false">
      <c r="A1254" s="0" t="n">
        <v>11</v>
      </c>
      <c r="B1254" s="0" t="n">
        <v>11500</v>
      </c>
      <c r="C1254" s="0" t="n">
        <v>4.4398</v>
      </c>
      <c r="D1254" s="0" t="n">
        <v>1.1899</v>
      </c>
      <c r="E1254" s="0" t="n">
        <f aca="false">IFERROR((C1254-D1254)/C1254/'Project Inputs and Calcs'!$E$11,0)</f>
        <v>0.0243997477363845</v>
      </c>
    </row>
    <row r="1255" customFormat="false" ht="15" hidden="false" customHeight="false" outlineLevel="0" collapsed="false">
      <c r="A1255" s="0" t="n">
        <v>11</v>
      </c>
      <c r="B1255" s="0" t="n">
        <v>11600</v>
      </c>
      <c r="C1255" s="0" t="n">
        <v>4.5258</v>
      </c>
      <c r="D1255" s="0" t="n">
        <v>1.2202</v>
      </c>
      <c r="E1255" s="0" t="n">
        <f aca="false">IFERROR((C1255-D1255)/C1255/'Project Inputs and Calcs'!$E$11,0)</f>
        <v>0.0243463402418725</v>
      </c>
    </row>
    <row r="1256" customFormat="false" ht="15" hidden="false" customHeight="false" outlineLevel="0" collapsed="false">
      <c r="A1256" s="0" t="n">
        <v>11</v>
      </c>
      <c r="B1256" s="0" t="n">
        <v>11700</v>
      </c>
      <c r="C1256" s="0" t="n">
        <v>4.6124</v>
      </c>
      <c r="D1256" s="0" t="n">
        <v>1.2509</v>
      </c>
      <c r="E1256" s="0" t="n">
        <f aca="false">IFERROR((C1256-D1256)/C1256/'Project Inputs and Calcs'!$E$11,0)</f>
        <v>0.0242932096088804</v>
      </c>
    </row>
    <row r="1257" customFormat="false" ht="15" hidden="false" customHeight="false" outlineLevel="0" collapsed="false">
      <c r="A1257" s="0" t="n">
        <v>11</v>
      </c>
      <c r="B1257" s="0" t="n">
        <v>11800</v>
      </c>
      <c r="C1257" s="0" t="n">
        <v>4.6994</v>
      </c>
      <c r="D1257" s="0" t="n">
        <v>1.282</v>
      </c>
      <c r="E1257" s="0" t="n">
        <f aca="false">IFERROR((C1257-D1257)/C1257/'Project Inputs and Calcs'!$E$11,0)</f>
        <v>0.024239973897377</v>
      </c>
    </row>
    <row r="1258" customFormat="false" ht="15" hidden="false" customHeight="false" outlineLevel="0" collapsed="false">
      <c r="A1258" s="0" t="n">
        <v>11</v>
      </c>
      <c r="B1258" s="0" t="n">
        <v>11900</v>
      </c>
      <c r="C1258" s="0" t="n">
        <v>4.7869</v>
      </c>
      <c r="D1258" s="0" t="n">
        <v>1.3136</v>
      </c>
      <c r="E1258" s="0" t="n">
        <f aca="false">IFERROR((C1258-D1258)/C1258/'Project Inputs and Calcs'!$E$11,0)</f>
        <v>0.024186146914844</v>
      </c>
    </row>
    <row r="1259" customFormat="false" ht="15" hidden="false" customHeight="false" outlineLevel="0" collapsed="false">
      <c r="A1259" s="0" t="n">
        <v>11</v>
      </c>
      <c r="B1259" s="0" t="n">
        <v>12000</v>
      </c>
      <c r="C1259" s="0" t="n">
        <v>4.8751</v>
      </c>
      <c r="D1259" s="0" t="n">
        <v>1.3456</v>
      </c>
      <c r="E1259" s="0" t="n">
        <f aca="false">IFERROR((C1259-D1259)/C1259/'Project Inputs and Calcs'!$E$11,0)</f>
        <v>0.0241328383007528</v>
      </c>
    </row>
    <row r="1260" customFormat="false" ht="15" hidden="false" customHeight="false" outlineLevel="0" collapsed="false">
      <c r="A1260" s="0" t="n">
        <v>11</v>
      </c>
      <c r="B1260" s="0" t="n">
        <v>12100</v>
      </c>
      <c r="C1260" s="0" t="n">
        <v>4.9637</v>
      </c>
      <c r="D1260" s="0" t="n">
        <v>1.378</v>
      </c>
      <c r="E1260" s="0" t="n">
        <f aca="false">IFERROR((C1260-D1260)/C1260/'Project Inputs and Calcs'!$E$11,0)</f>
        <v>0.0240794837184627</v>
      </c>
    </row>
    <row r="1261" customFormat="false" ht="15" hidden="false" customHeight="false" outlineLevel="0" collapsed="false">
      <c r="A1261" s="0" t="n">
        <v>11</v>
      </c>
      <c r="B1261" s="0" t="n">
        <v>12200</v>
      </c>
      <c r="C1261" s="0" t="n">
        <v>5.0527</v>
      </c>
      <c r="D1261" s="0" t="n">
        <v>1.4108</v>
      </c>
      <c r="E1261" s="0" t="n">
        <f aca="false">IFERROR((C1261-D1261)/C1261/'Project Inputs and Calcs'!$E$11,0)</f>
        <v>0.0240260982576972</v>
      </c>
    </row>
    <row r="1262" customFormat="false" ht="15" hidden="false" customHeight="false" outlineLevel="0" collapsed="false">
      <c r="A1262" s="0" t="n">
        <v>11</v>
      </c>
      <c r="B1262" s="0" t="n">
        <v>12300</v>
      </c>
      <c r="C1262" s="0" t="n">
        <v>5.1423</v>
      </c>
      <c r="D1262" s="0" t="n">
        <v>1.444</v>
      </c>
      <c r="E1262" s="0" t="n">
        <f aca="false">IFERROR((C1262-D1262)/C1262/'Project Inputs and Calcs'!$E$11,0)</f>
        <v>0.0239730600444678</v>
      </c>
    </row>
    <row r="1263" customFormat="false" ht="15" hidden="false" customHeight="false" outlineLevel="0" collapsed="false">
      <c r="A1263" s="0" t="n">
        <v>11</v>
      </c>
      <c r="B1263" s="0" t="n">
        <v>12400</v>
      </c>
      <c r="C1263" s="0" t="n">
        <v>5.2324</v>
      </c>
      <c r="D1263" s="0" t="n">
        <v>1.4776</v>
      </c>
      <c r="E1263" s="0" t="n">
        <f aca="false">IFERROR((C1263-D1263)/C1263/'Project Inputs and Calcs'!$E$11,0)</f>
        <v>0.023920189587952</v>
      </c>
    </row>
    <row r="1264" customFormat="false" ht="15" hidden="false" customHeight="false" outlineLevel="0" collapsed="false">
      <c r="A1264" s="0" t="n">
        <v>11</v>
      </c>
      <c r="B1264" s="0" t="n">
        <v>12500</v>
      </c>
      <c r="C1264" s="0" t="n">
        <v>5.323</v>
      </c>
      <c r="D1264" s="0" t="n">
        <v>1.5117</v>
      </c>
      <c r="E1264" s="0" t="n">
        <f aca="false">IFERROR((C1264-D1264)/C1264/'Project Inputs and Calcs'!$E$11,0)</f>
        <v>0.0238668670549189</v>
      </c>
    </row>
    <row r="1265" customFormat="false" ht="15" hidden="false" customHeight="false" outlineLevel="0" collapsed="false">
      <c r="A1265" s="0" t="n">
        <v>11</v>
      </c>
      <c r="B1265" s="0" t="n">
        <v>12600</v>
      </c>
      <c r="C1265" s="0" t="n">
        <v>5.414</v>
      </c>
      <c r="D1265" s="0" t="n">
        <v>1.5462</v>
      </c>
      <c r="E1265" s="0" t="n">
        <f aca="false">IFERROR((C1265-D1265)/C1265/'Project Inputs and Calcs'!$E$11,0)</f>
        <v>0.023813569757419</v>
      </c>
    </row>
    <row r="1266" customFormat="false" ht="15" hidden="false" customHeight="false" outlineLevel="0" collapsed="false">
      <c r="A1266" s="0" t="n">
        <v>11</v>
      </c>
      <c r="B1266" s="0" t="n">
        <v>12700</v>
      </c>
      <c r="C1266" s="0" t="n">
        <v>5.5055</v>
      </c>
      <c r="D1266" s="0" t="n">
        <v>1.5811</v>
      </c>
      <c r="E1266" s="0" t="n">
        <f aca="false">IFERROR((C1266-D1266)/C1266/'Project Inputs and Calcs'!$E$11,0)</f>
        <v>0.0237604819423001</v>
      </c>
    </row>
    <row r="1267" customFormat="false" ht="15" hidden="false" customHeight="false" outlineLevel="0" collapsed="false">
      <c r="A1267" s="0" t="n">
        <v>11</v>
      </c>
      <c r="B1267" s="0" t="n">
        <v>12800</v>
      </c>
      <c r="C1267" s="0" t="n">
        <v>5.5975</v>
      </c>
      <c r="D1267" s="0" t="n">
        <v>1.6164</v>
      </c>
      <c r="E1267" s="0" t="n">
        <f aca="false">IFERROR((C1267-D1267)/C1267/'Project Inputs and Calcs'!$E$11,0)</f>
        <v>0.0237076075629001</v>
      </c>
    </row>
    <row r="1268" customFormat="false" ht="15" hidden="false" customHeight="false" outlineLevel="0" collapsed="false">
      <c r="A1268" s="0" t="n">
        <v>11</v>
      </c>
      <c r="B1268" s="0" t="n">
        <v>12900</v>
      </c>
      <c r="C1268" s="0" t="n">
        <v>5.6899</v>
      </c>
      <c r="D1268" s="0" t="n">
        <v>1.6521</v>
      </c>
      <c r="E1268" s="0" t="n">
        <f aca="false">IFERROR((C1268-D1268)/C1268/'Project Inputs and Calcs'!$E$11,0)</f>
        <v>0.0236547801074418</v>
      </c>
    </row>
    <row r="1269" customFormat="false" ht="15" hidden="false" customHeight="false" outlineLevel="0" collapsed="false">
      <c r="A1269" s="0" t="n">
        <v>11</v>
      </c>
      <c r="B1269" s="0" t="n">
        <v>13000</v>
      </c>
      <c r="C1269" s="0" t="n">
        <v>5.7828</v>
      </c>
      <c r="D1269" s="0" t="n">
        <v>1.6883</v>
      </c>
      <c r="E1269" s="0" t="n">
        <f aca="false">IFERROR((C1269-D1269)/C1269/'Project Inputs and Calcs'!$E$11,0)</f>
        <v>0.023601600147564</v>
      </c>
    </row>
    <row r="1270" customFormat="false" ht="15" hidden="false" customHeight="false" outlineLevel="0" collapsed="false">
      <c r="A1270" s="0" t="n">
        <v>11</v>
      </c>
      <c r="B1270" s="0" t="n">
        <v>13100</v>
      </c>
      <c r="C1270" s="0" t="n">
        <v>5.8754</v>
      </c>
      <c r="D1270" s="0" t="n">
        <v>1.7252</v>
      </c>
      <c r="E1270" s="0" t="n">
        <f aca="false">IFERROR((C1270-D1270)/C1270/'Project Inputs and Calcs'!$E$11,0)</f>
        <v>0.0235456309357661</v>
      </c>
    </row>
    <row r="1271" customFormat="false" ht="15" hidden="false" customHeight="false" outlineLevel="0" collapsed="false">
      <c r="A1271" s="0" t="n">
        <v>11</v>
      </c>
      <c r="B1271" s="0" t="n">
        <v>13200</v>
      </c>
      <c r="C1271" s="0" t="n">
        <v>5.9699</v>
      </c>
      <c r="D1271" s="0" t="n">
        <v>1.7619</v>
      </c>
      <c r="E1271" s="0" t="n">
        <f aca="false">IFERROR((C1271-D1271)/C1271/'Project Inputs and Calcs'!$E$11,0)</f>
        <v>0.0234956476099544</v>
      </c>
    </row>
    <row r="1272" customFormat="false" ht="15" hidden="false" customHeight="false" outlineLevel="0" collapsed="false">
      <c r="A1272" s="0" t="n">
        <v>11</v>
      </c>
      <c r="B1272" s="0" t="n">
        <v>13300</v>
      </c>
      <c r="C1272" s="0" t="n">
        <v>6.0641</v>
      </c>
      <c r="D1272" s="0" t="n">
        <v>1.7993</v>
      </c>
      <c r="E1272" s="0" t="n">
        <f aca="false">IFERROR((C1272-D1272)/C1272/'Project Inputs and Calcs'!$E$11,0)</f>
        <v>0.0234428851766956</v>
      </c>
    </row>
    <row r="1273" customFormat="false" ht="15" hidden="false" customHeight="false" outlineLevel="0" collapsed="false">
      <c r="A1273" s="0" t="n">
        <v>11</v>
      </c>
      <c r="B1273" s="0" t="n">
        <v>13400</v>
      </c>
      <c r="C1273" s="0" t="n">
        <v>6.1587</v>
      </c>
      <c r="D1273" s="0" t="n">
        <v>1.8371</v>
      </c>
      <c r="E1273" s="0" t="n">
        <f aca="false">IFERROR((C1273-D1273)/C1273/'Project Inputs and Calcs'!$E$11,0)</f>
        <v>0.023390217632509</v>
      </c>
    </row>
    <row r="1274" customFormat="false" ht="15" hidden="false" customHeight="false" outlineLevel="0" collapsed="false">
      <c r="A1274" s="0" t="n">
        <v>11</v>
      </c>
      <c r="B1274" s="0" t="n">
        <v>13500</v>
      </c>
      <c r="C1274" s="0" t="n">
        <v>6.2536</v>
      </c>
      <c r="D1274" s="0" t="n">
        <v>1.8753</v>
      </c>
      <c r="E1274" s="0" t="n">
        <f aca="false">IFERROR((C1274-D1274)/C1274/'Project Inputs and Calcs'!$E$11,0)</f>
        <v>0.0233374909385527</v>
      </c>
    </row>
    <row r="1275" customFormat="false" ht="15" hidden="false" customHeight="false" outlineLevel="0" collapsed="false">
      <c r="A1275" s="0" t="n">
        <v>11</v>
      </c>
      <c r="B1275" s="0" t="n">
        <v>13600</v>
      </c>
      <c r="C1275" s="0" t="n">
        <v>6.3491</v>
      </c>
      <c r="D1275" s="0" t="n">
        <v>1.914</v>
      </c>
      <c r="E1275" s="0" t="n">
        <f aca="false">IFERROR((C1275-D1275)/C1275/'Project Inputs and Calcs'!$E$11,0)</f>
        <v>0.0232846650181391</v>
      </c>
    </row>
    <row r="1276" customFormat="false" ht="15" hidden="false" customHeight="false" outlineLevel="0" collapsed="false">
      <c r="A1276" s="0" t="n">
        <v>11</v>
      </c>
      <c r="B1276" s="0" t="n">
        <v>13700</v>
      </c>
      <c r="C1276" s="0" t="n">
        <v>6.445</v>
      </c>
      <c r="D1276" s="0" t="n">
        <v>1.953</v>
      </c>
      <c r="E1276" s="0" t="n">
        <f aca="false">IFERROR((C1276-D1276)/C1276/'Project Inputs and Calcs'!$E$11,0)</f>
        <v>0.0232324799586243</v>
      </c>
    </row>
    <row r="1277" customFormat="false" ht="15" hidden="false" customHeight="false" outlineLevel="0" collapsed="false">
      <c r="A1277" s="0" t="n">
        <v>11</v>
      </c>
      <c r="B1277" s="0" t="n">
        <v>13800</v>
      </c>
      <c r="C1277" s="0" t="n">
        <v>6.5412</v>
      </c>
      <c r="D1277" s="0" t="n">
        <v>1.9925</v>
      </c>
      <c r="E1277" s="0" t="n">
        <f aca="false">IFERROR((C1277-D1277)/C1277/'Project Inputs and Calcs'!$E$11,0)</f>
        <v>0.0231797427587191</v>
      </c>
    </row>
    <row r="1278" customFormat="false" ht="15" hidden="false" customHeight="false" outlineLevel="0" collapsed="false">
      <c r="A1278" s="0" t="n">
        <v>11</v>
      </c>
      <c r="B1278" s="0" t="n">
        <v>13900</v>
      </c>
      <c r="C1278" s="0" t="n">
        <v>6.6378</v>
      </c>
      <c r="D1278" s="0" t="n">
        <v>2.0325</v>
      </c>
      <c r="E1278" s="0" t="n">
        <f aca="false">IFERROR((C1278-D1278)/C1278/'Project Inputs and Calcs'!$E$11,0)</f>
        <v>0.0231266383440296</v>
      </c>
    </row>
    <row r="1279" customFormat="false" ht="15" hidden="false" customHeight="false" outlineLevel="0" collapsed="false">
      <c r="A1279" s="0" t="n">
        <v>11</v>
      </c>
      <c r="B1279" s="0" t="n">
        <v>14000</v>
      </c>
      <c r="C1279" s="0" t="n">
        <v>6.7348</v>
      </c>
      <c r="D1279" s="0" t="n">
        <v>2.0728</v>
      </c>
      <c r="E1279" s="0" t="n">
        <f aca="false">IFERROR((C1279-D1279)/C1279/'Project Inputs and Calcs'!$E$11,0)</f>
        <v>0.0230741818613767</v>
      </c>
    </row>
    <row r="1280" customFormat="false" ht="15" hidden="false" customHeight="false" outlineLevel="0" collapsed="false">
      <c r="A1280" s="0" t="n">
        <v>11</v>
      </c>
      <c r="B1280" s="0" t="n">
        <v>14100</v>
      </c>
      <c r="C1280" s="0" t="n">
        <v>6.8322</v>
      </c>
      <c r="D1280" s="0" t="n">
        <v>2.1135</v>
      </c>
      <c r="E1280" s="0" t="n">
        <f aca="false">IFERROR((C1280-D1280)/C1280/'Project Inputs and Calcs'!$E$11,0)</f>
        <v>0.023021867041363</v>
      </c>
    </row>
    <row r="1281" customFormat="false" ht="15" hidden="false" customHeight="false" outlineLevel="0" collapsed="false">
      <c r="A1281" s="0" t="n">
        <v>11</v>
      </c>
      <c r="B1281" s="0" t="n">
        <v>14200</v>
      </c>
      <c r="C1281" s="0" t="n">
        <v>6.93</v>
      </c>
      <c r="D1281" s="0" t="n">
        <v>2.1547</v>
      </c>
      <c r="E1281" s="0" t="n">
        <f aca="false">IFERROR((C1281-D1281)/C1281/'Project Inputs and Calcs'!$E$11,0)</f>
        <v>0.022969215969216</v>
      </c>
    </row>
    <row r="1282" customFormat="false" ht="15" hidden="false" customHeight="false" outlineLevel="0" collapsed="false">
      <c r="A1282" s="0" t="n">
        <v>11</v>
      </c>
      <c r="B1282" s="0" t="n">
        <v>14300</v>
      </c>
      <c r="C1282" s="0" t="n">
        <v>7.0281</v>
      </c>
      <c r="D1282" s="0" t="n">
        <v>2.1962</v>
      </c>
      <c r="E1282" s="0" t="n">
        <f aca="false">IFERROR((C1282-D1282)/C1282/'Project Inputs and Calcs'!$E$11,0)</f>
        <v>0.0229170520244922</v>
      </c>
    </row>
    <row r="1283" customFormat="false" ht="15" hidden="false" customHeight="false" outlineLevel="0" collapsed="false">
      <c r="A1283" s="0" t="n">
        <v>11</v>
      </c>
      <c r="B1283" s="0" t="n">
        <v>14400</v>
      </c>
      <c r="C1283" s="0" t="n">
        <v>7.1266</v>
      </c>
      <c r="D1283" s="0" t="n">
        <v>2.2382</v>
      </c>
      <c r="E1283" s="0" t="n">
        <f aca="false">IFERROR((C1283-D1283)/C1283/'Project Inputs and Calcs'!$E$11,0)</f>
        <v>0.0228645731017128</v>
      </c>
    </row>
    <row r="1284" customFormat="false" ht="15" hidden="false" customHeight="false" outlineLevel="0" collapsed="false">
      <c r="A1284" s="0" t="n">
        <v>11</v>
      </c>
      <c r="B1284" s="0" t="n">
        <v>14500</v>
      </c>
      <c r="C1284" s="0" t="n">
        <v>7.2255</v>
      </c>
      <c r="D1284" s="0" t="n">
        <v>2.2806</v>
      </c>
      <c r="E1284" s="0" t="n">
        <f aca="false">IFERROR((C1284-D1284)/C1284/'Project Inputs and Calcs'!$E$11,0)</f>
        <v>0.0228122621271884</v>
      </c>
    </row>
    <row r="1285" customFormat="false" ht="15" hidden="false" customHeight="false" outlineLevel="0" collapsed="false">
      <c r="A1285" s="0" t="n">
        <v>11</v>
      </c>
      <c r="B1285" s="0" t="n">
        <v>14600</v>
      </c>
      <c r="C1285" s="0" t="n">
        <v>7.3247</v>
      </c>
      <c r="D1285" s="0" t="n">
        <v>2.3234</v>
      </c>
      <c r="E1285" s="0" t="n">
        <f aca="false">IFERROR((C1285-D1285)/C1285/'Project Inputs and Calcs'!$E$11,0)</f>
        <v>0.0227599765178096</v>
      </c>
    </row>
    <row r="1286" customFormat="false" ht="15" hidden="false" customHeight="false" outlineLevel="0" collapsed="false">
      <c r="A1286" s="0" t="n">
        <v>11</v>
      </c>
      <c r="B1286" s="0" t="n">
        <v>14700</v>
      </c>
      <c r="C1286" s="0" t="n">
        <v>7.4242</v>
      </c>
      <c r="D1286" s="0" t="n">
        <v>2.3667</v>
      </c>
      <c r="E1286" s="0" t="n">
        <f aca="false">IFERROR((C1286-D1286)/C1286/'Project Inputs and Calcs'!$E$11,0)</f>
        <v>0.0227072726129864</v>
      </c>
    </row>
    <row r="1287" customFormat="false" ht="15" hidden="false" customHeight="false" outlineLevel="0" collapsed="false">
      <c r="A1287" s="0" t="n">
        <v>11</v>
      </c>
      <c r="B1287" s="0" t="n">
        <v>14800</v>
      </c>
      <c r="C1287" s="0" t="n">
        <v>7.5241</v>
      </c>
      <c r="D1287" s="0" t="n">
        <v>2.4103</v>
      </c>
      <c r="E1287" s="0" t="n">
        <f aca="false">IFERROR((C1287-D1287)/C1287/'Project Inputs and Calcs'!$E$11,0)</f>
        <v>0.0226552012865326</v>
      </c>
    </row>
    <row r="1288" customFormat="false" ht="15" hidden="false" customHeight="false" outlineLevel="0" collapsed="false">
      <c r="A1288" s="0" t="n">
        <v>11</v>
      </c>
      <c r="B1288" s="0" t="n">
        <v>14900</v>
      </c>
      <c r="C1288" s="0" t="n">
        <v>7.6244</v>
      </c>
      <c r="D1288" s="0" t="n">
        <v>2.4543</v>
      </c>
      <c r="E1288" s="0" t="n">
        <f aca="false">IFERROR((C1288-D1288)/C1288/'Project Inputs and Calcs'!$E$11,0)</f>
        <v>0.0226033086756554</v>
      </c>
    </row>
    <row r="1289" customFormat="false" ht="15" hidden="false" customHeight="false" outlineLevel="0" collapsed="false">
      <c r="A1289" s="0" t="n">
        <v>11</v>
      </c>
      <c r="B1289" s="0" t="n">
        <v>15000</v>
      </c>
      <c r="C1289" s="0" t="n">
        <v>7.7249</v>
      </c>
      <c r="D1289" s="0" t="n">
        <v>2.4988</v>
      </c>
      <c r="E1289" s="0" t="n">
        <f aca="false">IFERROR((C1289-D1289)/C1289/'Project Inputs and Calcs'!$E$11,0)</f>
        <v>0.0225508852326028</v>
      </c>
    </row>
    <row r="1290" customFormat="false" ht="15" hidden="false" customHeight="false" outlineLevel="0" collapsed="false">
      <c r="A1290" s="0" t="n">
        <v>11</v>
      </c>
      <c r="B1290" s="0" t="n">
        <v>15100</v>
      </c>
      <c r="C1290" s="0" t="n">
        <v>7.8257</v>
      </c>
      <c r="D1290" s="0" t="n">
        <v>2.5437</v>
      </c>
      <c r="E1290" s="0" t="n">
        <f aca="false">IFERROR((C1290-D1290)/C1290/'Project Inputs and Calcs'!$E$11,0)</f>
        <v>0.0224985198342214</v>
      </c>
    </row>
    <row r="1291" customFormat="false" ht="15" hidden="false" customHeight="false" outlineLevel="0" collapsed="false">
      <c r="A1291" s="0" t="n">
        <v>11</v>
      </c>
      <c r="B1291" s="0" t="n">
        <v>15200</v>
      </c>
      <c r="C1291" s="0" t="n">
        <v>7.9269</v>
      </c>
      <c r="D1291" s="0" t="n">
        <v>2.589</v>
      </c>
      <c r="E1291" s="0" t="n">
        <f aca="false">IFERROR((C1291-D1291)/C1291/'Project Inputs and Calcs'!$E$11,0)</f>
        <v>0.0224463535556144</v>
      </c>
    </row>
    <row r="1292" customFormat="false" ht="15" hidden="false" customHeight="false" outlineLevel="0" collapsed="false">
      <c r="A1292" s="0" t="n">
        <v>11</v>
      </c>
      <c r="B1292" s="0" t="n">
        <v>15300</v>
      </c>
      <c r="C1292" s="0" t="n">
        <v>8.0284</v>
      </c>
      <c r="D1292" s="0" t="n">
        <v>2.6347</v>
      </c>
      <c r="E1292" s="0" t="n">
        <f aca="false">IFERROR((C1292-D1292)/C1292/'Project Inputs and Calcs'!$E$11,0)</f>
        <v>0.0223942504110408</v>
      </c>
    </row>
    <row r="1293" customFormat="false" ht="15" hidden="false" customHeight="false" outlineLevel="0" collapsed="false">
      <c r="A1293" s="0" t="n">
        <v>11</v>
      </c>
      <c r="B1293" s="0" t="n">
        <v>15400</v>
      </c>
      <c r="C1293" s="0" t="n">
        <v>8.1303</v>
      </c>
      <c r="D1293" s="0" t="n">
        <v>2.6807</v>
      </c>
      <c r="E1293" s="0" t="n">
        <f aca="false">IFERROR((C1293-D1293)/C1293/'Project Inputs and Calcs'!$E$11,0)</f>
        <v>0.0223427589797834</v>
      </c>
    </row>
    <row r="1294" customFormat="false" ht="15" hidden="false" customHeight="false" outlineLevel="0" collapsed="false">
      <c r="A1294" s="0" t="n">
        <v>11</v>
      </c>
      <c r="B1294" s="0" t="n">
        <v>15500</v>
      </c>
      <c r="C1294" s="0" t="n">
        <v>8.2324</v>
      </c>
      <c r="D1294" s="0" t="n">
        <v>2.7272</v>
      </c>
      <c r="E1294" s="0" t="n">
        <f aca="false">IFERROR((C1294-D1294)/C1294/'Project Inputs and Calcs'!$E$11,0)</f>
        <v>0.0222907860000324</v>
      </c>
    </row>
    <row r="1295" customFormat="false" ht="15" hidden="false" customHeight="false" outlineLevel="0" collapsed="false">
      <c r="A1295" s="0" t="n">
        <v>11</v>
      </c>
      <c r="B1295" s="0" t="n">
        <v>15600</v>
      </c>
      <c r="C1295" s="0" t="n">
        <v>8.3347</v>
      </c>
      <c r="D1295" s="0" t="n">
        <v>2.7701</v>
      </c>
      <c r="E1295" s="0" t="n">
        <f aca="false">IFERROR((C1295-D1295)/C1295/'Project Inputs and Calcs'!$E$11,0)</f>
        <v>0.0222547502209638</v>
      </c>
    </row>
    <row r="1296" customFormat="false" ht="15" hidden="false" customHeight="false" outlineLevel="0" collapsed="false">
      <c r="A1296" s="0" t="n">
        <v>11</v>
      </c>
      <c r="B1296" s="0" t="n">
        <v>15700</v>
      </c>
      <c r="C1296" s="0" t="n">
        <v>8.4374</v>
      </c>
      <c r="D1296" s="0" t="n">
        <v>2.8215</v>
      </c>
      <c r="E1296" s="0" t="n">
        <f aca="false">IFERROR((C1296-D1296)/C1296/'Project Inputs and Calcs'!$E$11,0)</f>
        <v>0.0221865345564589</v>
      </c>
    </row>
    <row r="1297" customFormat="false" ht="15" hidden="false" customHeight="false" outlineLevel="0" collapsed="false">
      <c r="A1297" s="0" t="n">
        <v>11</v>
      </c>
      <c r="B1297" s="0" t="n">
        <v>15800</v>
      </c>
      <c r="C1297" s="0" t="n">
        <v>8.5404</v>
      </c>
      <c r="D1297" s="0" t="n">
        <v>2.8692</v>
      </c>
      <c r="E1297" s="0" t="n">
        <f aca="false">IFERROR((C1297-D1297)/C1297/'Project Inputs and Calcs'!$E$11,0)</f>
        <v>0.0221347946232027</v>
      </c>
    </row>
    <row r="1298" customFormat="false" ht="15" hidden="false" customHeight="false" outlineLevel="0" collapsed="false">
      <c r="A1298" s="0" t="n">
        <v>11</v>
      </c>
      <c r="B1298" s="0" t="n">
        <v>15900</v>
      </c>
      <c r="C1298" s="0" t="n">
        <v>8.6436</v>
      </c>
      <c r="D1298" s="0" t="n">
        <v>2.9174</v>
      </c>
      <c r="E1298" s="0" t="n">
        <f aca="false">IFERROR((C1298-D1298)/C1298/'Project Inputs and Calcs'!$E$11,0)</f>
        <v>0.022082619896031</v>
      </c>
    </row>
    <row r="1299" customFormat="false" ht="15" hidden="false" customHeight="false" outlineLevel="0" collapsed="false">
      <c r="A1299" s="0" t="n">
        <v>11</v>
      </c>
      <c r="B1299" s="0" t="n">
        <v>16000</v>
      </c>
      <c r="C1299" s="0" t="n">
        <v>8.7471</v>
      </c>
      <c r="D1299" s="0" t="n">
        <v>2.9659</v>
      </c>
      <c r="E1299" s="0" t="n">
        <f aca="false">IFERROR((C1299-D1299)/C1299/'Project Inputs and Calcs'!$E$11,0)</f>
        <v>0.0220309207242019</v>
      </c>
    </row>
    <row r="1300" customFormat="false" ht="15" hidden="false" customHeight="false" outlineLevel="0" collapsed="false">
      <c r="A1300" s="0" t="n">
        <v>11</v>
      </c>
      <c r="B1300" s="0" t="n">
        <v>16100</v>
      </c>
      <c r="C1300" s="0" t="n">
        <v>8.8509</v>
      </c>
      <c r="D1300" s="0" t="n">
        <v>3.0149</v>
      </c>
      <c r="E1300" s="0" t="n">
        <f aca="false">IFERROR((C1300-D1300)/C1300/'Project Inputs and Calcs'!$E$11,0)</f>
        <v>0.0219789324626121</v>
      </c>
    </row>
    <row r="1301" customFormat="false" ht="15" hidden="false" customHeight="false" outlineLevel="0" collapsed="false">
      <c r="A1301" s="0" t="n">
        <v>11</v>
      </c>
      <c r="B1301" s="0" t="n">
        <v>16200</v>
      </c>
      <c r="C1301" s="0" t="n">
        <v>8.9549</v>
      </c>
      <c r="D1301" s="0" t="n">
        <v>3.0642</v>
      </c>
      <c r="E1301" s="0" t="n">
        <f aca="false">IFERROR((C1301-D1301)/C1301/'Project Inputs and Calcs'!$E$11,0)</f>
        <v>0.0219272874813417</v>
      </c>
    </row>
    <row r="1302" customFormat="false" ht="15" hidden="false" customHeight="false" outlineLevel="0" collapsed="false">
      <c r="A1302" s="0" t="n">
        <v>11</v>
      </c>
      <c r="B1302" s="0" t="n">
        <v>16300</v>
      </c>
      <c r="C1302" s="0" t="n">
        <v>9.0592</v>
      </c>
      <c r="D1302" s="0" t="n">
        <v>3.114</v>
      </c>
      <c r="E1302" s="0" t="n">
        <f aca="false">IFERROR((C1302-D1302)/C1302/'Project Inputs and Calcs'!$E$11,0)</f>
        <v>0.0218753679500765</v>
      </c>
    </row>
    <row r="1303" customFormat="false" ht="15" hidden="false" customHeight="false" outlineLevel="0" collapsed="false">
      <c r="A1303" s="0" t="n">
        <v>11</v>
      </c>
      <c r="B1303" s="0" t="n">
        <v>16400</v>
      </c>
      <c r="C1303" s="0" t="n">
        <v>9.1637</v>
      </c>
      <c r="D1303" s="0" t="n">
        <v>3.1642</v>
      </c>
      <c r="E1303" s="0" t="n">
        <f aca="false">IFERROR((C1303-D1303)/C1303/'Project Inputs and Calcs'!$E$11,0)</f>
        <v>0.0218234264907552</v>
      </c>
    </row>
    <row r="1304" customFormat="false" ht="15" hidden="false" customHeight="false" outlineLevel="0" collapsed="false">
      <c r="A1304" s="0" t="n">
        <v>11</v>
      </c>
      <c r="B1304" s="0" t="n">
        <v>16500</v>
      </c>
      <c r="C1304" s="0" t="n">
        <v>9.2685</v>
      </c>
      <c r="D1304" s="0" t="n">
        <v>3.2147</v>
      </c>
      <c r="E1304" s="0" t="n">
        <f aca="false">IFERROR((C1304-D1304)/C1304/'Project Inputs and Calcs'!$E$11,0)</f>
        <v>0.0217719515923109</v>
      </c>
    </row>
    <row r="1305" customFormat="false" ht="15" hidden="false" customHeight="false" outlineLevel="0" collapsed="false">
      <c r="A1305" s="0" t="n">
        <v>11</v>
      </c>
      <c r="B1305" s="0" t="n">
        <v>16600</v>
      </c>
      <c r="C1305" s="0" t="n">
        <v>9.3735</v>
      </c>
      <c r="D1305" s="0" t="n">
        <v>3.2657</v>
      </c>
      <c r="E1305" s="0" t="n">
        <f aca="false">IFERROR((C1305-D1305)/C1305/'Project Inputs and Calcs'!$E$11,0)</f>
        <v>0.0217200974378123</v>
      </c>
    </row>
    <row r="1306" customFormat="false" ht="15" hidden="false" customHeight="false" outlineLevel="0" collapsed="false">
      <c r="A1306" s="0" t="n">
        <v>11</v>
      </c>
      <c r="B1306" s="0" t="n">
        <v>16700</v>
      </c>
      <c r="C1306" s="0" t="n">
        <v>9.4788</v>
      </c>
      <c r="D1306" s="0" t="n">
        <v>3.317</v>
      </c>
      <c r="E1306" s="0" t="n">
        <f aca="false">IFERROR((C1306-D1306)/C1306/'Project Inputs and Calcs'!$E$11,0)</f>
        <v>0.0216687063060022</v>
      </c>
    </row>
    <row r="1307" customFormat="false" ht="15" hidden="false" customHeight="false" outlineLevel="0" collapsed="false">
      <c r="A1307" s="0" t="n">
        <v>11</v>
      </c>
      <c r="B1307" s="0" t="n">
        <v>16800</v>
      </c>
      <c r="C1307" s="0" t="n">
        <v>9.5843</v>
      </c>
      <c r="D1307" s="0" t="n">
        <v>3.3688</v>
      </c>
      <c r="E1307" s="0" t="n">
        <f aca="false">IFERROR((C1307-D1307)/C1307/'Project Inputs and Calcs'!$E$11,0)</f>
        <v>0.0216169499424406</v>
      </c>
    </row>
    <row r="1308" customFormat="false" ht="15" hidden="false" customHeight="false" outlineLevel="0" collapsed="false">
      <c r="A1308" s="0" t="n">
        <v>11</v>
      </c>
      <c r="B1308" s="0" t="n">
        <v>16900</v>
      </c>
      <c r="C1308" s="0" t="n">
        <v>9.6899</v>
      </c>
      <c r="D1308" s="0" t="n">
        <v>3.421</v>
      </c>
      <c r="E1308" s="0" t="n">
        <f aca="false">IFERROR((C1308-D1308)/C1308/'Project Inputs and Calcs'!$E$11,0)</f>
        <v>0.0215650660309532</v>
      </c>
    </row>
    <row r="1309" customFormat="false" ht="15" hidden="false" customHeight="false" outlineLevel="0" collapsed="false">
      <c r="A1309" s="0" t="n">
        <v>11</v>
      </c>
      <c r="B1309" s="0" t="n">
        <v>17000</v>
      </c>
      <c r="C1309" s="0" t="n">
        <v>9.7959</v>
      </c>
      <c r="D1309" s="0" t="n">
        <v>3.4735</v>
      </c>
      <c r="E1309" s="0" t="n">
        <f aca="false">IFERROR((C1309-D1309)/C1309/'Project Inputs and Calcs'!$E$11,0)</f>
        <v>0.021513762560527</v>
      </c>
    </row>
    <row r="1310" customFormat="false" ht="15" hidden="false" customHeight="false" outlineLevel="0" collapsed="false">
      <c r="A1310" s="0" t="n">
        <v>11</v>
      </c>
      <c r="B1310" s="0" t="n">
        <v>17100</v>
      </c>
      <c r="C1310" s="0" t="n">
        <v>9.902</v>
      </c>
      <c r="D1310" s="0" t="n">
        <v>3.5265</v>
      </c>
      <c r="E1310" s="0" t="n">
        <f aca="false">IFERROR((C1310-D1310)/C1310/'Project Inputs and Calcs'!$E$11,0)</f>
        <v>0.0214619942099239</v>
      </c>
    </row>
    <row r="1311" customFormat="false" ht="15" hidden="false" customHeight="false" outlineLevel="0" collapsed="false">
      <c r="A1311" s="0" t="n">
        <v>11</v>
      </c>
      <c r="B1311" s="0" t="n">
        <v>17200</v>
      </c>
      <c r="C1311" s="0" t="n">
        <v>10.008</v>
      </c>
      <c r="D1311" s="0" t="n">
        <v>3.5799</v>
      </c>
      <c r="E1311" s="0" t="n">
        <f aca="false">IFERROR((C1311-D1311)/C1311/'Project Inputs and Calcs'!$E$11,0)</f>
        <v>0.0214098721023181</v>
      </c>
    </row>
    <row r="1312" customFormat="false" ht="15" hidden="false" customHeight="false" outlineLevel="0" collapsed="false">
      <c r="A1312" s="0" t="n">
        <v>11</v>
      </c>
      <c r="B1312" s="0" t="n">
        <v>17300</v>
      </c>
      <c r="C1312" s="0" t="n">
        <v>10.115</v>
      </c>
      <c r="D1312" s="0" t="n">
        <v>3.6336</v>
      </c>
      <c r="E1312" s="0" t="n">
        <f aca="false">IFERROR((C1312-D1312)/C1312/'Project Inputs and Calcs'!$E$11,0)</f>
        <v>0.0213590377327402</v>
      </c>
    </row>
    <row r="1313" customFormat="false" ht="15" hidden="false" customHeight="false" outlineLevel="0" collapsed="false">
      <c r="A1313" s="0" t="n">
        <v>11</v>
      </c>
      <c r="B1313" s="0" t="n">
        <v>17400</v>
      </c>
      <c r="C1313" s="0" t="n">
        <v>10.222</v>
      </c>
      <c r="D1313" s="0" t="n">
        <v>3.6877</v>
      </c>
      <c r="E1313" s="0" t="n">
        <f aca="false">IFERROR((C1313-D1313)/C1313/'Project Inputs and Calcs'!$E$11,0)</f>
        <v>0.0213079632165917</v>
      </c>
    </row>
    <row r="1314" customFormat="false" ht="15" hidden="false" customHeight="false" outlineLevel="0" collapsed="false">
      <c r="A1314" s="0" t="n">
        <v>11</v>
      </c>
      <c r="B1314" s="0" t="n">
        <v>17500</v>
      </c>
      <c r="C1314" s="0" t="n">
        <v>10.329</v>
      </c>
      <c r="D1314" s="0" t="n">
        <v>3.7422</v>
      </c>
      <c r="E1314" s="0" t="n">
        <f aca="false">IFERROR((C1314-D1314)/C1314/'Project Inputs and Calcs'!$E$11,0)</f>
        <v>0.0212566560170394</v>
      </c>
    </row>
    <row r="1315" customFormat="false" ht="15" hidden="false" customHeight="false" outlineLevel="0" collapsed="false">
      <c r="A1315" s="0" t="n">
        <v>11</v>
      </c>
      <c r="B1315" s="0" t="n">
        <v>17600</v>
      </c>
      <c r="C1315" s="0" t="n">
        <v>10.436</v>
      </c>
      <c r="D1315" s="0" t="n">
        <v>3.7972</v>
      </c>
      <c r="E1315" s="0" t="n">
        <f aca="false">IFERROR((C1315-D1315)/C1315/'Project Inputs and Calcs'!$E$11,0)</f>
        <v>0.0212048038839913</v>
      </c>
    </row>
    <row r="1316" customFormat="false" ht="15" hidden="false" customHeight="false" outlineLevel="0" collapsed="false">
      <c r="A1316" s="0" t="n">
        <v>11</v>
      </c>
      <c r="B1316" s="0" t="n">
        <v>17700</v>
      </c>
      <c r="C1316" s="0" t="n">
        <v>10.543</v>
      </c>
      <c r="D1316" s="0" t="n">
        <v>3.8526</v>
      </c>
      <c r="E1316" s="0" t="n">
        <f aca="false">IFERROR((C1316-D1316)/C1316/'Project Inputs and Calcs'!$E$11,0)</f>
        <v>0.0211527395744412</v>
      </c>
    </row>
    <row r="1317" customFormat="false" ht="15" hidden="false" customHeight="false" outlineLevel="0" collapsed="false">
      <c r="A1317" s="0" t="n">
        <v>11</v>
      </c>
      <c r="B1317" s="0" t="n">
        <v>17800</v>
      </c>
      <c r="C1317" s="0" t="n">
        <v>10.65</v>
      </c>
      <c r="D1317" s="0" t="n">
        <v>3.9082</v>
      </c>
      <c r="E1317" s="0" t="n">
        <f aca="false">IFERROR((C1317-D1317)/C1317/'Project Inputs and Calcs'!$E$11,0)</f>
        <v>0.0211010954616588</v>
      </c>
    </row>
    <row r="1318" customFormat="false" ht="15" hidden="false" customHeight="false" outlineLevel="0" collapsed="false">
      <c r="A1318" s="0" t="n">
        <v>11</v>
      </c>
      <c r="B1318" s="0" t="n">
        <v>17900</v>
      </c>
      <c r="C1318" s="0" t="n">
        <v>10.758</v>
      </c>
      <c r="D1318" s="0" t="n">
        <v>3.9643</v>
      </c>
      <c r="E1318" s="0" t="n">
        <f aca="false">IFERROR((C1318-D1318)/C1318/'Project Inputs and Calcs'!$E$11,0)</f>
        <v>0.0210500712647952</v>
      </c>
    </row>
    <row r="1319" customFormat="false" ht="15" hidden="false" customHeight="false" outlineLevel="0" collapsed="false">
      <c r="A1319" s="0" t="n">
        <v>11</v>
      </c>
      <c r="B1319" s="0" t="n">
        <v>18000</v>
      </c>
      <c r="C1319" s="0" t="n">
        <v>10.866</v>
      </c>
      <c r="D1319" s="0" t="n">
        <v>4.0208</v>
      </c>
      <c r="E1319" s="0" t="n">
        <f aca="false">IFERROR((C1319-D1319)/C1319/'Project Inputs and Calcs'!$E$11,0)</f>
        <v>0.0209988342843119</v>
      </c>
    </row>
    <row r="1320" customFormat="false" ht="15" hidden="false" customHeight="false" outlineLevel="0" collapsed="false">
      <c r="A1320" s="0" t="n">
        <v>11</v>
      </c>
      <c r="B1320" s="0" t="n">
        <v>18100</v>
      </c>
      <c r="C1320" s="0" t="n">
        <v>10.974</v>
      </c>
      <c r="D1320" s="0" t="n">
        <v>4.0777</v>
      </c>
      <c r="E1320" s="0" t="n">
        <f aca="false">IFERROR((C1320-D1320)/C1320/'Project Inputs and Calcs'!$E$11,0)</f>
        <v>0.0209473908025029</v>
      </c>
    </row>
    <row r="1321" customFormat="false" ht="15" hidden="false" customHeight="false" outlineLevel="0" collapsed="false">
      <c r="A1321" s="0" t="n">
        <v>11</v>
      </c>
      <c r="B1321" s="0" t="n">
        <v>18200</v>
      </c>
      <c r="C1321" s="0" t="n">
        <v>11.082</v>
      </c>
      <c r="D1321" s="0" t="n">
        <v>4.135</v>
      </c>
      <c r="E1321" s="0" t="n">
        <f aca="false">IFERROR((C1321-D1321)/C1321/'Project Inputs and Calcs'!$E$11,0)</f>
        <v>0.0208957468567647</v>
      </c>
    </row>
    <row r="1322" customFormat="false" ht="15" hidden="false" customHeight="false" outlineLevel="0" collapsed="false">
      <c r="A1322" s="0" t="n">
        <v>11</v>
      </c>
      <c r="B1322" s="0" t="n">
        <v>18300</v>
      </c>
      <c r="C1322" s="0" t="n">
        <v>11.19</v>
      </c>
      <c r="D1322" s="0" t="n">
        <v>4.1926</v>
      </c>
      <c r="E1322" s="0" t="n">
        <f aca="false">IFERROR((C1322-D1322)/C1322/'Project Inputs and Calcs'!$E$11,0)</f>
        <v>0.0208442061364313</v>
      </c>
    </row>
    <row r="1323" customFormat="false" ht="15" hidden="false" customHeight="false" outlineLevel="0" collapsed="false">
      <c r="A1323" s="0" t="n">
        <v>11</v>
      </c>
      <c r="B1323" s="0" t="n">
        <v>18400</v>
      </c>
      <c r="C1323" s="0" t="n">
        <v>11.298</v>
      </c>
      <c r="D1323" s="0" t="n">
        <v>4.2507</v>
      </c>
      <c r="E1323" s="0" t="n">
        <f aca="false">IFERROR((C1323-D1323)/C1323/'Project Inputs and Calcs'!$E$11,0)</f>
        <v>0.020792175606302</v>
      </c>
    </row>
    <row r="1324" customFormat="false" ht="15" hidden="false" customHeight="false" outlineLevel="0" collapsed="false">
      <c r="A1324" s="0" t="n">
        <v>11</v>
      </c>
      <c r="B1324" s="0" t="n">
        <v>18500</v>
      </c>
      <c r="C1324" s="0" t="n">
        <v>11.407</v>
      </c>
      <c r="D1324" s="0" t="n">
        <v>4.3091</v>
      </c>
      <c r="E1324" s="0" t="n">
        <f aca="false">IFERROR((C1324-D1324)/C1324/'Project Inputs and Calcs'!$E$11,0)</f>
        <v>0.02074135764589</v>
      </c>
    </row>
    <row r="1325" customFormat="false" ht="15" hidden="false" customHeight="false" outlineLevel="0" collapsed="false">
      <c r="A1325" s="0" t="n">
        <v>11</v>
      </c>
      <c r="B1325" s="0" t="n">
        <v>18600</v>
      </c>
      <c r="C1325" s="0" t="n">
        <v>11.516</v>
      </c>
      <c r="D1325" s="0" t="n">
        <v>4.3679</v>
      </c>
      <c r="E1325" s="0" t="n">
        <f aca="false">IFERROR((C1325-D1325)/C1325/'Project Inputs and Calcs'!$E$11,0)</f>
        <v>0.0206903438693991</v>
      </c>
    </row>
    <row r="1326" customFormat="false" ht="15" hidden="false" customHeight="false" outlineLevel="0" collapsed="false">
      <c r="A1326" s="0" t="n">
        <v>11</v>
      </c>
      <c r="B1326" s="0" t="n">
        <v>18700</v>
      </c>
      <c r="C1326" s="0" t="n">
        <v>11.624</v>
      </c>
      <c r="D1326" s="0" t="n">
        <v>4.4271</v>
      </c>
      <c r="E1326" s="0" t="n">
        <f aca="false">IFERROR((C1326-D1326)/C1326/'Project Inputs and Calcs'!$E$11,0)</f>
        <v>0.0206380477173664</v>
      </c>
    </row>
    <row r="1327" customFormat="false" ht="15" hidden="false" customHeight="false" outlineLevel="0" collapsed="false">
      <c r="A1327" s="0" t="n">
        <v>11</v>
      </c>
      <c r="B1327" s="0" t="n">
        <v>18800</v>
      </c>
      <c r="C1327" s="0" t="n">
        <v>11.733</v>
      </c>
      <c r="D1327" s="0" t="n">
        <v>4.4867</v>
      </c>
      <c r="E1327" s="0" t="n">
        <f aca="false">IFERROR((C1327-D1327)/C1327/'Project Inputs and Calcs'!$E$11,0)</f>
        <v>0.0205866643938748</v>
      </c>
    </row>
    <row r="1328" customFormat="false" ht="15" hidden="false" customHeight="false" outlineLevel="0" collapsed="false">
      <c r="A1328" s="0" t="n">
        <v>11</v>
      </c>
      <c r="B1328" s="0" t="n">
        <v>18900</v>
      </c>
      <c r="C1328" s="0" t="n">
        <v>11.842</v>
      </c>
      <c r="D1328" s="0" t="n">
        <v>4.5466</v>
      </c>
      <c r="E1328" s="0" t="n">
        <f aca="false">IFERROR((C1328-D1328)/C1328/'Project Inputs and Calcs'!$E$11,0)</f>
        <v>0.0205353825367337</v>
      </c>
    </row>
    <row r="1329" customFormat="false" ht="15" hidden="false" customHeight="false" outlineLevel="0" collapsed="false">
      <c r="A1329" s="0" t="n">
        <v>11</v>
      </c>
      <c r="B1329" s="0" t="n">
        <v>19000</v>
      </c>
      <c r="C1329" s="0" t="n">
        <v>11.951</v>
      </c>
      <c r="D1329" s="0" t="n">
        <v>4.607</v>
      </c>
      <c r="E1329" s="0" t="n">
        <f aca="false">IFERROR((C1329-D1329)/C1329/'Project Inputs and Calcs'!$E$11,0)</f>
        <v>0.0204836415362731</v>
      </c>
    </row>
    <row r="1330" customFormat="false" ht="15" hidden="false" customHeight="false" outlineLevel="0" collapsed="false">
      <c r="A1330" s="0" t="n">
        <v>11</v>
      </c>
      <c r="B1330" s="0" t="n">
        <v>19100</v>
      </c>
      <c r="C1330" s="0" t="n">
        <v>12.061</v>
      </c>
      <c r="D1330" s="0" t="n">
        <v>4.6677</v>
      </c>
      <c r="E1330" s="0" t="n">
        <f aca="false">IFERROR((C1330-D1330)/C1330/'Project Inputs and Calcs'!$E$11,0)</f>
        <v>0.0204330763065528</v>
      </c>
    </row>
    <row r="1331" customFormat="false" ht="15" hidden="false" customHeight="false" outlineLevel="0" collapsed="false">
      <c r="A1331" s="0" t="n">
        <v>11</v>
      </c>
      <c r="B1331" s="0" t="n">
        <v>19200</v>
      </c>
      <c r="C1331" s="0" t="n">
        <v>12.17</v>
      </c>
      <c r="D1331" s="0" t="n">
        <v>4.7287</v>
      </c>
      <c r="E1331" s="0" t="n">
        <f aca="false">IFERROR((C1331-D1331)/C1331/'Project Inputs and Calcs'!$E$11,0)</f>
        <v>0.0203815393043002</v>
      </c>
    </row>
    <row r="1332" customFormat="false" ht="15" hidden="false" customHeight="false" outlineLevel="0" collapsed="false">
      <c r="A1332" s="0" t="n">
        <v>11</v>
      </c>
      <c r="B1332" s="0" t="n">
        <v>19300</v>
      </c>
      <c r="C1332" s="0" t="n">
        <v>12.279</v>
      </c>
      <c r="D1332" s="0" t="n">
        <v>4.7902</v>
      </c>
      <c r="E1332" s="0" t="n">
        <f aca="false">IFERROR((C1332-D1332)/C1332/'Project Inputs and Calcs'!$E$11,0)</f>
        <v>0.0203295599533078</v>
      </c>
    </row>
    <row r="1333" customFormat="false" ht="15" hidden="false" customHeight="false" outlineLevel="0" collapsed="false">
      <c r="A1333" s="0" t="n">
        <v>11</v>
      </c>
      <c r="B1333" s="0" t="n">
        <v>19400</v>
      </c>
      <c r="C1333" s="0" t="n">
        <v>12.389</v>
      </c>
      <c r="D1333" s="0" t="n">
        <v>4.8521</v>
      </c>
      <c r="E1333" s="0" t="n">
        <f aca="false">IFERROR((C1333-D1333)/C1333/'Project Inputs and Calcs'!$E$11,0)</f>
        <v>0.0202784728388086</v>
      </c>
    </row>
    <row r="1334" customFormat="false" ht="15" hidden="false" customHeight="false" outlineLevel="0" collapsed="false">
      <c r="A1334" s="0" t="n">
        <v>11</v>
      </c>
      <c r="B1334" s="0" t="n">
        <v>19500</v>
      </c>
      <c r="C1334" s="0" t="n">
        <v>12.499</v>
      </c>
      <c r="D1334" s="0" t="n">
        <v>4.9143</v>
      </c>
      <c r="E1334" s="0" t="n">
        <f aca="false">IFERROR((C1334-D1334)/C1334/'Project Inputs and Calcs'!$E$11,0)</f>
        <v>0.0202274848654559</v>
      </c>
    </row>
    <row r="1335" customFormat="false" ht="15" hidden="false" customHeight="false" outlineLevel="0" collapsed="false">
      <c r="A1335" s="0" t="n">
        <v>11</v>
      </c>
      <c r="B1335" s="0" t="n">
        <v>19600</v>
      </c>
      <c r="C1335" s="0" t="n">
        <v>12.608</v>
      </c>
      <c r="D1335" s="0" t="n">
        <v>4.9769</v>
      </c>
      <c r="E1335" s="0" t="n">
        <f aca="false">IFERROR((C1335-D1335)/C1335/'Project Inputs and Calcs'!$E$11,0)</f>
        <v>0.0201752855329949</v>
      </c>
    </row>
    <row r="1336" customFormat="false" ht="15" hidden="false" customHeight="false" outlineLevel="0" collapsed="false">
      <c r="A1336" s="0" t="n">
        <v>11</v>
      </c>
      <c r="B1336" s="0" t="n">
        <v>19700</v>
      </c>
      <c r="C1336" s="0" t="n">
        <v>12.718</v>
      </c>
      <c r="D1336" s="0" t="n">
        <v>5.0398</v>
      </c>
      <c r="E1336" s="0" t="n">
        <f aca="false">IFERROR((C1336-D1336)/C1336/'Project Inputs and Calcs'!$E$11,0)</f>
        <v>0.0201242333700267</v>
      </c>
    </row>
    <row r="1337" customFormat="false" ht="15" hidden="false" customHeight="false" outlineLevel="0" collapsed="false">
      <c r="A1337" s="0" t="n">
        <v>11</v>
      </c>
      <c r="B1337" s="0" t="n">
        <v>19800</v>
      </c>
      <c r="C1337" s="0" t="n">
        <v>12.828</v>
      </c>
      <c r="D1337" s="0" t="n">
        <v>5.1031</v>
      </c>
      <c r="E1337" s="0" t="n">
        <f aca="false">IFERROR((C1337-D1337)/C1337/'Project Inputs and Calcs'!$E$11,0)</f>
        <v>0.020073017357863</v>
      </c>
    </row>
    <row r="1338" customFormat="false" ht="15" hidden="false" customHeight="false" outlineLevel="0" collapsed="false">
      <c r="A1338" s="0" t="n">
        <v>11</v>
      </c>
      <c r="B1338" s="0" t="n">
        <v>19900</v>
      </c>
      <c r="C1338" s="0" t="n">
        <v>12.938</v>
      </c>
      <c r="D1338" s="0" t="n">
        <v>5.1668</v>
      </c>
      <c r="E1338" s="0" t="n">
        <f aca="false">IFERROR((C1338-D1338)/C1338/'Project Inputs and Calcs'!$E$11,0)</f>
        <v>0.020021641675684</v>
      </c>
    </row>
    <row r="1339" customFormat="false" ht="15" hidden="false" customHeight="false" outlineLevel="0" collapsed="false">
      <c r="A1339" s="0" t="n">
        <v>11</v>
      </c>
      <c r="B1339" s="0" t="n">
        <v>20000</v>
      </c>
      <c r="C1339" s="0" t="n">
        <v>13.048</v>
      </c>
      <c r="D1339" s="0" t="n">
        <v>5.2309</v>
      </c>
      <c r="E1339" s="0" t="n">
        <f aca="false">IFERROR((C1339-D1339)/C1339/'Project Inputs and Calcs'!$E$11,0)</f>
        <v>0.0199701103617413</v>
      </c>
    </row>
    <row r="1340" customFormat="false" ht="15" hidden="false" customHeight="false" outlineLevel="0" collapsed="false">
      <c r="A1340" s="0" t="n">
        <v>12</v>
      </c>
      <c r="B1340" s="0" t="n">
        <v>1000</v>
      </c>
      <c r="C1340" s="0" t="s">
        <v>155</v>
      </c>
      <c r="D1340" s="0" t="s">
        <v>155</v>
      </c>
      <c r="E1340" s="0" t="n">
        <f aca="false">IFERROR((C1340-D1340)/C1340/'Project Inputs and Calcs'!$E$11,0)</f>
        <v>0</v>
      </c>
    </row>
    <row r="1341" customFormat="false" ht="15" hidden="false" customHeight="false" outlineLevel="0" collapsed="false">
      <c r="A1341" s="0" t="n">
        <v>12</v>
      </c>
      <c r="B1341" s="0" t="n">
        <v>1100</v>
      </c>
      <c r="C1341" s="0" t="s">
        <v>155</v>
      </c>
      <c r="D1341" s="0" t="s">
        <v>155</v>
      </c>
      <c r="E1341" s="0" t="n">
        <f aca="false">IFERROR((C1341-D1341)/C1341/'Project Inputs and Calcs'!$E$11,0)</f>
        <v>0</v>
      </c>
    </row>
    <row r="1342" customFormat="false" ht="15" hidden="false" customHeight="false" outlineLevel="0" collapsed="false">
      <c r="A1342" s="0" t="n">
        <v>12</v>
      </c>
      <c r="B1342" s="0" t="n">
        <v>1200</v>
      </c>
      <c r="C1342" s="0" t="s">
        <v>155</v>
      </c>
      <c r="D1342" s="0" t="s">
        <v>155</v>
      </c>
      <c r="E1342" s="0" t="n">
        <f aca="false">IFERROR((C1342-D1342)/C1342/'Project Inputs and Calcs'!$E$11,0)</f>
        <v>0</v>
      </c>
    </row>
    <row r="1343" customFormat="false" ht="15" hidden="false" customHeight="false" outlineLevel="0" collapsed="false">
      <c r="A1343" s="0" t="n">
        <v>12</v>
      </c>
      <c r="B1343" s="0" t="n">
        <v>1300</v>
      </c>
      <c r="C1343" s="0" t="s">
        <v>155</v>
      </c>
      <c r="D1343" s="0" t="s">
        <v>155</v>
      </c>
      <c r="E1343" s="0" t="n">
        <f aca="false">IFERROR((C1343-D1343)/C1343/'Project Inputs and Calcs'!$E$11,0)</f>
        <v>0</v>
      </c>
    </row>
    <row r="1344" customFormat="false" ht="15" hidden="false" customHeight="false" outlineLevel="0" collapsed="false">
      <c r="A1344" s="0" t="n">
        <v>12</v>
      </c>
      <c r="B1344" s="0" t="n">
        <v>1400</v>
      </c>
      <c r="C1344" s="0" t="s">
        <v>155</v>
      </c>
      <c r="D1344" s="0" t="s">
        <v>155</v>
      </c>
      <c r="E1344" s="0" t="n">
        <f aca="false">IFERROR((C1344-D1344)/C1344/'Project Inputs and Calcs'!$E$11,0)</f>
        <v>0</v>
      </c>
    </row>
    <row r="1345" customFormat="false" ht="15" hidden="false" customHeight="false" outlineLevel="0" collapsed="false">
      <c r="A1345" s="0" t="n">
        <v>12</v>
      </c>
      <c r="B1345" s="0" t="n">
        <v>1500</v>
      </c>
      <c r="C1345" s="0" t="s">
        <v>155</v>
      </c>
      <c r="D1345" s="0" t="s">
        <v>155</v>
      </c>
      <c r="E1345" s="0" t="n">
        <f aca="false">IFERROR((C1345-D1345)/C1345/'Project Inputs and Calcs'!$E$11,0)</f>
        <v>0</v>
      </c>
    </row>
    <row r="1346" customFormat="false" ht="15" hidden="false" customHeight="false" outlineLevel="0" collapsed="false">
      <c r="A1346" s="0" t="n">
        <v>12</v>
      </c>
      <c r="B1346" s="0" t="n">
        <v>1600</v>
      </c>
      <c r="C1346" s="0" t="s">
        <v>155</v>
      </c>
      <c r="D1346" s="0" t="s">
        <v>155</v>
      </c>
      <c r="E1346" s="0" t="n">
        <f aca="false">IFERROR((C1346-D1346)/C1346/'Project Inputs and Calcs'!$E$11,0)</f>
        <v>0</v>
      </c>
    </row>
    <row r="1347" customFormat="false" ht="15" hidden="false" customHeight="false" outlineLevel="0" collapsed="false">
      <c r="A1347" s="0" t="n">
        <v>12</v>
      </c>
      <c r="B1347" s="0" t="n">
        <v>1700</v>
      </c>
      <c r="C1347" s="0" t="s">
        <v>155</v>
      </c>
      <c r="D1347" s="0" t="s">
        <v>155</v>
      </c>
      <c r="E1347" s="0" t="n">
        <f aca="false">IFERROR((C1347-D1347)/C1347/'Project Inputs and Calcs'!$E$11,0)</f>
        <v>0</v>
      </c>
    </row>
    <row r="1348" customFormat="false" ht="15" hidden="false" customHeight="false" outlineLevel="0" collapsed="false">
      <c r="A1348" s="0" t="n">
        <v>12</v>
      </c>
      <c r="B1348" s="0" t="n">
        <v>1800</v>
      </c>
      <c r="C1348" s="0" t="s">
        <v>155</v>
      </c>
      <c r="D1348" s="0" t="s">
        <v>155</v>
      </c>
      <c r="E1348" s="0" t="n">
        <f aca="false">IFERROR((C1348-D1348)/C1348/'Project Inputs and Calcs'!$E$11,0)</f>
        <v>0</v>
      </c>
    </row>
    <row r="1349" customFormat="false" ht="15" hidden="false" customHeight="false" outlineLevel="0" collapsed="false">
      <c r="A1349" s="0" t="n">
        <v>12</v>
      </c>
      <c r="B1349" s="0" t="n">
        <v>1900</v>
      </c>
      <c r="C1349" s="0" t="s">
        <v>155</v>
      </c>
      <c r="D1349" s="0" t="s">
        <v>155</v>
      </c>
      <c r="E1349" s="0" t="n">
        <f aca="false">IFERROR((C1349-D1349)/C1349/'Project Inputs and Calcs'!$E$11,0)</f>
        <v>0</v>
      </c>
    </row>
    <row r="1350" customFormat="false" ht="15" hidden="false" customHeight="false" outlineLevel="0" collapsed="false">
      <c r="A1350" s="0" t="n">
        <v>12</v>
      </c>
      <c r="B1350" s="0" t="n">
        <v>2000</v>
      </c>
      <c r="C1350" s="0" t="s">
        <v>155</v>
      </c>
      <c r="D1350" s="0" t="s">
        <v>155</v>
      </c>
      <c r="E1350" s="0" t="n">
        <f aca="false">IFERROR((C1350-D1350)/C1350/'Project Inputs and Calcs'!$E$11,0)</f>
        <v>0</v>
      </c>
    </row>
    <row r="1351" customFormat="false" ht="15" hidden="false" customHeight="false" outlineLevel="0" collapsed="false">
      <c r="A1351" s="0" t="n">
        <v>12</v>
      </c>
      <c r="B1351" s="0" t="n">
        <v>2100</v>
      </c>
      <c r="C1351" s="0" t="s">
        <v>155</v>
      </c>
      <c r="D1351" s="0" t="s">
        <v>155</v>
      </c>
      <c r="E1351" s="0" t="n">
        <f aca="false">IFERROR((C1351-D1351)/C1351/'Project Inputs and Calcs'!$E$11,0)</f>
        <v>0</v>
      </c>
    </row>
    <row r="1352" customFormat="false" ht="15" hidden="false" customHeight="false" outlineLevel="0" collapsed="false">
      <c r="A1352" s="0" t="n">
        <v>12</v>
      </c>
      <c r="B1352" s="0" t="n">
        <v>2200</v>
      </c>
      <c r="C1352" s="0" t="s">
        <v>155</v>
      </c>
      <c r="D1352" s="0" t="s">
        <v>155</v>
      </c>
      <c r="E1352" s="0" t="n">
        <f aca="false">IFERROR((C1352-D1352)/C1352/'Project Inputs and Calcs'!$E$11,0)</f>
        <v>0</v>
      </c>
    </row>
    <row r="1353" customFormat="false" ht="15" hidden="false" customHeight="false" outlineLevel="0" collapsed="false">
      <c r="A1353" s="0" t="n">
        <v>12</v>
      </c>
      <c r="B1353" s="0" t="n">
        <v>2300</v>
      </c>
      <c r="C1353" s="0" t="s">
        <v>155</v>
      </c>
      <c r="D1353" s="0" t="s">
        <v>155</v>
      </c>
      <c r="E1353" s="0" t="n">
        <f aca="false">IFERROR((C1353-D1353)/C1353/'Project Inputs and Calcs'!$E$11,0)</f>
        <v>0</v>
      </c>
    </row>
    <row r="1354" customFormat="false" ht="15" hidden="false" customHeight="false" outlineLevel="0" collapsed="false">
      <c r="A1354" s="0" t="n">
        <v>12</v>
      </c>
      <c r="B1354" s="0" t="n">
        <v>2400</v>
      </c>
      <c r="C1354" s="0" t="s">
        <v>155</v>
      </c>
      <c r="D1354" s="0" t="s">
        <v>155</v>
      </c>
      <c r="E1354" s="0" t="n">
        <f aca="false">IFERROR((C1354-D1354)/C1354/'Project Inputs and Calcs'!$E$11,0)</f>
        <v>0</v>
      </c>
    </row>
    <row r="1355" customFormat="false" ht="15" hidden="false" customHeight="false" outlineLevel="0" collapsed="false">
      <c r="A1355" s="0" t="n">
        <v>12</v>
      </c>
      <c r="B1355" s="0" t="n">
        <v>2500</v>
      </c>
      <c r="C1355" s="0" t="s">
        <v>155</v>
      </c>
      <c r="D1355" s="0" t="s">
        <v>155</v>
      </c>
      <c r="E1355" s="0" t="n">
        <f aca="false">IFERROR((C1355-D1355)/C1355/'Project Inputs and Calcs'!$E$11,0)</f>
        <v>0</v>
      </c>
    </row>
    <row r="1356" customFormat="false" ht="15" hidden="false" customHeight="false" outlineLevel="0" collapsed="false">
      <c r="A1356" s="0" t="n">
        <v>12</v>
      </c>
      <c r="B1356" s="0" t="n">
        <v>2600</v>
      </c>
      <c r="C1356" s="0" t="s">
        <v>155</v>
      </c>
      <c r="D1356" s="0" t="s">
        <v>155</v>
      </c>
      <c r="E1356" s="0" t="n">
        <f aca="false">IFERROR((C1356-D1356)/C1356/'Project Inputs and Calcs'!$E$11,0)</f>
        <v>0</v>
      </c>
    </row>
    <row r="1357" customFormat="false" ht="15" hidden="false" customHeight="false" outlineLevel="0" collapsed="false">
      <c r="A1357" s="0" t="n">
        <v>12</v>
      </c>
      <c r="B1357" s="0" t="n">
        <v>2700</v>
      </c>
      <c r="C1357" s="0" t="s">
        <v>155</v>
      </c>
      <c r="D1357" s="0" t="s">
        <v>155</v>
      </c>
      <c r="E1357" s="0" t="n">
        <f aca="false">IFERROR((C1357-D1357)/C1357/'Project Inputs and Calcs'!$E$11,0)</f>
        <v>0</v>
      </c>
    </row>
    <row r="1358" customFormat="false" ht="15" hidden="false" customHeight="false" outlineLevel="0" collapsed="false">
      <c r="A1358" s="0" t="n">
        <v>12</v>
      </c>
      <c r="B1358" s="0" t="n">
        <v>2800</v>
      </c>
      <c r="C1358" s="0" t="s">
        <v>155</v>
      </c>
      <c r="D1358" s="0" t="s">
        <v>155</v>
      </c>
      <c r="E1358" s="0" t="n">
        <f aca="false">IFERROR((C1358-D1358)/C1358/'Project Inputs and Calcs'!$E$11,0)</f>
        <v>0</v>
      </c>
    </row>
    <row r="1359" customFormat="false" ht="15" hidden="false" customHeight="false" outlineLevel="0" collapsed="false">
      <c r="A1359" s="0" t="n">
        <v>12</v>
      </c>
      <c r="B1359" s="0" t="n">
        <v>2900</v>
      </c>
      <c r="C1359" s="0" t="s">
        <v>155</v>
      </c>
      <c r="D1359" s="0" t="s">
        <v>155</v>
      </c>
      <c r="E1359" s="0" t="n">
        <f aca="false">IFERROR((C1359-D1359)/C1359/'Project Inputs and Calcs'!$E$11,0)</f>
        <v>0</v>
      </c>
    </row>
    <row r="1360" customFormat="false" ht="15" hidden="false" customHeight="false" outlineLevel="0" collapsed="false">
      <c r="A1360" s="0" t="n">
        <v>12</v>
      </c>
      <c r="B1360" s="0" t="n">
        <v>3000</v>
      </c>
      <c r="C1360" s="0" t="n">
        <v>0.026128</v>
      </c>
      <c r="D1360" s="0" t="s">
        <v>155</v>
      </c>
      <c r="E1360" s="0" t="n">
        <f aca="false">IFERROR((C1360-D1360)/C1360/'Project Inputs and Calcs'!$E$11,0)</f>
        <v>0</v>
      </c>
    </row>
    <row r="1361" customFormat="false" ht="15" hidden="false" customHeight="false" outlineLevel="0" collapsed="false">
      <c r="A1361" s="0" t="n">
        <v>12</v>
      </c>
      <c r="B1361" s="0" t="n">
        <v>3100</v>
      </c>
      <c r="C1361" s="0" t="n">
        <v>0.036423</v>
      </c>
      <c r="D1361" s="0" t="s">
        <v>155</v>
      </c>
      <c r="E1361" s="0" t="n">
        <f aca="false">IFERROR((C1361-D1361)/C1361/'Project Inputs and Calcs'!$E$11,0)</f>
        <v>0</v>
      </c>
    </row>
    <row r="1362" customFormat="false" ht="15" hidden="false" customHeight="false" outlineLevel="0" collapsed="false">
      <c r="A1362" s="0" t="n">
        <v>12</v>
      </c>
      <c r="B1362" s="0" t="n">
        <v>3200</v>
      </c>
      <c r="C1362" s="0" t="n">
        <v>0.04837</v>
      </c>
      <c r="D1362" s="0" t="s">
        <v>155</v>
      </c>
      <c r="E1362" s="0" t="n">
        <f aca="false">IFERROR((C1362-D1362)/C1362/'Project Inputs and Calcs'!$E$11,0)</f>
        <v>0</v>
      </c>
    </row>
    <row r="1363" customFormat="false" ht="15" hidden="false" customHeight="false" outlineLevel="0" collapsed="false">
      <c r="A1363" s="0" t="n">
        <v>12</v>
      </c>
      <c r="B1363" s="0" t="n">
        <v>3300</v>
      </c>
      <c r="C1363" s="0" t="n">
        <v>0.061964</v>
      </c>
      <c r="D1363" s="0" t="s">
        <v>155</v>
      </c>
      <c r="E1363" s="0" t="n">
        <f aca="false">IFERROR((C1363-D1363)/C1363/'Project Inputs and Calcs'!$E$11,0)</f>
        <v>0</v>
      </c>
    </row>
    <row r="1364" customFormat="false" ht="15" hidden="false" customHeight="false" outlineLevel="0" collapsed="false">
      <c r="A1364" s="0" t="n">
        <v>12</v>
      </c>
      <c r="B1364" s="0" t="n">
        <v>3400</v>
      </c>
      <c r="C1364" s="0" t="n">
        <v>0.077168</v>
      </c>
      <c r="D1364" s="0" t="s">
        <v>155</v>
      </c>
      <c r="E1364" s="0" t="n">
        <f aca="false">IFERROR((C1364-D1364)/C1364/'Project Inputs and Calcs'!$E$11,0)</f>
        <v>0</v>
      </c>
    </row>
    <row r="1365" customFormat="false" ht="15" hidden="false" customHeight="false" outlineLevel="0" collapsed="false">
      <c r="A1365" s="0" t="n">
        <v>12</v>
      </c>
      <c r="B1365" s="0" t="n">
        <v>3500</v>
      </c>
      <c r="C1365" s="0" t="n">
        <v>0.093961</v>
      </c>
      <c r="D1365" s="0" t="s">
        <v>155</v>
      </c>
      <c r="E1365" s="0" t="n">
        <f aca="false">IFERROR((C1365-D1365)/C1365/'Project Inputs and Calcs'!$E$11,0)</f>
        <v>0</v>
      </c>
    </row>
    <row r="1366" customFormat="false" ht="15" hidden="false" customHeight="false" outlineLevel="0" collapsed="false">
      <c r="A1366" s="0" t="n">
        <v>12</v>
      </c>
      <c r="B1366" s="0" t="n">
        <v>3600</v>
      </c>
      <c r="C1366" s="0" t="n">
        <v>0.11233</v>
      </c>
      <c r="D1366" s="0" t="s">
        <v>155</v>
      </c>
      <c r="E1366" s="0" t="n">
        <f aca="false">IFERROR((C1366-D1366)/C1366/'Project Inputs and Calcs'!$E$11,0)</f>
        <v>0</v>
      </c>
    </row>
    <row r="1367" customFormat="false" ht="15" hidden="false" customHeight="false" outlineLevel="0" collapsed="false">
      <c r="A1367" s="0" t="n">
        <v>12</v>
      </c>
      <c r="B1367" s="0" t="n">
        <v>3700</v>
      </c>
      <c r="C1367" s="0" t="n">
        <v>0.13227</v>
      </c>
      <c r="D1367" s="0" t="s">
        <v>155</v>
      </c>
      <c r="E1367" s="0" t="n">
        <f aca="false">IFERROR((C1367-D1367)/C1367/'Project Inputs and Calcs'!$E$11,0)</f>
        <v>0</v>
      </c>
    </row>
    <row r="1368" customFormat="false" ht="15" hidden="false" customHeight="false" outlineLevel="0" collapsed="false">
      <c r="A1368" s="0" t="n">
        <v>12</v>
      </c>
      <c r="B1368" s="0" t="n">
        <v>3800</v>
      </c>
      <c r="C1368" s="0" t="n">
        <v>0.15373</v>
      </c>
      <c r="D1368" s="0" t="s">
        <v>155</v>
      </c>
      <c r="E1368" s="0" t="n">
        <f aca="false">IFERROR((C1368-D1368)/C1368/'Project Inputs and Calcs'!$E$11,0)</f>
        <v>0</v>
      </c>
    </row>
    <row r="1369" customFormat="false" ht="15" hidden="false" customHeight="false" outlineLevel="0" collapsed="false">
      <c r="A1369" s="0" t="n">
        <v>12</v>
      </c>
      <c r="B1369" s="0" t="n">
        <v>3900</v>
      </c>
      <c r="C1369" s="0" t="n">
        <v>0.17671</v>
      </c>
      <c r="D1369" s="0" t="s">
        <v>155</v>
      </c>
      <c r="E1369" s="0" t="n">
        <f aca="false">IFERROR((C1369-D1369)/C1369/'Project Inputs and Calcs'!$E$11,0)</f>
        <v>0</v>
      </c>
    </row>
    <row r="1370" customFormat="false" ht="15" hidden="false" customHeight="false" outlineLevel="0" collapsed="false">
      <c r="A1370" s="0" t="n">
        <v>12</v>
      </c>
      <c r="B1370" s="0" t="n">
        <v>4000</v>
      </c>
      <c r="C1370" s="0" t="n">
        <v>0.2012</v>
      </c>
      <c r="D1370" s="0" t="s">
        <v>155</v>
      </c>
      <c r="E1370" s="0" t="n">
        <f aca="false">IFERROR((C1370-D1370)/C1370/'Project Inputs and Calcs'!$E$11,0)</f>
        <v>0</v>
      </c>
    </row>
    <row r="1371" customFormat="false" ht="15" hidden="false" customHeight="false" outlineLevel="0" collapsed="false">
      <c r="A1371" s="0" t="n">
        <v>12</v>
      </c>
      <c r="B1371" s="0" t="n">
        <v>4100</v>
      </c>
      <c r="C1371" s="0" t="n">
        <v>0.22717</v>
      </c>
      <c r="D1371" s="0" t="s">
        <v>155</v>
      </c>
      <c r="E1371" s="0" t="n">
        <f aca="false">IFERROR((C1371-D1371)/C1371/'Project Inputs and Calcs'!$E$11,0)</f>
        <v>0</v>
      </c>
    </row>
    <row r="1372" customFormat="false" ht="15" hidden="false" customHeight="false" outlineLevel="0" collapsed="false">
      <c r="A1372" s="0" t="n">
        <v>12</v>
      </c>
      <c r="B1372" s="0" t="n">
        <v>4200</v>
      </c>
      <c r="C1372" s="0" t="n">
        <v>0.2546</v>
      </c>
      <c r="D1372" s="0" t="n">
        <v>0.039328</v>
      </c>
      <c r="E1372" s="0" t="n">
        <f aca="false">IFERROR((C1372-D1372)/C1372/'Project Inputs and Calcs'!$E$11,0)</f>
        <v>0.0281843414506415</v>
      </c>
    </row>
    <row r="1373" customFormat="false" ht="15" hidden="false" customHeight="false" outlineLevel="0" collapsed="false">
      <c r="A1373" s="0" t="n">
        <v>12</v>
      </c>
      <c r="B1373" s="0" t="n">
        <v>4300</v>
      </c>
      <c r="C1373" s="0" t="n">
        <v>0.28347</v>
      </c>
      <c r="D1373" s="0" t="n">
        <v>0.044266</v>
      </c>
      <c r="E1373" s="0" t="n">
        <f aca="false">IFERROR((C1373-D1373)/C1373/'Project Inputs and Calcs'!$E$11,0)</f>
        <v>0.0281280793969967</v>
      </c>
    </row>
    <row r="1374" customFormat="false" ht="15" hidden="false" customHeight="false" outlineLevel="0" collapsed="false">
      <c r="A1374" s="0" t="n">
        <v>12</v>
      </c>
      <c r="B1374" s="0" t="n">
        <v>4400</v>
      </c>
      <c r="C1374" s="0" t="n">
        <v>0.31379</v>
      </c>
      <c r="D1374" s="0" t="n">
        <v>0.049532</v>
      </c>
      <c r="E1374" s="0" t="n">
        <f aca="false">IFERROR((C1374-D1374)/C1374/'Project Inputs and Calcs'!$E$11,0)</f>
        <v>0.0280716402689697</v>
      </c>
    </row>
    <row r="1375" customFormat="false" ht="15" hidden="false" customHeight="false" outlineLevel="0" collapsed="false">
      <c r="A1375" s="0" t="n">
        <v>12</v>
      </c>
      <c r="B1375" s="0" t="n">
        <v>4500</v>
      </c>
      <c r="C1375" s="0" t="n">
        <v>0.34551</v>
      </c>
      <c r="D1375" s="0" t="n">
        <v>0.055133</v>
      </c>
      <c r="E1375" s="0" t="n">
        <f aca="false">IFERROR((C1375-D1375)/C1375/'Project Inputs and Calcs'!$E$11,0)</f>
        <v>0.0280143362951386</v>
      </c>
    </row>
    <row r="1376" customFormat="false" ht="15" hidden="false" customHeight="false" outlineLevel="0" collapsed="false">
      <c r="A1376" s="0" t="n">
        <v>12</v>
      </c>
      <c r="B1376" s="0" t="n">
        <v>4600</v>
      </c>
      <c r="C1376" s="0" t="n">
        <v>0.37861</v>
      </c>
      <c r="D1376" s="0" t="n">
        <v>0.061068</v>
      </c>
      <c r="E1376" s="0" t="n">
        <f aca="false">IFERROR((C1376-D1376)/C1376/'Project Inputs and Calcs'!$E$11,0)</f>
        <v>0.0279568245247968</v>
      </c>
    </row>
    <row r="1377" customFormat="false" ht="15" hidden="false" customHeight="false" outlineLevel="0" collapsed="false">
      <c r="A1377" s="0" t="n">
        <v>12</v>
      </c>
      <c r="B1377" s="0" t="n">
        <v>4700</v>
      </c>
      <c r="C1377" s="0" t="n">
        <v>0.4131</v>
      </c>
      <c r="D1377" s="0" t="n">
        <v>0.067343</v>
      </c>
      <c r="E1377" s="0" t="n">
        <f aca="false">IFERROR((C1377-D1377)/C1377/'Project Inputs and Calcs'!$E$11,0)</f>
        <v>0.0278993786815138</v>
      </c>
    </row>
    <row r="1378" customFormat="false" ht="15" hidden="false" customHeight="false" outlineLevel="0" collapsed="false">
      <c r="A1378" s="0" t="n">
        <v>12</v>
      </c>
      <c r="B1378" s="0" t="n">
        <v>4800</v>
      </c>
      <c r="C1378" s="0" t="n">
        <v>0.44896</v>
      </c>
      <c r="D1378" s="0" t="n">
        <v>0.073958</v>
      </c>
      <c r="E1378" s="0" t="n">
        <f aca="false">IFERROR((C1378-D1378)/C1378/'Project Inputs and Calcs'!$E$11,0)</f>
        <v>0.0278422725112853</v>
      </c>
    </row>
    <row r="1379" customFormat="false" ht="15" hidden="false" customHeight="false" outlineLevel="0" collapsed="false">
      <c r="A1379" s="0" t="n">
        <v>12</v>
      </c>
      <c r="B1379" s="0" t="n">
        <v>4900</v>
      </c>
      <c r="C1379" s="0" t="n">
        <v>0.48615</v>
      </c>
      <c r="D1379" s="0" t="n">
        <v>0.080925</v>
      </c>
      <c r="E1379" s="0" t="n">
        <f aca="false">IFERROR((C1379-D1379)/C1379/'Project Inputs and Calcs'!$E$11,0)</f>
        <v>0.0277846343721074</v>
      </c>
    </row>
    <row r="1380" customFormat="false" ht="15" hidden="false" customHeight="false" outlineLevel="0" collapsed="false">
      <c r="A1380" s="0" t="n">
        <v>12</v>
      </c>
      <c r="B1380" s="0" t="n">
        <v>5000</v>
      </c>
      <c r="C1380" s="0" t="n">
        <v>0.51205</v>
      </c>
      <c r="D1380" s="0" t="n">
        <v>0.093499</v>
      </c>
      <c r="E1380" s="0" t="n">
        <f aca="false">IFERROR((C1380-D1380)/C1380/'Project Inputs and Calcs'!$E$11,0)</f>
        <v>0.0272467532467532</v>
      </c>
    </row>
    <row r="1381" customFormat="false" ht="15" hidden="false" customHeight="false" outlineLevel="0" collapsed="false">
      <c r="A1381" s="0" t="n">
        <v>12</v>
      </c>
      <c r="B1381" s="0" t="n">
        <v>5100</v>
      </c>
      <c r="C1381" s="0" t="n">
        <v>0.56452</v>
      </c>
      <c r="D1381" s="0" t="n">
        <v>0.095914</v>
      </c>
      <c r="E1381" s="0" t="n">
        <f aca="false">IFERROR((C1381-D1381)/C1381/'Project Inputs and Calcs'!$E$11,0)</f>
        <v>0.0276698788351166</v>
      </c>
    </row>
    <row r="1382" customFormat="false" ht="15" hidden="false" customHeight="false" outlineLevel="0" collapsed="false">
      <c r="A1382" s="0" t="n">
        <v>12</v>
      </c>
      <c r="B1382" s="0" t="n">
        <v>5200</v>
      </c>
      <c r="C1382" s="0" t="n">
        <v>0.60566</v>
      </c>
      <c r="D1382" s="0" t="n">
        <v>0.10395</v>
      </c>
      <c r="E1382" s="0" t="n">
        <f aca="false">IFERROR((C1382-D1382)/C1382/'Project Inputs and Calcs'!$E$11,0)</f>
        <v>0.0276123017314445</v>
      </c>
    </row>
    <row r="1383" customFormat="false" ht="15" hidden="false" customHeight="false" outlineLevel="0" collapsed="false">
      <c r="A1383" s="0" t="n">
        <v>12</v>
      </c>
      <c r="B1383" s="0" t="n">
        <v>5300</v>
      </c>
      <c r="C1383" s="0" t="n">
        <v>0.64807</v>
      </c>
      <c r="D1383" s="0" t="n">
        <v>0.11236</v>
      </c>
      <c r="E1383" s="0" t="n">
        <f aca="false">IFERROR((C1383-D1383)/C1383/'Project Inputs and Calcs'!$E$11,0)</f>
        <v>0.0275541222398815</v>
      </c>
    </row>
    <row r="1384" customFormat="false" ht="15" hidden="false" customHeight="false" outlineLevel="0" collapsed="false">
      <c r="A1384" s="0" t="n">
        <v>12</v>
      </c>
      <c r="B1384" s="0" t="n">
        <v>5400</v>
      </c>
      <c r="C1384" s="0" t="n">
        <v>0.69175</v>
      </c>
      <c r="D1384" s="0" t="n">
        <v>0.12113</v>
      </c>
      <c r="E1384" s="0" t="n">
        <f aca="false">IFERROR((C1384-D1384)/C1384/'Project Inputs and Calcs'!$E$11,0)</f>
        <v>0.0274964462112998</v>
      </c>
    </row>
    <row r="1385" customFormat="false" ht="15" hidden="false" customHeight="false" outlineLevel="0" collapsed="false">
      <c r="A1385" s="0" t="n">
        <v>12</v>
      </c>
      <c r="B1385" s="0" t="n">
        <v>5500</v>
      </c>
      <c r="C1385" s="0" t="n">
        <v>0.73668</v>
      </c>
      <c r="D1385" s="0" t="n">
        <v>0.13028</v>
      </c>
      <c r="E1385" s="0" t="n">
        <f aca="false">IFERROR((C1385-D1385)/C1385/'Project Inputs and Calcs'!$E$11,0)</f>
        <v>0.0274384174042099</v>
      </c>
    </row>
    <row r="1386" customFormat="false" ht="15" hidden="false" customHeight="false" outlineLevel="0" collapsed="false">
      <c r="A1386" s="0" t="n">
        <v>12</v>
      </c>
      <c r="B1386" s="0" t="n">
        <v>5600</v>
      </c>
      <c r="C1386" s="0" t="n">
        <v>0.78285</v>
      </c>
      <c r="D1386" s="0" t="n">
        <v>0.13981</v>
      </c>
      <c r="E1386" s="0" t="n">
        <f aca="false">IFERROR((C1386-D1386)/C1386/'Project Inputs and Calcs'!$E$11,0)</f>
        <v>0.0273802984820421</v>
      </c>
    </row>
    <row r="1387" customFormat="false" ht="15" hidden="false" customHeight="false" outlineLevel="0" collapsed="false">
      <c r="A1387" s="0" t="n">
        <v>12</v>
      </c>
      <c r="B1387" s="0" t="n">
        <v>5700</v>
      </c>
      <c r="C1387" s="0" t="n">
        <v>0.83023</v>
      </c>
      <c r="D1387" s="0" t="n">
        <v>0.14971</v>
      </c>
      <c r="E1387" s="0" t="n">
        <f aca="false">IFERROR((C1387-D1387)/C1387/'Project Inputs and Calcs'!$E$11,0)</f>
        <v>0.0273225491731207</v>
      </c>
    </row>
    <row r="1388" customFormat="false" ht="15" hidden="false" customHeight="false" outlineLevel="0" collapsed="false">
      <c r="A1388" s="0" t="n">
        <v>12</v>
      </c>
      <c r="B1388" s="0" t="n">
        <v>5800</v>
      </c>
      <c r="C1388" s="0" t="n">
        <v>0.87882</v>
      </c>
      <c r="D1388" s="0" t="n">
        <v>0.16001</v>
      </c>
      <c r="E1388" s="0" t="n">
        <f aca="false">IFERROR((C1388-D1388)/C1388/'Project Inputs and Calcs'!$E$11,0)</f>
        <v>0.0272642103426564</v>
      </c>
    </row>
    <row r="1389" customFormat="false" ht="15" hidden="false" customHeight="false" outlineLevel="0" collapsed="false">
      <c r="A1389" s="0" t="n">
        <v>12</v>
      </c>
      <c r="B1389" s="0" t="n">
        <v>5900</v>
      </c>
      <c r="C1389" s="0" t="n">
        <v>0.92861</v>
      </c>
      <c r="D1389" s="0" t="n">
        <v>0.17068</v>
      </c>
      <c r="E1389" s="0" t="n">
        <f aca="false">IFERROR((C1389-D1389)/C1389/'Project Inputs and Calcs'!$E$11,0)</f>
        <v>0.0272066134688764</v>
      </c>
    </row>
    <row r="1390" customFormat="false" ht="15" hidden="false" customHeight="false" outlineLevel="0" collapsed="false">
      <c r="A1390" s="0" t="n">
        <v>12</v>
      </c>
      <c r="B1390" s="0" t="n">
        <v>6000</v>
      </c>
      <c r="C1390" s="0" t="n">
        <v>0.97957</v>
      </c>
      <c r="D1390" s="0" t="n">
        <v>0.1755</v>
      </c>
      <c r="E1390" s="0" t="n">
        <f aca="false">IFERROR((C1390-D1390)/C1390/'Project Inputs and Calcs'!$E$11,0)</f>
        <v>0.0273613252073189</v>
      </c>
    </row>
    <row r="1391" customFormat="false" ht="15" hidden="false" customHeight="false" outlineLevel="0" collapsed="false">
      <c r="A1391" s="0" t="n">
        <v>12</v>
      </c>
      <c r="B1391" s="0" t="n">
        <v>6100</v>
      </c>
      <c r="C1391" s="0" t="n">
        <v>1.0317</v>
      </c>
      <c r="D1391" s="0" t="n">
        <v>0.19323</v>
      </c>
      <c r="E1391" s="0" t="n">
        <f aca="false">IFERROR((C1391-D1391)/C1391/'Project Inputs and Calcs'!$E$11,0)</f>
        <v>0.0270902394106814</v>
      </c>
    </row>
    <row r="1392" customFormat="false" ht="15" hidden="false" customHeight="false" outlineLevel="0" collapsed="false">
      <c r="A1392" s="0" t="n">
        <v>12</v>
      </c>
      <c r="B1392" s="0" t="n">
        <v>6200</v>
      </c>
      <c r="C1392" s="0" t="n">
        <v>1.085</v>
      </c>
      <c r="D1392" s="0" t="n">
        <v>0.2051</v>
      </c>
      <c r="E1392" s="0" t="n">
        <f aca="false">IFERROR((C1392-D1392)/C1392/'Project Inputs and Calcs'!$E$11,0)</f>
        <v>0.0270322580645161</v>
      </c>
    </row>
    <row r="1393" customFormat="false" ht="15" hidden="false" customHeight="false" outlineLevel="0" collapsed="false">
      <c r="A1393" s="0" t="n">
        <v>12</v>
      </c>
      <c r="B1393" s="0" t="n">
        <v>6300</v>
      </c>
      <c r="C1393" s="0" t="n">
        <v>1.1394</v>
      </c>
      <c r="D1393" s="0" t="n">
        <v>0.21738</v>
      </c>
      <c r="E1393" s="0" t="n">
        <f aca="false">IFERROR((C1393-D1393)/C1393/'Project Inputs and Calcs'!$E$11,0)</f>
        <v>0.0269738458837985</v>
      </c>
    </row>
    <row r="1394" customFormat="false" ht="15" hidden="false" customHeight="false" outlineLevel="0" collapsed="false">
      <c r="A1394" s="0" t="n">
        <v>12</v>
      </c>
      <c r="B1394" s="0" t="n">
        <v>6400</v>
      </c>
      <c r="C1394" s="0" t="n">
        <v>1.1949</v>
      </c>
      <c r="D1394" s="0" t="n">
        <v>0.23006</v>
      </c>
      <c r="E1394" s="0" t="n">
        <f aca="false">IFERROR((C1394-D1394)/C1394/'Project Inputs and Calcs'!$E$11,0)</f>
        <v>0.0269155019945881</v>
      </c>
    </row>
    <row r="1395" customFormat="false" ht="15" hidden="false" customHeight="false" outlineLevel="0" collapsed="false">
      <c r="A1395" s="0" t="n">
        <v>12</v>
      </c>
      <c r="B1395" s="0" t="n">
        <v>6500</v>
      </c>
      <c r="C1395" s="0" t="n">
        <v>1.2515</v>
      </c>
      <c r="D1395" s="0" t="n">
        <v>0.24316</v>
      </c>
      <c r="E1395" s="0" t="n">
        <f aca="false">IFERROR((C1395-D1395)/C1395/'Project Inputs and Calcs'!$E$11,0)</f>
        <v>0.0268568384605141</v>
      </c>
    </row>
    <row r="1396" customFormat="false" ht="15" hidden="false" customHeight="false" outlineLevel="0" collapsed="false">
      <c r="A1396" s="0" t="n">
        <v>12</v>
      </c>
      <c r="B1396" s="0" t="n">
        <v>6600</v>
      </c>
      <c r="C1396" s="0" t="n">
        <v>1.3092</v>
      </c>
      <c r="D1396" s="0" t="n">
        <v>0.25665</v>
      </c>
      <c r="E1396" s="0" t="n">
        <f aca="false">IFERROR((C1396-D1396)/C1396/'Project Inputs and Calcs'!$E$11,0)</f>
        <v>0.0267988084326306</v>
      </c>
    </row>
    <row r="1397" customFormat="false" ht="15" hidden="false" customHeight="false" outlineLevel="0" collapsed="false">
      <c r="A1397" s="0" t="n">
        <v>12</v>
      </c>
      <c r="B1397" s="0" t="n">
        <v>6700</v>
      </c>
      <c r="C1397" s="0" t="n">
        <v>1.368</v>
      </c>
      <c r="D1397" s="0" t="n">
        <v>0.27057</v>
      </c>
      <c r="E1397" s="0" t="n">
        <f aca="false">IFERROR((C1397-D1397)/C1397/'Project Inputs and Calcs'!$E$11,0)</f>
        <v>0.0267404970760234</v>
      </c>
    </row>
    <row r="1398" customFormat="false" ht="15" hidden="false" customHeight="false" outlineLevel="0" collapsed="false">
      <c r="A1398" s="0" t="n">
        <v>12</v>
      </c>
      <c r="B1398" s="0" t="n">
        <v>6800</v>
      </c>
      <c r="C1398" s="0" t="n">
        <v>1.4279</v>
      </c>
      <c r="D1398" s="0" t="n">
        <v>0.2849</v>
      </c>
      <c r="E1398" s="0" t="n">
        <f aca="false">IFERROR((C1398-D1398)/C1398/'Project Inputs and Calcs'!$E$11,0)</f>
        <v>0.0266825407941733</v>
      </c>
    </row>
    <row r="1399" customFormat="false" ht="15" hidden="false" customHeight="false" outlineLevel="0" collapsed="false">
      <c r="A1399" s="0" t="n">
        <v>12</v>
      </c>
      <c r="B1399" s="0" t="n">
        <v>6900</v>
      </c>
      <c r="C1399" s="0" t="n">
        <v>1.4888</v>
      </c>
      <c r="D1399" s="0" t="n">
        <v>0.29967</v>
      </c>
      <c r="E1399" s="0" t="n">
        <f aca="false">IFERROR((C1399-D1399)/C1399/'Project Inputs and Calcs'!$E$11,0)</f>
        <v>0.0266239029195773</v>
      </c>
    </row>
    <row r="1400" customFormat="false" ht="15" hidden="false" customHeight="false" outlineLevel="0" collapsed="false">
      <c r="A1400" s="0" t="n">
        <v>12</v>
      </c>
      <c r="B1400" s="0" t="n">
        <v>7000</v>
      </c>
      <c r="C1400" s="0" t="n">
        <v>1.5508</v>
      </c>
      <c r="D1400" s="0" t="n">
        <v>0.31486</v>
      </c>
      <c r="E1400" s="0" t="n">
        <f aca="false">IFERROR((C1400-D1400)/C1400/'Project Inputs and Calcs'!$E$11,0)</f>
        <v>0.0265656435388187</v>
      </c>
    </row>
    <row r="1401" customFormat="false" ht="15" hidden="false" customHeight="false" outlineLevel="0" collapsed="false">
      <c r="A1401" s="0" t="n">
        <v>12</v>
      </c>
      <c r="B1401" s="0" t="n">
        <v>7100</v>
      </c>
      <c r="C1401" s="0" t="n">
        <v>1.6138</v>
      </c>
      <c r="D1401" s="0" t="n">
        <v>0.33047</v>
      </c>
      <c r="E1401" s="0" t="n">
        <f aca="false">IFERROR((C1401-D1401)/C1401/'Project Inputs and Calcs'!$E$11,0)</f>
        <v>0.0265074152104763</v>
      </c>
    </row>
    <row r="1402" customFormat="false" ht="15" hidden="false" customHeight="false" outlineLevel="0" collapsed="false">
      <c r="A1402" s="0" t="n">
        <v>12</v>
      </c>
      <c r="B1402" s="0" t="n">
        <v>7200</v>
      </c>
      <c r="C1402" s="0" t="n">
        <v>1.6778</v>
      </c>
      <c r="D1402" s="0" t="n">
        <v>0.34651</v>
      </c>
      <c r="E1402" s="0" t="n">
        <f aca="false">IFERROR((C1402-D1402)/C1402/'Project Inputs and Calcs'!$E$11,0)</f>
        <v>0.0264491198792069</v>
      </c>
    </row>
    <row r="1403" customFormat="false" ht="15" hidden="false" customHeight="false" outlineLevel="0" collapsed="false">
      <c r="A1403" s="0" t="n">
        <v>12</v>
      </c>
      <c r="B1403" s="0" t="n">
        <v>7300</v>
      </c>
      <c r="C1403" s="0" t="n">
        <v>1.7428</v>
      </c>
      <c r="D1403" s="0" t="n">
        <v>0.36298</v>
      </c>
      <c r="E1403" s="0" t="n">
        <f aca="false">IFERROR((C1403-D1403)/C1403/'Project Inputs and Calcs'!$E$11,0)</f>
        <v>0.0263908652742713</v>
      </c>
    </row>
    <row r="1404" customFormat="false" ht="15" hidden="false" customHeight="false" outlineLevel="0" collapsed="false">
      <c r="A1404" s="0" t="n">
        <v>12</v>
      </c>
      <c r="B1404" s="0" t="n">
        <v>7400</v>
      </c>
      <c r="C1404" s="0" t="n">
        <v>1.8088</v>
      </c>
      <c r="D1404" s="0" t="n">
        <v>0.37988</v>
      </c>
      <c r="E1404" s="0" t="n">
        <f aca="false">IFERROR((C1404-D1404)/C1404/'Project Inputs and Calcs'!$E$11,0)</f>
        <v>0.0263327436237653</v>
      </c>
    </row>
    <row r="1405" customFormat="false" ht="15" hidden="false" customHeight="false" outlineLevel="0" collapsed="false">
      <c r="A1405" s="0" t="n">
        <v>12</v>
      </c>
      <c r="B1405" s="0" t="n">
        <v>7500</v>
      </c>
      <c r="C1405" s="0" t="n">
        <v>1.8758</v>
      </c>
      <c r="D1405" s="0" t="n">
        <v>0.38232</v>
      </c>
      <c r="E1405" s="0" t="n">
        <f aca="false">IFERROR((C1405-D1405)/C1405/'Project Inputs and Calcs'!$E$11,0)</f>
        <v>0.0265394320645414</v>
      </c>
    </row>
    <row r="1406" customFormat="false" ht="15" hidden="false" customHeight="false" outlineLevel="0" collapsed="false">
      <c r="A1406" s="0" t="n">
        <v>12</v>
      </c>
      <c r="B1406" s="0" t="n">
        <v>7600</v>
      </c>
      <c r="C1406" s="0" t="n">
        <v>1.9437</v>
      </c>
      <c r="D1406" s="0" t="n">
        <v>0.41502</v>
      </c>
      <c r="E1406" s="0" t="n">
        <f aca="false">IFERROR((C1406-D1406)/C1406/'Project Inputs and Calcs'!$E$11,0)</f>
        <v>0.0262159798322786</v>
      </c>
    </row>
    <row r="1407" customFormat="false" ht="15" hidden="false" customHeight="false" outlineLevel="0" collapsed="false">
      <c r="A1407" s="0" t="n">
        <v>12</v>
      </c>
      <c r="B1407" s="0" t="n">
        <v>7700</v>
      </c>
      <c r="C1407" s="0" t="n">
        <v>2.0126</v>
      </c>
      <c r="D1407" s="0" t="n">
        <v>0.43324</v>
      </c>
      <c r="E1407" s="0" t="n">
        <f aca="false">IFERROR((C1407-D1407)/C1407/'Project Inputs and Calcs'!$E$11,0)</f>
        <v>0.0261578720726092</v>
      </c>
    </row>
    <row r="1408" customFormat="false" ht="15" hidden="false" customHeight="false" outlineLevel="0" collapsed="false">
      <c r="A1408" s="0" t="n">
        <v>12</v>
      </c>
      <c r="B1408" s="0" t="n">
        <v>7800</v>
      </c>
      <c r="C1408" s="0" t="n">
        <v>2.0825</v>
      </c>
      <c r="D1408" s="0" t="n">
        <v>0.45192</v>
      </c>
      <c r="E1408" s="0" t="n">
        <f aca="false">IFERROR((C1408-D1408)/C1408/'Project Inputs and Calcs'!$E$11,0)</f>
        <v>0.0260997198879552</v>
      </c>
    </row>
    <row r="1409" customFormat="false" ht="15" hidden="false" customHeight="false" outlineLevel="0" collapsed="false">
      <c r="A1409" s="0" t="n">
        <v>12</v>
      </c>
      <c r="B1409" s="0" t="n">
        <v>7900</v>
      </c>
      <c r="C1409" s="0" t="n">
        <v>2.1532</v>
      </c>
      <c r="D1409" s="0" t="n">
        <v>0.47104</v>
      </c>
      <c r="E1409" s="0" t="n">
        <f aca="false">IFERROR((C1409-D1409)/C1409/'Project Inputs and Calcs'!$E$11,0)</f>
        <v>0.0260412409437117</v>
      </c>
    </row>
    <row r="1410" customFormat="false" ht="15" hidden="false" customHeight="false" outlineLevel="0" collapsed="false">
      <c r="A1410" s="0" t="n">
        <v>12</v>
      </c>
      <c r="B1410" s="0" t="n">
        <v>8000</v>
      </c>
      <c r="C1410" s="0" t="n">
        <v>2.2249</v>
      </c>
      <c r="D1410" s="0" t="n">
        <v>0.4906</v>
      </c>
      <c r="E1410" s="0" t="n">
        <f aca="false">IFERROR((C1410-D1410)/C1410/'Project Inputs and Calcs'!$E$11,0)</f>
        <v>0.0259831902557418</v>
      </c>
    </row>
    <row r="1411" customFormat="false" ht="15" hidden="false" customHeight="false" outlineLevel="0" collapsed="false">
      <c r="A1411" s="0" t="n">
        <v>12</v>
      </c>
      <c r="B1411" s="0" t="n">
        <v>8100</v>
      </c>
      <c r="C1411" s="0" t="n">
        <v>2.2975</v>
      </c>
      <c r="D1411" s="0" t="n">
        <v>0.51061</v>
      </c>
      <c r="E1411" s="0" t="n">
        <f aca="false">IFERROR((C1411-D1411)/C1411/'Project Inputs and Calcs'!$E$11,0)</f>
        <v>0.0259251360174102</v>
      </c>
    </row>
    <row r="1412" customFormat="false" ht="15" hidden="false" customHeight="false" outlineLevel="0" collapsed="false">
      <c r="A1412" s="0" t="n">
        <v>12</v>
      </c>
      <c r="B1412" s="0" t="n">
        <v>8200</v>
      </c>
      <c r="C1412" s="0" t="n">
        <v>2.371</v>
      </c>
      <c r="D1412" s="0" t="n">
        <v>0.51016</v>
      </c>
      <c r="E1412" s="0" t="n">
        <f aca="false">IFERROR((C1412-D1412)/C1412/'Project Inputs and Calcs'!$E$11,0)</f>
        <v>0.0261611134542387</v>
      </c>
    </row>
    <row r="1413" customFormat="false" ht="15" hidden="false" customHeight="false" outlineLevel="0" collapsed="false">
      <c r="A1413" s="0" t="n">
        <v>12</v>
      </c>
      <c r="B1413" s="0" t="n">
        <v>8300</v>
      </c>
      <c r="C1413" s="0" t="n">
        <v>2.4454</v>
      </c>
      <c r="D1413" s="0" t="n">
        <v>0.49896</v>
      </c>
      <c r="E1413" s="0" t="n">
        <f aca="false">IFERROR((C1413-D1413)/C1413/'Project Inputs and Calcs'!$E$11,0)</f>
        <v>0.0265319920394755</v>
      </c>
    </row>
    <row r="1414" customFormat="false" ht="15" hidden="false" customHeight="false" outlineLevel="0" collapsed="false">
      <c r="A1414" s="0" t="n">
        <v>12</v>
      </c>
      <c r="B1414" s="0" t="n">
        <v>8400</v>
      </c>
      <c r="C1414" s="0" t="n">
        <v>2.5207</v>
      </c>
      <c r="D1414" s="0" t="n">
        <v>0.5734</v>
      </c>
      <c r="E1414" s="0" t="n">
        <f aca="false">IFERROR((C1414-D1414)/C1414/'Project Inputs and Calcs'!$E$11,0)</f>
        <v>0.0257507835125164</v>
      </c>
    </row>
    <row r="1415" customFormat="false" ht="15" hidden="false" customHeight="false" outlineLevel="0" collapsed="false">
      <c r="A1415" s="0" t="n">
        <v>12</v>
      </c>
      <c r="B1415" s="0" t="n">
        <v>8500</v>
      </c>
      <c r="C1415" s="0" t="n">
        <v>2.5968</v>
      </c>
      <c r="D1415" s="0" t="n">
        <v>0.59524</v>
      </c>
      <c r="E1415" s="0" t="n">
        <f aca="false">IFERROR((C1415-D1415)/C1415/'Project Inputs and Calcs'!$E$11,0)</f>
        <v>0.0256926473608544</v>
      </c>
    </row>
    <row r="1416" customFormat="false" ht="15" hidden="false" customHeight="false" outlineLevel="0" collapsed="false">
      <c r="A1416" s="0" t="n">
        <v>12</v>
      </c>
      <c r="B1416" s="0" t="n">
        <v>8600</v>
      </c>
      <c r="C1416" s="0" t="n">
        <v>2.6738</v>
      </c>
      <c r="D1416" s="0" t="n">
        <v>0.61754</v>
      </c>
      <c r="E1416" s="0" t="n">
        <f aca="false">IFERROR((C1416-D1416)/C1416/'Project Inputs and Calcs'!$E$11,0)</f>
        <v>0.0256346772383873</v>
      </c>
    </row>
    <row r="1417" customFormat="false" ht="15" hidden="false" customHeight="false" outlineLevel="0" collapsed="false">
      <c r="A1417" s="0" t="n">
        <v>12</v>
      </c>
      <c r="B1417" s="0" t="n">
        <v>8700</v>
      </c>
      <c r="C1417" s="0" t="n">
        <v>2.7516</v>
      </c>
      <c r="D1417" s="0" t="n">
        <v>0.64031</v>
      </c>
      <c r="E1417" s="0" t="n">
        <f aca="false">IFERROR((C1417-D1417)/C1417/'Project Inputs and Calcs'!$E$11,0)</f>
        <v>0.0255765130590687</v>
      </c>
    </row>
    <row r="1418" customFormat="false" ht="15" hidden="false" customHeight="false" outlineLevel="0" collapsed="false">
      <c r="A1418" s="0" t="n">
        <v>12</v>
      </c>
      <c r="B1418" s="0" t="n">
        <v>8800</v>
      </c>
      <c r="C1418" s="0" t="n">
        <v>2.8303</v>
      </c>
      <c r="D1418" s="0" t="n">
        <v>0.66352</v>
      </c>
      <c r="E1418" s="0" t="n">
        <f aca="false">IFERROR((C1418-D1418)/C1418/'Project Inputs and Calcs'!$E$11,0)</f>
        <v>0.025518849591916</v>
      </c>
    </row>
    <row r="1419" customFormat="false" ht="15" hidden="false" customHeight="false" outlineLevel="0" collapsed="false">
      <c r="A1419" s="0" t="n">
        <v>12</v>
      </c>
      <c r="B1419" s="0" t="n">
        <v>8900</v>
      </c>
      <c r="C1419" s="0" t="n">
        <v>2.9097</v>
      </c>
      <c r="D1419" s="0" t="n">
        <v>0.6872</v>
      </c>
      <c r="E1419" s="0" t="n">
        <f aca="false">IFERROR((C1419-D1419)/C1419/'Project Inputs and Calcs'!$E$11,0)</f>
        <v>0.0254608149751979</v>
      </c>
    </row>
    <row r="1420" customFormat="false" ht="15" hidden="false" customHeight="false" outlineLevel="0" collapsed="false">
      <c r="A1420" s="0" t="n">
        <v>12</v>
      </c>
      <c r="B1420" s="0" t="n">
        <v>9000</v>
      </c>
      <c r="C1420" s="0" t="n">
        <v>2.99</v>
      </c>
      <c r="D1420" s="0" t="n">
        <v>0.71137</v>
      </c>
      <c r="E1420" s="0" t="n">
        <f aca="false">IFERROR((C1420-D1420)/C1420/'Project Inputs and Calcs'!$E$11,0)</f>
        <v>0.0254027870680045</v>
      </c>
    </row>
    <row r="1421" customFormat="false" ht="15" hidden="false" customHeight="false" outlineLevel="0" collapsed="false">
      <c r="A1421" s="0" t="n">
        <v>12</v>
      </c>
      <c r="B1421" s="0" t="n">
        <v>9100</v>
      </c>
      <c r="C1421" s="0" t="n">
        <v>3.071</v>
      </c>
      <c r="D1421" s="0" t="n">
        <v>0.736</v>
      </c>
      <c r="E1421" s="0" t="n">
        <f aca="false">IFERROR((C1421-D1421)/C1421/'Project Inputs and Calcs'!$E$11,0)</f>
        <v>0.0253446217301639</v>
      </c>
    </row>
    <row r="1422" customFormat="false" ht="15" hidden="false" customHeight="false" outlineLevel="0" collapsed="false">
      <c r="A1422" s="0" t="n">
        <v>12</v>
      </c>
      <c r="B1422" s="0" t="n">
        <v>9200</v>
      </c>
      <c r="C1422" s="0" t="n">
        <v>3.153</v>
      </c>
      <c r="D1422" s="0" t="n">
        <v>0.76109</v>
      </c>
      <c r="E1422" s="0" t="n">
        <f aca="false">IFERROR((C1422-D1422)/C1422/'Project Inputs and Calcs'!$E$11,0)</f>
        <v>0.025287133946506</v>
      </c>
    </row>
    <row r="1423" customFormat="false" ht="15" hidden="false" customHeight="false" outlineLevel="0" collapsed="false">
      <c r="A1423" s="0" t="n">
        <v>12</v>
      </c>
      <c r="B1423" s="0" t="n">
        <v>9300</v>
      </c>
      <c r="C1423" s="0" t="n">
        <v>3.2356</v>
      </c>
      <c r="D1423" s="0" t="n">
        <v>0.78665</v>
      </c>
      <c r="E1423" s="0" t="n">
        <f aca="false">IFERROR((C1423-D1423)/C1423/'Project Inputs and Calcs'!$E$11,0)</f>
        <v>0.0252292207524622</v>
      </c>
    </row>
    <row r="1424" customFormat="false" ht="15" hidden="false" customHeight="false" outlineLevel="0" collapsed="false">
      <c r="A1424" s="0" t="n">
        <v>12</v>
      </c>
      <c r="B1424" s="0" t="n">
        <v>9400</v>
      </c>
      <c r="C1424" s="0" t="n">
        <v>3.319</v>
      </c>
      <c r="D1424" s="0" t="n">
        <v>0.81267</v>
      </c>
      <c r="E1424" s="0" t="n">
        <f aca="false">IFERROR((C1424-D1424)/C1424/'Project Inputs and Calcs'!$E$11,0)</f>
        <v>0.0251715376117304</v>
      </c>
    </row>
    <row r="1425" customFormat="false" ht="15" hidden="false" customHeight="false" outlineLevel="0" collapsed="false">
      <c r="A1425" s="0" t="n">
        <v>12</v>
      </c>
      <c r="B1425" s="0" t="n">
        <v>9500</v>
      </c>
      <c r="C1425" s="0" t="n">
        <v>3.4032</v>
      </c>
      <c r="D1425" s="0" t="n">
        <v>0.83918</v>
      </c>
      <c r="E1425" s="0" t="n">
        <f aca="false">IFERROR((C1425-D1425)/C1425/'Project Inputs and Calcs'!$E$11,0)</f>
        <v>0.0251138144491459</v>
      </c>
    </row>
    <row r="1426" customFormat="false" ht="15" hidden="false" customHeight="false" outlineLevel="0" collapsed="false">
      <c r="A1426" s="0" t="n">
        <v>12</v>
      </c>
      <c r="B1426" s="0" t="n">
        <v>9600</v>
      </c>
      <c r="C1426" s="0" t="n">
        <v>3.4881</v>
      </c>
      <c r="D1426" s="0" t="n">
        <v>0.86615</v>
      </c>
      <c r="E1426" s="0" t="n">
        <f aca="false">IFERROR((C1426-D1426)/C1426/'Project Inputs and Calcs'!$E$11,0)</f>
        <v>0.0250561432680638</v>
      </c>
    </row>
    <row r="1427" customFormat="false" ht="15" hidden="false" customHeight="false" outlineLevel="0" collapsed="false">
      <c r="A1427" s="0" t="n">
        <v>12</v>
      </c>
      <c r="B1427" s="0" t="n">
        <v>9700</v>
      </c>
      <c r="C1427" s="0" t="n">
        <v>3.5738</v>
      </c>
      <c r="D1427" s="0" t="n">
        <v>0.89362</v>
      </c>
      <c r="E1427" s="0" t="n">
        <f aca="false">IFERROR((C1427-D1427)/C1427/'Project Inputs and Calcs'!$E$11,0)</f>
        <v>0.0249984143861809</v>
      </c>
    </row>
    <row r="1428" customFormat="false" ht="15" hidden="false" customHeight="false" outlineLevel="0" collapsed="false">
      <c r="A1428" s="0" t="n">
        <v>12</v>
      </c>
      <c r="B1428" s="0" t="n">
        <v>9800</v>
      </c>
      <c r="C1428" s="0" t="n">
        <v>3.6602</v>
      </c>
      <c r="D1428" s="0" t="n">
        <v>0.92155</v>
      </c>
      <c r="E1428" s="0" t="n">
        <f aca="false">IFERROR((C1428-D1428)/C1428/'Project Inputs and Calcs'!$E$11,0)</f>
        <v>0.0249408046919112</v>
      </c>
    </row>
    <row r="1429" customFormat="false" ht="15" hidden="false" customHeight="false" outlineLevel="0" collapsed="false">
      <c r="A1429" s="0" t="n">
        <v>12</v>
      </c>
      <c r="B1429" s="0" t="n">
        <v>9900</v>
      </c>
      <c r="C1429" s="0" t="n">
        <v>3.7473</v>
      </c>
      <c r="D1429" s="0" t="n">
        <v>0.94996</v>
      </c>
      <c r="E1429" s="0" t="n">
        <f aca="false">IFERROR((C1429-D1429)/C1429/'Project Inputs and Calcs'!$E$11,0)</f>
        <v>0.0248831603198748</v>
      </c>
    </row>
    <row r="1430" customFormat="false" ht="15" hidden="false" customHeight="false" outlineLevel="0" collapsed="false">
      <c r="A1430" s="0" t="n">
        <v>12</v>
      </c>
      <c r="B1430" s="0" t="n">
        <v>10000</v>
      </c>
      <c r="C1430" s="0" t="n">
        <v>3.8351</v>
      </c>
      <c r="D1430" s="0" t="n">
        <v>0.97884</v>
      </c>
      <c r="E1430" s="0" t="n">
        <f aca="false">IFERROR((C1430-D1430)/C1430/'Project Inputs and Calcs'!$E$11,0)</f>
        <v>0.0248256021138084</v>
      </c>
    </row>
    <row r="1431" customFormat="false" ht="15" hidden="false" customHeight="false" outlineLevel="0" collapsed="false">
      <c r="A1431" s="0" t="n">
        <v>12</v>
      </c>
      <c r="B1431" s="0" t="n">
        <v>10100</v>
      </c>
      <c r="C1431" s="0" t="n">
        <v>3.9237</v>
      </c>
      <c r="D1431" s="0" t="n">
        <v>1.0082</v>
      </c>
      <c r="E1431" s="0" t="n">
        <f aca="false">IFERROR((C1431-D1431)/C1431/'Project Inputs and Calcs'!$E$11,0)</f>
        <v>0.0247682884352354</v>
      </c>
    </row>
    <row r="1432" customFormat="false" ht="15" hidden="false" customHeight="false" outlineLevel="0" collapsed="false">
      <c r="A1432" s="0" t="n">
        <v>12</v>
      </c>
      <c r="B1432" s="0" t="n">
        <v>10200</v>
      </c>
      <c r="C1432" s="0" t="n">
        <v>4.0129</v>
      </c>
      <c r="D1432" s="0" t="n">
        <v>1.038</v>
      </c>
      <c r="E1432" s="0" t="n">
        <f aca="false">IFERROR((C1432-D1432)/C1432/'Project Inputs and Calcs'!$E$11,0)</f>
        <v>0.0247111399071328</v>
      </c>
    </row>
    <row r="1433" customFormat="false" ht="15" hidden="false" customHeight="false" outlineLevel="0" collapsed="false">
      <c r="A1433" s="0" t="n">
        <v>12</v>
      </c>
      <c r="B1433" s="0" t="n">
        <v>10300</v>
      </c>
      <c r="C1433" s="0" t="n">
        <v>4.1028</v>
      </c>
      <c r="D1433" s="0" t="n">
        <v>1.0684</v>
      </c>
      <c r="E1433" s="0" t="n">
        <f aca="false">IFERROR((C1433-D1433)/C1433/'Project Inputs and Calcs'!$E$11,0)</f>
        <v>0.0246530824477593</v>
      </c>
    </row>
    <row r="1434" customFormat="false" ht="15" hidden="false" customHeight="false" outlineLevel="0" collapsed="false">
      <c r="A1434" s="0" t="n">
        <v>12</v>
      </c>
      <c r="B1434" s="0" t="n">
        <v>10400</v>
      </c>
      <c r="C1434" s="0" t="n">
        <v>4.1934</v>
      </c>
      <c r="D1434" s="0" t="n">
        <v>1.0992</v>
      </c>
      <c r="E1434" s="0" t="n">
        <f aca="false">IFERROR((C1434-D1434)/C1434/'Project Inputs and Calcs'!$E$11,0)</f>
        <v>0.0245957933896123</v>
      </c>
    </row>
    <row r="1435" customFormat="false" ht="15" hidden="false" customHeight="false" outlineLevel="0" collapsed="false">
      <c r="A1435" s="0" t="n">
        <v>12</v>
      </c>
      <c r="B1435" s="0" t="n">
        <v>10500</v>
      </c>
      <c r="C1435" s="0" t="n">
        <v>4.2846</v>
      </c>
      <c r="D1435" s="0" t="n">
        <v>1.1304</v>
      </c>
      <c r="E1435" s="0" t="n">
        <f aca="false">IFERROR((C1435-D1435)/C1435/'Project Inputs and Calcs'!$E$11,0)</f>
        <v>0.0245390468188396</v>
      </c>
    </row>
    <row r="1436" customFormat="false" ht="15" hidden="false" customHeight="false" outlineLevel="0" collapsed="false">
      <c r="A1436" s="0" t="n">
        <v>12</v>
      </c>
      <c r="B1436" s="0" t="n">
        <v>10600</v>
      </c>
      <c r="C1436" s="0" t="n">
        <v>4.3765</v>
      </c>
      <c r="D1436" s="0" t="n">
        <v>1.1622</v>
      </c>
      <c r="E1436" s="0" t="n">
        <f aca="false">IFERROR((C1436-D1436)/C1436/'Project Inputs and Calcs'!$E$11,0)</f>
        <v>0.0244815111009559</v>
      </c>
    </row>
    <row r="1437" customFormat="false" ht="15" hidden="false" customHeight="false" outlineLevel="0" collapsed="false">
      <c r="A1437" s="0" t="n">
        <v>12</v>
      </c>
      <c r="B1437" s="0" t="n">
        <v>10700</v>
      </c>
      <c r="C1437" s="0" t="n">
        <v>4.469</v>
      </c>
      <c r="D1437" s="0" t="n">
        <v>1.1945</v>
      </c>
      <c r="E1437" s="0" t="n">
        <f aca="false">IFERROR((C1437-D1437)/C1437/'Project Inputs and Calcs'!$E$11,0)</f>
        <v>0.0244238084582681</v>
      </c>
    </row>
    <row r="1438" customFormat="false" ht="15" hidden="false" customHeight="false" outlineLevel="0" collapsed="false">
      <c r="A1438" s="0" t="n">
        <v>12</v>
      </c>
      <c r="B1438" s="0" t="n">
        <v>10800</v>
      </c>
      <c r="C1438" s="0" t="n">
        <v>4.5622</v>
      </c>
      <c r="D1438" s="0" t="n">
        <v>1.2272</v>
      </c>
      <c r="E1438" s="0" t="n">
        <f aca="false">IFERROR((C1438-D1438)/C1438/'Project Inputs and Calcs'!$E$11,0)</f>
        <v>0.0243668990107112</v>
      </c>
    </row>
    <row r="1439" customFormat="false" ht="15" hidden="false" customHeight="false" outlineLevel="0" collapsed="false">
      <c r="A1439" s="0" t="n">
        <v>12</v>
      </c>
      <c r="B1439" s="0" t="n">
        <v>10900</v>
      </c>
      <c r="C1439" s="0" t="n">
        <v>4.656</v>
      </c>
      <c r="D1439" s="0" t="n">
        <v>1.2604</v>
      </c>
      <c r="E1439" s="0" t="n">
        <f aca="false">IFERROR((C1439-D1439)/C1439/'Project Inputs and Calcs'!$E$11,0)</f>
        <v>0.0243098510882016</v>
      </c>
    </row>
    <row r="1440" customFormat="false" ht="15" hidden="false" customHeight="false" outlineLevel="0" collapsed="false">
      <c r="A1440" s="0" t="n">
        <v>12</v>
      </c>
      <c r="B1440" s="0" t="n">
        <v>11000</v>
      </c>
      <c r="C1440" s="0" t="n">
        <v>4.7479</v>
      </c>
      <c r="D1440" s="0" t="n">
        <v>1.2953</v>
      </c>
      <c r="E1440" s="0" t="n">
        <f aca="false">IFERROR((C1440-D1440)/C1440/'Project Inputs and Calcs'!$E$11,0)</f>
        <v>0.0242394883351938</v>
      </c>
    </row>
    <row r="1441" customFormat="false" ht="15" hidden="false" customHeight="false" outlineLevel="0" collapsed="false">
      <c r="A1441" s="0" t="n">
        <v>12</v>
      </c>
      <c r="B1441" s="0" t="n">
        <v>11100</v>
      </c>
      <c r="C1441" s="0" t="n">
        <v>4.8455</v>
      </c>
      <c r="D1441" s="0" t="n">
        <v>1.3283</v>
      </c>
      <c r="E1441" s="0" t="n">
        <f aca="false">IFERROR((C1441-D1441)/C1441/'Project Inputs and Calcs'!$E$11,0)</f>
        <v>0.0241956454442266</v>
      </c>
    </row>
    <row r="1442" customFormat="false" ht="15" hidden="false" customHeight="false" outlineLevel="0" collapsed="false">
      <c r="A1442" s="0" t="n">
        <v>12</v>
      </c>
      <c r="B1442" s="0" t="n">
        <v>11200</v>
      </c>
      <c r="C1442" s="0" t="n">
        <v>4.9412</v>
      </c>
      <c r="D1442" s="0" t="n">
        <v>1.3629</v>
      </c>
      <c r="E1442" s="0" t="n">
        <f aca="false">IFERROR((C1442-D1442)/C1442/'Project Inputs and Calcs'!$E$11,0)</f>
        <v>0.0241392104482042</v>
      </c>
    </row>
    <row r="1443" customFormat="false" ht="15" hidden="false" customHeight="false" outlineLevel="0" collapsed="false">
      <c r="A1443" s="0" t="n">
        <v>12</v>
      </c>
      <c r="B1443" s="0" t="n">
        <v>11300</v>
      </c>
      <c r="C1443" s="0" t="n">
        <v>5.0374</v>
      </c>
      <c r="D1443" s="0" t="n">
        <v>1.3981</v>
      </c>
      <c r="E1443" s="0" t="n">
        <f aca="false">IFERROR((C1443-D1443)/C1443/'Project Inputs and Calcs'!$E$11,0)</f>
        <v>0.0240818676301267</v>
      </c>
    </row>
    <row r="1444" customFormat="false" ht="15" hidden="false" customHeight="false" outlineLevel="0" collapsed="false">
      <c r="A1444" s="0" t="n">
        <v>12</v>
      </c>
      <c r="B1444" s="0" t="n">
        <v>11400</v>
      </c>
      <c r="C1444" s="0" t="n">
        <v>5.1342</v>
      </c>
      <c r="D1444" s="0" t="n">
        <v>1.4337</v>
      </c>
      <c r="E1444" s="0" t="n">
        <f aca="false">IFERROR((C1444-D1444)/C1444/'Project Inputs and Calcs'!$E$11,0)</f>
        <v>0.0240251645826029</v>
      </c>
    </row>
    <row r="1445" customFormat="false" ht="15" hidden="false" customHeight="false" outlineLevel="0" collapsed="false">
      <c r="A1445" s="0" t="n">
        <v>12</v>
      </c>
      <c r="B1445" s="0" t="n">
        <v>11500</v>
      </c>
      <c r="C1445" s="0" t="n">
        <v>5.2316</v>
      </c>
      <c r="D1445" s="0" t="n">
        <v>1.4509</v>
      </c>
      <c r="E1445" s="0" t="n">
        <f aca="false">IFERROR((C1445-D1445)/C1445/'Project Inputs and Calcs'!$E$11,0)</f>
        <v>0.0240888701990468</v>
      </c>
    </row>
    <row r="1446" customFormat="false" ht="15" hidden="false" customHeight="false" outlineLevel="0" collapsed="false">
      <c r="A1446" s="0" t="n">
        <v>12</v>
      </c>
      <c r="B1446" s="0" t="n">
        <v>11600</v>
      </c>
      <c r="C1446" s="0" t="n">
        <v>5.3296</v>
      </c>
      <c r="D1446" s="0" t="n">
        <v>1.5064</v>
      </c>
      <c r="E1446" s="0" t="n">
        <f aca="false">IFERROR((C1446-D1446)/C1446/'Project Inputs and Calcs'!$E$11,0)</f>
        <v>0.0239117382167517</v>
      </c>
    </row>
    <row r="1447" customFormat="false" ht="15" hidden="false" customHeight="false" outlineLevel="0" collapsed="false">
      <c r="A1447" s="0" t="n">
        <v>12</v>
      </c>
      <c r="B1447" s="0" t="n">
        <v>11700</v>
      </c>
      <c r="C1447" s="0" t="n">
        <v>5.4281</v>
      </c>
      <c r="D1447" s="0" t="n">
        <v>1.5436</v>
      </c>
      <c r="E1447" s="0" t="n">
        <f aca="false">IFERROR((C1447-D1447)/C1447/'Project Inputs and Calcs'!$E$11,0)</f>
        <v>0.023854264537008</v>
      </c>
    </row>
    <row r="1448" customFormat="false" ht="15" hidden="false" customHeight="false" outlineLevel="0" collapsed="false">
      <c r="A1448" s="0" t="n">
        <v>12</v>
      </c>
      <c r="B1448" s="0" t="n">
        <v>11800</v>
      </c>
      <c r="C1448" s="0" t="n">
        <v>5.5272</v>
      </c>
      <c r="D1448" s="0" t="n">
        <v>1.5811</v>
      </c>
      <c r="E1448" s="0" t="n">
        <f aca="false">IFERROR((C1448-D1448)/C1448/'Project Inputs and Calcs'!$E$11,0)</f>
        <v>0.0237980653254209</v>
      </c>
    </row>
    <row r="1449" customFormat="false" ht="15" hidden="false" customHeight="false" outlineLevel="0" collapsed="false">
      <c r="A1449" s="0" t="n">
        <v>12</v>
      </c>
      <c r="B1449" s="0" t="n">
        <v>11900</v>
      </c>
      <c r="C1449" s="0" t="n">
        <v>5.6269</v>
      </c>
      <c r="D1449" s="0" t="n">
        <v>1.6192</v>
      </c>
      <c r="E1449" s="0" t="n">
        <f aca="false">IFERROR((C1449-D1449)/C1449/'Project Inputs and Calcs'!$E$11,0)</f>
        <v>0.0237413140450337</v>
      </c>
    </row>
    <row r="1450" customFormat="false" ht="15" hidden="false" customHeight="false" outlineLevel="0" collapsed="false">
      <c r="A1450" s="0" t="n">
        <v>12</v>
      </c>
      <c r="B1450" s="0" t="n">
        <v>12000</v>
      </c>
      <c r="C1450" s="0" t="n">
        <v>5.727</v>
      </c>
      <c r="D1450" s="0" t="n">
        <v>1.6577</v>
      </c>
      <c r="E1450" s="0" t="n">
        <f aca="false">IFERROR((C1450-D1450)/C1450/'Project Inputs and Calcs'!$E$11,0)</f>
        <v>0.0236848844653978</v>
      </c>
    </row>
    <row r="1451" customFormat="false" ht="15" hidden="false" customHeight="false" outlineLevel="0" collapsed="false">
      <c r="A1451" s="0" t="n">
        <v>12</v>
      </c>
      <c r="B1451" s="0" t="n">
        <v>12100</v>
      </c>
      <c r="C1451" s="0" t="n">
        <v>5.8277</v>
      </c>
      <c r="D1451" s="0" t="n">
        <v>1.6881</v>
      </c>
      <c r="E1451" s="0" t="n">
        <f aca="false">IFERROR((C1451-D1451)/C1451/'Project Inputs and Calcs'!$E$11,0)</f>
        <v>0.0236777230582677</v>
      </c>
    </row>
    <row r="1452" customFormat="false" ht="15" hidden="false" customHeight="false" outlineLevel="0" collapsed="false">
      <c r="A1452" s="0" t="n">
        <v>12</v>
      </c>
      <c r="B1452" s="0" t="n">
        <v>12200</v>
      </c>
      <c r="C1452" s="0" t="n">
        <v>5.9289</v>
      </c>
      <c r="D1452" s="0" t="n">
        <v>1.7363</v>
      </c>
      <c r="E1452" s="0" t="n">
        <f aca="false">IFERROR((C1452-D1452)/C1452/'Project Inputs and Calcs'!$E$11,0)</f>
        <v>0.0235715450308376</v>
      </c>
    </row>
    <row r="1453" customFormat="false" ht="15" hidden="false" customHeight="false" outlineLevel="0" collapsed="false">
      <c r="A1453" s="0" t="n">
        <v>12</v>
      </c>
      <c r="B1453" s="0" t="n">
        <v>12300</v>
      </c>
      <c r="C1453" s="0" t="n">
        <v>6.0306</v>
      </c>
      <c r="D1453" s="0" t="n">
        <v>1.7763</v>
      </c>
      <c r="E1453" s="0" t="n">
        <f aca="false">IFERROR((C1453-D1453)/C1453/'Project Inputs and Calcs'!$E$11,0)</f>
        <v>0.023515073127052</v>
      </c>
    </row>
    <row r="1454" customFormat="false" ht="15" hidden="false" customHeight="false" outlineLevel="0" collapsed="false">
      <c r="A1454" s="0" t="n">
        <v>12</v>
      </c>
      <c r="B1454" s="0" t="n">
        <v>12400</v>
      </c>
      <c r="C1454" s="0" t="n">
        <v>6.1329</v>
      </c>
      <c r="D1454" s="0" t="n">
        <v>1.8168</v>
      </c>
      <c r="E1454" s="0" t="n">
        <f aca="false">IFERROR((C1454-D1454)/C1454/'Project Inputs and Calcs'!$E$11,0)</f>
        <v>0.0234587226271421</v>
      </c>
    </row>
    <row r="1455" customFormat="false" ht="15" hidden="false" customHeight="false" outlineLevel="0" collapsed="false">
      <c r="A1455" s="0" t="n">
        <v>12</v>
      </c>
      <c r="B1455" s="0" t="n">
        <v>12500</v>
      </c>
      <c r="C1455" s="0" t="n">
        <v>6.2355</v>
      </c>
      <c r="D1455" s="0" t="n">
        <v>1.8578</v>
      </c>
      <c r="E1455" s="0" t="n">
        <f aca="false">IFERROR((C1455-D1455)/C1455/'Project Inputs and Calcs'!$E$11,0)</f>
        <v>0.0234020260337316</v>
      </c>
    </row>
    <row r="1456" customFormat="false" ht="15" hidden="false" customHeight="false" outlineLevel="0" collapsed="false">
      <c r="A1456" s="0" t="n">
        <v>12</v>
      </c>
      <c r="B1456" s="0" t="n">
        <v>12600</v>
      </c>
      <c r="C1456" s="0" t="n">
        <v>6.3388</v>
      </c>
      <c r="D1456" s="0" t="n">
        <v>1.8992</v>
      </c>
      <c r="E1456" s="0" t="n">
        <f aca="false">IFERROR((C1456-D1456)/C1456/'Project Inputs and Calcs'!$E$11,0)</f>
        <v>0.0233461643633916</v>
      </c>
    </row>
    <row r="1457" customFormat="false" ht="15" hidden="false" customHeight="false" outlineLevel="0" collapsed="false">
      <c r="A1457" s="0" t="n">
        <v>12</v>
      </c>
      <c r="B1457" s="0" t="n">
        <v>12700</v>
      </c>
      <c r="C1457" s="0" t="n">
        <v>6.4425</v>
      </c>
      <c r="D1457" s="0" t="n">
        <v>1.9411</v>
      </c>
      <c r="E1457" s="0" t="n">
        <f aca="false">IFERROR((C1457-D1457)/C1457/'Project Inputs and Calcs'!$E$11,0)</f>
        <v>0.0232901306428664</v>
      </c>
    </row>
    <row r="1458" customFormat="false" ht="15" hidden="false" customHeight="false" outlineLevel="0" collapsed="false">
      <c r="A1458" s="0" t="n">
        <v>12</v>
      </c>
      <c r="B1458" s="0" t="n">
        <v>12800</v>
      </c>
      <c r="C1458" s="0" t="n">
        <v>6.5466</v>
      </c>
      <c r="D1458" s="0" t="n">
        <v>1.9836</v>
      </c>
      <c r="E1458" s="0" t="n">
        <f aca="false">IFERROR((C1458-D1458)/C1458/'Project Inputs and Calcs'!$E$11,0)</f>
        <v>0.0232334341490239</v>
      </c>
    </row>
    <row r="1459" customFormat="false" ht="15" hidden="false" customHeight="false" outlineLevel="0" collapsed="false">
      <c r="A1459" s="0" t="n">
        <v>12</v>
      </c>
      <c r="B1459" s="0" t="n">
        <v>12900</v>
      </c>
      <c r="C1459" s="0" t="n">
        <v>6.6512</v>
      </c>
      <c r="D1459" s="0" t="n">
        <v>2.0265</v>
      </c>
      <c r="E1459" s="0" t="n">
        <f aca="false">IFERROR((C1459-D1459)/C1459/'Project Inputs and Calcs'!$E$11,0)</f>
        <v>0.0231772712693449</v>
      </c>
    </row>
    <row r="1460" customFormat="false" ht="15" hidden="false" customHeight="false" outlineLevel="0" collapsed="false">
      <c r="A1460" s="0" t="n">
        <v>12</v>
      </c>
      <c r="B1460" s="0" t="n">
        <v>13000</v>
      </c>
      <c r="C1460" s="0" t="n">
        <v>6.7563</v>
      </c>
      <c r="D1460" s="0" t="n">
        <v>2.0699</v>
      </c>
      <c r="E1460" s="0" t="n">
        <f aca="false">IFERROR((C1460-D1460)/C1460/'Project Inputs and Calcs'!$E$11,0)</f>
        <v>0.0231211363221487</v>
      </c>
    </row>
    <row r="1461" customFormat="false" ht="15" hidden="false" customHeight="false" outlineLevel="0" collapsed="false">
      <c r="A1461" s="0" t="n">
        <v>12</v>
      </c>
      <c r="B1461" s="0" t="n">
        <v>13100</v>
      </c>
      <c r="C1461" s="0" t="n">
        <v>6.8619</v>
      </c>
      <c r="D1461" s="0" t="n">
        <v>2.1138</v>
      </c>
      <c r="E1461" s="0" t="n">
        <f aca="false">IFERROR((C1461-D1461)/C1461/'Project Inputs and Calcs'!$E$11,0)</f>
        <v>0.023065040294962</v>
      </c>
    </row>
    <row r="1462" customFormat="false" ht="15" hidden="false" customHeight="false" outlineLevel="0" collapsed="false">
      <c r="A1462" s="0" t="n">
        <v>12</v>
      </c>
      <c r="B1462" s="0" t="n">
        <v>13200</v>
      </c>
      <c r="C1462" s="0" t="n">
        <v>6.9679</v>
      </c>
      <c r="D1462" s="0" t="n">
        <v>2.1581</v>
      </c>
      <c r="E1462" s="0" t="n">
        <f aca="false">IFERROR((C1462-D1462)/C1462/'Project Inputs and Calcs'!$E$11,0)</f>
        <v>0.023009323708243</v>
      </c>
    </row>
    <row r="1463" customFormat="false" ht="15" hidden="false" customHeight="false" outlineLevel="0" collapsed="false">
      <c r="A1463" s="0" t="n">
        <v>12</v>
      </c>
      <c r="B1463" s="0" t="n">
        <v>13300</v>
      </c>
      <c r="C1463" s="0" t="n">
        <v>7.0742</v>
      </c>
      <c r="D1463" s="0" t="n">
        <v>2.203</v>
      </c>
      <c r="E1463" s="0" t="n">
        <f aca="false">IFERROR((C1463-D1463)/C1463/'Project Inputs and Calcs'!$E$11,0)</f>
        <v>0.0229528898438457</v>
      </c>
    </row>
    <row r="1464" customFormat="false" ht="15" hidden="false" customHeight="false" outlineLevel="0" collapsed="false">
      <c r="A1464" s="0" t="n">
        <v>12</v>
      </c>
      <c r="B1464" s="0" t="n">
        <v>13400</v>
      </c>
      <c r="C1464" s="0" t="n">
        <v>7.1811</v>
      </c>
      <c r="D1464" s="0" t="n">
        <v>2.2483</v>
      </c>
      <c r="E1464" s="0" t="n">
        <f aca="false">IFERROR((C1464-D1464)/C1464/'Project Inputs and Calcs'!$E$11,0)</f>
        <v>0.0228971420348786</v>
      </c>
    </row>
    <row r="1465" customFormat="false" ht="15" hidden="false" customHeight="false" outlineLevel="0" collapsed="false">
      <c r="A1465" s="0" t="n">
        <v>12</v>
      </c>
      <c r="B1465" s="0" t="n">
        <v>13500</v>
      </c>
      <c r="C1465" s="0" t="n">
        <v>7.2884</v>
      </c>
      <c r="D1465" s="0" t="n">
        <v>2.2941</v>
      </c>
      <c r="E1465" s="0" t="n">
        <f aca="false">IFERROR((C1465-D1465)/C1465/'Project Inputs and Calcs'!$E$11,0)</f>
        <v>0.0228413186250297</v>
      </c>
    </row>
    <row r="1466" customFormat="false" ht="15" hidden="false" customHeight="false" outlineLevel="0" collapsed="false">
      <c r="A1466" s="0" t="n">
        <v>12</v>
      </c>
      <c r="B1466" s="0" t="n">
        <v>13600</v>
      </c>
      <c r="C1466" s="0" t="n">
        <v>7.396</v>
      </c>
      <c r="D1466" s="0" t="n">
        <v>2.3404</v>
      </c>
      <c r="E1466" s="0" t="n">
        <f aca="false">IFERROR((C1466-D1466)/C1466/'Project Inputs and Calcs'!$E$11,0)</f>
        <v>0.0227852893455922</v>
      </c>
    </row>
    <row r="1467" customFormat="false" ht="15" hidden="false" customHeight="false" outlineLevel="0" collapsed="false">
      <c r="A1467" s="0" t="n">
        <v>12</v>
      </c>
      <c r="B1467" s="0" t="n">
        <v>13700</v>
      </c>
      <c r="C1467" s="0" t="n">
        <v>7.5041</v>
      </c>
      <c r="D1467" s="0" t="n">
        <v>2.3872</v>
      </c>
      <c r="E1467" s="0" t="n">
        <f aca="false">IFERROR((C1467-D1467)/C1467/'Project Inputs and Calcs'!$E$11,0)</f>
        <v>0.0227293523984666</v>
      </c>
    </row>
    <row r="1468" customFormat="false" ht="15" hidden="false" customHeight="false" outlineLevel="0" collapsed="false">
      <c r="A1468" s="0" t="n">
        <v>12</v>
      </c>
      <c r="B1468" s="0" t="n">
        <v>13800</v>
      </c>
      <c r="C1468" s="0" t="n">
        <v>7.6126</v>
      </c>
      <c r="D1468" s="0" t="n">
        <v>2.4344</v>
      </c>
      <c r="E1468" s="0" t="n">
        <f aca="false">IFERROR((C1468-D1468)/C1468/'Project Inputs and Calcs'!$E$11,0)</f>
        <v>0.0226738127140092</v>
      </c>
    </row>
    <row r="1469" customFormat="false" ht="15" hidden="false" customHeight="false" outlineLevel="0" collapsed="false">
      <c r="A1469" s="0" t="n">
        <v>12</v>
      </c>
      <c r="B1469" s="0" t="n">
        <v>13900</v>
      </c>
      <c r="C1469" s="0" t="n">
        <v>7.7215</v>
      </c>
      <c r="D1469" s="0" t="n">
        <v>2.4723</v>
      </c>
      <c r="E1469" s="0" t="n">
        <f aca="false">IFERROR((C1469-D1469)/C1469/'Project Inputs and Calcs'!$E$11,0)</f>
        <v>0.0226605365969479</v>
      </c>
    </row>
    <row r="1470" customFormat="false" ht="15" hidden="false" customHeight="false" outlineLevel="0" collapsed="false">
      <c r="A1470" s="0" t="n">
        <v>12</v>
      </c>
      <c r="B1470" s="0" t="n">
        <v>14000</v>
      </c>
      <c r="C1470" s="0" t="n">
        <v>7.8307</v>
      </c>
      <c r="D1470" s="0" t="n">
        <v>2.5303</v>
      </c>
      <c r="E1470" s="0" t="n">
        <f aca="false">IFERROR((C1470-D1470)/C1470/'Project Inputs and Calcs'!$E$11,0)</f>
        <v>0.0225624784502024</v>
      </c>
    </row>
    <row r="1471" customFormat="false" ht="15" hidden="false" customHeight="false" outlineLevel="0" collapsed="false">
      <c r="A1471" s="0" t="n">
        <v>12</v>
      </c>
      <c r="B1471" s="0" t="n">
        <v>14100</v>
      </c>
      <c r="C1471" s="0" t="n">
        <v>7.9403</v>
      </c>
      <c r="D1471" s="0" t="n">
        <v>2.579</v>
      </c>
      <c r="E1471" s="0" t="n">
        <f aca="false">IFERROR((C1471-D1471)/C1471/'Project Inputs and Calcs'!$E$11,0)</f>
        <v>0.0225067062957319</v>
      </c>
    </row>
    <row r="1472" customFormat="false" ht="15" hidden="false" customHeight="false" outlineLevel="0" collapsed="false">
      <c r="A1472" s="0" t="n">
        <v>12</v>
      </c>
      <c r="B1472" s="0" t="n">
        <v>14200</v>
      </c>
      <c r="C1472" s="0" t="n">
        <v>8.0503</v>
      </c>
      <c r="D1472" s="0" t="n">
        <v>2.6282</v>
      </c>
      <c r="E1472" s="0" t="n">
        <f aca="false">IFERROR((C1472-D1472)/C1472/'Project Inputs and Calcs'!$E$11,0)</f>
        <v>0.0224509231540025</v>
      </c>
    </row>
    <row r="1473" customFormat="false" ht="15" hidden="false" customHeight="false" outlineLevel="0" collapsed="false">
      <c r="A1473" s="0" t="n">
        <v>12</v>
      </c>
      <c r="B1473" s="0" t="n">
        <v>14300</v>
      </c>
      <c r="C1473" s="0" t="n">
        <v>8.1607</v>
      </c>
      <c r="D1473" s="0" t="n">
        <v>2.6778</v>
      </c>
      <c r="E1473" s="0" t="n">
        <f aca="false">IFERROR((C1473-D1473)/C1473/'Project Inputs and Calcs'!$E$11,0)</f>
        <v>0.0223955461337059</v>
      </c>
    </row>
    <row r="1474" customFormat="false" ht="15" hidden="false" customHeight="false" outlineLevel="0" collapsed="false">
      <c r="A1474" s="0" t="n">
        <v>12</v>
      </c>
      <c r="B1474" s="0" t="n">
        <v>14400</v>
      </c>
      <c r="C1474" s="0" t="n">
        <v>8.2714</v>
      </c>
      <c r="D1474" s="0" t="n">
        <v>2.7279</v>
      </c>
      <c r="E1474" s="0" t="n">
        <f aca="false">IFERROR((C1474-D1474)/C1474/'Project Inputs and Calcs'!$E$11,0)</f>
        <v>0.0223400311112186</v>
      </c>
    </row>
    <row r="1475" customFormat="false" ht="15" hidden="false" customHeight="false" outlineLevel="0" collapsed="false">
      <c r="A1475" s="0" t="n">
        <v>12</v>
      </c>
      <c r="B1475" s="0" t="n">
        <v>14500</v>
      </c>
      <c r="C1475" s="0" t="n">
        <v>8.3824</v>
      </c>
      <c r="D1475" s="0" t="n">
        <v>2.7785</v>
      </c>
      <c r="E1475" s="0" t="n">
        <f aca="false">IFERROR((C1475-D1475)/C1475/'Project Inputs and Calcs'!$E$11,0)</f>
        <v>0.0222843895145384</v>
      </c>
    </row>
    <row r="1476" customFormat="false" ht="15" hidden="false" customHeight="false" outlineLevel="0" collapsed="false">
      <c r="A1476" s="0" t="n">
        <v>12</v>
      </c>
      <c r="B1476" s="0" t="n">
        <v>14600</v>
      </c>
      <c r="C1476" s="0" t="n">
        <v>8.4938</v>
      </c>
      <c r="D1476" s="0" t="n">
        <v>2.8296</v>
      </c>
      <c r="E1476" s="0" t="n">
        <f aca="false">IFERROR((C1476-D1476)/C1476/'Project Inputs and Calcs'!$E$11,0)</f>
        <v>0.0222287629408117</v>
      </c>
    </row>
    <row r="1477" customFormat="false" ht="15" hidden="false" customHeight="false" outlineLevel="0" collapsed="false">
      <c r="A1477" s="0" t="n">
        <v>12</v>
      </c>
      <c r="B1477" s="0" t="n">
        <v>14700</v>
      </c>
      <c r="C1477" s="0" t="n">
        <v>8.6056</v>
      </c>
      <c r="D1477" s="0" t="n">
        <v>2.8812</v>
      </c>
      <c r="E1477" s="0" t="n">
        <f aca="false">IFERROR((C1477-D1477)/C1477/'Project Inputs and Calcs'!$E$11,0)</f>
        <v>0.0221731585634161</v>
      </c>
    </row>
    <row r="1478" customFormat="false" ht="15" hidden="false" customHeight="false" outlineLevel="0" collapsed="false">
      <c r="A1478" s="0" t="n">
        <v>12</v>
      </c>
      <c r="B1478" s="0" t="n">
        <v>14800</v>
      </c>
      <c r="C1478" s="0" t="n">
        <v>8.7176</v>
      </c>
      <c r="D1478" s="0" t="n">
        <v>2.9332</v>
      </c>
      <c r="E1478" s="0" t="n">
        <f aca="false">IFERROR((C1478-D1478)/C1478/'Project Inputs and Calcs'!$E$11,0)</f>
        <v>0.0221177082377413</v>
      </c>
    </row>
    <row r="1479" customFormat="false" ht="15" hidden="false" customHeight="false" outlineLevel="0" collapsed="false">
      <c r="A1479" s="0" t="n">
        <v>12</v>
      </c>
      <c r="B1479" s="0" t="n">
        <v>14900</v>
      </c>
      <c r="C1479" s="0" t="n">
        <v>8.83</v>
      </c>
      <c r="D1479" s="0" t="n">
        <v>2.9856</v>
      </c>
      <c r="E1479" s="0" t="n">
        <f aca="false">IFERROR((C1479-D1479)/C1479/'Project Inputs and Calcs'!$E$11,0)</f>
        <v>0.0220626651566629</v>
      </c>
    </row>
    <row r="1480" customFormat="false" ht="15" hidden="false" customHeight="false" outlineLevel="0" collapsed="false">
      <c r="A1480" s="0" t="n">
        <v>12</v>
      </c>
      <c r="B1480" s="0" t="n">
        <v>15000</v>
      </c>
      <c r="C1480" s="0" t="n">
        <v>8.9427</v>
      </c>
      <c r="D1480" s="0" t="n">
        <v>3.0386</v>
      </c>
      <c r="E1480" s="0" t="n">
        <f aca="false">IFERROR((C1480-D1480)/C1480/'Project Inputs and Calcs'!$E$11,0)</f>
        <v>0.022007149220407</v>
      </c>
    </row>
    <row r="1481" customFormat="false" ht="15" hidden="false" customHeight="false" outlineLevel="0" collapsed="false">
      <c r="A1481" s="0" t="n">
        <v>12</v>
      </c>
      <c r="B1481" s="0" t="n">
        <v>15100</v>
      </c>
      <c r="C1481" s="0" t="n">
        <v>9.0557</v>
      </c>
      <c r="D1481" s="0" t="n">
        <v>3.092</v>
      </c>
      <c r="E1481" s="0" t="n">
        <f aca="false">IFERROR((C1481-D1481)/C1481/'Project Inputs and Calcs'!$E$11,0)</f>
        <v>0.0219519197853286</v>
      </c>
    </row>
    <row r="1482" customFormat="false" ht="15" hidden="false" customHeight="false" outlineLevel="0" collapsed="false">
      <c r="A1482" s="0" t="n">
        <v>12</v>
      </c>
      <c r="B1482" s="0" t="n">
        <v>15200</v>
      </c>
      <c r="C1482" s="0" t="n">
        <v>9.1689</v>
      </c>
      <c r="D1482" s="0" t="n">
        <v>3.1459</v>
      </c>
      <c r="E1482" s="0" t="n">
        <f aca="false">IFERROR((C1482-D1482)/C1482/'Project Inputs and Calcs'!$E$11,0)</f>
        <v>0.0218964834022256</v>
      </c>
    </row>
    <row r="1483" customFormat="false" ht="15" hidden="false" customHeight="false" outlineLevel="0" collapsed="false">
      <c r="A1483" s="0" t="n">
        <v>12</v>
      </c>
      <c r="B1483" s="0" t="n">
        <v>15300</v>
      </c>
      <c r="C1483" s="0" t="n">
        <v>9.2825</v>
      </c>
      <c r="D1483" s="0" t="n">
        <v>3.2003</v>
      </c>
      <c r="E1483" s="0" t="n">
        <f aca="false">IFERROR((C1483-D1483)/C1483/'Project Inputs and Calcs'!$E$11,0)</f>
        <v>0.0218410988419068</v>
      </c>
    </row>
    <row r="1484" customFormat="false" ht="15" hidden="false" customHeight="false" outlineLevel="0" collapsed="false">
      <c r="A1484" s="0" t="n">
        <v>12</v>
      </c>
      <c r="B1484" s="0" t="n">
        <v>15400</v>
      </c>
      <c r="C1484" s="0" t="n">
        <v>9.3965</v>
      </c>
      <c r="D1484" s="0" t="n">
        <v>3.2551</v>
      </c>
      <c r="E1484" s="0" t="n">
        <f aca="false">IFERROR((C1484-D1484)/C1484/'Project Inputs and Calcs'!$E$11,0)</f>
        <v>0.0217861260398375</v>
      </c>
    </row>
    <row r="1485" customFormat="false" ht="15" hidden="false" customHeight="false" outlineLevel="0" collapsed="false">
      <c r="A1485" s="0" t="n">
        <v>12</v>
      </c>
      <c r="B1485" s="0" t="n">
        <v>15500</v>
      </c>
      <c r="C1485" s="0" t="n">
        <v>9.5106</v>
      </c>
      <c r="D1485" s="0" t="n">
        <v>3.3104</v>
      </c>
      <c r="E1485" s="0" t="n">
        <f aca="false">IFERROR((C1485-D1485)/C1485/'Project Inputs and Calcs'!$E$11,0)</f>
        <v>0.0217308406760176</v>
      </c>
    </row>
    <row r="1486" customFormat="false" ht="15" hidden="false" customHeight="false" outlineLevel="0" collapsed="false">
      <c r="A1486" s="0" t="n">
        <v>12</v>
      </c>
      <c r="B1486" s="0" t="n">
        <v>15600</v>
      </c>
      <c r="C1486" s="0" t="n">
        <v>9.625</v>
      </c>
      <c r="D1486" s="0" t="n">
        <v>3.3661</v>
      </c>
      <c r="E1486" s="0" t="n">
        <f aca="false">IFERROR((C1486-D1486)/C1486/'Project Inputs and Calcs'!$E$11,0)</f>
        <v>0.0216758441558442</v>
      </c>
    </row>
    <row r="1487" customFormat="false" ht="15" hidden="false" customHeight="false" outlineLevel="0" collapsed="false">
      <c r="A1487" s="0" t="n">
        <v>12</v>
      </c>
      <c r="B1487" s="0" t="n">
        <v>15700</v>
      </c>
      <c r="C1487" s="0" t="n">
        <v>9.7397</v>
      </c>
      <c r="D1487" s="0" t="n">
        <v>3.4224</v>
      </c>
      <c r="E1487" s="0" t="n">
        <f aca="false">IFERROR((C1487-D1487)/C1487/'Project Inputs and Calcs'!$E$11,0)</f>
        <v>0.0216204468994596</v>
      </c>
    </row>
    <row r="1488" customFormat="false" ht="15" hidden="false" customHeight="false" outlineLevel="0" collapsed="false">
      <c r="A1488" s="0" t="n">
        <v>12</v>
      </c>
      <c r="B1488" s="0" t="n">
        <v>15800</v>
      </c>
      <c r="C1488" s="0" t="n">
        <v>9.8546</v>
      </c>
      <c r="D1488" s="0" t="n">
        <v>3.4791</v>
      </c>
      <c r="E1488" s="0" t="n">
        <f aca="false">IFERROR((C1488-D1488)/C1488/'Project Inputs and Calcs'!$E$11,0)</f>
        <v>0.0215652250387298</v>
      </c>
    </row>
    <row r="1489" customFormat="false" ht="15" hidden="false" customHeight="false" outlineLevel="0" collapsed="false">
      <c r="A1489" s="0" t="n">
        <v>12</v>
      </c>
      <c r="B1489" s="0" t="n">
        <v>15900</v>
      </c>
      <c r="C1489" s="0" t="n">
        <v>9.9698</v>
      </c>
      <c r="D1489" s="0" t="n">
        <v>3.5363</v>
      </c>
      <c r="E1489" s="0" t="n">
        <f aca="false">IFERROR((C1489-D1489)/C1489/'Project Inputs and Calcs'!$E$11,0)</f>
        <v>0.0215099600794399</v>
      </c>
    </row>
    <row r="1490" customFormat="false" ht="15" hidden="false" customHeight="false" outlineLevel="0" collapsed="false">
      <c r="A1490" s="0" t="n">
        <v>12</v>
      </c>
      <c r="B1490" s="0" t="n">
        <v>16000</v>
      </c>
      <c r="C1490" s="0" t="n">
        <v>10.085</v>
      </c>
      <c r="D1490" s="0" t="n">
        <v>3.5939</v>
      </c>
      <c r="E1490" s="0" t="n">
        <f aca="false">IFERROR((C1490-D1490)/C1490/'Project Inputs and Calcs'!$E$11,0)</f>
        <v>0.0214546355974219</v>
      </c>
    </row>
    <row r="1491" customFormat="false" ht="15" hidden="false" customHeight="false" outlineLevel="0" collapsed="false">
      <c r="A1491" s="0" t="n">
        <v>12</v>
      </c>
      <c r="B1491" s="0" t="n">
        <v>16100</v>
      </c>
      <c r="C1491" s="0" t="n">
        <v>10.201</v>
      </c>
      <c r="D1491" s="0" t="n">
        <v>3.6519</v>
      </c>
      <c r="E1491" s="0" t="n">
        <f aca="false">IFERROR((C1491-D1491)/C1491/'Project Inputs and Calcs'!$E$11,0)</f>
        <v>0.0214001895239029</v>
      </c>
    </row>
    <row r="1492" customFormat="false" ht="15" hidden="false" customHeight="false" outlineLevel="0" collapsed="false">
      <c r="A1492" s="0" t="n">
        <v>12</v>
      </c>
      <c r="B1492" s="0" t="n">
        <v>16200</v>
      </c>
      <c r="C1492" s="0" t="n">
        <v>10.317</v>
      </c>
      <c r="D1492" s="0" t="n">
        <v>3.7104</v>
      </c>
      <c r="E1492" s="0" t="n">
        <f aca="false">IFERROR((C1492-D1492)/C1492/'Project Inputs and Calcs'!$E$11,0)</f>
        <v>0.021345352331104</v>
      </c>
    </row>
    <row r="1493" customFormat="false" ht="15" hidden="false" customHeight="false" outlineLevel="0" collapsed="false">
      <c r="A1493" s="0" t="n">
        <v>12</v>
      </c>
      <c r="B1493" s="0" t="n">
        <v>16300</v>
      </c>
      <c r="C1493" s="0" t="n">
        <v>10.433</v>
      </c>
      <c r="D1493" s="0" t="n">
        <v>3.7695</v>
      </c>
      <c r="E1493" s="0" t="n">
        <f aca="false">IFERROR((C1493-D1493)/C1493/'Project Inputs and Calcs'!$E$11,0)</f>
        <v>0.0212898175660564</v>
      </c>
    </row>
    <row r="1494" customFormat="false" ht="15" hidden="false" customHeight="false" outlineLevel="0" collapsed="false">
      <c r="A1494" s="0" t="n">
        <v>12</v>
      </c>
      <c r="B1494" s="0" t="n">
        <v>16400</v>
      </c>
      <c r="C1494" s="0" t="n">
        <v>10.549</v>
      </c>
      <c r="D1494" s="0" t="n">
        <v>3.8289</v>
      </c>
      <c r="E1494" s="0" t="n">
        <f aca="false">IFERROR((C1494-D1494)/C1494/'Project Inputs and Calcs'!$E$11,0)</f>
        <v>0.0212345561980598</v>
      </c>
    </row>
    <row r="1495" customFormat="false" ht="15" hidden="false" customHeight="false" outlineLevel="0" collapsed="false">
      <c r="A1495" s="0" t="n">
        <v>12</v>
      </c>
      <c r="B1495" s="0" t="n">
        <v>16500</v>
      </c>
      <c r="C1495" s="0" t="n">
        <v>10.666</v>
      </c>
      <c r="D1495" s="0" t="n">
        <v>3.8889</v>
      </c>
      <c r="E1495" s="0" t="n">
        <f aca="false">IFERROR((C1495-D1495)/C1495/'Project Inputs and Calcs'!$E$11,0)</f>
        <v>0.0211797612350772</v>
      </c>
    </row>
    <row r="1496" customFormat="false" ht="15" hidden="false" customHeight="false" outlineLevel="0" collapsed="false">
      <c r="A1496" s="0" t="n">
        <v>12</v>
      </c>
      <c r="B1496" s="0" t="n">
        <v>16600</v>
      </c>
      <c r="C1496" s="0" t="n">
        <v>10.783</v>
      </c>
      <c r="D1496" s="0" t="n">
        <v>3.9492</v>
      </c>
      <c r="E1496" s="0" t="n">
        <f aca="false">IFERROR((C1496-D1496)/C1496/'Project Inputs and Calcs'!$E$11,0)</f>
        <v>0.0211252279823179</v>
      </c>
    </row>
    <row r="1497" customFormat="false" ht="15" hidden="false" customHeight="false" outlineLevel="0" collapsed="false">
      <c r="A1497" s="0" t="n">
        <v>12</v>
      </c>
      <c r="B1497" s="0" t="n">
        <v>16700</v>
      </c>
      <c r="C1497" s="0" t="n">
        <v>10.9</v>
      </c>
      <c r="D1497" s="0" t="n">
        <v>4.01</v>
      </c>
      <c r="E1497" s="0" t="n">
        <f aca="false">IFERROR((C1497-D1497)/C1497/'Project Inputs and Calcs'!$E$11,0)</f>
        <v>0.0210703363914373</v>
      </c>
    </row>
    <row r="1498" customFormat="false" ht="15" hidden="false" customHeight="false" outlineLevel="0" collapsed="false">
      <c r="A1498" s="0" t="n">
        <v>12</v>
      </c>
      <c r="B1498" s="0" t="n">
        <v>16800</v>
      </c>
      <c r="C1498" s="0" t="n">
        <v>11.017</v>
      </c>
      <c r="D1498" s="0" t="n">
        <v>4.0713</v>
      </c>
      <c r="E1498" s="0" t="n">
        <f aca="false">IFERROR((C1498-D1498)/C1498/'Project Inputs and Calcs'!$E$11,0)</f>
        <v>0.0210150978790354</v>
      </c>
    </row>
    <row r="1499" customFormat="false" ht="15" hidden="false" customHeight="false" outlineLevel="0" collapsed="false">
      <c r="A1499" s="0" t="n">
        <v>12</v>
      </c>
      <c r="B1499" s="0" t="n">
        <v>16900</v>
      </c>
      <c r="C1499" s="0" t="n">
        <v>11.134</v>
      </c>
      <c r="D1499" s="0" t="n">
        <v>4.133</v>
      </c>
      <c r="E1499" s="0" t="n">
        <f aca="false">IFERROR((C1499-D1499)/C1499/'Project Inputs and Calcs'!$E$11,0)</f>
        <v>0.0209598227651039</v>
      </c>
    </row>
    <row r="1500" customFormat="false" ht="15" hidden="false" customHeight="false" outlineLevel="0" collapsed="false">
      <c r="A1500" s="0" t="n">
        <v>12</v>
      </c>
      <c r="B1500" s="0" t="n">
        <v>17000</v>
      </c>
      <c r="C1500" s="0" t="n">
        <v>11.252</v>
      </c>
      <c r="D1500" s="0" t="n">
        <v>4.1952</v>
      </c>
      <c r="E1500" s="0" t="n">
        <f aca="false">IFERROR((C1500-D1500)/C1500/'Project Inputs and Calcs'!$E$11,0)</f>
        <v>0.0209053205356085</v>
      </c>
    </row>
    <row r="1501" customFormat="false" ht="15" hidden="false" customHeight="false" outlineLevel="0" collapsed="false">
      <c r="A1501" s="0" t="n">
        <v>12</v>
      </c>
      <c r="B1501" s="0" t="n">
        <v>17100</v>
      </c>
      <c r="C1501" s="0" t="n">
        <v>11.369</v>
      </c>
      <c r="D1501" s="0" t="n">
        <v>4.2578</v>
      </c>
      <c r="E1501" s="0" t="n">
        <f aca="false">IFERROR((C1501-D1501)/C1501/'Project Inputs and Calcs'!$E$11,0)</f>
        <v>0.0208496789515349</v>
      </c>
    </row>
    <row r="1502" customFormat="false" ht="15" hidden="false" customHeight="false" outlineLevel="0" collapsed="false">
      <c r="A1502" s="0" t="n">
        <v>12</v>
      </c>
      <c r="B1502" s="0" t="n">
        <v>17200</v>
      </c>
      <c r="C1502" s="0" t="n">
        <v>11.487</v>
      </c>
      <c r="D1502" s="0" t="n">
        <v>4.3209</v>
      </c>
      <c r="E1502" s="0" t="n">
        <f aca="false">IFERROR((C1502-D1502)/C1502/'Project Inputs and Calcs'!$E$11,0)</f>
        <v>0.020794811526073</v>
      </c>
    </row>
    <row r="1503" customFormat="false" ht="15" hidden="false" customHeight="false" outlineLevel="0" collapsed="false">
      <c r="A1503" s="0" t="n">
        <v>12</v>
      </c>
      <c r="B1503" s="0" t="n">
        <v>17300</v>
      </c>
      <c r="C1503" s="0" t="n">
        <v>11.605</v>
      </c>
      <c r="D1503" s="0" t="n">
        <v>4.3844</v>
      </c>
      <c r="E1503" s="0" t="n">
        <f aca="false">IFERROR((C1503-D1503)/C1503/'Project Inputs and Calcs'!$E$11,0)</f>
        <v>0.0207399109579204</v>
      </c>
    </row>
    <row r="1504" customFormat="false" ht="15" hidden="false" customHeight="false" outlineLevel="0" collapsed="false">
      <c r="A1504" s="0" t="n">
        <v>12</v>
      </c>
      <c r="B1504" s="0" t="n">
        <v>17400</v>
      </c>
      <c r="C1504" s="0" t="n">
        <v>11.723</v>
      </c>
      <c r="D1504" s="0" t="n">
        <v>4.4484</v>
      </c>
      <c r="E1504" s="0" t="n">
        <f aca="false">IFERROR((C1504-D1504)/C1504/'Project Inputs and Calcs'!$E$11,0)</f>
        <v>0.0206846939065654</v>
      </c>
    </row>
    <row r="1505" customFormat="false" ht="15" hidden="false" customHeight="false" outlineLevel="0" collapsed="false">
      <c r="A1505" s="0" t="n">
        <v>12</v>
      </c>
      <c r="B1505" s="0" t="n">
        <v>17500</v>
      </c>
      <c r="C1505" s="0" t="n">
        <v>11.842</v>
      </c>
      <c r="D1505" s="0" t="n">
        <v>4.5128</v>
      </c>
      <c r="E1505" s="0" t="n">
        <f aca="false">IFERROR((C1505-D1505)/C1505/'Project Inputs and Calcs'!$E$11,0)</f>
        <v>0.0206305241231774</v>
      </c>
    </row>
    <row r="1506" customFormat="false" ht="15" hidden="false" customHeight="false" outlineLevel="0" collapsed="false">
      <c r="A1506" s="0" t="n">
        <v>12</v>
      </c>
      <c r="B1506" s="0" t="n">
        <v>17600</v>
      </c>
      <c r="C1506" s="0" t="n">
        <v>11.96</v>
      </c>
      <c r="D1506" s="0" t="n">
        <v>4.5777</v>
      </c>
      <c r="E1506" s="0" t="n">
        <f aca="false">IFERROR((C1506-D1506)/C1506/'Project Inputs and Calcs'!$E$11,0)</f>
        <v>0.02057497212932</v>
      </c>
    </row>
    <row r="1507" customFormat="false" ht="15" hidden="false" customHeight="false" outlineLevel="0" collapsed="false">
      <c r="A1507" s="0" t="n">
        <v>12</v>
      </c>
      <c r="B1507" s="0" t="n">
        <v>17700</v>
      </c>
      <c r="C1507" s="0" t="n">
        <v>12.079</v>
      </c>
      <c r="D1507" s="0" t="n">
        <v>4.643</v>
      </c>
      <c r="E1507" s="0" t="n">
        <f aca="false">IFERROR((C1507-D1507)/C1507/'Project Inputs and Calcs'!$E$11,0)</f>
        <v>0.0205204625106935</v>
      </c>
    </row>
    <row r="1508" customFormat="false" ht="15" hidden="false" customHeight="false" outlineLevel="0" collapsed="false">
      <c r="A1508" s="0" t="n">
        <v>12</v>
      </c>
      <c r="B1508" s="0" t="n">
        <v>17800</v>
      </c>
      <c r="C1508" s="0" t="n">
        <v>12.197</v>
      </c>
      <c r="D1508" s="0" t="n">
        <v>4.7087</v>
      </c>
      <c r="E1508" s="0" t="n">
        <f aca="false">IFERROR((C1508-D1508)/C1508/'Project Inputs and Calcs'!$E$11,0)</f>
        <v>0.0204648684102648</v>
      </c>
    </row>
    <row r="1509" customFormat="false" ht="15" hidden="false" customHeight="false" outlineLevel="0" collapsed="false">
      <c r="A1509" s="0" t="n">
        <v>12</v>
      </c>
      <c r="B1509" s="0" t="n">
        <v>17900</v>
      </c>
      <c r="C1509" s="0" t="n">
        <v>12.316</v>
      </c>
      <c r="D1509" s="0" t="n">
        <v>4.7749</v>
      </c>
      <c r="E1509" s="0" t="n">
        <f aca="false">IFERROR((C1509-D1509)/C1509/'Project Inputs and Calcs'!$E$11,0)</f>
        <v>0.020410035725885</v>
      </c>
    </row>
    <row r="1510" customFormat="false" ht="15" hidden="false" customHeight="false" outlineLevel="0" collapsed="false">
      <c r="A1510" s="0" t="n">
        <v>12</v>
      </c>
      <c r="B1510" s="0" t="n">
        <v>18000</v>
      </c>
      <c r="C1510" s="0" t="n">
        <v>12.435</v>
      </c>
      <c r="D1510" s="0" t="n">
        <v>4.8416</v>
      </c>
      <c r="E1510" s="0" t="n">
        <f aca="false">IFERROR((C1510-D1510)/C1510/'Project Inputs and Calcs'!$E$11,0)</f>
        <v>0.0203549122101595</v>
      </c>
    </row>
    <row r="1511" customFormat="false" ht="15" hidden="false" customHeight="false" outlineLevel="0" collapsed="false">
      <c r="A1511" s="0" t="n">
        <v>12</v>
      </c>
      <c r="B1511" s="0" t="n">
        <v>18100</v>
      </c>
      <c r="C1511" s="0" t="n">
        <v>12.554</v>
      </c>
      <c r="D1511" s="0" t="n">
        <v>4.9087</v>
      </c>
      <c r="E1511" s="0" t="n">
        <f aca="false">IFERROR((C1511-D1511)/C1511/'Project Inputs and Calcs'!$E$11,0)</f>
        <v>0.0202997716531252</v>
      </c>
    </row>
    <row r="1512" customFormat="false" ht="15" hidden="false" customHeight="false" outlineLevel="0" collapsed="false">
      <c r="A1512" s="0" t="n">
        <v>12</v>
      </c>
      <c r="B1512" s="0" t="n">
        <v>18200</v>
      </c>
      <c r="C1512" s="0" t="n">
        <v>12.673</v>
      </c>
      <c r="D1512" s="0" t="n">
        <v>4.9761</v>
      </c>
      <c r="E1512" s="0" t="n">
        <f aca="false">IFERROR((C1512-D1512)/C1512/'Project Inputs and Calcs'!$E$11,0)</f>
        <v>0.0202448775612194</v>
      </c>
    </row>
    <row r="1513" customFormat="false" ht="15" hidden="false" customHeight="false" outlineLevel="0" collapsed="false">
      <c r="A1513" s="0" t="n">
        <v>12</v>
      </c>
      <c r="B1513" s="0" t="n">
        <v>18300</v>
      </c>
      <c r="C1513" s="0" t="n">
        <v>12.792</v>
      </c>
      <c r="D1513" s="0" t="n">
        <v>5.0441</v>
      </c>
      <c r="E1513" s="0" t="n">
        <f aca="false">IFERROR((C1513-D1513)/C1513/'Project Inputs and Calcs'!$E$11,0)</f>
        <v>0.0201894413174901</v>
      </c>
    </row>
    <row r="1514" customFormat="false" ht="15" hidden="false" customHeight="false" outlineLevel="0" collapsed="false">
      <c r="A1514" s="0" t="n">
        <v>12</v>
      </c>
      <c r="B1514" s="0" t="n">
        <v>18400</v>
      </c>
      <c r="C1514" s="0" t="n">
        <v>12.912</v>
      </c>
      <c r="D1514" s="0" t="n">
        <v>5.1124</v>
      </c>
      <c r="E1514" s="0" t="n">
        <f aca="false">IFERROR((C1514-D1514)/C1514/'Project Inputs and Calcs'!$E$11,0)</f>
        <v>0.0201352746798843</v>
      </c>
    </row>
    <row r="1515" customFormat="false" ht="15" hidden="false" customHeight="false" outlineLevel="0" collapsed="false">
      <c r="A1515" s="0" t="n">
        <v>12</v>
      </c>
      <c r="B1515" s="0" t="n">
        <v>18500</v>
      </c>
      <c r="C1515" s="0" t="n">
        <v>13.031</v>
      </c>
      <c r="D1515" s="0" t="n">
        <v>5.1812</v>
      </c>
      <c r="E1515" s="0" t="n">
        <f aca="false">IFERROR((C1515-D1515)/C1515/'Project Inputs and Calcs'!$E$11,0)</f>
        <v>0.0200798096845983</v>
      </c>
    </row>
    <row r="1516" customFormat="false" ht="15" hidden="false" customHeight="false" outlineLevel="0" collapsed="false">
      <c r="A1516" s="0" t="n">
        <v>12</v>
      </c>
      <c r="B1516" s="0" t="n">
        <v>18600</v>
      </c>
      <c r="C1516" s="0" t="n">
        <v>13.151</v>
      </c>
      <c r="D1516" s="0" t="n">
        <v>5.2505</v>
      </c>
      <c r="E1516" s="0" t="n">
        <f aca="false">IFERROR((C1516-D1516)/C1516/'Project Inputs and Calcs'!$E$11,0)</f>
        <v>0.02002509314881</v>
      </c>
    </row>
    <row r="1517" customFormat="false" ht="15" hidden="false" customHeight="false" outlineLevel="0" collapsed="false">
      <c r="A1517" s="0" t="n">
        <v>12</v>
      </c>
      <c r="B1517" s="0" t="n">
        <v>18700</v>
      </c>
      <c r="C1517" s="0" t="n">
        <v>13.27</v>
      </c>
      <c r="D1517" s="0" t="n">
        <v>5.3202</v>
      </c>
      <c r="E1517" s="0" t="n">
        <f aca="false">IFERROR((C1517-D1517)/C1517/'Project Inputs and Calcs'!$E$11,0)</f>
        <v>0.0199693544335594</v>
      </c>
    </row>
    <row r="1518" customFormat="false" ht="15" hidden="false" customHeight="false" outlineLevel="0" collapsed="false">
      <c r="A1518" s="0" t="n">
        <v>12</v>
      </c>
      <c r="B1518" s="0" t="n">
        <v>18800</v>
      </c>
      <c r="C1518" s="0" t="n">
        <v>13.39</v>
      </c>
      <c r="D1518" s="0" t="n">
        <v>5.3903</v>
      </c>
      <c r="E1518" s="0" t="n">
        <f aca="false">IFERROR((C1518-D1518)/C1518/'Project Inputs and Calcs'!$E$11,0)</f>
        <v>0.0199146128951954</v>
      </c>
    </row>
    <row r="1519" customFormat="false" ht="15" hidden="false" customHeight="false" outlineLevel="0" collapsed="false">
      <c r="A1519" s="0" t="n">
        <v>12</v>
      </c>
      <c r="B1519" s="0" t="n">
        <v>18900</v>
      </c>
      <c r="C1519" s="0" t="n">
        <v>13.509</v>
      </c>
      <c r="D1519" s="0" t="n">
        <v>5.4607</v>
      </c>
      <c r="E1519" s="0" t="n">
        <f aca="false">IFERROR((C1519-D1519)/C1519/'Project Inputs and Calcs'!$E$11,0)</f>
        <v>0.0198591062748291</v>
      </c>
    </row>
    <row r="1520" customFormat="false" ht="15" hidden="false" customHeight="false" outlineLevel="0" collapsed="false">
      <c r="A1520" s="0" t="n">
        <v>12</v>
      </c>
      <c r="B1520" s="0" t="n">
        <v>19000</v>
      </c>
      <c r="C1520" s="0" t="n">
        <v>13.629</v>
      </c>
      <c r="D1520" s="0" t="n">
        <v>5.5317</v>
      </c>
      <c r="E1520" s="0" t="n">
        <f aca="false">IFERROR((C1520-D1520)/C1520/'Project Inputs and Calcs'!$E$11,0)</f>
        <v>0.0198040942108739</v>
      </c>
    </row>
    <row r="1521" customFormat="false" ht="15" hidden="false" customHeight="false" outlineLevel="0" collapsed="false">
      <c r="A1521" s="0" t="n">
        <v>12</v>
      </c>
      <c r="B1521" s="0" t="n">
        <v>19100</v>
      </c>
      <c r="C1521" s="0" t="n">
        <v>13.749</v>
      </c>
      <c r="D1521" s="0" t="n">
        <v>5.6031</v>
      </c>
      <c r="E1521" s="0" t="n">
        <f aca="false">IFERROR((C1521-D1521)/C1521/'Project Inputs and Calcs'!$E$11,0)</f>
        <v>0.0197490726598298</v>
      </c>
    </row>
    <row r="1522" customFormat="false" ht="15" hidden="false" customHeight="false" outlineLevel="0" collapsed="false">
      <c r="A1522" s="0" t="n">
        <v>12</v>
      </c>
      <c r="B1522" s="0" t="n">
        <v>19200</v>
      </c>
      <c r="C1522" s="0" t="n">
        <v>13.869</v>
      </c>
      <c r="D1522" s="0" t="n">
        <v>5.6749</v>
      </c>
      <c r="E1522" s="0" t="n">
        <f aca="false">IFERROR((C1522-D1522)/C1522/'Project Inputs and Calcs'!$E$11,0)</f>
        <v>0.0196940418679549</v>
      </c>
    </row>
    <row r="1523" customFormat="false" ht="15" hidden="false" customHeight="false" outlineLevel="0" collapsed="false">
      <c r="A1523" s="0" t="n">
        <v>12</v>
      </c>
      <c r="B1523" s="0" t="n">
        <v>19300</v>
      </c>
      <c r="C1523" s="0" t="n">
        <v>13.988</v>
      </c>
      <c r="D1523" s="0" t="n">
        <v>5.7472</v>
      </c>
      <c r="E1523" s="0" t="n">
        <f aca="false">IFERROR((C1523-D1523)/C1523/'Project Inputs and Calcs'!$E$11,0)</f>
        <v>0.0196377847678963</v>
      </c>
    </row>
    <row r="1524" customFormat="false" ht="15" hidden="false" customHeight="false" outlineLevel="0" collapsed="false">
      <c r="A1524" s="0" t="n">
        <v>12</v>
      </c>
      <c r="B1524" s="0" t="n">
        <v>19400</v>
      </c>
      <c r="C1524" s="0" t="n">
        <v>14.108</v>
      </c>
      <c r="D1524" s="0" t="n">
        <v>5.8198</v>
      </c>
      <c r="E1524" s="0" t="n">
        <f aca="false">IFERROR((C1524-D1524)/C1524/'Project Inputs and Calcs'!$E$11,0)</f>
        <v>0.0195827426519233</v>
      </c>
    </row>
    <row r="1525" customFormat="false" ht="15" hidden="false" customHeight="false" outlineLevel="0" collapsed="false">
      <c r="A1525" s="0" t="n">
        <v>12</v>
      </c>
      <c r="B1525" s="0" t="n">
        <v>19500</v>
      </c>
      <c r="C1525" s="0" t="n">
        <v>14.228</v>
      </c>
      <c r="D1525" s="0" t="n">
        <v>5.8928</v>
      </c>
      <c r="E1525" s="0" t="n">
        <f aca="false">IFERROR((C1525-D1525)/C1525/'Project Inputs and Calcs'!$E$11,0)</f>
        <v>0.0195276918751757</v>
      </c>
    </row>
    <row r="1526" customFormat="false" ht="15" hidden="false" customHeight="false" outlineLevel="0" collapsed="false">
      <c r="A1526" s="0" t="n">
        <v>12</v>
      </c>
      <c r="B1526" s="0" t="n">
        <v>19600</v>
      </c>
      <c r="C1526" s="0" t="n">
        <v>14.348</v>
      </c>
      <c r="D1526" s="0" t="n">
        <v>5.9664</v>
      </c>
      <c r="E1526" s="0" t="n">
        <f aca="false">IFERROR((C1526-D1526)/C1526/'Project Inputs and Calcs'!$E$11,0)</f>
        <v>0.0194721680141251</v>
      </c>
    </row>
    <row r="1527" customFormat="false" ht="15" hidden="false" customHeight="false" outlineLevel="0" collapsed="false">
      <c r="A1527" s="0" t="n">
        <v>12</v>
      </c>
      <c r="B1527" s="0" t="n">
        <v>19700</v>
      </c>
      <c r="C1527" s="0" t="n">
        <v>14.468</v>
      </c>
      <c r="D1527" s="0" t="n">
        <v>6.0403</v>
      </c>
      <c r="E1527" s="0" t="n">
        <f aca="false">IFERROR((C1527-D1527)/C1527/'Project Inputs and Calcs'!$E$11,0)</f>
        <v>0.0194168740208276</v>
      </c>
    </row>
    <row r="1528" customFormat="false" ht="15" hidden="false" customHeight="false" outlineLevel="0" collapsed="false">
      <c r="A1528" s="0" t="n">
        <v>12</v>
      </c>
      <c r="B1528" s="0" t="n">
        <v>19800</v>
      </c>
      <c r="C1528" s="0" t="n">
        <v>14.588</v>
      </c>
      <c r="D1528" s="0" t="n">
        <v>6.1146</v>
      </c>
      <c r="E1528" s="0" t="n">
        <f aca="false">IFERROR((C1528-D1528)/C1528/'Project Inputs and Calcs'!$E$11,0)</f>
        <v>0.0193615757243396</v>
      </c>
    </row>
    <row r="1529" customFormat="false" ht="15" hidden="false" customHeight="false" outlineLevel="0" collapsed="false">
      <c r="A1529" s="0" t="n">
        <v>12</v>
      </c>
      <c r="B1529" s="0" t="n">
        <v>19900</v>
      </c>
      <c r="C1529" s="0" t="n">
        <v>14.707</v>
      </c>
      <c r="D1529" s="0" t="n">
        <v>6.1893</v>
      </c>
      <c r="E1529" s="0" t="n">
        <f aca="false">IFERROR((C1529-D1529)/C1529/'Project Inputs and Calcs'!$E$11,0)</f>
        <v>0.0193053194623875</v>
      </c>
    </row>
    <row r="1530" customFormat="false" ht="15" hidden="false" customHeight="false" outlineLevel="0" collapsed="false">
      <c r="A1530" s="0" t="n">
        <v>12</v>
      </c>
      <c r="B1530" s="0" t="n">
        <v>20000</v>
      </c>
      <c r="C1530" s="0" t="n">
        <v>14.827</v>
      </c>
      <c r="D1530" s="0" t="n">
        <v>6.2644</v>
      </c>
      <c r="E1530" s="0" t="n">
        <f aca="false">IFERROR((C1530-D1530)/C1530/'Project Inputs and Calcs'!$E$11,0)</f>
        <v>0.0192500168611317</v>
      </c>
    </row>
    <row r="1531" customFormat="false" ht="15" hidden="false" customHeight="false" outlineLevel="0" collapsed="false">
      <c r="A1531" s="0" t="n">
        <v>13</v>
      </c>
      <c r="B1531" s="0" t="n">
        <v>1000</v>
      </c>
      <c r="C1531" s="0" t="s">
        <v>155</v>
      </c>
      <c r="D1531" s="0" t="s">
        <v>155</v>
      </c>
      <c r="E1531" s="0" t="n">
        <f aca="false">IFERROR((C1531-D1531)/C1531/'Project Inputs and Calcs'!$E$11,0)</f>
        <v>0</v>
      </c>
    </row>
    <row r="1532" customFormat="false" ht="15" hidden="false" customHeight="false" outlineLevel="0" collapsed="false">
      <c r="A1532" s="0" t="n">
        <v>13</v>
      </c>
      <c r="B1532" s="0" t="n">
        <v>1100</v>
      </c>
      <c r="C1532" s="0" t="s">
        <v>155</v>
      </c>
      <c r="D1532" s="0" t="s">
        <v>155</v>
      </c>
      <c r="E1532" s="0" t="n">
        <f aca="false">IFERROR((C1532-D1532)/C1532/'Project Inputs and Calcs'!$E$11,0)</f>
        <v>0</v>
      </c>
    </row>
    <row r="1533" customFormat="false" ht="15" hidden="false" customHeight="false" outlineLevel="0" collapsed="false">
      <c r="A1533" s="0" t="n">
        <v>13</v>
      </c>
      <c r="B1533" s="0" t="n">
        <v>1200</v>
      </c>
      <c r="C1533" s="0" t="s">
        <v>155</v>
      </c>
      <c r="D1533" s="0" t="s">
        <v>155</v>
      </c>
      <c r="E1533" s="0" t="n">
        <f aca="false">IFERROR((C1533-D1533)/C1533/'Project Inputs and Calcs'!$E$11,0)</f>
        <v>0</v>
      </c>
    </row>
    <row r="1534" customFormat="false" ht="15" hidden="false" customHeight="false" outlineLevel="0" collapsed="false">
      <c r="A1534" s="0" t="n">
        <v>13</v>
      </c>
      <c r="B1534" s="0" t="n">
        <v>1300</v>
      </c>
      <c r="C1534" s="0" t="s">
        <v>155</v>
      </c>
      <c r="D1534" s="0" t="s">
        <v>155</v>
      </c>
      <c r="E1534" s="0" t="n">
        <f aca="false">IFERROR((C1534-D1534)/C1534/'Project Inputs and Calcs'!$E$11,0)</f>
        <v>0</v>
      </c>
    </row>
    <row r="1535" customFormat="false" ht="15" hidden="false" customHeight="false" outlineLevel="0" collapsed="false">
      <c r="A1535" s="0" t="n">
        <v>13</v>
      </c>
      <c r="B1535" s="0" t="n">
        <v>1400</v>
      </c>
      <c r="C1535" s="0" t="s">
        <v>155</v>
      </c>
      <c r="D1535" s="0" t="s">
        <v>155</v>
      </c>
      <c r="E1535" s="0" t="n">
        <f aca="false">IFERROR((C1535-D1535)/C1535/'Project Inputs and Calcs'!$E$11,0)</f>
        <v>0</v>
      </c>
    </row>
    <row r="1536" customFormat="false" ht="15" hidden="false" customHeight="false" outlineLevel="0" collapsed="false">
      <c r="A1536" s="0" t="n">
        <v>13</v>
      </c>
      <c r="B1536" s="0" t="n">
        <v>1500</v>
      </c>
      <c r="C1536" s="0" t="s">
        <v>155</v>
      </c>
      <c r="D1536" s="0" t="s">
        <v>155</v>
      </c>
      <c r="E1536" s="0" t="n">
        <f aca="false">IFERROR((C1536-D1536)/C1536/'Project Inputs and Calcs'!$E$11,0)</f>
        <v>0</v>
      </c>
    </row>
    <row r="1537" customFormat="false" ht="15" hidden="false" customHeight="false" outlineLevel="0" collapsed="false">
      <c r="A1537" s="0" t="n">
        <v>13</v>
      </c>
      <c r="B1537" s="0" t="n">
        <v>1600</v>
      </c>
      <c r="C1537" s="0" t="s">
        <v>155</v>
      </c>
      <c r="D1537" s="0" t="s">
        <v>155</v>
      </c>
      <c r="E1537" s="0" t="n">
        <f aca="false">IFERROR((C1537-D1537)/C1537/'Project Inputs and Calcs'!$E$11,0)</f>
        <v>0</v>
      </c>
    </row>
    <row r="1538" customFormat="false" ht="15" hidden="false" customHeight="false" outlineLevel="0" collapsed="false">
      <c r="A1538" s="0" t="n">
        <v>13</v>
      </c>
      <c r="B1538" s="0" t="n">
        <v>1700</v>
      </c>
      <c r="C1538" s="0" t="s">
        <v>155</v>
      </c>
      <c r="D1538" s="0" t="s">
        <v>155</v>
      </c>
      <c r="E1538" s="0" t="n">
        <f aca="false">IFERROR((C1538-D1538)/C1538/'Project Inputs and Calcs'!$E$11,0)</f>
        <v>0</v>
      </c>
    </row>
    <row r="1539" customFormat="false" ht="15" hidden="false" customHeight="false" outlineLevel="0" collapsed="false">
      <c r="A1539" s="0" t="n">
        <v>13</v>
      </c>
      <c r="B1539" s="0" t="n">
        <v>1800</v>
      </c>
      <c r="C1539" s="0" t="s">
        <v>155</v>
      </c>
      <c r="D1539" s="0" t="s">
        <v>155</v>
      </c>
      <c r="E1539" s="0" t="n">
        <f aca="false">IFERROR((C1539-D1539)/C1539/'Project Inputs and Calcs'!$E$11,0)</f>
        <v>0</v>
      </c>
    </row>
    <row r="1540" customFormat="false" ht="15" hidden="false" customHeight="false" outlineLevel="0" collapsed="false">
      <c r="A1540" s="0" t="n">
        <v>13</v>
      </c>
      <c r="B1540" s="0" t="n">
        <v>1900</v>
      </c>
      <c r="C1540" s="0" t="s">
        <v>155</v>
      </c>
      <c r="D1540" s="0" t="s">
        <v>155</v>
      </c>
      <c r="E1540" s="0" t="n">
        <f aca="false">IFERROR((C1540-D1540)/C1540/'Project Inputs and Calcs'!$E$11,0)</f>
        <v>0</v>
      </c>
    </row>
    <row r="1541" customFormat="false" ht="15" hidden="false" customHeight="false" outlineLevel="0" collapsed="false">
      <c r="A1541" s="0" t="n">
        <v>13</v>
      </c>
      <c r="B1541" s="0" t="n">
        <v>2000</v>
      </c>
      <c r="C1541" s="0" t="s">
        <v>155</v>
      </c>
      <c r="D1541" s="0" t="s">
        <v>155</v>
      </c>
      <c r="E1541" s="0" t="n">
        <f aca="false">IFERROR((C1541-D1541)/C1541/'Project Inputs and Calcs'!$E$11,0)</f>
        <v>0</v>
      </c>
    </row>
    <row r="1542" customFormat="false" ht="15" hidden="false" customHeight="false" outlineLevel="0" collapsed="false">
      <c r="A1542" s="0" t="n">
        <v>13</v>
      </c>
      <c r="B1542" s="0" t="n">
        <v>2100</v>
      </c>
      <c r="C1542" s="0" t="s">
        <v>155</v>
      </c>
      <c r="D1542" s="0" t="s">
        <v>155</v>
      </c>
      <c r="E1542" s="0" t="n">
        <f aca="false">IFERROR((C1542-D1542)/C1542/'Project Inputs and Calcs'!$E$11,0)</f>
        <v>0</v>
      </c>
    </row>
    <row r="1543" customFormat="false" ht="15" hidden="false" customHeight="false" outlineLevel="0" collapsed="false">
      <c r="A1543" s="0" t="n">
        <v>13</v>
      </c>
      <c r="B1543" s="0" t="n">
        <v>2200</v>
      </c>
      <c r="C1543" s="0" t="s">
        <v>155</v>
      </c>
      <c r="D1543" s="0" t="s">
        <v>155</v>
      </c>
      <c r="E1543" s="0" t="n">
        <f aca="false">IFERROR((C1543-D1543)/C1543/'Project Inputs and Calcs'!$E$11,0)</f>
        <v>0</v>
      </c>
    </row>
    <row r="1544" customFormat="false" ht="15" hidden="false" customHeight="false" outlineLevel="0" collapsed="false">
      <c r="A1544" s="0" t="n">
        <v>13</v>
      </c>
      <c r="B1544" s="0" t="n">
        <v>2300</v>
      </c>
      <c r="C1544" s="0" t="s">
        <v>155</v>
      </c>
      <c r="D1544" s="0" t="s">
        <v>155</v>
      </c>
      <c r="E1544" s="0" t="n">
        <f aca="false">IFERROR((C1544-D1544)/C1544/'Project Inputs and Calcs'!$E$11,0)</f>
        <v>0</v>
      </c>
    </row>
    <row r="1545" customFormat="false" ht="15" hidden="false" customHeight="false" outlineLevel="0" collapsed="false">
      <c r="A1545" s="0" t="n">
        <v>13</v>
      </c>
      <c r="B1545" s="0" t="n">
        <v>2400</v>
      </c>
      <c r="C1545" s="0" t="s">
        <v>155</v>
      </c>
      <c r="D1545" s="0" t="s">
        <v>155</v>
      </c>
      <c r="E1545" s="0" t="n">
        <f aca="false">IFERROR((C1545-D1545)/C1545/'Project Inputs and Calcs'!$E$11,0)</f>
        <v>0</v>
      </c>
    </row>
    <row r="1546" customFormat="false" ht="15" hidden="false" customHeight="false" outlineLevel="0" collapsed="false">
      <c r="A1546" s="0" t="n">
        <v>13</v>
      </c>
      <c r="B1546" s="0" t="n">
        <v>2500</v>
      </c>
      <c r="C1546" s="0" t="s">
        <v>155</v>
      </c>
      <c r="D1546" s="0" t="s">
        <v>155</v>
      </c>
      <c r="E1546" s="0" t="n">
        <f aca="false">IFERROR((C1546-D1546)/C1546/'Project Inputs and Calcs'!$E$11,0)</f>
        <v>0</v>
      </c>
    </row>
    <row r="1547" customFormat="false" ht="15" hidden="false" customHeight="false" outlineLevel="0" collapsed="false">
      <c r="A1547" s="0" t="n">
        <v>13</v>
      </c>
      <c r="B1547" s="0" t="n">
        <v>2600</v>
      </c>
      <c r="C1547" s="0" t="s">
        <v>155</v>
      </c>
      <c r="D1547" s="0" t="s">
        <v>155</v>
      </c>
      <c r="E1547" s="0" t="n">
        <f aca="false">IFERROR((C1547-D1547)/C1547/'Project Inputs and Calcs'!$E$11,0)</f>
        <v>0</v>
      </c>
    </row>
    <row r="1548" customFormat="false" ht="15" hidden="false" customHeight="false" outlineLevel="0" collapsed="false">
      <c r="A1548" s="0" t="n">
        <v>13</v>
      </c>
      <c r="B1548" s="0" t="n">
        <v>2700</v>
      </c>
      <c r="C1548" s="0" t="n">
        <v>0.016705</v>
      </c>
      <c r="D1548" s="0" t="s">
        <v>155</v>
      </c>
      <c r="E1548" s="0" t="n">
        <f aca="false">IFERROR((C1548-D1548)/C1548/'Project Inputs and Calcs'!$E$11,0)</f>
        <v>0</v>
      </c>
    </row>
    <row r="1549" customFormat="false" ht="15" hidden="false" customHeight="false" outlineLevel="0" collapsed="false">
      <c r="A1549" s="0" t="n">
        <v>13</v>
      </c>
      <c r="B1549" s="0" t="n">
        <v>2800</v>
      </c>
      <c r="C1549" s="0" t="n">
        <v>0.025819</v>
      </c>
      <c r="D1549" s="0" t="s">
        <v>155</v>
      </c>
      <c r="E1549" s="0" t="n">
        <f aca="false">IFERROR((C1549-D1549)/C1549/'Project Inputs and Calcs'!$E$11,0)</f>
        <v>0</v>
      </c>
    </row>
    <row r="1550" customFormat="false" ht="15" hidden="false" customHeight="false" outlineLevel="0" collapsed="false">
      <c r="A1550" s="0" t="n">
        <v>13</v>
      </c>
      <c r="B1550" s="0" t="n">
        <v>2900</v>
      </c>
      <c r="C1550" s="0" t="n">
        <v>0.036853</v>
      </c>
      <c r="D1550" s="0" t="s">
        <v>155</v>
      </c>
      <c r="E1550" s="0" t="n">
        <f aca="false">IFERROR((C1550-D1550)/C1550/'Project Inputs and Calcs'!$E$11,0)</f>
        <v>0</v>
      </c>
    </row>
    <row r="1551" customFormat="false" ht="15" hidden="false" customHeight="false" outlineLevel="0" collapsed="false">
      <c r="A1551" s="0" t="n">
        <v>13</v>
      </c>
      <c r="B1551" s="0" t="n">
        <v>3000</v>
      </c>
      <c r="C1551" s="0" t="n">
        <v>0.049784</v>
      </c>
      <c r="D1551" s="0" t="s">
        <v>155</v>
      </c>
      <c r="E1551" s="0" t="n">
        <f aca="false">IFERROR((C1551-D1551)/C1551/'Project Inputs and Calcs'!$E$11,0)</f>
        <v>0</v>
      </c>
    </row>
    <row r="1552" customFormat="false" ht="15" hidden="false" customHeight="false" outlineLevel="0" collapsed="false">
      <c r="A1552" s="0" t="n">
        <v>13</v>
      </c>
      <c r="B1552" s="0" t="n">
        <v>3100</v>
      </c>
      <c r="C1552" s="0" t="n">
        <v>0.064601</v>
      </c>
      <c r="D1552" s="0" t="s">
        <v>155</v>
      </c>
      <c r="E1552" s="0" t="n">
        <f aca="false">IFERROR((C1552-D1552)/C1552/'Project Inputs and Calcs'!$E$11,0)</f>
        <v>0</v>
      </c>
    </row>
    <row r="1553" customFormat="false" ht="15" hidden="false" customHeight="false" outlineLevel="0" collapsed="false">
      <c r="A1553" s="0" t="n">
        <v>13</v>
      </c>
      <c r="B1553" s="0" t="n">
        <v>3200</v>
      </c>
      <c r="C1553" s="0" t="n">
        <v>0.081262</v>
      </c>
      <c r="D1553" s="0" t="s">
        <v>155</v>
      </c>
      <c r="E1553" s="0" t="n">
        <f aca="false">IFERROR((C1553-D1553)/C1553/'Project Inputs and Calcs'!$E$11,0)</f>
        <v>0</v>
      </c>
    </row>
    <row r="1554" customFormat="false" ht="15" hidden="false" customHeight="false" outlineLevel="0" collapsed="false">
      <c r="A1554" s="0" t="n">
        <v>13</v>
      </c>
      <c r="B1554" s="0" t="n">
        <v>3300</v>
      </c>
      <c r="C1554" s="0" t="n">
        <v>0.099744</v>
      </c>
      <c r="D1554" s="0" t="s">
        <v>155</v>
      </c>
      <c r="E1554" s="0" t="n">
        <f aca="false">IFERROR((C1554-D1554)/C1554/'Project Inputs and Calcs'!$E$11,0)</f>
        <v>0</v>
      </c>
    </row>
    <row r="1555" customFormat="false" ht="15" hidden="false" customHeight="false" outlineLevel="0" collapsed="false">
      <c r="A1555" s="0" t="n">
        <v>13</v>
      </c>
      <c r="B1555" s="0" t="n">
        <v>3400</v>
      </c>
      <c r="C1555" s="0" t="n">
        <v>0.12004</v>
      </c>
      <c r="D1555" s="0" t="s">
        <v>155</v>
      </c>
      <c r="E1555" s="0" t="n">
        <f aca="false">IFERROR((C1555-D1555)/C1555/'Project Inputs and Calcs'!$E$11,0)</f>
        <v>0</v>
      </c>
    </row>
    <row r="1556" customFormat="false" ht="15" hidden="false" customHeight="false" outlineLevel="0" collapsed="false">
      <c r="A1556" s="0" t="n">
        <v>13</v>
      </c>
      <c r="B1556" s="0" t="n">
        <v>3500</v>
      </c>
      <c r="C1556" s="0" t="n">
        <v>0.14211</v>
      </c>
      <c r="D1556" s="0" t="s">
        <v>155</v>
      </c>
      <c r="E1556" s="0" t="n">
        <f aca="false">IFERROR((C1556-D1556)/C1556/'Project Inputs and Calcs'!$E$11,0)</f>
        <v>0</v>
      </c>
    </row>
    <row r="1557" customFormat="false" ht="15" hidden="false" customHeight="false" outlineLevel="0" collapsed="false">
      <c r="A1557" s="0" t="n">
        <v>13</v>
      </c>
      <c r="B1557" s="0" t="n">
        <v>3600</v>
      </c>
      <c r="C1557" s="0" t="n">
        <v>0.16593</v>
      </c>
      <c r="D1557" s="0" t="s">
        <v>155</v>
      </c>
      <c r="E1557" s="0" t="n">
        <f aca="false">IFERROR((C1557-D1557)/C1557/'Project Inputs and Calcs'!$E$11,0)</f>
        <v>0</v>
      </c>
    </row>
    <row r="1558" customFormat="false" ht="15" hidden="false" customHeight="false" outlineLevel="0" collapsed="false">
      <c r="A1558" s="0" t="n">
        <v>13</v>
      </c>
      <c r="B1558" s="0" t="n">
        <v>3700</v>
      </c>
      <c r="C1558" s="0" t="n">
        <v>0.19149</v>
      </c>
      <c r="D1558" s="0" t="s">
        <v>155</v>
      </c>
      <c r="E1558" s="0" t="n">
        <f aca="false">IFERROR((C1558-D1558)/C1558/'Project Inputs and Calcs'!$E$11,0)</f>
        <v>0</v>
      </c>
    </row>
    <row r="1559" customFormat="false" ht="15" hidden="false" customHeight="false" outlineLevel="0" collapsed="false">
      <c r="A1559" s="0" t="n">
        <v>13</v>
      </c>
      <c r="B1559" s="0" t="n">
        <v>3800</v>
      </c>
      <c r="C1559" s="0" t="n">
        <v>0.21877</v>
      </c>
      <c r="D1559" s="0" t="n">
        <v>0.033247</v>
      </c>
      <c r="E1559" s="0" t="n">
        <f aca="false">IFERROR((C1559-D1559)/C1559/'Project Inputs and Calcs'!$E$11,0)</f>
        <v>0.0282675869634776</v>
      </c>
    </row>
    <row r="1560" customFormat="false" ht="15" hidden="false" customHeight="false" outlineLevel="0" collapsed="false">
      <c r="A1560" s="0" t="n">
        <v>13</v>
      </c>
      <c r="B1560" s="0" t="n">
        <v>3900</v>
      </c>
      <c r="C1560" s="0" t="n">
        <v>0.24774</v>
      </c>
      <c r="D1560" s="0" t="n">
        <v>0.038092</v>
      </c>
      <c r="E1560" s="0" t="n">
        <f aca="false">IFERROR((C1560-D1560)/C1560/'Project Inputs and Calcs'!$E$11,0)</f>
        <v>0.0282080675977503</v>
      </c>
    </row>
    <row r="1561" customFormat="false" ht="15" hidden="false" customHeight="false" outlineLevel="0" collapsed="false">
      <c r="A1561" s="0" t="n">
        <v>13</v>
      </c>
      <c r="B1561" s="0" t="n">
        <v>4000</v>
      </c>
      <c r="C1561" s="0" t="n">
        <v>0.27836</v>
      </c>
      <c r="D1561" s="0" t="n">
        <v>0.043304</v>
      </c>
      <c r="E1561" s="0" t="n">
        <f aca="false">IFERROR((C1561-D1561)/C1561/'Project Inputs and Calcs'!$E$11,0)</f>
        <v>0.0281477223739043</v>
      </c>
    </row>
    <row r="1562" customFormat="false" ht="15" hidden="false" customHeight="false" outlineLevel="0" collapsed="false">
      <c r="A1562" s="0" t="n">
        <v>13</v>
      </c>
      <c r="B1562" s="0" t="n">
        <v>4100</v>
      </c>
      <c r="C1562" s="0" t="n">
        <v>0.31065</v>
      </c>
      <c r="D1562" s="0" t="n">
        <v>0.048887</v>
      </c>
      <c r="E1562" s="0" t="n">
        <f aca="false">IFERROR((C1562-D1562)/C1562/'Project Inputs and Calcs'!$E$11,0)</f>
        <v>0.0280876656472987</v>
      </c>
    </row>
    <row r="1563" customFormat="false" ht="15" hidden="false" customHeight="false" outlineLevel="0" collapsed="false">
      <c r="A1563" s="0" t="n">
        <v>13</v>
      </c>
      <c r="B1563" s="0" t="n">
        <v>4200</v>
      </c>
      <c r="C1563" s="0" t="n">
        <v>0.34455</v>
      </c>
      <c r="D1563" s="0" t="n">
        <v>0.054853</v>
      </c>
      <c r="E1563" s="0" t="n">
        <f aca="false">IFERROR((C1563-D1563)/C1563/'Project Inputs and Calcs'!$E$11,0)</f>
        <v>0.0280266047501572</v>
      </c>
    </row>
    <row r="1564" customFormat="false" ht="15" hidden="false" customHeight="false" outlineLevel="0" collapsed="false">
      <c r="A1564" s="0" t="n">
        <v>13</v>
      </c>
      <c r="B1564" s="0" t="n">
        <v>4300</v>
      </c>
      <c r="C1564" s="0" t="n">
        <v>0.38005</v>
      </c>
      <c r="D1564" s="0" t="n">
        <v>0.061205</v>
      </c>
      <c r="E1564" s="0" t="n">
        <f aca="false">IFERROR((C1564-D1564)/C1564/'Project Inputs and Calcs'!$E$11,0)</f>
        <v>0.0279651800201728</v>
      </c>
    </row>
    <row r="1565" customFormat="false" ht="15" hidden="false" customHeight="false" outlineLevel="0" collapsed="false">
      <c r="A1565" s="0" t="n">
        <v>13</v>
      </c>
      <c r="B1565" s="0" t="n">
        <v>4400</v>
      </c>
      <c r="C1565" s="0" t="n">
        <v>0.41715</v>
      </c>
      <c r="D1565" s="0" t="n">
        <v>0.067942</v>
      </c>
      <c r="E1565" s="0" t="n">
        <f aca="false">IFERROR((C1565-D1565)/C1565/'Project Inputs and Calcs'!$E$11,0)</f>
        <v>0.0279042710455871</v>
      </c>
    </row>
    <row r="1566" customFormat="false" ht="15" hidden="false" customHeight="false" outlineLevel="0" collapsed="false">
      <c r="A1566" s="0" t="n">
        <v>13</v>
      </c>
      <c r="B1566" s="0" t="n">
        <v>4500</v>
      </c>
      <c r="C1566" s="0" t="n">
        <v>0.45581</v>
      </c>
      <c r="D1566" s="0" t="n">
        <v>0.075076</v>
      </c>
      <c r="E1566" s="0" t="n">
        <f aca="false">IFERROR((C1566-D1566)/C1566/'Project Inputs and Calcs'!$E$11,0)</f>
        <v>0.02784303401271</v>
      </c>
    </row>
    <row r="1567" customFormat="false" ht="15" hidden="false" customHeight="false" outlineLevel="0" collapsed="false">
      <c r="A1567" s="0" t="n">
        <v>13</v>
      </c>
      <c r="B1567" s="0" t="n">
        <v>4600</v>
      </c>
      <c r="C1567" s="0" t="n">
        <v>0.49601</v>
      </c>
      <c r="D1567" s="0" t="n">
        <v>0.082609</v>
      </c>
      <c r="E1567" s="0" t="n">
        <f aca="false">IFERROR((C1567-D1567)/C1567/'Project Inputs and Calcs'!$E$11,0)</f>
        <v>0.0277817651525843</v>
      </c>
    </row>
    <row r="1568" customFormat="false" ht="15" hidden="false" customHeight="false" outlineLevel="0" collapsed="false">
      <c r="A1568" s="0" t="n">
        <v>13</v>
      </c>
      <c r="B1568" s="0" t="n">
        <v>4700</v>
      </c>
      <c r="C1568" s="0" t="n">
        <v>0.5014</v>
      </c>
      <c r="D1568" s="0" t="n">
        <v>0.10634</v>
      </c>
      <c r="E1568" s="0" t="n">
        <f aca="false">IFERROR((C1568-D1568)/C1568/'Project Inputs and Calcs'!$E$11,0)</f>
        <v>0.0262637947081505</v>
      </c>
    </row>
    <row r="1569" customFormat="false" ht="15" hidden="false" customHeight="false" outlineLevel="0" collapsed="false">
      <c r="A1569" s="0" t="n">
        <v>13</v>
      </c>
      <c r="B1569" s="0" t="n">
        <v>4800</v>
      </c>
      <c r="C1569" s="0" t="n">
        <v>0.58099</v>
      </c>
      <c r="D1569" s="0" t="n">
        <v>0.098894</v>
      </c>
      <c r="E1569" s="0" t="n">
        <f aca="false">IFERROR((C1569-D1569)/C1569/'Project Inputs and Calcs'!$E$11,0)</f>
        <v>0.0276594548385801</v>
      </c>
    </row>
    <row r="1570" customFormat="false" ht="15" hidden="false" customHeight="false" outlineLevel="0" collapsed="false">
      <c r="A1570" s="0" t="n">
        <v>13</v>
      </c>
      <c r="B1570" s="0" t="n">
        <v>4900</v>
      </c>
      <c r="C1570" s="0" t="n">
        <v>0.6257</v>
      </c>
      <c r="D1570" s="0" t="n">
        <v>0.10766</v>
      </c>
      <c r="E1570" s="0" t="n">
        <f aca="false">IFERROR((C1570-D1570)/C1570/'Project Inputs and Calcs'!$E$11,0)</f>
        <v>0.0275978903627937</v>
      </c>
    </row>
    <row r="1571" customFormat="false" ht="15" hidden="false" customHeight="false" outlineLevel="0" collapsed="false">
      <c r="A1571" s="0" t="n">
        <v>13</v>
      </c>
      <c r="B1571" s="0" t="n">
        <v>5000</v>
      </c>
      <c r="C1571" s="0" t="n">
        <v>0.67188</v>
      </c>
      <c r="D1571" s="0" t="n">
        <v>0.11686</v>
      </c>
      <c r="E1571" s="0" t="n">
        <f aca="false">IFERROR((C1571-D1571)/C1571/'Project Inputs and Calcs'!$E$11,0)</f>
        <v>0.0275356710523705</v>
      </c>
    </row>
    <row r="1572" customFormat="false" ht="15" hidden="false" customHeight="false" outlineLevel="0" collapsed="false">
      <c r="A1572" s="0" t="n">
        <v>13</v>
      </c>
      <c r="B1572" s="0" t="n">
        <v>5100</v>
      </c>
      <c r="C1572" s="0" t="n">
        <v>0.71952</v>
      </c>
      <c r="D1572" s="0" t="n">
        <v>0.12648</v>
      </c>
      <c r="E1572" s="0" t="n">
        <f aca="false">IFERROR((C1572-D1572)/C1572/'Project Inputs and Calcs'!$E$11,0)</f>
        <v>0.0274738714698688</v>
      </c>
    </row>
    <row r="1573" customFormat="false" ht="15" hidden="false" customHeight="false" outlineLevel="0" collapsed="false">
      <c r="A1573" s="0" t="n">
        <v>13</v>
      </c>
      <c r="B1573" s="0" t="n">
        <v>5200</v>
      </c>
      <c r="C1573" s="0" t="n">
        <v>0.7686</v>
      </c>
      <c r="D1573" s="0" t="n">
        <v>0.13653</v>
      </c>
      <c r="E1573" s="0" t="n">
        <f aca="false">IFERROR((C1573-D1573)/C1573/'Project Inputs and Calcs'!$E$11,0)</f>
        <v>0.0274121779859485</v>
      </c>
    </row>
    <row r="1574" customFormat="false" ht="15" hidden="false" customHeight="false" outlineLevel="0" collapsed="false">
      <c r="A1574" s="0" t="n">
        <v>13</v>
      </c>
      <c r="B1574" s="0" t="n">
        <v>5300</v>
      </c>
      <c r="C1574" s="0" t="n">
        <v>0.81907</v>
      </c>
      <c r="D1574" s="0" t="n">
        <v>0.14701</v>
      </c>
      <c r="E1574" s="0" t="n">
        <f aca="false">IFERROR((C1574-D1574)/C1574/'Project Inputs and Calcs'!$E$11,0)</f>
        <v>0.0273505317005873</v>
      </c>
    </row>
    <row r="1575" customFormat="false" ht="15" hidden="false" customHeight="false" outlineLevel="0" collapsed="false">
      <c r="A1575" s="0" t="n">
        <v>13</v>
      </c>
      <c r="B1575" s="0" t="n">
        <v>5400</v>
      </c>
      <c r="C1575" s="0" t="n">
        <v>0.87093</v>
      </c>
      <c r="D1575" s="0" t="n">
        <v>0.15794</v>
      </c>
      <c r="E1575" s="0" t="n">
        <f aca="false">IFERROR((C1575-D1575)/C1575/'Project Inputs and Calcs'!$E$11,0)</f>
        <v>0.0272884541046161</v>
      </c>
    </row>
    <row r="1576" customFormat="false" ht="15" hidden="false" customHeight="false" outlineLevel="0" collapsed="false">
      <c r="A1576" s="0" t="n">
        <v>13</v>
      </c>
      <c r="B1576" s="0" t="n">
        <v>5500</v>
      </c>
      <c r="C1576" s="0" t="n">
        <v>0.92419</v>
      </c>
      <c r="D1576" s="0" t="n">
        <v>0.16931</v>
      </c>
      <c r="E1576" s="0" t="n">
        <f aca="false">IFERROR((C1576-D1576)/C1576/'Project Inputs and Calcs'!$E$11,0)</f>
        <v>0.0272267246633989</v>
      </c>
    </row>
    <row r="1577" customFormat="false" ht="15" hidden="false" customHeight="false" outlineLevel="0" collapsed="false">
      <c r="A1577" s="0" t="n">
        <v>13</v>
      </c>
      <c r="B1577" s="0" t="n">
        <v>5600</v>
      </c>
      <c r="C1577" s="0" t="n">
        <v>0.9788</v>
      </c>
      <c r="D1577" s="0" t="n">
        <v>0.17571</v>
      </c>
      <c r="E1577" s="0" t="n">
        <f aca="false">IFERROR((C1577-D1577)/C1577/'Project Inputs and Calcs'!$E$11,0)</f>
        <v>0.0273494755482904</v>
      </c>
    </row>
    <row r="1578" customFormat="false" ht="15" hidden="false" customHeight="false" outlineLevel="0" collapsed="false">
      <c r="A1578" s="0" t="n">
        <v>13</v>
      </c>
      <c r="B1578" s="0" t="n">
        <v>5700</v>
      </c>
      <c r="C1578" s="0" t="n">
        <v>1.0347</v>
      </c>
      <c r="D1578" s="0" t="n">
        <v>0.19341</v>
      </c>
      <c r="E1578" s="0" t="n">
        <f aca="false">IFERROR((C1578-D1578)/C1578/'Project Inputs and Calcs'!$E$11,0)</f>
        <v>0.0271025417995554</v>
      </c>
    </row>
    <row r="1579" customFormat="false" ht="15" hidden="false" customHeight="false" outlineLevel="0" collapsed="false">
      <c r="A1579" s="0" t="n">
        <v>13</v>
      </c>
      <c r="B1579" s="0" t="n">
        <v>5800</v>
      </c>
      <c r="C1579" s="0" t="n">
        <v>1.092</v>
      </c>
      <c r="D1579" s="0" t="n">
        <v>0.20614</v>
      </c>
      <c r="E1579" s="0" t="n">
        <f aca="false">IFERROR((C1579-D1579)/C1579/'Project Inputs and Calcs'!$E$11,0)</f>
        <v>0.0270409035409035</v>
      </c>
    </row>
    <row r="1580" customFormat="false" ht="15" hidden="false" customHeight="false" outlineLevel="0" collapsed="false">
      <c r="A1580" s="0" t="n">
        <v>13</v>
      </c>
      <c r="B1580" s="0" t="n">
        <v>5900</v>
      </c>
      <c r="C1580" s="0" t="n">
        <v>1.1506</v>
      </c>
      <c r="D1580" s="0" t="n">
        <v>0.21934</v>
      </c>
      <c r="E1580" s="0" t="n">
        <f aca="false">IFERROR((C1580-D1580)/C1580/'Project Inputs and Calcs'!$E$11,0)</f>
        <v>0.0269789674952199</v>
      </c>
    </row>
    <row r="1581" customFormat="false" ht="15" hidden="false" customHeight="false" outlineLevel="0" collapsed="false">
      <c r="A1581" s="0" t="n">
        <v>13</v>
      </c>
      <c r="B1581" s="0" t="n">
        <v>6000</v>
      </c>
      <c r="C1581" s="0" t="n">
        <v>1.2104</v>
      </c>
      <c r="D1581" s="0" t="n">
        <v>0.23301</v>
      </c>
      <c r="E1581" s="0" t="n">
        <f aca="false">IFERROR((C1581-D1581)/C1581/'Project Inputs and Calcs'!$E$11,0)</f>
        <v>0.0269164463538224</v>
      </c>
    </row>
    <row r="1582" customFormat="false" ht="15" hidden="false" customHeight="false" outlineLevel="0" collapsed="false">
      <c r="A1582" s="0" t="n">
        <v>13</v>
      </c>
      <c r="B1582" s="0" t="n">
        <v>6100</v>
      </c>
      <c r="C1582" s="0" t="n">
        <v>1.2716</v>
      </c>
      <c r="D1582" s="0" t="n">
        <v>0.24715</v>
      </c>
      <c r="E1582" s="0" t="n">
        <f aca="false">IFERROR((C1582-D1582)/C1582/'Project Inputs and Calcs'!$E$11,0)</f>
        <v>0.0268546188528888</v>
      </c>
    </row>
    <row r="1583" customFormat="false" ht="15" hidden="false" customHeight="false" outlineLevel="0" collapsed="false">
      <c r="A1583" s="0" t="n">
        <v>13</v>
      </c>
      <c r="B1583" s="0" t="n">
        <v>6200</v>
      </c>
      <c r="C1583" s="0" t="n">
        <v>1.334</v>
      </c>
      <c r="D1583" s="0" t="n">
        <v>0.26176</v>
      </c>
      <c r="E1583" s="0" t="n">
        <f aca="false">IFERROR((C1583-D1583)/C1583/'Project Inputs and Calcs'!$E$11,0)</f>
        <v>0.0267926036981509</v>
      </c>
    </row>
    <row r="1584" customFormat="false" ht="15" hidden="false" customHeight="false" outlineLevel="0" collapsed="false">
      <c r="A1584" s="0" t="n">
        <v>13</v>
      </c>
      <c r="B1584" s="0" t="n">
        <v>6300</v>
      </c>
      <c r="C1584" s="0" t="n">
        <v>1.3976</v>
      </c>
      <c r="D1584" s="0" t="n">
        <v>0.27685</v>
      </c>
      <c r="E1584" s="0" t="n">
        <f aca="false">IFERROR((C1584-D1584)/C1584/'Project Inputs and Calcs'!$E$11,0)</f>
        <v>0.0267303472619729</v>
      </c>
    </row>
    <row r="1585" customFormat="false" ht="15" hidden="false" customHeight="false" outlineLevel="0" collapsed="false">
      <c r="A1585" s="0" t="n">
        <v>13</v>
      </c>
      <c r="B1585" s="0" t="n">
        <v>6400</v>
      </c>
      <c r="C1585" s="0" t="n">
        <v>1.4536</v>
      </c>
      <c r="D1585" s="0" t="n">
        <v>0.29636</v>
      </c>
      <c r="E1585" s="0" t="n">
        <f aca="false">IFERROR((C1585-D1585)/C1585/'Project Inputs and Calcs'!$E$11,0)</f>
        <v>0.026537332599523</v>
      </c>
    </row>
    <row r="1586" customFormat="false" ht="15" hidden="false" customHeight="false" outlineLevel="0" collapsed="false">
      <c r="A1586" s="0" t="n">
        <v>13</v>
      </c>
      <c r="B1586" s="0" t="n">
        <v>6500</v>
      </c>
      <c r="C1586" s="0" t="n">
        <v>1.5285</v>
      </c>
      <c r="D1586" s="0" t="n">
        <v>0.30848</v>
      </c>
      <c r="E1586" s="0" t="n">
        <f aca="false">IFERROR((C1586-D1586)/C1586/'Project Inputs and Calcs'!$E$11,0)</f>
        <v>0.0266060407807218</v>
      </c>
    </row>
    <row r="1587" customFormat="false" ht="15" hidden="false" customHeight="false" outlineLevel="0" collapsed="false">
      <c r="A1587" s="0" t="n">
        <v>13</v>
      </c>
      <c r="B1587" s="0" t="n">
        <v>6600</v>
      </c>
      <c r="C1587" s="0" t="n">
        <v>1.5958</v>
      </c>
      <c r="D1587" s="0" t="n">
        <v>0.32503</v>
      </c>
      <c r="E1587" s="0" t="n">
        <f aca="false">IFERROR((C1587-D1587)/C1587/'Project Inputs and Calcs'!$E$11,0)</f>
        <v>0.0265440531394912</v>
      </c>
    </row>
    <row r="1588" customFormat="false" ht="15" hidden="false" customHeight="false" outlineLevel="0" collapsed="false">
      <c r="A1588" s="0" t="n">
        <v>13</v>
      </c>
      <c r="B1588" s="0" t="n">
        <v>6700</v>
      </c>
      <c r="C1588" s="0" t="n">
        <v>1.6642</v>
      </c>
      <c r="D1588" s="0" t="n">
        <v>0.34207</v>
      </c>
      <c r="E1588" s="0" t="n">
        <f aca="false">IFERROR((C1588-D1588)/C1588/'Project Inputs and Calcs'!$E$11,0)</f>
        <v>0.0264817930537195</v>
      </c>
    </row>
    <row r="1589" customFormat="false" ht="15" hidden="false" customHeight="false" outlineLevel="0" collapsed="false">
      <c r="A1589" s="0" t="n">
        <v>13</v>
      </c>
      <c r="B1589" s="0" t="n">
        <v>6800</v>
      </c>
      <c r="C1589" s="0" t="n">
        <v>1.7338</v>
      </c>
      <c r="D1589" s="0" t="n">
        <v>0.3596</v>
      </c>
      <c r="E1589" s="0" t="n">
        <f aca="false">IFERROR((C1589-D1589)/C1589/'Project Inputs and Calcs'!$E$11,0)</f>
        <v>0.0264198100511401</v>
      </c>
    </row>
    <row r="1590" customFormat="false" ht="15" hidden="false" customHeight="false" outlineLevel="0" collapsed="false">
      <c r="A1590" s="0" t="n">
        <v>13</v>
      </c>
      <c r="B1590" s="0" t="n">
        <v>6900</v>
      </c>
      <c r="C1590" s="0" t="n">
        <v>1.8046</v>
      </c>
      <c r="D1590" s="0" t="n">
        <v>0.37763</v>
      </c>
      <c r="E1590" s="0" t="n">
        <f aca="false">IFERROR((C1590-D1590)/C1590/'Project Inputs and Calcs'!$E$11,0)</f>
        <v>0.0263580110089032</v>
      </c>
    </row>
    <row r="1591" customFormat="false" ht="15" hidden="false" customHeight="false" outlineLevel="0" collapsed="false">
      <c r="A1591" s="0" t="n">
        <v>13</v>
      </c>
      <c r="B1591" s="0" t="n">
        <v>7000</v>
      </c>
      <c r="C1591" s="0" t="n">
        <v>1.8765</v>
      </c>
      <c r="D1591" s="0" t="n">
        <v>0.38266</v>
      </c>
      <c r="E1591" s="0" t="n">
        <f aca="false">IFERROR((C1591-D1591)/C1591/'Project Inputs and Calcs'!$E$11,0)</f>
        <v>0.0265359268141043</v>
      </c>
    </row>
    <row r="1592" customFormat="false" ht="15" hidden="false" customHeight="false" outlineLevel="0" collapsed="false">
      <c r="A1592" s="0" t="n">
        <v>13</v>
      </c>
      <c r="B1592" s="0" t="n">
        <v>7100</v>
      </c>
      <c r="C1592" s="0" t="n">
        <v>1.9494</v>
      </c>
      <c r="D1592" s="0" t="n">
        <v>0.41521</v>
      </c>
      <c r="E1592" s="0" t="n">
        <f aca="false">IFERROR((C1592-D1592)/C1592/'Project Inputs and Calcs'!$E$11,0)</f>
        <v>0.0262335419445299</v>
      </c>
    </row>
    <row r="1593" customFormat="false" ht="15" hidden="false" customHeight="false" outlineLevel="0" collapsed="false">
      <c r="A1593" s="0" t="n">
        <v>13</v>
      </c>
      <c r="B1593" s="0" t="n">
        <v>7200</v>
      </c>
      <c r="C1593" s="0" t="n">
        <v>2.0236</v>
      </c>
      <c r="D1593" s="0" t="n">
        <v>0.43476</v>
      </c>
      <c r="E1593" s="0" t="n">
        <f aca="false">IFERROR((C1593-D1593)/C1593/'Project Inputs and Calcs'!$E$11,0)</f>
        <v>0.0261718389668577</v>
      </c>
    </row>
    <row r="1594" customFormat="false" ht="15" hidden="false" customHeight="false" outlineLevel="0" collapsed="false">
      <c r="A1594" s="0" t="n">
        <v>13</v>
      </c>
      <c r="B1594" s="0" t="n">
        <v>7300</v>
      </c>
      <c r="C1594" s="0" t="n">
        <v>2.0988</v>
      </c>
      <c r="D1594" s="0" t="n">
        <v>0.45481</v>
      </c>
      <c r="E1594" s="0" t="n">
        <f aca="false">IFERROR((C1594-D1594)/C1594/'Project Inputs and Calcs'!$E$11,0)</f>
        <v>0.0261099993647164</v>
      </c>
    </row>
    <row r="1595" customFormat="false" ht="15" hidden="false" customHeight="false" outlineLevel="0" collapsed="false">
      <c r="A1595" s="0" t="n">
        <v>13</v>
      </c>
      <c r="B1595" s="0" t="n">
        <v>7400</v>
      </c>
      <c r="C1595" s="0" t="n">
        <v>2.175</v>
      </c>
      <c r="D1595" s="0" t="n">
        <v>0.47539</v>
      </c>
      <c r="E1595" s="0" t="n">
        <f aca="false">IFERROR((C1595-D1595)/C1595/'Project Inputs and Calcs'!$E$11,0)</f>
        <v>0.026047662835249</v>
      </c>
    </row>
    <row r="1596" customFormat="false" ht="15" hidden="false" customHeight="false" outlineLevel="0" collapsed="false">
      <c r="A1596" s="0" t="n">
        <v>13</v>
      </c>
      <c r="B1596" s="0" t="n">
        <v>7500</v>
      </c>
      <c r="C1596" s="0" t="n">
        <v>2.2523</v>
      </c>
      <c r="D1596" s="0" t="n">
        <v>0.49647</v>
      </c>
      <c r="E1596" s="0" t="n">
        <f aca="false">IFERROR((C1596-D1596)/C1596/'Project Inputs and Calcs'!$E$11,0)</f>
        <v>0.0259857331024582</v>
      </c>
    </row>
    <row r="1597" customFormat="false" ht="15" hidden="false" customHeight="false" outlineLevel="0" collapsed="false">
      <c r="A1597" s="0" t="n">
        <v>13</v>
      </c>
      <c r="B1597" s="0" t="n">
        <v>7600</v>
      </c>
      <c r="C1597" s="0" t="n">
        <v>2.3307</v>
      </c>
      <c r="D1597" s="0" t="n">
        <v>0.5172</v>
      </c>
      <c r="E1597" s="0" t="n">
        <f aca="false">IFERROR((C1597-D1597)/C1597/'Project Inputs and Calcs'!$E$11,0)</f>
        <v>0.0259364139528897</v>
      </c>
    </row>
    <row r="1598" customFormat="false" ht="15" hidden="false" customHeight="false" outlineLevel="0" collapsed="false">
      <c r="A1598" s="0" t="n">
        <v>13</v>
      </c>
      <c r="B1598" s="0" t="n">
        <v>7700</v>
      </c>
      <c r="C1598" s="0" t="n">
        <v>2.4101</v>
      </c>
      <c r="D1598" s="0" t="n">
        <v>0.50462</v>
      </c>
      <c r="E1598" s="0" t="n">
        <f aca="false">IFERROR((C1598-D1598)/C1598/'Project Inputs and Calcs'!$E$11,0)</f>
        <v>0.0263540931911539</v>
      </c>
    </row>
    <row r="1599" customFormat="false" ht="15" hidden="false" customHeight="false" outlineLevel="0" collapsed="false">
      <c r="A1599" s="0" t="n">
        <v>13</v>
      </c>
      <c r="B1599" s="0" t="n">
        <v>7800</v>
      </c>
      <c r="C1599" s="0" t="n">
        <v>2.4758</v>
      </c>
      <c r="D1599" s="0" t="n">
        <v>0.56968</v>
      </c>
      <c r="E1599" s="0" t="n">
        <f aca="false">IFERROR((C1599-D1599)/C1599/'Project Inputs and Calcs'!$E$11,0)</f>
        <v>0.0256633546059186</v>
      </c>
    </row>
    <row r="1600" customFormat="false" ht="15" hidden="false" customHeight="false" outlineLevel="0" collapsed="false">
      <c r="A1600" s="0" t="n">
        <v>13</v>
      </c>
      <c r="B1600" s="0" t="n">
        <v>7900</v>
      </c>
      <c r="C1600" s="0" t="n">
        <v>2.572</v>
      </c>
      <c r="D1600" s="0" t="n">
        <v>0.58603</v>
      </c>
      <c r="E1600" s="0" t="n">
        <f aca="false">IFERROR((C1600-D1600)/C1600/'Project Inputs and Calcs'!$E$11,0)</f>
        <v>0.0257383359253499</v>
      </c>
    </row>
    <row r="1601" customFormat="false" ht="15" hidden="false" customHeight="false" outlineLevel="0" collapsed="false">
      <c r="A1601" s="0" t="n">
        <v>13</v>
      </c>
      <c r="B1601" s="0" t="n">
        <v>8000</v>
      </c>
      <c r="C1601" s="0" t="n">
        <v>2.6544</v>
      </c>
      <c r="D1601" s="0" t="n">
        <v>0.60974</v>
      </c>
      <c r="E1601" s="0" t="n">
        <f aca="false">IFERROR((C1601-D1601)/C1601/'Project Inputs and Calcs'!$E$11,0)</f>
        <v>0.0256763612618043</v>
      </c>
    </row>
    <row r="1602" customFormat="false" ht="15" hidden="false" customHeight="false" outlineLevel="0" collapsed="false">
      <c r="A1602" s="0" t="n">
        <v>13</v>
      </c>
      <c r="B1602" s="0" t="n">
        <v>8100</v>
      </c>
      <c r="C1602" s="0" t="n">
        <v>2.7378</v>
      </c>
      <c r="D1602" s="0" t="n">
        <v>0.63396</v>
      </c>
      <c r="E1602" s="0" t="n">
        <f aca="false">IFERROR((C1602-D1602)/C1602/'Project Inputs and Calcs'!$E$11,0)</f>
        <v>0.0256147271531887</v>
      </c>
    </row>
    <row r="1603" customFormat="false" ht="15" hidden="false" customHeight="false" outlineLevel="0" collapsed="false">
      <c r="A1603" s="0" t="n">
        <v>13</v>
      </c>
      <c r="B1603" s="0" t="n">
        <v>8200</v>
      </c>
      <c r="C1603" s="0" t="n">
        <v>2.8222</v>
      </c>
      <c r="D1603" s="0" t="n">
        <v>0.65872</v>
      </c>
      <c r="E1603" s="0" t="n">
        <f aca="false">IFERROR((C1603-D1603)/C1603/'Project Inputs and Calcs'!$E$11,0)</f>
        <v>0.0255531145914535</v>
      </c>
    </row>
    <row r="1604" customFormat="false" ht="15" hidden="false" customHeight="false" outlineLevel="0" collapsed="false">
      <c r="A1604" s="0" t="n">
        <v>13</v>
      </c>
      <c r="B1604" s="0" t="n">
        <v>8300</v>
      </c>
      <c r="C1604" s="0" t="n">
        <v>2.9075</v>
      </c>
      <c r="D1604" s="0" t="n">
        <v>0.68401</v>
      </c>
      <c r="E1604" s="0" t="n">
        <f aca="false">IFERROR((C1604-D1604)/C1604/'Project Inputs and Calcs'!$E$11,0)</f>
        <v>0.025491430209229</v>
      </c>
    </row>
    <row r="1605" customFormat="false" ht="15" hidden="false" customHeight="false" outlineLevel="0" collapsed="false">
      <c r="A1605" s="0" t="n">
        <v>13</v>
      </c>
      <c r="B1605" s="0" t="n">
        <v>8400</v>
      </c>
      <c r="C1605" s="0" t="n">
        <v>2.9938</v>
      </c>
      <c r="D1605" s="0" t="n">
        <v>0.70985</v>
      </c>
      <c r="E1605" s="0" t="n">
        <f aca="false">IFERROR((C1605-D1605)/C1605/'Project Inputs and Calcs'!$E$11,0)</f>
        <v>0.025429777094885</v>
      </c>
    </row>
    <row r="1606" customFormat="false" ht="15" hidden="false" customHeight="false" outlineLevel="0" collapsed="false">
      <c r="A1606" s="0" t="n">
        <v>13</v>
      </c>
      <c r="B1606" s="0" t="n">
        <v>8500</v>
      </c>
      <c r="C1606" s="0" t="n">
        <v>3.0809</v>
      </c>
      <c r="D1606" s="0" t="n">
        <v>0.73623</v>
      </c>
      <c r="E1606" s="0" t="n">
        <f aca="false">IFERROR((C1606-D1606)/C1606/'Project Inputs and Calcs'!$E$11,0)</f>
        <v>0.0253678037802807</v>
      </c>
    </row>
    <row r="1607" customFormat="false" ht="15" hidden="false" customHeight="false" outlineLevel="0" collapsed="false">
      <c r="A1607" s="0" t="n">
        <v>13</v>
      </c>
      <c r="B1607" s="0" t="n">
        <v>8600</v>
      </c>
      <c r="C1607" s="0" t="n">
        <v>3.169</v>
      </c>
      <c r="D1607" s="0" t="n">
        <v>0.76313</v>
      </c>
      <c r="E1607" s="0" t="n">
        <f aca="false">IFERROR((C1607-D1607)/C1607/'Project Inputs and Calcs'!$E$11,0)</f>
        <v>0.0253063006205954</v>
      </c>
    </row>
    <row r="1608" customFormat="false" ht="15" hidden="false" customHeight="false" outlineLevel="0" collapsed="false">
      <c r="A1608" s="0" t="n">
        <v>13</v>
      </c>
      <c r="B1608" s="0" t="n">
        <v>8700</v>
      </c>
      <c r="C1608" s="0" t="n">
        <v>3.2581</v>
      </c>
      <c r="D1608" s="0" t="n">
        <v>0.79057</v>
      </c>
      <c r="E1608" s="0" t="n">
        <f aca="false">IFERROR((C1608-D1608)/C1608/'Project Inputs and Calcs'!$E$11,0)</f>
        <v>0.0252450814892115</v>
      </c>
    </row>
    <row r="1609" customFormat="false" ht="15" hidden="false" customHeight="false" outlineLevel="0" collapsed="false">
      <c r="A1609" s="0" t="n">
        <v>13</v>
      </c>
      <c r="B1609" s="0" t="n">
        <v>8800</v>
      </c>
      <c r="C1609" s="0" t="n">
        <v>3.3479</v>
      </c>
      <c r="D1609" s="0" t="n">
        <v>0.81855</v>
      </c>
      <c r="E1609" s="0" t="n">
        <f aca="false">IFERROR((C1609-D1609)/C1609/'Project Inputs and Calcs'!$E$11,0)</f>
        <v>0.0251834483307944</v>
      </c>
    </row>
    <row r="1610" customFormat="false" ht="15" hidden="false" customHeight="false" outlineLevel="0" collapsed="false">
      <c r="A1610" s="0" t="n">
        <v>13</v>
      </c>
      <c r="B1610" s="0" t="n">
        <v>8900</v>
      </c>
      <c r="C1610" s="0" t="n">
        <v>3.4387</v>
      </c>
      <c r="D1610" s="0" t="n">
        <v>0.84707</v>
      </c>
      <c r="E1610" s="0" t="n">
        <f aca="false">IFERROR((C1610-D1610)/C1610/'Project Inputs and Calcs'!$E$11,0)</f>
        <v>0.025122187648433</v>
      </c>
    </row>
    <row r="1611" customFormat="false" ht="15" hidden="false" customHeight="false" outlineLevel="0" collapsed="false">
      <c r="A1611" s="0" t="n">
        <v>13</v>
      </c>
      <c r="B1611" s="0" t="n">
        <v>9000</v>
      </c>
      <c r="C1611" s="0" t="n">
        <v>3.5304</v>
      </c>
      <c r="D1611" s="0" t="n">
        <v>0.87616</v>
      </c>
      <c r="E1611" s="0" t="n">
        <f aca="false">IFERROR((C1611-D1611)/C1611/'Project Inputs and Calcs'!$E$11,0)</f>
        <v>0.0250608051967671</v>
      </c>
    </row>
    <row r="1612" customFormat="false" ht="15" hidden="false" customHeight="false" outlineLevel="0" collapsed="false">
      <c r="A1612" s="0" t="n">
        <v>13</v>
      </c>
      <c r="B1612" s="0" t="n">
        <v>9100</v>
      </c>
      <c r="C1612" s="0" t="n">
        <v>3.6228</v>
      </c>
      <c r="D1612" s="0" t="n">
        <v>0.90578</v>
      </c>
      <c r="E1612" s="0" t="n">
        <f aca="false">IFERROR((C1612-D1612)/C1612/'Project Inputs and Calcs'!$E$11,0)</f>
        <v>0.0249992639210923</v>
      </c>
    </row>
    <row r="1613" customFormat="false" ht="15" hidden="false" customHeight="false" outlineLevel="0" collapsed="false">
      <c r="A1613" s="0" t="n">
        <v>13</v>
      </c>
      <c r="B1613" s="0" t="n">
        <v>9200</v>
      </c>
      <c r="C1613" s="0" t="n">
        <v>3.7161</v>
      </c>
      <c r="D1613" s="0" t="n">
        <v>0.93596</v>
      </c>
      <c r="E1613" s="0" t="n">
        <f aca="false">IFERROR((C1613-D1613)/C1613/'Project Inputs and Calcs'!$E$11,0)</f>
        <v>0.0249377932061391</v>
      </c>
    </row>
    <row r="1614" customFormat="false" ht="15" hidden="false" customHeight="false" outlineLevel="0" collapsed="false">
      <c r="A1614" s="0" t="n">
        <v>13</v>
      </c>
      <c r="B1614" s="0" t="n">
        <v>9300</v>
      </c>
      <c r="C1614" s="0" t="n">
        <v>3.8103</v>
      </c>
      <c r="D1614" s="0" t="n">
        <v>0.96667</v>
      </c>
      <c r="E1614" s="0" t="n">
        <f aca="false">IFERROR((C1614-D1614)/C1614/'Project Inputs and Calcs'!$E$11,0)</f>
        <v>0.0248766938736233</v>
      </c>
    </row>
    <row r="1615" customFormat="false" ht="15" hidden="false" customHeight="false" outlineLevel="0" collapsed="false">
      <c r="A1615" s="0" t="n">
        <v>13</v>
      </c>
      <c r="B1615" s="0" t="n">
        <v>9400</v>
      </c>
      <c r="C1615" s="0" t="n">
        <v>3.9053</v>
      </c>
      <c r="D1615" s="0" t="n">
        <v>0.99793</v>
      </c>
      <c r="E1615" s="0" t="n">
        <f aca="false">IFERROR((C1615-D1615)/C1615/'Project Inputs and Calcs'!$E$11,0)</f>
        <v>0.0248155924854258</v>
      </c>
    </row>
    <row r="1616" customFormat="false" ht="15" hidden="false" customHeight="false" outlineLevel="0" collapsed="false">
      <c r="A1616" s="0" t="n">
        <v>13</v>
      </c>
      <c r="B1616" s="0" t="n">
        <v>9500</v>
      </c>
      <c r="C1616" s="0" t="n">
        <v>4.0011</v>
      </c>
      <c r="D1616" s="0" t="n">
        <v>1.0297</v>
      </c>
      <c r="E1616" s="0" t="n">
        <f aca="false">IFERROR((C1616-D1616)/C1616/'Project Inputs and Calcs'!$E$11,0)</f>
        <v>0.0247548590804196</v>
      </c>
    </row>
    <row r="1617" customFormat="false" ht="15" hidden="false" customHeight="false" outlineLevel="0" collapsed="false">
      <c r="A1617" s="0" t="n">
        <v>13</v>
      </c>
      <c r="B1617" s="0" t="n">
        <v>9600</v>
      </c>
      <c r="C1617" s="0" t="n">
        <v>4.0977</v>
      </c>
      <c r="D1617" s="0" t="n">
        <v>1.0621</v>
      </c>
      <c r="E1617" s="0" t="n">
        <f aca="false">IFERROR((C1617-D1617)/C1617/'Project Inputs and Calcs'!$E$11,0)</f>
        <v>0.0246935272632615</v>
      </c>
    </row>
    <row r="1618" customFormat="false" ht="15" hidden="false" customHeight="false" outlineLevel="0" collapsed="false">
      <c r="A1618" s="0" t="n">
        <v>13</v>
      </c>
      <c r="B1618" s="0" t="n">
        <v>9700</v>
      </c>
      <c r="C1618" s="0" t="n">
        <v>4.1951</v>
      </c>
      <c r="D1618" s="0" t="n">
        <v>1.095</v>
      </c>
      <c r="E1618" s="0" t="n">
        <f aca="false">IFERROR((C1618-D1618)/C1618/'Project Inputs and Calcs'!$E$11,0)</f>
        <v>0.0246327064114483</v>
      </c>
    </row>
    <row r="1619" customFormat="false" ht="15" hidden="false" customHeight="false" outlineLevel="0" collapsed="false">
      <c r="A1619" s="0" t="n">
        <v>13</v>
      </c>
      <c r="B1619" s="0" t="n">
        <v>9800</v>
      </c>
      <c r="C1619" s="0" t="n">
        <v>4.2932</v>
      </c>
      <c r="D1619" s="0" t="n">
        <v>1.1285</v>
      </c>
      <c r="E1619" s="0" t="n">
        <f aca="false">IFERROR((C1619-D1619)/C1619/'Project Inputs and Calcs'!$E$11,0)</f>
        <v>0.0245714152613435</v>
      </c>
    </row>
    <row r="1620" customFormat="false" ht="15" hidden="false" customHeight="false" outlineLevel="0" collapsed="false">
      <c r="A1620" s="0" t="n">
        <v>13</v>
      </c>
      <c r="B1620" s="0" t="n">
        <v>9900</v>
      </c>
      <c r="C1620" s="0" t="n">
        <v>4.3884</v>
      </c>
      <c r="D1620" s="0" t="n">
        <v>1.1643</v>
      </c>
      <c r="E1620" s="0" t="n">
        <f aca="false">IFERROR((C1620-D1620)/C1620/'Project Inputs and Calcs'!$E$11,0)</f>
        <v>0.0244895633944034</v>
      </c>
    </row>
    <row r="1621" customFormat="false" ht="15" hidden="false" customHeight="false" outlineLevel="0" collapsed="false">
      <c r="A1621" s="0" t="n">
        <v>13</v>
      </c>
      <c r="B1621" s="0" t="n">
        <v>10000</v>
      </c>
      <c r="C1621" s="0" t="n">
        <v>4.4917</v>
      </c>
      <c r="D1621" s="0" t="n">
        <v>1.1971</v>
      </c>
      <c r="E1621" s="0" t="n">
        <f aca="false">IFERROR((C1621-D1621)/C1621/'Project Inputs and Calcs'!$E$11,0)</f>
        <v>0.024449540263152</v>
      </c>
    </row>
    <row r="1622" customFormat="false" ht="15" hidden="false" customHeight="false" outlineLevel="0" collapsed="false">
      <c r="A1622" s="0" t="n">
        <v>13</v>
      </c>
      <c r="B1622" s="0" t="n">
        <v>10100</v>
      </c>
      <c r="C1622" s="0" t="n">
        <v>4.5922</v>
      </c>
      <c r="D1622" s="0" t="n">
        <v>1.2322</v>
      </c>
      <c r="E1622" s="0" t="n">
        <f aca="false">IFERROR((C1622-D1622)/C1622/'Project Inputs and Calcs'!$E$11,0)</f>
        <v>0.0243891816558512</v>
      </c>
    </row>
    <row r="1623" customFormat="false" ht="15" hidden="false" customHeight="false" outlineLevel="0" collapsed="false">
      <c r="A1623" s="0" t="n">
        <v>13</v>
      </c>
      <c r="B1623" s="0" t="n">
        <v>10200</v>
      </c>
      <c r="C1623" s="0" t="n">
        <v>4.6933</v>
      </c>
      <c r="D1623" s="0" t="n">
        <v>1.2679</v>
      </c>
      <c r="E1623" s="0" t="n">
        <f aca="false">IFERROR((C1623-D1623)/C1623/'Project Inputs and Calcs'!$E$11,0)</f>
        <v>0.0243282977862059</v>
      </c>
    </row>
    <row r="1624" customFormat="false" ht="15" hidden="false" customHeight="false" outlineLevel="0" collapsed="false">
      <c r="A1624" s="0" t="n">
        <v>13</v>
      </c>
      <c r="B1624" s="0" t="n">
        <v>10300</v>
      </c>
      <c r="C1624" s="0" t="n">
        <v>4.7951</v>
      </c>
      <c r="D1624" s="0" t="n">
        <v>1.3042</v>
      </c>
      <c r="E1624" s="0" t="n">
        <f aca="false">IFERROR((C1624-D1624)/C1624/'Project Inputs and Calcs'!$E$11,0)</f>
        <v>0.024267133810209</v>
      </c>
    </row>
    <row r="1625" customFormat="false" ht="15" hidden="false" customHeight="false" outlineLevel="0" collapsed="false">
      <c r="A1625" s="0" t="n">
        <v>13</v>
      </c>
      <c r="B1625" s="0" t="n">
        <v>10400</v>
      </c>
      <c r="C1625" s="0" t="n">
        <v>4.8977</v>
      </c>
      <c r="D1625" s="0" t="n">
        <v>1.341</v>
      </c>
      <c r="E1625" s="0" t="n">
        <f aca="false">IFERROR((C1625-D1625)/C1625/'Project Inputs and Calcs'!$E$11,0)</f>
        <v>0.0242066003770477</v>
      </c>
    </row>
    <row r="1626" customFormat="false" ht="15" hidden="false" customHeight="false" outlineLevel="0" collapsed="false">
      <c r="A1626" s="0" t="n">
        <v>13</v>
      </c>
      <c r="B1626" s="0" t="n">
        <v>10500</v>
      </c>
      <c r="C1626" s="0" t="n">
        <v>5.0009</v>
      </c>
      <c r="D1626" s="0" t="n">
        <v>1.3783</v>
      </c>
      <c r="E1626" s="0" t="n">
        <f aca="false">IFERROR((C1626-D1626)/C1626/'Project Inputs and Calcs'!$E$11,0)</f>
        <v>0.0241463203290074</v>
      </c>
    </row>
    <row r="1627" customFormat="false" ht="15" hidden="false" customHeight="false" outlineLevel="0" collapsed="false">
      <c r="A1627" s="0" t="n">
        <v>13</v>
      </c>
      <c r="B1627" s="0" t="n">
        <v>10600</v>
      </c>
      <c r="C1627" s="0" t="n">
        <v>5.1048</v>
      </c>
      <c r="D1627" s="0" t="n">
        <v>1.4162</v>
      </c>
      <c r="E1627" s="0" t="n">
        <f aca="false">IFERROR((C1627-D1627)/C1627/'Project Inputs and Calcs'!$E$11,0)</f>
        <v>0.0240858277177036</v>
      </c>
    </row>
    <row r="1628" customFormat="false" ht="15" hidden="false" customHeight="false" outlineLevel="0" collapsed="false">
      <c r="A1628" s="0" t="n">
        <v>13</v>
      </c>
      <c r="B1628" s="0" t="n">
        <v>10700</v>
      </c>
      <c r="C1628" s="0" t="n">
        <v>5.2095</v>
      </c>
      <c r="D1628" s="0" t="n">
        <v>1.4547</v>
      </c>
      <c r="E1628" s="0" t="n">
        <f aca="false">IFERROR((C1628-D1628)/C1628/'Project Inputs and Calcs'!$E$11,0)</f>
        <v>0.0240253383242154</v>
      </c>
    </row>
    <row r="1629" customFormat="false" ht="15" hidden="false" customHeight="false" outlineLevel="0" collapsed="false">
      <c r="A1629" s="0" t="n">
        <v>13</v>
      </c>
      <c r="B1629" s="0" t="n">
        <v>10800</v>
      </c>
      <c r="C1629" s="0" t="n">
        <v>5.3148</v>
      </c>
      <c r="D1629" s="0" t="n">
        <v>1.4937</v>
      </c>
      <c r="E1629" s="0" t="n">
        <f aca="false">IFERROR((C1629-D1629)/C1629/'Project Inputs and Calcs'!$E$11,0)</f>
        <v>0.0239651539098367</v>
      </c>
    </row>
    <row r="1630" customFormat="false" ht="15" hidden="false" customHeight="false" outlineLevel="0" collapsed="false">
      <c r="A1630" s="0" t="n">
        <v>13</v>
      </c>
      <c r="B1630" s="0" t="n">
        <v>10900</v>
      </c>
      <c r="C1630" s="0" t="n">
        <v>5.4207</v>
      </c>
      <c r="D1630" s="0" t="n">
        <v>1.5333</v>
      </c>
      <c r="E1630" s="0" t="n">
        <f aca="false">IFERROR((C1630-D1630)/C1630/'Project Inputs and Calcs'!$E$11,0)</f>
        <v>0.0239046617595514</v>
      </c>
    </row>
    <row r="1631" customFormat="false" ht="15" hidden="false" customHeight="false" outlineLevel="0" collapsed="false">
      <c r="A1631" s="0" t="n">
        <v>13</v>
      </c>
      <c r="B1631" s="0" t="n">
        <v>11000</v>
      </c>
      <c r="C1631" s="0" t="n">
        <v>5.5272</v>
      </c>
      <c r="D1631" s="0" t="n">
        <v>1.5735</v>
      </c>
      <c r="E1631" s="0" t="n">
        <f aca="false">IFERROR((C1631-D1631)/C1631/'Project Inputs and Calcs'!$E$11,0)</f>
        <v>0.0238438992618324</v>
      </c>
    </row>
    <row r="1632" customFormat="false" ht="15" hidden="false" customHeight="false" outlineLevel="0" collapsed="false">
      <c r="A1632" s="0" t="n">
        <v>13</v>
      </c>
      <c r="B1632" s="0" t="n">
        <v>11100</v>
      </c>
      <c r="C1632" s="0" t="n">
        <v>5.6345</v>
      </c>
      <c r="D1632" s="0" t="n">
        <v>1.6142</v>
      </c>
      <c r="E1632" s="0" t="n">
        <f aca="false">IFERROR((C1632-D1632)/C1632/'Project Inputs and Calcs'!$E$11,0)</f>
        <v>0.0237838317508208</v>
      </c>
    </row>
    <row r="1633" customFormat="false" ht="15" hidden="false" customHeight="false" outlineLevel="0" collapsed="false">
      <c r="A1633" s="0" t="n">
        <v>13</v>
      </c>
      <c r="B1633" s="0" t="n">
        <v>11200</v>
      </c>
      <c r="C1633" s="0" t="n">
        <v>5.7423</v>
      </c>
      <c r="D1633" s="0" t="n">
        <v>1.6555</v>
      </c>
      <c r="E1633" s="0" t="n">
        <f aca="false">IFERROR((C1633-D1633)/C1633/'Project Inputs and Calcs'!$E$11,0)</f>
        <v>0.0237233628801468</v>
      </c>
    </row>
    <row r="1634" customFormat="false" ht="15" hidden="false" customHeight="false" outlineLevel="0" collapsed="false">
      <c r="A1634" s="0" t="n">
        <v>13</v>
      </c>
      <c r="B1634" s="0" t="n">
        <v>11300</v>
      </c>
      <c r="C1634" s="0" t="n">
        <v>5.8508</v>
      </c>
      <c r="D1634" s="0" t="n">
        <v>1.6877</v>
      </c>
      <c r="E1634" s="0" t="n">
        <f aca="false">IFERROR((C1634-D1634)/C1634/'Project Inputs and Calcs'!$E$11,0)</f>
        <v>0.0237181240172284</v>
      </c>
    </row>
    <row r="1635" customFormat="false" ht="15" hidden="false" customHeight="false" outlineLevel="0" collapsed="false">
      <c r="A1635" s="0" t="n">
        <v>13</v>
      </c>
      <c r="B1635" s="0" t="n">
        <v>11400</v>
      </c>
      <c r="C1635" s="0" t="n">
        <v>5.9599</v>
      </c>
      <c r="D1635" s="0" t="n">
        <v>1.7397</v>
      </c>
      <c r="E1635" s="0" t="n">
        <f aca="false">IFERROR((C1635-D1635)/C1635/'Project Inputs and Calcs'!$E$11,0)</f>
        <v>0.0236033043060007</v>
      </c>
    </row>
    <row r="1636" customFormat="false" ht="15" hidden="false" customHeight="false" outlineLevel="0" collapsed="false">
      <c r="A1636" s="0" t="n">
        <v>13</v>
      </c>
      <c r="B1636" s="0" t="n">
        <v>11500</v>
      </c>
      <c r="C1636" s="0" t="n">
        <v>6.0695</v>
      </c>
      <c r="D1636" s="0" t="n">
        <v>1.7826</v>
      </c>
      <c r="E1636" s="0" t="n">
        <f aca="false">IFERROR((C1636-D1636)/C1636/'Project Inputs and Calcs'!$E$11,0)</f>
        <v>0.0235434000604113</v>
      </c>
    </row>
    <row r="1637" customFormat="false" ht="15" hidden="false" customHeight="false" outlineLevel="0" collapsed="false">
      <c r="A1637" s="0" t="n">
        <v>13</v>
      </c>
      <c r="B1637" s="0" t="n">
        <v>11600</v>
      </c>
      <c r="C1637" s="0" t="n">
        <v>6.1798</v>
      </c>
      <c r="D1637" s="0" t="n">
        <v>1.8261</v>
      </c>
      <c r="E1637" s="0" t="n">
        <f aca="false">IFERROR((C1637-D1637)/C1637/'Project Inputs and Calcs'!$E$11,0)</f>
        <v>0.0234835000053939</v>
      </c>
    </row>
    <row r="1638" customFormat="false" ht="15" hidden="false" customHeight="false" outlineLevel="0" collapsed="false">
      <c r="A1638" s="0" t="n">
        <v>13</v>
      </c>
      <c r="B1638" s="0" t="n">
        <v>11700</v>
      </c>
      <c r="C1638" s="0" t="n">
        <v>6.2905</v>
      </c>
      <c r="D1638" s="0" t="n">
        <v>1.8702</v>
      </c>
      <c r="E1638" s="0" t="n">
        <f aca="false">IFERROR((C1638-D1638)/C1638/'Project Inputs and Calcs'!$E$11,0)</f>
        <v>0.0234231513128262</v>
      </c>
    </row>
    <row r="1639" customFormat="false" ht="15" hidden="false" customHeight="false" outlineLevel="0" collapsed="false">
      <c r="A1639" s="0" t="n">
        <v>13</v>
      </c>
      <c r="B1639" s="0" t="n">
        <v>11800</v>
      </c>
      <c r="C1639" s="0" t="n">
        <v>6.402</v>
      </c>
      <c r="D1639" s="0" t="n">
        <v>1.9148</v>
      </c>
      <c r="E1639" s="0" t="n">
        <f aca="false">IFERROR((C1639-D1639)/C1639/'Project Inputs and Calcs'!$E$11,0)</f>
        <v>0.0233635322295116</v>
      </c>
    </row>
    <row r="1640" customFormat="false" ht="15" hidden="false" customHeight="false" outlineLevel="0" collapsed="false">
      <c r="A1640" s="0" t="n">
        <v>13</v>
      </c>
      <c r="B1640" s="0" t="n">
        <v>11900</v>
      </c>
      <c r="C1640" s="0" t="n">
        <v>6.5139</v>
      </c>
      <c r="D1640" s="0" t="n">
        <v>1.9599</v>
      </c>
      <c r="E1640" s="0" t="n">
        <f aca="false">IFERROR((C1640-D1640)/C1640/'Project Inputs and Calcs'!$E$11,0)</f>
        <v>0.0233040114217289</v>
      </c>
    </row>
    <row r="1641" customFormat="false" ht="15" hidden="false" customHeight="false" outlineLevel="0" collapsed="false">
      <c r="A1641" s="0" t="n">
        <v>13</v>
      </c>
      <c r="B1641" s="0" t="n">
        <v>12000</v>
      </c>
      <c r="C1641" s="0" t="n">
        <v>6.6264</v>
      </c>
      <c r="D1641" s="0" t="n">
        <v>2.0057</v>
      </c>
      <c r="E1641" s="0" t="n">
        <f aca="false">IFERROR((C1641-D1641)/C1641/'Project Inputs and Calcs'!$E$11,0)</f>
        <v>0.023243893114411</v>
      </c>
    </row>
    <row r="1642" customFormat="false" ht="15" hidden="false" customHeight="false" outlineLevel="0" collapsed="false">
      <c r="A1642" s="0" t="n">
        <v>13</v>
      </c>
      <c r="B1642" s="0" t="n">
        <v>12100</v>
      </c>
      <c r="C1642" s="0" t="n">
        <v>6.7394</v>
      </c>
      <c r="D1642" s="0" t="n">
        <v>2.052</v>
      </c>
      <c r="E1642" s="0" t="n">
        <f aca="false">IFERROR((C1642-D1642)/C1642/'Project Inputs and Calcs'!$E$11,0)</f>
        <v>0.0231840618848364</v>
      </c>
    </row>
    <row r="1643" customFormat="false" ht="15" hidden="false" customHeight="false" outlineLevel="0" collapsed="false">
      <c r="A1643" s="0" t="n">
        <v>13</v>
      </c>
      <c r="B1643" s="0" t="n">
        <v>12200</v>
      </c>
      <c r="C1643" s="0" t="n">
        <v>6.8531</v>
      </c>
      <c r="D1643" s="0" t="n">
        <v>2.0988</v>
      </c>
      <c r="E1643" s="0" t="n">
        <f aca="false">IFERROR((C1643-D1643)/C1643/'Project Inputs and Calcs'!$E$11,0)</f>
        <v>0.023124814560807</v>
      </c>
    </row>
    <row r="1644" customFormat="false" ht="15" hidden="false" customHeight="false" outlineLevel="0" collapsed="false">
      <c r="A1644" s="0" t="n">
        <v>13</v>
      </c>
      <c r="B1644" s="0" t="n">
        <v>12300</v>
      </c>
      <c r="C1644" s="0" t="n">
        <v>6.9671</v>
      </c>
      <c r="D1644" s="0" t="n">
        <v>2.1462</v>
      </c>
      <c r="E1644" s="0" t="n">
        <f aca="false">IFERROR((C1644-D1644)/C1644/'Project Inputs and Calcs'!$E$11,0)</f>
        <v>0.0230650725074517</v>
      </c>
    </row>
    <row r="1645" customFormat="false" ht="15" hidden="false" customHeight="false" outlineLevel="0" collapsed="false">
      <c r="A1645" s="0" t="n">
        <v>13</v>
      </c>
      <c r="B1645" s="0" t="n">
        <v>12400</v>
      </c>
      <c r="C1645" s="0" t="n">
        <v>7.0816</v>
      </c>
      <c r="D1645" s="0" t="n">
        <v>2.1941</v>
      </c>
      <c r="E1645" s="0" t="n">
        <f aca="false">IFERROR((C1645-D1645)/C1645/'Project Inputs and Calcs'!$E$11,0)</f>
        <v>0.0230056296128935</v>
      </c>
    </row>
    <row r="1646" customFormat="false" ht="15" hidden="false" customHeight="false" outlineLevel="0" collapsed="false">
      <c r="A1646" s="0" t="n">
        <v>13</v>
      </c>
      <c r="B1646" s="0" t="n">
        <v>12500</v>
      </c>
      <c r="C1646" s="0" t="n">
        <v>7.1968</v>
      </c>
      <c r="D1646" s="0" t="n">
        <v>2.2426</v>
      </c>
      <c r="E1646" s="0" t="n">
        <f aca="false">IFERROR((C1646-D1646)/C1646/'Project Inputs and Calcs'!$E$11,0)</f>
        <v>0.0229463094708759</v>
      </c>
    </row>
    <row r="1647" customFormat="false" ht="15" hidden="false" customHeight="false" outlineLevel="0" collapsed="false">
      <c r="A1647" s="0" t="n">
        <v>13</v>
      </c>
      <c r="B1647" s="0" t="n">
        <v>12600</v>
      </c>
      <c r="C1647" s="0" t="n">
        <v>7.3124</v>
      </c>
      <c r="D1647" s="0" t="n">
        <v>2.2917</v>
      </c>
      <c r="E1647" s="0" t="n">
        <f aca="false">IFERROR((C1647-D1647)/C1647/'Project Inputs and Calcs'!$E$11,0)</f>
        <v>0.0228866947468228</v>
      </c>
    </row>
    <row r="1648" customFormat="false" ht="15" hidden="false" customHeight="false" outlineLevel="0" collapsed="false">
      <c r="A1648" s="0" t="n">
        <v>13</v>
      </c>
      <c r="B1648" s="0" t="n">
        <v>12700</v>
      </c>
      <c r="C1648" s="0" t="n">
        <v>7.4284</v>
      </c>
      <c r="D1648" s="0" t="n">
        <v>2.3413</v>
      </c>
      <c r="E1648" s="0" t="n">
        <f aca="false">IFERROR((C1648-D1648)/C1648/'Project Inputs and Calcs'!$E$11,0)</f>
        <v>0.0228272575520974</v>
      </c>
    </row>
    <row r="1649" customFormat="false" ht="15" hidden="false" customHeight="false" outlineLevel="0" collapsed="false">
      <c r="A1649" s="0" t="n">
        <v>13</v>
      </c>
      <c r="B1649" s="0" t="n">
        <v>12800</v>
      </c>
      <c r="C1649" s="0" t="n">
        <v>7.545</v>
      </c>
      <c r="D1649" s="0" t="n">
        <v>2.3915</v>
      </c>
      <c r="E1649" s="0" t="n">
        <f aca="false">IFERROR((C1649-D1649)/C1649/'Project Inputs and Calcs'!$E$11,0)</f>
        <v>0.0227678374199249</v>
      </c>
    </row>
    <row r="1650" customFormat="false" ht="15" hidden="false" customHeight="false" outlineLevel="0" collapsed="false">
      <c r="A1650" s="0" t="n">
        <v>13</v>
      </c>
      <c r="B1650" s="0" t="n">
        <v>12900</v>
      </c>
      <c r="C1650" s="0" t="n">
        <v>7.662</v>
      </c>
      <c r="D1650" s="0" t="n">
        <v>2.4422</v>
      </c>
      <c r="E1650" s="0" t="n">
        <f aca="false">IFERROR((C1650-D1650)/C1650/'Project Inputs and Calcs'!$E$11,0)</f>
        <v>0.0227086052379709</v>
      </c>
    </row>
    <row r="1651" customFormat="false" ht="15" hidden="false" customHeight="false" outlineLevel="0" collapsed="false">
      <c r="A1651" s="0" t="n">
        <v>13</v>
      </c>
      <c r="B1651" s="0" t="n">
        <v>13000</v>
      </c>
      <c r="C1651" s="0" t="n">
        <v>7.7795</v>
      </c>
      <c r="D1651" s="0" t="n">
        <v>2.4827</v>
      </c>
      <c r="E1651" s="0" t="n">
        <f aca="false">IFERROR((C1651-D1651)/C1651/'Project Inputs and Calcs'!$E$11,0)</f>
        <v>0.0226955459862459</v>
      </c>
    </row>
    <row r="1652" customFormat="false" ht="15" hidden="false" customHeight="false" outlineLevel="0" collapsed="false">
      <c r="A1652" s="0" t="n">
        <v>13</v>
      </c>
      <c r="B1652" s="0" t="n">
        <v>13100</v>
      </c>
      <c r="C1652" s="0" t="n">
        <v>7.8973</v>
      </c>
      <c r="D1652" s="0" t="n">
        <v>2.5453</v>
      </c>
      <c r="E1652" s="0" t="n">
        <f aca="false">IFERROR((C1652-D1652)/C1652/'Project Inputs and Calcs'!$E$11,0)</f>
        <v>0.0225899991136211</v>
      </c>
    </row>
    <row r="1653" customFormat="false" ht="15" hidden="false" customHeight="false" outlineLevel="0" collapsed="false">
      <c r="A1653" s="0" t="n">
        <v>13</v>
      </c>
      <c r="B1653" s="0" t="n">
        <v>13200</v>
      </c>
      <c r="C1653" s="0" t="n">
        <v>8.0157</v>
      </c>
      <c r="D1653" s="0" t="n">
        <v>2.5977</v>
      </c>
      <c r="E1653" s="0" t="n">
        <f aca="false">IFERROR((C1653-D1653)/C1653/'Project Inputs and Calcs'!$E$11,0)</f>
        <v>0.0225307833376998</v>
      </c>
    </row>
    <row r="1654" customFormat="false" ht="15" hidden="false" customHeight="false" outlineLevel="0" collapsed="false">
      <c r="A1654" s="0" t="n">
        <v>13</v>
      </c>
      <c r="B1654" s="0" t="n">
        <v>13300</v>
      </c>
      <c r="C1654" s="0" t="n">
        <v>8.1345</v>
      </c>
      <c r="D1654" s="0" t="n">
        <v>2.6506</v>
      </c>
      <c r="E1654" s="0" t="n">
        <f aca="false">IFERROR((C1654-D1654)/C1654/'Project Inputs and Calcs'!$E$11,0)</f>
        <v>0.0224717765894237</v>
      </c>
    </row>
    <row r="1655" customFormat="false" ht="15" hidden="false" customHeight="false" outlineLevel="0" collapsed="false">
      <c r="A1655" s="0" t="n">
        <v>13</v>
      </c>
      <c r="B1655" s="0" t="n">
        <v>13400</v>
      </c>
      <c r="C1655" s="0" t="n">
        <v>8.2537</v>
      </c>
      <c r="D1655" s="0" t="n">
        <v>2.704</v>
      </c>
      <c r="E1655" s="0" t="n">
        <f aca="false">IFERROR((C1655-D1655)/C1655/'Project Inputs and Calcs'!$E$11,0)</f>
        <v>0.0224129784217987</v>
      </c>
    </row>
    <row r="1656" customFormat="false" ht="15" hidden="false" customHeight="false" outlineLevel="0" collapsed="false">
      <c r="A1656" s="0" t="n">
        <v>13</v>
      </c>
      <c r="B1656" s="0" t="n">
        <v>13500</v>
      </c>
      <c r="C1656" s="0" t="n">
        <v>8.3733</v>
      </c>
      <c r="D1656" s="0" t="n">
        <v>2.7581</v>
      </c>
      <c r="E1656" s="0" t="n">
        <f aca="false">IFERROR((C1656-D1656)/C1656/'Project Inputs and Calcs'!$E$11,0)</f>
        <v>0.0223535921719434</v>
      </c>
    </row>
    <row r="1657" customFormat="false" ht="15" hidden="false" customHeight="false" outlineLevel="0" collapsed="false">
      <c r="A1657" s="0" t="n">
        <v>13</v>
      </c>
      <c r="B1657" s="0" t="n">
        <v>13600</v>
      </c>
      <c r="C1657" s="0" t="n">
        <v>8.4933</v>
      </c>
      <c r="D1657" s="0" t="n">
        <v>2.8126</v>
      </c>
      <c r="E1657" s="0" t="n">
        <f aca="false">IFERROR((C1657-D1657)/C1657/'Project Inputs and Calcs'!$E$11,0)</f>
        <v>0.0222948284726392</v>
      </c>
    </row>
    <row r="1658" customFormat="false" ht="15" hidden="false" customHeight="false" outlineLevel="0" collapsed="false">
      <c r="A1658" s="0" t="n">
        <v>13</v>
      </c>
      <c r="B1658" s="0" t="n">
        <v>13700</v>
      </c>
      <c r="C1658" s="0" t="n">
        <v>8.6138</v>
      </c>
      <c r="D1658" s="0" t="n">
        <v>2.8677</v>
      </c>
      <c r="E1658" s="0" t="n">
        <f aca="false">IFERROR((C1658-D1658)/C1658/'Project Inputs and Calcs'!$E$11,0)</f>
        <v>0.022236024364005</v>
      </c>
    </row>
    <row r="1659" customFormat="false" ht="15" hidden="false" customHeight="false" outlineLevel="0" collapsed="false">
      <c r="A1659" s="0" t="n">
        <v>13</v>
      </c>
      <c r="B1659" s="0" t="n">
        <v>13800</v>
      </c>
      <c r="C1659" s="0" t="n">
        <v>8.7345</v>
      </c>
      <c r="D1659" s="0" t="n">
        <v>2.9234</v>
      </c>
      <c r="E1659" s="0" t="n">
        <f aca="false">IFERROR((C1659-D1659)/C1659/'Project Inputs and Calcs'!$E$11,0)</f>
        <v>0.0221768084416204</v>
      </c>
    </row>
    <row r="1660" customFormat="false" ht="15" hidden="false" customHeight="false" outlineLevel="0" collapsed="false">
      <c r="A1660" s="0" t="n">
        <v>13</v>
      </c>
      <c r="B1660" s="0" t="n">
        <v>13900</v>
      </c>
      <c r="C1660" s="0" t="n">
        <v>8.8557</v>
      </c>
      <c r="D1660" s="0" t="n">
        <v>2.9796</v>
      </c>
      <c r="E1660" s="0" t="n">
        <f aca="false">IFERROR((C1660-D1660)/C1660/'Project Inputs and Calcs'!$E$11,0)</f>
        <v>0.022117957925404</v>
      </c>
    </row>
    <row r="1661" customFormat="false" ht="15" hidden="false" customHeight="false" outlineLevel="0" collapsed="false">
      <c r="A1661" s="0" t="n">
        <v>13</v>
      </c>
      <c r="B1661" s="0" t="n">
        <v>14000</v>
      </c>
      <c r="C1661" s="0" t="n">
        <v>8.9773</v>
      </c>
      <c r="D1661" s="0" t="n">
        <v>3.0363</v>
      </c>
      <c r="E1661" s="0" t="n">
        <f aca="false">IFERROR((C1661-D1661)/C1661/'Project Inputs and Calcs'!$E$11,0)</f>
        <v>0.0220593422669771</v>
      </c>
    </row>
    <row r="1662" customFormat="false" ht="15" hidden="false" customHeight="false" outlineLevel="0" collapsed="false">
      <c r="A1662" s="0" t="n">
        <v>13</v>
      </c>
      <c r="B1662" s="0" t="n">
        <v>14100</v>
      </c>
      <c r="C1662" s="0" t="n">
        <v>9.0992</v>
      </c>
      <c r="D1662" s="0" t="n">
        <v>3.0936</v>
      </c>
      <c r="E1662" s="0" t="n">
        <f aca="false">IFERROR((C1662-D1662)/C1662/'Project Inputs and Calcs'!$E$11,0)</f>
        <v>0.0220004689056913</v>
      </c>
    </row>
    <row r="1663" customFormat="false" ht="15" hidden="false" customHeight="false" outlineLevel="0" collapsed="false">
      <c r="A1663" s="0" t="n">
        <v>13</v>
      </c>
      <c r="B1663" s="0" t="n">
        <v>14200</v>
      </c>
      <c r="C1663" s="0" t="n">
        <v>9.2213</v>
      </c>
      <c r="D1663" s="0" t="n">
        <v>3.1515</v>
      </c>
      <c r="E1663" s="0" t="n">
        <f aca="false">IFERROR((C1663-D1663)/C1663/'Project Inputs and Calcs'!$E$11,0)</f>
        <v>0.0219412302676051</v>
      </c>
    </row>
    <row r="1664" customFormat="false" ht="15" hidden="false" customHeight="false" outlineLevel="0" collapsed="false">
      <c r="A1664" s="0" t="n">
        <v>13</v>
      </c>
      <c r="B1664" s="0" t="n">
        <v>14300</v>
      </c>
      <c r="C1664" s="0" t="n">
        <v>9.344</v>
      </c>
      <c r="D1664" s="0" t="n">
        <v>3.2098</v>
      </c>
      <c r="E1664" s="0" t="n">
        <f aca="false">IFERROR((C1664-D1664)/C1664/'Project Inputs and Calcs'!$E$11,0)</f>
        <v>0.021882848173516</v>
      </c>
    </row>
    <row r="1665" customFormat="false" ht="15" hidden="false" customHeight="false" outlineLevel="0" collapsed="false">
      <c r="A1665" s="0" t="n">
        <v>13</v>
      </c>
      <c r="B1665" s="0" t="n">
        <v>14400</v>
      </c>
      <c r="C1665" s="0" t="n">
        <v>9.4669</v>
      </c>
      <c r="D1665" s="0" t="n">
        <v>3.2687</v>
      </c>
      <c r="E1665" s="0" t="n">
        <f aca="false">IFERROR((C1665-D1665)/C1665/'Project Inputs and Calcs'!$E$11,0)</f>
        <v>0.0218241099691205</v>
      </c>
    </row>
    <row r="1666" customFormat="false" ht="15" hidden="false" customHeight="false" outlineLevel="0" collapsed="false">
      <c r="A1666" s="0" t="n">
        <v>13</v>
      </c>
      <c r="B1666" s="0" t="n">
        <v>14500</v>
      </c>
      <c r="C1666" s="0" t="n">
        <v>9.5901</v>
      </c>
      <c r="D1666" s="0" t="n">
        <v>3.3282</v>
      </c>
      <c r="E1666" s="0" t="n">
        <f aca="false">IFERROR((C1666-D1666)/C1666/'Project Inputs and Calcs'!$E$11,0)</f>
        <v>0.0217651536480329</v>
      </c>
    </row>
    <row r="1667" customFormat="false" ht="15" hidden="false" customHeight="false" outlineLevel="0" collapsed="false">
      <c r="A1667" s="0" t="n">
        <v>13</v>
      </c>
      <c r="B1667" s="0" t="n">
        <v>14600</v>
      </c>
      <c r="C1667" s="0" t="n">
        <v>9.7137</v>
      </c>
      <c r="D1667" s="0" t="n">
        <v>3.3881</v>
      </c>
      <c r="E1667" s="0" t="n">
        <f aca="false">IFERROR((C1667-D1667)/C1667/'Project Inputs and Calcs'!$E$11,0)</f>
        <v>0.0217067989883704</v>
      </c>
    </row>
    <row r="1668" customFormat="false" ht="15" hidden="false" customHeight="false" outlineLevel="0" collapsed="false">
      <c r="A1668" s="0" t="n">
        <v>13</v>
      </c>
      <c r="B1668" s="0" t="n">
        <v>14700</v>
      </c>
      <c r="C1668" s="0" t="n">
        <v>9.8376</v>
      </c>
      <c r="D1668" s="0" t="n">
        <v>3.4487</v>
      </c>
      <c r="E1668" s="0" t="n">
        <f aca="false">IFERROR((C1668-D1668)/C1668/'Project Inputs and Calcs'!$E$11,0)</f>
        <v>0.0216478951505787</v>
      </c>
    </row>
    <row r="1669" customFormat="false" ht="15" hidden="false" customHeight="false" outlineLevel="0" collapsed="false">
      <c r="A1669" s="0" t="n">
        <v>13</v>
      </c>
      <c r="B1669" s="0" t="n">
        <v>14800</v>
      </c>
      <c r="C1669" s="0" t="n">
        <v>9.9618</v>
      </c>
      <c r="D1669" s="0" t="n">
        <v>3.5097</v>
      </c>
      <c r="E1669" s="0" t="n">
        <f aca="false">IFERROR((C1669-D1669)/C1669/'Project Inputs and Calcs'!$E$11,0)</f>
        <v>0.021589471782208</v>
      </c>
    </row>
    <row r="1670" customFormat="false" ht="15" hidden="false" customHeight="false" outlineLevel="0" collapsed="false">
      <c r="A1670" s="0" t="n">
        <v>13</v>
      </c>
      <c r="B1670" s="0" t="n">
        <v>14900</v>
      </c>
      <c r="C1670" s="0" t="n">
        <v>10.086</v>
      </c>
      <c r="D1670" s="0" t="n">
        <v>3.5713</v>
      </c>
      <c r="E1670" s="0" t="n">
        <f aca="false">IFERROR((C1670-D1670)/C1670/'Project Inputs and Calcs'!$E$11,0)</f>
        <v>0.0215305043294335</v>
      </c>
    </row>
    <row r="1671" customFormat="false" ht="15" hidden="false" customHeight="false" outlineLevel="0" collapsed="false">
      <c r="A1671" s="0" t="n">
        <v>13</v>
      </c>
      <c r="B1671" s="0" t="n">
        <v>15000</v>
      </c>
      <c r="C1671" s="0" t="n">
        <v>10.211</v>
      </c>
      <c r="D1671" s="0" t="n">
        <v>3.6334</v>
      </c>
      <c r="E1671" s="0" t="n">
        <f aca="false">IFERROR((C1671-D1671)/C1671/'Project Inputs and Calcs'!$E$11,0)</f>
        <v>0.0214722684686449</v>
      </c>
    </row>
    <row r="1672" customFormat="false" ht="15" hidden="false" customHeight="false" outlineLevel="0" collapsed="false">
      <c r="A1672" s="0" t="n">
        <v>13</v>
      </c>
      <c r="B1672" s="0" t="n">
        <v>15100</v>
      </c>
      <c r="C1672" s="0" t="n">
        <v>10.336</v>
      </c>
      <c r="D1672" s="0" t="n">
        <v>3.696</v>
      </c>
      <c r="E1672" s="0" t="n">
        <f aca="false">IFERROR((C1672-D1672)/C1672/'Project Inputs and Calcs'!$E$11,0)</f>
        <v>0.0214138286893705</v>
      </c>
    </row>
    <row r="1673" customFormat="false" ht="15" hidden="false" customHeight="false" outlineLevel="0" collapsed="false">
      <c r="A1673" s="0" t="n">
        <v>13</v>
      </c>
      <c r="B1673" s="0" t="n">
        <v>15200</v>
      </c>
      <c r="C1673" s="0" t="n">
        <v>10.461</v>
      </c>
      <c r="D1673" s="0" t="n">
        <v>3.7592</v>
      </c>
      <c r="E1673" s="0" t="n">
        <f aca="false">IFERROR((C1673-D1673)/C1673/'Project Inputs and Calcs'!$E$11,0)</f>
        <v>0.0213548736577128</v>
      </c>
    </row>
    <row r="1674" customFormat="false" ht="15" hidden="false" customHeight="false" outlineLevel="0" collapsed="false">
      <c r="A1674" s="0" t="n">
        <v>13</v>
      </c>
      <c r="B1674" s="0" t="n">
        <v>15300</v>
      </c>
      <c r="C1674" s="0" t="n">
        <v>10.587</v>
      </c>
      <c r="D1674" s="0" t="n">
        <v>3.823</v>
      </c>
      <c r="E1674" s="0" t="n">
        <f aca="false">IFERROR((C1674-D1674)/C1674/'Project Inputs and Calcs'!$E$11,0)</f>
        <v>0.0212965586725859</v>
      </c>
    </row>
    <row r="1675" customFormat="false" ht="15" hidden="false" customHeight="false" outlineLevel="0" collapsed="false">
      <c r="A1675" s="0" t="n">
        <v>13</v>
      </c>
      <c r="B1675" s="0" t="n">
        <v>15400</v>
      </c>
      <c r="C1675" s="0" t="n">
        <v>10.713</v>
      </c>
      <c r="D1675" s="0" t="n">
        <v>3.8872</v>
      </c>
      <c r="E1675" s="0" t="n">
        <f aca="false">IFERROR((C1675-D1675)/C1675/'Project Inputs and Calcs'!$E$11,0)</f>
        <v>0.0212383708267214</v>
      </c>
    </row>
    <row r="1676" customFormat="false" ht="15" hidden="false" customHeight="false" outlineLevel="0" collapsed="false">
      <c r="A1676" s="0" t="n">
        <v>13</v>
      </c>
      <c r="B1676" s="0" t="n">
        <v>15500</v>
      </c>
      <c r="C1676" s="0" t="n">
        <v>10.839</v>
      </c>
      <c r="D1676" s="0" t="n">
        <v>3.952</v>
      </c>
      <c r="E1676" s="0" t="n">
        <f aca="false">IFERROR((C1676-D1676)/C1676/'Project Inputs and Calcs'!$E$11,0)</f>
        <v>0.0211796906233662</v>
      </c>
    </row>
    <row r="1677" customFormat="false" ht="15" hidden="false" customHeight="false" outlineLevel="0" collapsed="false">
      <c r="A1677" s="0" t="n">
        <v>13</v>
      </c>
      <c r="B1677" s="0" t="n">
        <v>15600</v>
      </c>
      <c r="C1677" s="0" t="n">
        <v>10.965</v>
      </c>
      <c r="D1677" s="0" t="n">
        <v>4.0172</v>
      </c>
      <c r="E1677" s="0" t="n">
        <f aca="false">IFERROR((C1677-D1677)/C1677/'Project Inputs and Calcs'!$E$11,0)</f>
        <v>0.0211211430308558</v>
      </c>
    </row>
    <row r="1678" customFormat="false" ht="15" hidden="false" customHeight="false" outlineLevel="0" collapsed="false">
      <c r="A1678" s="0" t="n">
        <v>13</v>
      </c>
      <c r="B1678" s="0" t="n">
        <v>15700</v>
      </c>
      <c r="C1678" s="0" t="n">
        <v>11.091</v>
      </c>
      <c r="D1678" s="0" t="n">
        <v>4.0831</v>
      </c>
      <c r="E1678" s="0" t="n">
        <f aca="false">IFERROR((C1678-D1678)/C1678/'Project Inputs and Calcs'!$E$11,0)</f>
        <v>0.0210618218976347</v>
      </c>
    </row>
    <row r="1679" customFormat="false" ht="15" hidden="false" customHeight="false" outlineLevel="0" collapsed="false">
      <c r="A1679" s="0" t="n">
        <v>13</v>
      </c>
      <c r="B1679" s="0" t="n">
        <v>15800</v>
      </c>
      <c r="C1679" s="0" t="n">
        <v>11.218</v>
      </c>
      <c r="D1679" s="0" t="n">
        <v>4.1494</v>
      </c>
      <c r="E1679" s="0" t="n">
        <f aca="false">IFERROR((C1679-D1679)/C1679/'Project Inputs and Calcs'!$E$11,0)</f>
        <v>0.0210037439828846</v>
      </c>
    </row>
    <row r="1680" customFormat="false" ht="15" hidden="false" customHeight="false" outlineLevel="0" collapsed="false">
      <c r="A1680" s="0" t="n">
        <v>13</v>
      </c>
      <c r="B1680" s="0" t="n">
        <v>15900</v>
      </c>
      <c r="C1680" s="0" t="n">
        <v>11.345</v>
      </c>
      <c r="D1680" s="0" t="n">
        <v>4.2163</v>
      </c>
      <c r="E1680" s="0" t="n">
        <f aca="false">IFERROR((C1680-D1680)/C1680/'Project Inputs and Calcs'!$E$11,0)</f>
        <v>0.0209452034670192</v>
      </c>
    </row>
    <row r="1681" customFormat="false" ht="15" hidden="false" customHeight="false" outlineLevel="0" collapsed="false">
      <c r="A1681" s="0" t="n">
        <v>13</v>
      </c>
      <c r="B1681" s="0" t="n">
        <v>16000</v>
      </c>
      <c r="C1681" s="0" t="n">
        <v>11.472</v>
      </c>
      <c r="D1681" s="0" t="n">
        <v>4.2837</v>
      </c>
      <c r="E1681" s="0" t="n">
        <f aca="false">IFERROR((C1681-D1681)/C1681/'Project Inputs and Calcs'!$E$11,0)</f>
        <v>0.0208865062761506</v>
      </c>
    </row>
    <row r="1682" customFormat="false" ht="15" hidden="false" customHeight="false" outlineLevel="0" collapsed="false">
      <c r="A1682" s="0" t="n">
        <v>13</v>
      </c>
      <c r="B1682" s="0" t="n">
        <v>16100</v>
      </c>
      <c r="C1682" s="0" t="n">
        <v>11.6</v>
      </c>
      <c r="D1682" s="0" t="n">
        <v>4.3515</v>
      </c>
      <c r="E1682" s="0" t="n">
        <f aca="false">IFERROR((C1682-D1682)/C1682/'Project Inputs and Calcs'!$E$11,0)</f>
        <v>0.0208290229885058</v>
      </c>
    </row>
    <row r="1683" customFormat="false" ht="15" hidden="false" customHeight="false" outlineLevel="0" collapsed="false">
      <c r="A1683" s="0" t="n">
        <v>13</v>
      </c>
      <c r="B1683" s="0" t="n">
        <v>16200</v>
      </c>
      <c r="C1683" s="0" t="n">
        <v>11.727</v>
      </c>
      <c r="D1683" s="0" t="n">
        <v>4.4199</v>
      </c>
      <c r="E1683" s="0" t="n">
        <f aca="false">IFERROR((C1683-D1683)/C1683/'Project Inputs and Calcs'!$E$11,0)</f>
        <v>0.0207700179073932</v>
      </c>
    </row>
    <row r="1684" customFormat="false" ht="15" hidden="false" customHeight="false" outlineLevel="0" collapsed="false">
      <c r="A1684" s="0" t="n">
        <v>13</v>
      </c>
      <c r="B1684" s="0" t="n">
        <v>16300</v>
      </c>
      <c r="C1684" s="0" t="n">
        <v>11.855</v>
      </c>
      <c r="D1684" s="0" t="n">
        <v>4.4889</v>
      </c>
      <c r="E1684" s="0" t="n">
        <f aca="false">IFERROR((C1684-D1684)/C1684/'Project Inputs and Calcs'!$E$11,0)</f>
        <v>0.0207116547167159</v>
      </c>
    </row>
    <row r="1685" customFormat="false" ht="15" hidden="false" customHeight="false" outlineLevel="0" collapsed="false">
      <c r="A1685" s="0" t="n">
        <v>13</v>
      </c>
      <c r="B1685" s="0" t="n">
        <v>16400</v>
      </c>
      <c r="C1685" s="0" t="n">
        <v>11.983</v>
      </c>
      <c r="D1685" s="0" t="n">
        <v>4.5583</v>
      </c>
      <c r="E1685" s="0" t="n">
        <f aca="false">IFERROR((C1685-D1685)/C1685/'Project Inputs and Calcs'!$E$11,0)</f>
        <v>0.0206534256863891</v>
      </c>
    </row>
    <row r="1686" customFormat="false" ht="15" hidden="false" customHeight="false" outlineLevel="0" collapsed="false">
      <c r="A1686" s="0" t="n">
        <v>13</v>
      </c>
      <c r="B1686" s="0" t="n">
        <v>16500</v>
      </c>
      <c r="C1686" s="0" t="n">
        <v>12.111</v>
      </c>
      <c r="D1686" s="0" t="n">
        <v>4.6283</v>
      </c>
      <c r="E1686" s="0" t="n">
        <f aca="false">IFERROR((C1686-D1686)/C1686/'Project Inputs and Calcs'!$E$11,0)</f>
        <v>0.0205947760988633</v>
      </c>
    </row>
    <row r="1687" customFormat="false" ht="15" hidden="false" customHeight="false" outlineLevel="0" collapsed="false">
      <c r="A1687" s="0" t="n">
        <v>13</v>
      </c>
      <c r="B1687" s="0" t="n">
        <v>16600</v>
      </c>
      <c r="C1687" s="0" t="n">
        <v>12.239</v>
      </c>
      <c r="D1687" s="0" t="n">
        <v>4.6987</v>
      </c>
      <c r="E1687" s="0" t="n">
        <f aca="false">IFERROR((C1687-D1687)/C1687/'Project Inputs and Calcs'!$E$11,0)</f>
        <v>0.0205362638559795</v>
      </c>
    </row>
    <row r="1688" customFormat="false" ht="15" hidden="false" customHeight="false" outlineLevel="0" collapsed="false">
      <c r="A1688" s="0" t="n">
        <v>13</v>
      </c>
      <c r="B1688" s="0" t="n">
        <v>16700</v>
      </c>
      <c r="C1688" s="0" t="n">
        <v>12.367</v>
      </c>
      <c r="D1688" s="0" t="n">
        <v>4.7697</v>
      </c>
      <c r="E1688" s="0" t="n">
        <f aca="false">IFERROR((C1688-D1688)/C1688/'Project Inputs and Calcs'!$E$11,0)</f>
        <v>0.0204773456241072</v>
      </c>
    </row>
    <row r="1689" customFormat="false" ht="15" hidden="false" customHeight="false" outlineLevel="0" collapsed="false">
      <c r="A1689" s="0" t="n">
        <v>13</v>
      </c>
      <c r="B1689" s="0" t="n">
        <v>16800</v>
      </c>
      <c r="C1689" s="0" t="n">
        <v>12.496</v>
      </c>
      <c r="D1689" s="0" t="n">
        <v>4.8412</v>
      </c>
      <c r="E1689" s="0" t="n">
        <f aca="false">IFERROR((C1689-D1689)/C1689/'Project Inputs and Calcs'!$E$11,0)</f>
        <v>0.0204193341869398</v>
      </c>
    </row>
    <row r="1690" customFormat="false" ht="15" hidden="false" customHeight="false" outlineLevel="0" collapsed="false">
      <c r="A1690" s="0" t="n">
        <v>13</v>
      </c>
      <c r="B1690" s="0" t="n">
        <v>16900</v>
      </c>
      <c r="C1690" s="0" t="n">
        <v>12.624</v>
      </c>
      <c r="D1690" s="0" t="n">
        <v>4.9132</v>
      </c>
      <c r="E1690" s="0" t="n">
        <f aca="false">IFERROR((C1690-D1690)/C1690/'Project Inputs and Calcs'!$E$11,0)</f>
        <v>0.0203601605407689</v>
      </c>
    </row>
    <row r="1691" customFormat="false" ht="15" hidden="false" customHeight="false" outlineLevel="0" collapsed="false">
      <c r="A1691" s="0" t="n">
        <v>13</v>
      </c>
      <c r="B1691" s="0" t="n">
        <v>17000</v>
      </c>
      <c r="C1691" s="0" t="n">
        <v>12.753</v>
      </c>
      <c r="D1691" s="0" t="n">
        <v>4.9857</v>
      </c>
      <c r="E1691" s="0" t="n">
        <f aca="false">IFERROR((C1691-D1691)/C1691/'Project Inputs and Calcs'!$E$11,0)</f>
        <v>0.020301889751431</v>
      </c>
    </row>
    <row r="1692" customFormat="false" ht="15" hidden="false" customHeight="false" outlineLevel="0" collapsed="false">
      <c r="A1692" s="0" t="n">
        <v>13</v>
      </c>
      <c r="B1692" s="0" t="n">
        <v>17100</v>
      </c>
      <c r="C1692" s="0" t="n">
        <v>12.882</v>
      </c>
      <c r="D1692" s="0" t="n">
        <v>5.0587</v>
      </c>
      <c r="E1692" s="0" t="n">
        <f aca="false">IFERROR((C1692-D1692)/C1692/'Project Inputs and Calcs'!$E$11,0)</f>
        <v>0.0202434922113543</v>
      </c>
    </row>
    <row r="1693" customFormat="false" ht="15" hidden="false" customHeight="false" outlineLevel="0" collapsed="false">
      <c r="A1693" s="0" t="n">
        <v>13</v>
      </c>
      <c r="B1693" s="0" t="n">
        <v>17200</v>
      </c>
      <c r="C1693" s="0" t="n">
        <v>13.011</v>
      </c>
      <c r="D1693" s="0" t="n">
        <v>5.1322</v>
      </c>
      <c r="E1693" s="0" t="n">
        <f aca="false">IFERROR((C1693-D1693)/C1693/'Project Inputs and Calcs'!$E$11,0)</f>
        <v>0.0201849716906208</v>
      </c>
    </row>
    <row r="1694" customFormat="false" ht="15" hidden="false" customHeight="false" outlineLevel="0" collapsed="false">
      <c r="A1694" s="0" t="n">
        <v>13</v>
      </c>
      <c r="B1694" s="0" t="n">
        <v>17300</v>
      </c>
      <c r="C1694" s="0" t="n">
        <v>13.14</v>
      </c>
      <c r="D1694" s="0" t="n">
        <v>5.2062</v>
      </c>
      <c r="E1694" s="0" t="n">
        <f aca="false">IFERROR((C1694-D1694)/C1694/'Project Inputs and Calcs'!$E$11,0)</f>
        <v>0.0201263318112633</v>
      </c>
    </row>
    <row r="1695" customFormat="false" ht="15" hidden="false" customHeight="false" outlineLevel="0" collapsed="false">
      <c r="A1695" s="0" t="n">
        <v>13</v>
      </c>
      <c r="B1695" s="0" t="n">
        <v>17400</v>
      </c>
      <c r="C1695" s="0" t="n">
        <v>13.269</v>
      </c>
      <c r="D1695" s="0" t="n">
        <v>5.2807</v>
      </c>
      <c r="E1695" s="0" t="n">
        <f aca="false">IFERROR((C1695-D1695)/C1695/'Project Inputs and Calcs'!$E$11,0)</f>
        <v>0.0200675760544628</v>
      </c>
    </row>
    <row r="1696" customFormat="false" ht="15" hidden="false" customHeight="false" outlineLevel="0" collapsed="false">
      <c r="A1696" s="0" t="n">
        <v>13</v>
      </c>
      <c r="B1696" s="0" t="n">
        <v>17500</v>
      </c>
      <c r="C1696" s="0" t="n">
        <v>13.398</v>
      </c>
      <c r="D1696" s="0" t="n">
        <v>5.3558</v>
      </c>
      <c r="E1696" s="0" t="n">
        <f aca="false">IFERROR((C1696-D1696)/C1696/'Project Inputs and Calcs'!$E$11,0)</f>
        <v>0.0200084589739762</v>
      </c>
    </row>
    <row r="1697" customFormat="false" ht="15" hidden="false" customHeight="false" outlineLevel="0" collapsed="false">
      <c r="A1697" s="0" t="n">
        <v>13</v>
      </c>
      <c r="B1697" s="0" t="n">
        <v>17600</v>
      </c>
      <c r="C1697" s="0" t="n">
        <v>13.527</v>
      </c>
      <c r="D1697" s="0" t="n">
        <v>5.4312</v>
      </c>
      <c r="E1697" s="0" t="n">
        <f aca="false">IFERROR((C1697-D1697)/C1697/'Project Inputs and Calcs'!$E$11,0)</f>
        <v>0.0199497301692911</v>
      </c>
    </row>
    <row r="1698" customFormat="false" ht="15" hidden="false" customHeight="false" outlineLevel="0" collapsed="false">
      <c r="A1698" s="0" t="n">
        <v>13</v>
      </c>
      <c r="B1698" s="0" t="n">
        <v>17700</v>
      </c>
      <c r="C1698" s="0" t="n">
        <v>13.656</v>
      </c>
      <c r="D1698" s="0" t="n">
        <v>5.5072</v>
      </c>
      <c r="E1698" s="0" t="n">
        <f aca="false">IFERROR((C1698-D1698)/C1698/'Project Inputs and Calcs'!$E$11,0)</f>
        <v>0.0198906463581332</v>
      </c>
    </row>
    <row r="1699" customFormat="false" ht="15" hidden="false" customHeight="false" outlineLevel="0" collapsed="false">
      <c r="A1699" s="0" t="n">
        <v>13</v>
      </c>
      <c r="B1699" s="0" t="n">
        <v>17800</v>
      </c>
      <c r="C1699" s="0" t="n">
        <v>13.786</v>
      </c>
      <c r="D1699" s="0" t="n">
        <v>5.5837</v>
      </c>
      <c r="E1699" s="0" t="n">
        <f aca="false">IFERROR((C1699-D1699)/C1699/'Project Inputs and Calcs'!$E$11,0)</f>
        <v>0.0198324387059336</v>
      </c>
    </row>
    <row r="1700" customFormat="false" ht="15" hidden="false" customHeight="false" outlineLevel="0" collapsed="false">
      <c r="A1700" s="0" t="n">
        <v>13</v>
      </c>
      <c r="B1700" s="0" t="n">
        <v>17900</v>
      </c>
      <c r="C1700" s="0" t="n">
        <v>13.915</v>
      </c>
      <c r="D1700" s="0" t="n">
        <v>5.6608</v>
      </c>
      <c r="E1700" s="0" t="n">
        <f aca="false">IFERROR((C1700-D1700)/C1700/'Project Inputs and Calcs'!$E$11,0)</f>
        <v>0.0197729069349623</v>
      </c>
    </row>
    <row r="1701" customFormat="false" ht="15" hidden="false" customHeight="false" outlineLevel="0" collapsed="false">
      <c r="A1701" s="0" t="n">
        <v>13</v>
      </c>
      <c r="B1701" s="0" t="n">
        <v>18000</v>
      </c>
      <c r="C1701" s="0" t="n">
        <v>14.045</v>
      </c>
      <c r="D1701" s="0" t="n">
        <v>5.7382</v>
      </c>
      <c r="E1701" s="0" t="n">
        <f aca="false">IFERROR((C1701-D1701)/C1701/'Project Inputs and Calcs'!$E$11,0)</f>
        <v>0.0197147264744274</v>
      </c>
    </row>
    <row r="1702" customFormat="false" ht="15" hidden="false" customHeight="false" outlineLevel="0" collapsed="false">
      <c r="A1702" s="0" t="n">
        <v>13</v>
      </c>
      <c r="B1702" s="0" t="n">
        <v>18100</v>
      </c>
      <c r="C1702" s="0" t="n">
        <v>14.174</v>
      </c>
      <c r="D1702" s="0" t="n">
        <v>5.8162</v>
      </c>
      <c r="E1702" s="0" t="n">
        <f aca="false">IFERROR((C1702-D1702)/C1702/'Project Inputs and Calcs'!$E$11,0)</f>
        <v>0.0196552372889328</v>
      </c>
    </row>
    <row r="1703" customFormat="false" ht="15" hidden="false" customHeight="false" outlineLevel="0" collapsed="false">
      <c r="A1703" s="0" t="n">
        <v>13</v>
      </c>
      <c r="B1703" s="0" t="n">
        <v>18200</v>
      </c>
      <c r="C1703" s="0" t="n">
        <v>14.303</v>
      </c>
      <c r="D1703" s="0" t="n">
        <v>5.8946</v>
      </c>
      <c r="E1703" s="0" t="n">
        <f aca="false">IFERROR((C1703-D1703)/C1703/'Project Inputs and Calcs'!$E$11,0)</f>
        <v>0.019595888974341</v>
      </c>
    </row>
    <row r="1704" customFormat="false" ht="15" hidden="false" customHeight="false" outlineLevel="0" collapsed="false">
      <c r="A1704" s="0" t="n">
        <v>13</v>
      </c>
      <c r="B1704" s="0" t="n">
        <v>18300</v>
      </c>
      <c r="C1704" s="0" t="n">
        <v>14.433</v>
      </c>
      <c r="D1704" s="0" t="n">
        <v>5.9736</v>
      </c>
      <c r="E1704" s="0" t="n">
        <f aca="false">IFERROR((C1704-D1704)/C1704/'Project Inputs and Calcs'!$E$11,0)</f>
        <v>0.019537171759163</v>
      </c>
    </row>
    <row r="1705" customFormat="false" ht="15" hidden="false" customHeight="false" outlineLevel="0" collapsed="false">
      <c r="A1705" s="0" t="n">
        <v>13</v>
      </c>
      <c r="B1705" s="0" t="n">
        <v>18400</v>
      </c>
      <c r="C1705" s="0" t="n">
        <v>14.562</v>
      </c>
      <c r="D1705" s="0" t="n">
        <v>6.053</v>
      </c>
      <c r="E1705" s="0" t="n">
        <f aca="false">IFERROR((C1705-D1705)/C1705/'Project Inputs and Calcs'!$E$11,0)</f>
        <v>0.0194776358558806</v>
      </c>
    </row>
    <row r="1706" customFormat="false" ht="15" hidden="false" customHeight="false" outlineLevel="0" collapsed="false">
      <c r="A1706" s="0" t="n">
        <v>13</v>
      </c>
      <c r="B1706" s="0" t="n">
        <v>18500</v>
      </c>
      <c r="C1706" s="0" t="n">
        <v>14.692</v>
      </c>
      <c r="D1706" s="0" t="n">
        <v>6.1329</v>
      </c>
      <c r="E1706" s="0" t="n">
        <f aca="false">IFERROR((C1706-D1706)/C1706/'Project Inputs and Calcs'!$E$11,0)</f>
        <v>0.0194189581631727</v>
      </c>
    </row>
    <row r="1707" customFormat="false" ht="15" hidden="false" customHeight="false" outlineLevel="0" collapsed="false">
      <c r="A1707" s="0" t="n">
        <v>13</v>
      </c>
      <c r="B1707" s="0" t="n">
        <v>18600</v>
      </c>
      <c r="C1707" s="0" t="n">
        <v>14.821</v>
      </c>
      <c r="D1707" s="0" t="n">
        <v>6.2133</v>
      </c>
      <c r="E1707" s="0" t="n">
        <f aca="false">IFERROR((C1707-D1707)/C1707/'Project Inputs and Calcs'!$E$11,0)</f>
        <v>0.0193592425162495</v>
      </c>
    </row>
    <row r="1708" customFormat="false" ht="15" hidden="false" customHeight="false" outlineLevel="0" collapsed="false">
      <c r="A1708" s="0" t="n">
        <v>13</v>
      </c>
      <c r="B1708" s="0" t="n">
        <v>18700</v>
      </c>
      <c r="C1708" s="0" t="n">
        <v>14.951</v>
      </c>
      <c r="D1708" s="0" t="n">
        <v>6.2941</v>
      </c>
      <c r="E1708" s="0" t="n">
        <f aca="false">IFERROR((C1708-D1708)/C1708/'Project Inputs and Calcs'!$E$11,0)</f>
        <v>0.0193006041959289</v>
      </c>
    </row>
    <row r="1709" customFormat="false" ht="15" hidden="false" customHeight="false" outlineLevel="0" collapsed="false">
      <c r="A1709" s="0" t="n">
        <v>13</v>
      </c>
      <c r="B1709" s="0" t="n">
        <v>18800</v>
      </c>
      <c r="C1709" s="0" t="n">
        <v>15.08</v>
      </c>
      <c r="D1709" s="0" t="n">
        <v>6.3755</v>
      </c>
      <c r="E1709" s="0" t="n">
        <f aca="false">IFERROR((C1709-D1709)/C1709/'Project Inputs and Calcs'!$E$11,0)</f>
        <v>0.0192407161803714</v>
      </c>
    </row>
    <row r="1710" customFormat="false" ht="15" hidden="false" customHeight="false" outlineLevel="0" collapsed="false">
      <c r="A1710" s="0" t="n">
        <v>13</v>
      </c>
      <c r="B1710" s="0" t="n">
        <v>18900</v>
      </c>
      <c r="C1710" s="0" t="n">
        <v>15.21</v>
      </c>
      <c r="D1710" s="0" t="n">
        <v>6.4574</v>
      </c>
      <c r="E1710" s="0" t="n">
        <f aca="false">IFERROR((C1710-D1710)/C1710/'Project Inputs and Calcs'!$E$11,0)</f>
        <v>0.0191816787201403</v>
      </c>
    </row>
    <row r="1711" customFormat="false" ht="15" hidden="false" customHeight="false" outlineLevel="0" collapsed="false">
      <c r="A1711" s="0" t="n">
        <v>13</v>
      </c>
      <c r="B1711" s="0" t="n">
        <v>19000</v>
      </c>
      <c r="C1711" s="0" t="n">
        <v>15.339</v>
      </c>
      <c r="D1711" s="0" t="n">
        <v>6.5397</v>
      </c>
      <c r="E1711" s="0" t="n">
        <f aca="false">IFERROR((C1711-D1711)/C1711/'Project Inputs and Calcs'!$E$11,0)</f>
        <v>0.019121846274203</v>
      </c>
    </row>
    <row r="1712" customFormat="false" ht="15" hidden="false" customHeight="false" outlineLevel="0" collapsed="false">
      <c r="A1712" s="0" t="n">
        <v>13</v>
      </c>
      <c r="B1712" s="0" t="n">
        <v>19100</v>
      </c>
      <c r="C1712" s="0" t="n">
        <v>15.468</v>
      </c>
      <c r="D1712" s="0" t="n">
        <v>6.6224</v>
      </c>
      <c r="E1712" s="0" t="n">
        <f aca="false">IFERROR((C1712-D1712)/C1712/'Project Inputs and Calcs'!$E$11,0)</f>
        <v>0.0190621498146712</v>
      </c>
    </row>
    <row r="1713" customFormat="false" ht="15" hidden="false" customHeight="false" outlineLevel="0" collapsed="false">
      <c r="A1713" s="0" t="n">
        <v>13</v>
      </c>
      <c r="B1713" s="0" t="n">
        <v>19200</v>
      </c>
      <c r="C1713" s="0" t="n">
        <v>15.598</v>
      </c>
      <c r="D1713" s="0" t="n">
        <v>6.7057</v>
      </c>
      <c r="E1713" s="0" t="n">
        <f aca="false">IFERROR((C1713-D1713)/C1713/'Project Inputs and Calcs'!$E$11,0)</f>
        <v>0.0190030773176048</v>
      </c>
    </row>
    <row r="1714" customFormat="false" ht="15" hidden="false" customHeight="false" outlineLevel="0" collapsed="false">
      <c r="A1714" s="0" t="n">
        <v>13</v>
      </c>
      <c r="B1714" s="0" t="n">
        <v>19300</v>
      </c>
      <c r="C1714" s="0" t="n">
        <v>15.727</v>
      </c>
      <c r="D1714" s="0" t="n">
        <v>6.7895</v>
      </c>
      <c r="E1714" s="0" t="n">
        <f aca="false">IFERROR((C1714-D1714)/C1714/'Project Inputs and Calcs'!$E$11,0)</f>
        <v>0.0189430067188063</v>
      </c>
    </row>
    <row r="1715" customFormat="false" ht="15" hidden="false" customHeight="false" outlineLevel="0" collapsed="false">
      <c r="A1715" s="0" t="n">
        <v>13</v>
      </c>
      <c r="B1715" s="0" t="n">
        <v>19400</v>
      </c>
      <c r="C1715" s="0" t="n">
        <v>15.856</v>
      </c>
      <c r="D1715" s="0" t="n">
        <v>6.8737</v>
      </c>
      <c r="E1715" s="0" t="n">
        <f aca="false">IFERROR((C1715-D1715)/C1715/'Project Inputs and Calcs'!$E$11,0)</f>
        <v>0.018883072653885</v>
      </c>
    </row>
    <row r="1716" customFormat="false" ht="15" hidden="false" customHeight="false" outlineLevel="0" collapsed="false">
      <c r="A1716" s="0" t="n">
        <v>13</v>
      </c>
      <c r="B1716" s="0" t="n">
        <v>19500</v>
      </c>
      <c r="C1716" s="0" t="n">
        <v>15.985</v>
      </c>
      <c r="D1716" s="0" t="n">
        <v>6.9583</v>
      </c>
      <c r="E1716" s="0" t="n">
        <f aca="false">IFERROR((C1716-D1716)/C1716/'Project Inputs and Calcs'!$E$11,0)</f>
        <v>0.0188232718173287</v>
      </c>
    </row>
    <row r="1717" customFormat="false" ht="15" hidden="false" customHeight="false" outlineLevel="0" collapsed="false">
      <c r="A1717" s="0" t="n">
        <v>13</v>
      </c>
      <c r="B1717" s="0" t="n">
        <v>19600</v>
      </c>
      <c r="C1717" s="0" t="n">
        <v>16.114</v>
      </c>
      <c r="D1717" s="0" t="n">
        <v>7.0434</v>
      </c>
      <c r="E1717" s="0" t="n">
        <f aca="false">IFERROR((C1717-D1717)/C1717/'Project Inputs and Calcs'!$E$11,0)</f>
        <v>0.0187633941500145</v>
      </c>
    </row>
    <row r="1718" customFormat="false" ht="15" hidden="false" customHeight="false" outlineLevel="0" collapsed="false">
      <c r="A1718" s="0" t="n">
        <v>13</v>
      </c>
      <c r="B1718" s="0" t="n">
        <v>19700</v>
      </c>
      <c r="C1718" s="0" t="n">
        <v>16.242</v>
      </c>
      <c r="D1718" s="0" t="n">
        <v>7.129</v>
      </c>
      <c r="E1718" s="0" t="n">
        <f aca="false">IFERROR((C1718-D1718)/C1718/'Project Inputs and Calcs'!$E$11,0)</f>
        <v>0.0187025407380044</v>
      </c>
    </row>
    <row r="1719" customFormat="false" ht="15" hidden="false" customHeight="false" outlineLevel="0" collapsed="false">
      <c r="A1719" s="0" t="n">
        <v>13</v>
      </c>
      <c r="B1719" s="0" t="n">
        <v>19800</v>
      </c>
      <c r="C1719" s="0" t="n">
        <v>16.371</v>
      </c>
      <c r="D1719" s="0" t="n">
        <v>7.2151</v>
      </c>
      <c r="E1719" s="0" t="n">
        <f aca="false">IFERROR((C1719-D1719)/C1719/'Project Inputs and Calcs'!$E$11,0)</f>
        <v>0.018642518274184</v>
      </c>
    </row>
    <row r="1720" customFormat="false" ht="15" hidden="false" customHeight="false" outlineLevel="0" collapsed="false">
      <c r="A1720" s="0" t="n">
        <v>13</v>
      </c>
      <c r="B1720" s="0" t="n">
        <v>19900</v>
      </c>
      <c r="C1720" s="0" t="n">
        <v>16.5</v>
      </c>
      <c r="D1720" s="0" t="n">
        <v>7.3016</v>
      </c>
      <c r="E1720" s="0" t="n">
        <f aca="false">IFERROR((C1720-D1720)/C1720/'Project Inputs and Calcs'!$E$11,0)</f>
        <v>0.0185826262626263</v>
      </c>
    </row>
    <row r="1721" customFormat="false" ht="15" hidden="false" customHeight="false" outlineLevel="0" collapsed="false">
      <c r="A1721" s="0" t="n">
        <v>13</v>
      </c>
      <c r="B1721" s="0" t="n">
        <v>20000</v>
      </c>
      <c r="C1721" s="0" t="n">
        <v>16.628</v>
      </c>
      <c r="D1721" s="0" t="n">
        <v>7.3886</v>
      </c>
      <c r="E1721" s="0" t="n">
        <f aca="false">IFERROR((C1721-D1721)/C1721/'Project Inputs and Calcs'!$E$11,0)</f>
        <v>0.0185217705075776</v>
      </c>
    </row>
    <row r="1722" customFormat="false" ht="15" hidden="false" customHeight="false" outlineLevel="0" collapsed="false">
      <c r="A1722" s="0" t="n">
        <v>14</v>
      </c>
      <c r="B1722" s="0" t="n">
        <v>1000</v>
      </c>
      <c r="C1722" s="0" t="s">
        <v>155</v>
      </c>
      <c r="D1722" s="0" t="s">
        <v>155</v>
      </c>
      <c r="E1722" s="0" t="n">
        <f aca="false">IFERROR((C1722-D1722)/C1722/'Project Inputs and Calcs'!$E$11,0)</f>
        <v>0</v>
      </c>
    </row>
    <row r="1723" customFormat="false" ht="15" hidden="false" customHeight="false" outlineLevel="0" collapsed="false">
      <c r="A1723" s="0" t="n">
        <v>14</v>
      </c>
      <c r="B1723" s="0" t="n">
        <v>1100</v>
      </c>
      <c r="C1723" s="0" t="s">
        <v>155</v>
      </c>
      <c r="D1723" s="0" t="s">
        <v>155</v>
      </c>
      <c r="E1723" s="0" t="n">
        <f aca="false">IFERROR((C1723-D1723)/C1723/'Project Inputs and Calcs'!$E$11,0)</f>
        <v>0</v>
      </c>
    </row>
    <row r="1724" customFormat="false" ht="15" hidden="false" customHeight="false" outlineLevel="0" collapsed="false">
      <c r="A1724" s="0" t="n">
        <v>14</v>
      </c>
      <c r="B1724" s="0" t="n">
        <v>1200</v>
      </c>
      <c r="C1724" s="0" t="s">
        <v>155</v>
      </c>
      <c r="D1724" s="0" t="s">
        <v>155</v>
      </c>
      <c r="E1724" s="0" t="n">
        <f aca="false">IFERROR((C1724-D1724)/C1724/'Project Inputs and Calcs'!$E$11,0)</f>
        <v>0</v>
      </c>
    </row>
    <row r="1725" customFormat="false" ht="15" hidden="false" customHeight="false" outlineLevel="0" collapsed="false">
      <c r="A1725" s="0" t="n">
        <v>14</v>
      </c>
      <c r="B1725" s="0" t="n">
        <v>1300</v>
      </c>
      <c r="C1725" s="0" t="s">
        <v>155</v>
      </c>
      <c r="D1725" s="0" t="s">
        <v>155</v>
      </c>
      <c r="E1725" s="0" t="n">
        <f aca="false">IFERROR((C1725-D1725)/C1725/'Project Inputs and Calcs'!$E$11,0)</f>
        <v>0</v>
      </c>
    </row>
    <row r="1726" customFormat="false" ht="15" hidden="false" customHeight="false" outlineLevel="0" collapsed="false">
      <c r="A1726" s="0" t="n">
        <v>14</v>
      </c>
      <c r="B1726" s="0" t="n">
        <v>1400</v>
      </c>
      <c r="C1726" s="0" t="s">
        <v>155</v>
      </c>
      <c r="D1726" s="0" t="s">
        <v>155</v>
      </c>
      <c r="E1726" s="0" t="n">
        <f aca="false">IFERROR((C1726-D1726)/C1726/'Project Inputs and Calcs'!$E$11,0)</f>
        <v>0</v>
      </c>
    </row>
    <row r="1727" customFormat="false" ht="15" hidden="false" customHeight="false" outlineLevel="0" collapsed="false">
      <c r="A1727" s="0" t="n">
        <v>14</v>
      </c>
      <c r="B1727" s="0" t="n">
        <v>1500</v>
      </c>
      <c r="C1727" s="0" t="s">
        <v>155</v>
      </c>
      <c r="D1727" s="0" t="s">
        <v>155</v>
      </c>
      <c r="E1727" s="0" t="n">
        <f aca="false">IFERROR((C1727-D1727)/C1727/'Project Inputs and Calcs'!$E$11,0)</f>
        <v>0</v>
      </c>
    </row>
    <row r="1728" customFormat="false" ht="15" hidden="false" customHeight="false" outlineLevel="0" collapsed="false">
      <c r="A1728" s="0" t="n">
        <v>14</v>
      </c>
      <c r="B1728" s="0" t="n">
        <v>1600</v>
      </c>
      <c r="C1728" s="0" t="s">
        <v>155</v>
      </c>
      <c r="D1728" s="0" t="s">
        <v>155</v>
      </c>
      <c r="E1728" s="0" t="n">
        <f aca="false">IFERROR((C1728-D1728)/C1728/'Project Inputs and Calcs'!$E$11,0)</f>
        <v>0</v>
      </c>
    </row>
    <row r="1729" customFormat="false" ht="15" hidden="false" customHeight="false" outlineLevel="0" collapsed="false">
      <c r="A1729" s="0" t="n">
        <v>14</v>
      </c>
      <c r="B1729" s="0" t="n">
        <v>1700</v>
      </c>
      <c r="C1729" s="0" t="s">
        <v>155</v>
      </c>
      <c r="D1729" s="0" t="s">
        <v>155</v>
      </c>
      <c r="E1729" s="0" t="n">
        <f aca="false">IFERROR((C1729-D1729)/C1729/'Project Inputs and Calcs'!$E$11,0)</f>
        <v>0</v>
      </c>
    </row>
    <row r="1730" customFormat="false" ht="15" hidden="false" customHeight="false" outlineLevel="0" collapsed="false">
      <c r="A1730" s="0" t="n">
        <v>14</v>
      </c>
      <c r="B1730" s="0" t="n">
        <v>1800</v>
      </c>
      <c r="C1730" s="0" t="s">
        <v>155</v>
      </c>
      <c r="D1730" s="0" t="s">
        <v>155</v>
      </c>
      <c r="E1730" s="0" t="n">
        <f aca="false">IFERROR((C1730-D1730)/C1730/'Project Inputs and Calcs'!$E$11,0)</f>
        <v>0</v>
      </c>
    </row>
    <row r="1731" customFormat="false" ht="15" hidden="false" customHeight="false" outlineLevel="0" collapsed="false">
      <c r="A1731" s="0" t="n">
        <v>14</v>
      </c>
      <c r="B1731" s="0" t="n">
        <v>1900</v>
      </c>
      <c r="C1731" s="0" t="s">
        <v>155</v>
      </c>
      <c r="D1731" s="0" t="s">
        <v>155</v>
      </c>
      <c r="E1731" s="0" t="n">
        <f aca="false">IFERROR((C1731-D1731)/C1731/'Project Inputs and Calcs'!$E$11,0)</f>
        <v>0</v>
      </c>
    </row>
    <row r="1732" customFormat="false" ht="15" hidden="false" customHeight="false" outlineLevel="0" collapsed="false">
      <c r="A1732" s="0" t="n">
        <v>14</v>
      </c>
      <c r="B1732" s="0" t="n">
        <v>2000</v>
      </c>
      <c r="C1732" s="0" t="s">
        <v>155</v>
      </c>
      <c r="D1732" s="0" t="s">
        <v>155</v>
      </c>
      <c r="E1732" s="0" t="n">
        <f aca="false">IFERROR((C1732-D1732)/C1732/'Project Inputs and Calcs'!$E$11,0)</f>
        <v>0</v>
      </c>
    </row>
    <row r="1733" customFormat="false" ht="15" hidden="false" customHeight="false" outlineLevel="0" collapsed="false">
      <c r="A1733" s="0" t="n">
        <v>14</v>
      </c>
      <c r="B1733" s="0" t="n">
        <v>2100</v>
      </c>
      <c r="C1733" s="0" t="s">
        <v>155</v>
      </c>
      <c r="D1733" s="0" t="s">
        <v>155</v>
      </c>
      <c r="E1733" s="0" t="n">
        <f aca="false">IFERROR((C1733-D1733)/C1733/'Project Inputs and Calcs'!$E$11,0)</f>
        <v>0</v>
      </c>
    </row>
    <row r="1734" customFormat="false" ht="15" hidden="false" customHeight="false" outlineLevel="0" collapsed="false">
      <c r="A1734" s="0" t="n">
        <v>14</v>
      </c>
      <c r="B1734" s="0" t="n">
        <v>2200</v>
      </c>
      <c r="C1734" s="0" t="s">
        <v>155</v>
      </c>
      <c r="D1734" s="0" t="s">
        <v>155</v>
      </c>
      <c r="E1734" s="0" t="n">
        <f aca="false">IFERROR((C1734-D1734)/C1734/'Project Inputs and Calcs'!$E$11,0)</f>
        <v>0</v>
      </c>
    </row>
    <row r="1735" customFormat="false" ht="15" hidden="false" customHeight="false" outlineLevel="0" collapsed="false">
      <c r="A1735" s="0" t="n">
        <v>14</v>
      </c>
      <c r="B1735" s="0" t="n">
        <v>2300</v>
      </c>
      <c r="C1735" s="0" t="s">
        <v>155</v>
      </c>
      <c r="D1735" s="0" t="s">
        <v>155</v>
      </c>
      <c r="E1735" s="0" t="n">
        <f aca="false">IFERROR((C1735-D1735)/C1735/'Project Inputs and Calcs'!$E$11,0)</f>
        <v>0</v>
      </c>
    </row>
    <row r="1736" customFormat="false" ht="15" hidden="false" customHeight="false" outlineLevel="0" collapsed="false">
      <c r="A1736" s="0" t="n">
        <v>14</v>
      </c>
      <c r="B1736" s="0" t="n">
        <v>2400</v>
      </c>
      <c r="C1736" s="0" t="s">
        <v>155</v>
      </c>
      <c r="D1736" s="0" t="s">
        <v>155</v>
      </c>
      <c r="E1736" s="0" t="n">
        <f aca="false">IFERROR((C1736-D1736)/C1736/'Project Inputs and Calcs'!$E$11,0)</f>
        <v>0</v>
      </c>
    </row>
    <row r="1737" customFormat="false" ht="15" hidden="false" customHeight="false" outlineLevel="0" collapsed="false">
      <c r="A1737" s="0" t="n">
        <v>14</v>
      </c>
      <c r="B1737" s="0" t="n">
        <v>2500</v>
      </c>
      <c r="C1737" s="0" t="n">
        <v>0.013902</v>
      </c>
      <c r="D1737" s="0" t="s">
        <v>155</v>
      </c>
      <c r="E1737" s="0" t="n">
        <f aca="false">IFERROR((C1737-D1737)/C1737/'Project Inputs and Calcs'!$E$11,0)</f>
        <v>0</v>
      </c>
    </row>
    <row r="1738" customFormat="false" ht="15" hidden="false" customHeight="false" outlineLevel="0" collapsed="false">
      <c r="A1738" s="0" t="n">
        <v>14</v>
      </c>
      <c r="B1738" s="0" t="n">
        <v>2600</v>
      </c>
      <c r="C1738" s="0" t="n">
        <v>0.02295</v>
      </c>
      <c r="D1738" s="0" t="s">
        <v>155</v>
      </c>
      <c r="E1738" s="0" t="n">
        <f aca="false">IFERROR((C1738-D1738)/C1738/'Project Inputs and Calcs'!$E$11,0)</f>
        <v>0</v>
      </c>
    </row>
    <row r="1739" customFormat="false" ht="15" hidden="false" customHeight="false" outlineLevel="0" collapsed="false">
      <c r="A1739" s="0" t="n">
        <v>14</v>
      </c>
      <c r="B1739" s="0" t="n">
        <v>2700</v>
      </c>
      <c r="C1739" s="0" t="n">
        <v>0.034189</v>
      </c>
      <c r="D1739" s="0" t="s">
        <v>155</v>
      </c>
      <c r="E1739" s="0" t="n">
        <f aca="false">IFERROR((C1739-D1739)/C1739/'Project Inputs and Calcs'!$E$11,0)</f>
        <v>0</v>
      </c>
    </row>
    <row r="1740" customFormat="false" ht="15" hidden="false" customHeight="false" outlineLevel="0" collapsed="false">
      <c r="A1740" s="0" t="n">
        <v>14</v>
      </c>
      <c r="B1740" s="0" t="n">
        <v>2800</v>
      </c>
      <c r="C1740" s="0" t="n">
        <v>0.047589</v>
      </c>
      <c r="D1740" s="0" t="s">
        <v>155</v>
      </c>
      <c r="E1740" s="0" t="n">
        <f aca="false">IFERROR((C1740-D1740)/C1740/'Project Inputs and Calcs'!$E$11,0)</f>
        <v>0</v>
      </c>
    </row>
    <row r="1741" customFormat="false" ht="15" hidden="false" customHeight="false" outlineLevel="0" collapsed="false">
      <c r="A1741" s="0" t="n">
        <v>14</v>
      </c>
      <c r="B1741" s="0" t="n">
        <v>2900</v>
      </c>
      <c r="C1741" s="0" t="n">
        <v>0.063145</v>
      </c>
      <c r="D1741" s="0" t="s">
        <v>155</v>
      </c>
      <c r="E1741" s="0" t="n">
        <f aca="false">IFERROR((C1741-D1741)/C1741/'Project Inputs and Calcs'!$E$11,0)</f>
        <v>0</v>
      </c>
    </row>
    <row r="1742" customFormat="false" ht="15" hidden="false" customHeight="false" outlineLevel="0" collapsed="false">
      <c r="A1742" s="0" t="n">
        <v>14</v>
      </c>
      <c r="B1742" s="0" t="n">
        <v>3000</v>
      </c>
      <c r="C1742" s="0" t="n">
        <v>0.080802</v>
      </c>
      <c r="D1742" s="0" t="s">
        <v>155</v>
      </c>
      <c r="E1742" s="0" t="n">
        <f aca="false">IFERROR((C1742-D1742)/C1742/'Project Inputs and Calcs'!$E$11,0)</f>
        <v>0</v>
      </c>
    </row>
    <row r="1743" customFormat="false" ht="15" hidden="false" customHeight="false" outlineLevel="0" collapsed="false">
      <c r="A1743" s="0" t="n">
        <v>14</v>
      </c>
      <c r="B1743" s="0" t="n">
        <v>3100</v>
      </c>
      <c r="C1743" s="0" t="n">
        <v>0.10053</v>
      </c>
      <c r="D1743" s="0" t="s">
        <v>155</v>
      </c>
      <c r="E1743" s="0" t="n">
        <f aca="false">IFERROR((C1743-D1743)/C1743/'Project Inputs and Calcs'!$E$11,0)</f>
        <v>0</v>
      </c>
    </row>
    <row r="1744" customFormat="false" ht="15" hidden="false" customHeight="false" outlineLevel="0" collapsed="false">
      <c r="A1744" s="0" t="n">
        <v>14</v>
      </c>
      <c r="B1744" s="0" t="n">
        <v>3200</v>
      </c>
      <c r="C1744" s="0" t="n">
        <v>0.12232</v>
      </c>
      <c r="D1744" s="0" t="s">
        <v>155</v>
      </c>
      <c r="E1744" s="0" t="n">
        <f aca="false">IFERROR((C1744-D1744)/C1744/'Project Inputs and Calcs'!$E$11,0)</f>
        <v>0</v>
      </c>
    </row>
    <row r="1745" customFormat="false" ht="15" hidden="false" customHeight="false" outlineLevel="0" collapsed="false">
      <c r="A1745" s="0" t="n">
        <v>14</v>
      </c>
      <c r="B1745" s="0" t="n">
        <v>3300</v>
      </c>
      <c r="C1745" s="0" t="n">
        <v>0.14614</v>
      </c>
      <c r="D1745" s="0" t="s">
        <v>155</v>
      </c>
      <c r="E1745" s="0" t="n">
        <f aca="false">IFERROR((C1745-D1745)/C1745/'Project Inputs and Calcs'!$E$11,0)</f>
        <v>0</v>
      </c>
    </row>
    <row r="1746" customFormat="false" ht="15" hidden="false" customHeight="false" outlineLevel="0" collapsed="false">
      <c r="A1746" s="0" t="n">
        <v>14</v>
      </c>
      <c r="B1746" s="0" t="n">
        <v>3400</v>
      </c>
      <c r="C1746" s="0" t="n">
        <v>0.17194</v>
      </c>
      <c r="D1746" s="0" t="n">
        <v>0.025553</v>
      </c>
      <c r="E1746" s="0" t="n">
        <f aca="false">IFERROR((C1746-D1746)/C1746/'Project Inputs and Calcs'!$E$11,0)</f>
        <v>0.028379473459734</v>
      </c>
    </row>
    <row r="1747" customFormat="false" ht="15" hidden="false" customHeight="false" outlineLevel="0" collapsed="false">
      <c r="A1747" s="0" t="n">
        <v>14</v>
      </c>
      <c r="B1747" s="0" t="n">
        <v>3500</v>
      </c>
      <c r="C1747" s="0" t="n">
        <v>0.19972</v>
      </c>
      <c r="D1747" s="0" t="n">
        <v>0.030057</v>
      </c>
      <c r="E1747" s="0" t="n">
        <f aca="false">IFERROR((C1747-D1747)/C1747/'Project Inputs and Calcs'!$E$11,0)</f>
        <v>0.028316810200948</v>
      </c>
    </row>
    <row r="1748" customFormat="false" ht="15" hidden="false" customHeight="false" outlineLevel="0" collapsed="false">
      <c r="A1748" s="0" t="n">
        <v>14</v>
      </c>
      <c r="B1748" s="0" t="n">
        <v>3600</v>
      </c>
      <c r="C1748" s="0" t="n">
        <v>0.22945</v>
      </c>
      <c r="D1748" s="0" t="n">
        <v>0.034964</v>
      </c>
      <c r="E1748" s="0" t="n">
        <f aca="false">IFERROR((C1748-D1748)/C1748/'Project Inputs and Calcs'!$E$11,0)</f>
        <v>0.0282539405825525</v>
      </c>
    </row>
    <row r="1749" customFormat="false" ht="15" hidden="false" customHeight="false" outlineLevel="0" collapsed="false">
      <c r="A1749" s="0" t="n">
        <v>14</v>
      </c>
      <c r="B1749" s="0" t="n">
        <v>3700</v>
      </c>
      <c r="C1749" s="0" t="n">
        <v>0.26108</v>
      </c>
      <c r="D1749" s="0" t="n">
        <v>0.040284</v>
      </c>
      <c r="E1749" s="0" t="n">
        <f aca="false">IFERROR((C1749-D1749)/C1749/'Project Inputs and Calcs'!$E$11,0)</f>
        <v>0.0281900822225627</v>
      </c>
    </row>
    <row r="1750" customFormat="false" ht="15" hidden="false" customHeight="false" outlineLevel="0" collapsed="false">
      <c r="A1750" s="0" t="n">
        <v>14</v>
      </c>
      <c r="B1750" s="0" t="n">
        <v>3800</v>
      </c>
      <c r="C1750" s="0" t="n">
        <v>0.29461</v>
      </c>
      <c r="D1750" s="0" t="n">
        <v>0.046018</v>
      </c>
      <c r="E1750" s="0" t="n">
        <f aca="false">IFERROR((C1750-D1750)/C1750/'Project Inputs and Calcs'!$E$11,0)</f>
        <v>0.028126675944469</v>
      </c>
    </row>
    <row r="1751" customFormat="false" ht="15" hidden="false" customHeight="false" outlineLevel="0" collapsed="false">
      <c r="A1751" s="0" t="n">
        <v>14</v>
      </c>
      <c r="B1751" s="0" t="n">
        <v>3900</v>
      </c>
      <c r="C1751" s="0" t="n">
        <v>0.33001</v>
      </c>
      <c r="D1751" s="0" t="n">
        <v>0.052188</v>
      </c>
      <c r="E1751" s="0" t="n">
        <f aca="false">IFERROR((C1751-D1751)/C1751/'Project Inputs and Calcs'!$E$11,0)</f>
        <v>0.028061977919861</v>
      </c>
    </row>
    <row r="1752" customFormat="false" ht="15" hidden="false" customHeight="false" outlineLevel="0" collapsed="false">
      <c r="A1752" s="0" t="n">
        <v>14</v>
      </c>
      <c r="B1752" s="0" t="n">
        <v>4000</v>
      </c>
      <c r="C1752" s="0" t="n">
        <v>0.36724</v>
      </c>
      <c r="D1752" s="0" t="n">
        <v>0.05879</v>
      </c>
      <c r="E1752" s="0" t="n">
        <f aca="false">IFERROR((C1752-D1752)/C1752/'Project Inputs and Calcs'!$E$11,0)</f>
        <v>0.0279971317576154</v>
      </c>
    </row>
    <row r="1753" customFormat="false" ht="15" hidden="false" customHeight="false" outlineLevel="0" collapsed="false">
      <c r="A1753" s="0" t="n">
        <v>14</v>
      </c>
      <c r="B1753" s="0" t="n">
        <v>4100</v>
      </c>
      <c r="C1753" s="0" t="n">
        <v>0.40629</v>
      </c>
      <c r="D1753" s="0" t="n">
        <v>0.065832</v>
      </c>
      <c r="E1753" s="0" t="n">
        <f aca="false">IFERROR((C1753-D1753)/C1753/'Project Inputs and Calcs'!$E$11,0)</f>
        <v>0.0279322651308179</v>
      </c>
    </row>
    <row r="1754" customFormat="false" ht="15" hidden="false" customHeight="false" outlineLevel="0" collapsed="false">
      <c r="A1754" s="0" t="n">
        <v>14</v>
      </c>
      <c r="B1754" s="0" t="n">
        <v>4200</v>
      </c>
      <c r="C1754" s="0" t="n">
        <v>0.44714</v>
      </c>
      <c r="D1754" s="0" t="n">
        <v>0.073322</v>
      </c>
      <c r="E1754" s="0" t="n">
        <f aca="false">IFERROR((C1754-D1754)/C1754/'Project Inputs and Calcs'!$E$11,0)</f>
        <v>0.0278673346155566</v>
      </c>
    </row>
    <row r="1755" customFormat="false" ht="15" hidden="false" customHeight="false" outlineLevel="0" collapsed="false">
      <c r="A1755" s="0" t="n">
        <v>14</v>
      </c>
      <c r="B1755" s="0" t="n">
        <v>4300</v>
      </c>
      <c r="C1755" s="0" t="n">
        <v>0.48974</v>
      </c>
      <c r="D1755" s="0" t="n">
        <v>0.081266</v>
      </c>
      <c r="E1755" s="0" t="n">
        <f aca="false">IFERROR((C1755-D1755)/C1755/'Project Inputs and Calcs'!$E$11,0)</f>
        <v>0.0278020990729775</v>
      </c>
    </row>
    <row r="1756" customFormat="false" ht="15" hidden="false" customHeight="false" outlineLevel="0" collapsed="false">
      <c r="A1756" s="0" t="n">
        <v>14</v>
      </c>
      <c r="B1756" s="0" t="n">
        <v>4400</v>
      </c>
      <c r="C1756" s="0" t="n">
        <v>0.50377</v>
      </c>
      <c r="D1756" s="0" t="n">
        <v>0.10285</v>
      </c>
      <c r="E1756" s="0" t="n">
        <f aca="false">IFERROR((C1756-D1756)/C1756/'Project Inputs and Calcs'!$E$11,0)</f>
        <v>0.0265279790380531</v>
      </c>
    </row>
    <row r="1757" customFormat="false" ht="15" hidden="false" customHeight="false" outlineLevel="0" collapsed="false">
      <c r="A1757" s="0" t="n">
        <v>14</v>
      </c>
      <c r="B1757" s="0" t="n">
        <v>4500</v>
      </c>
      <c r="C1757" s="0" t="n">
        <v>0.58017</v>
      </c>
      <c r="D1757" s="0" t="n">
        <v>0.098535</v>
      </c>
      <c r="E1757" s="0" t="n">
        <f aca="false">IFERROR((C1757-D1757)/C1757/'Project Inputs and Calcs'!$E$11,0)</f>
        <v>0.0276720616371064</v>
      </c>
    </row>
    <row r="1758" customFormat="false" ht="15" hidden="false" customHeight="false" outlineLevel="0" collapsed="false">
      <c r="A1758" s="0" t="n">
        <v>14</v>
      </c>
      <c r="B1758" s="0" t="n">
        <v>4600</v>
      </c>
      <c r="C1758" s="0" t="n">
        <v>0.62794</v>
      </c>
      <c r="D1758" s="0" t="n">
        <v>0.10788</v>
      </c>
      <c r="E1758" s="0" t="n">
        <f aca="false">IFERROR((C1758-D1758)/C1758/'Project Inputs and Calcs'!$E$11,0)</f>
        <v>0.0276066715503604</v>
      </c>
    </row>
    <row r="1759" customFormat="false" ht="15" hidden="false" customHeight="false" outlineLevel="0" collapsed="false">
      <c r="A1759" s="0" t="n">
        <v>14</v>
      </c>
      <c r="B1759" s="0" t="n">
        <v>4700</v>
      </c>
      <c r="C1759" s="0" t="n">
        <v>0.67737</v>
      </c>
      <c r="D1759" s="0" t="n">
        <v>0.11771</v>
      </c>
      <c r="E1759" s="0" t="n">
        <f aca="false">IFERROR((C1759-D1759)/C1759/'Project Inputs and Calcs'!$E$11,0)</f>
        <v>0.0275408319431527</v>
      </c>
    </row>
    <row r="1760" customFormat="false" ht="15" hidden="false" customHeight="false" outlineLevel="0" collapsed="false">
      <c r="A1760" s="0" t="n">
        <v>14</v>
      </c>
      <c r="B1760" s="0" t="n">
        <v>4800</v>
      </c>
      <c r="C1760" s="0" t="n">
        <v>0.72848</v>
      </c>
      <c r="D1760" s="0" t="n">
        <v>0.12802</v>
      </c>
      <c r="E1760" s="0" t="n">
        <f aca="false">IFERROR((C1760-D1760)/C1760/'Project Inputs and Calcs'!$E$11,0)</f>
        <v>0.0274754740464163</v>
      </c>
    </row>
    <row r="1761" customFormat="false" ht="15" hidden="false" customHeight="false" outlineLevel="0" collapsed="false">
      <c r="A1761" s="0" t="n">
        <v>14</v>
      </c>
      <c r="B1761" s="0" t="n">
        <v>4900</v>
      </c>
      <c r="C1761" s="0" t="n">
        <v>0.7812</v>
      </c>
      <c r="D1761" s="0" t="n">
        <v>0.13882</v>
      </c>
      <c r="E1761" s="0" t="n">
        <f aca="false">IFERROR((C1761-D1761)/C1761/'Project Inputs and Calcs'!$E$11,0)</f>
        <v>0.0274099675712579</v>
      </c>
    </row>
    <row r="1762" customFormat="false" ht="15" hidden="false" customHeight="false" outlineLevel="0" collapsed="false">
      <c r="A1762" s="0" t="n">
        <v>14</v>
      </c>
      <c r="B1762" s="0" t="n">
        <v>5000</v>
      </c>
      <c r="C1762" s="0" t="n">
        <v>0.83551</v>
      </c>
      <c r="D1762" s="0" t="n">
        <v>0.15012</v>
      </c>
      <c r="E1762" s="0" t="n">
        <f aca="false">IFERROR((C1762-D1762)/C1762/'Project Inputs and Calcs'!$E$11,0)</f>
        <v>0.0273441770096508</v>
      </c>
    </row>
    <row r="1763" customFormat="false" ht="15" hidden="false" customHeight="false" outlineLevel="0" collapsed="false">
      <c r="A1763" s="0" t="n">
        <v>14</v>
      </c>
      <c r="B1763" s="0" t="n">
        <v>5100</v>
      </c>
      <c r="C1763" s="0" t="n">
        <v>0.89144</v>
      </c>
      <c r="D1763" s="0" t="n">
        <v>0.16192</v>
      </c>
      <c r="E1763" s="0" t="n">
        <f aca="false">IFERROR((C1763-D1763)/C1763/'Project Inputs and Calcs'!$E$11,0)</f>
        <v>0.0272787101020072</v>
      </c>
    </row>
    <row r="1764" customFormat="false" ht="15" hidden="false" customHeight="false" outlineLevel="0" collapsed="false">
      <c r="A1764" s="0" t="n">
        <v>14</v>
      </c>
      <c r="B1764" s="0" t="n">
        <v>5200</v>
      </c>
      <c r="C1764" s="0" t="n">
        <v>0.94893</v>
      </c>
      <c r="D1764" s="0" t="n">
        <v>0.17423</v>
      </c>
      <c r="E1764" s="0" t="n">
        <f aca="false">IFERROR((C1764-D1764)/C1764/'Project Inputs and Calcs'!$E$11,0)</f>
        <v>0.0272131066920988</v>
      </c>
    </row>
    <row r="1765" customFormat="false" ht="15" hidden="false" customHeight="false" outlineLevel="0" collapsed="false">
      <c r="A1765" s="0" t="n">
        <v>14</v>
      </c>
      <c r="B1765" s="0" t="n">
        <v>5300</v>
      </c>
      <c r="C1765" s="0" t="n">
        <v>1.0079</v>
      </c>
      <c r="D1765" s="0" t="n">
        <v>0.18706</v>
      </c>
      <c r="E1765" s="0" t="n">
        <f aca="false">IFERROR((C1765-D1765)/C1765/'Project Inputs and Calcs'!$E$11,0)</f>
        <v>0.0271468730363462</v>
      </c>
    </row>
    <row r="1766" customFormat="false" ht="15" hidden="false" customHeight="false" outlineLevel="0" collapsed="false">
      <c r="A1766" s="0" t="n">
        <v>14</v>
      </c>
      <c r="B1766" s="0" t="n">
        <v>5400</v>
      </c>
      <c r="C1766" s="0" t="n">
        <v>1.0685</v>
      </c>
      <c r="D1766" s="0" t="n">
        <v>0.20041</v>
      </c>
      <c r="E1766" s="0" t="n">
        <f aca="false">IFERROR((C1766-D1766)/C1766/'Project Inputs and Calcs'!$E$11,0)</f>
        <v>0.0270812665730775</v>
      </c>
    </row>
    <row r="1767" customFormat="false" ht="15" hidden="false" customHeight="false" outlineLevel="0" collapsed="false">
      <c r="A1767" s="0" t="n">
        <v>14</v>
      </c>
      <c r="B1767" s="0" t="n">
        <v>5500</v>
      </c>
      <c r="C1767" s="0" t="n">
        <v>1.1305</v>
      </c>
      <c r="D1767" s="0" t="n">
        <v>0.21429</v>
      </c>
      <c r="E1767" s="0" t="n">
        <f aca="false">IFERROR((C1767-D1767)/C1767/'Project Inputs and Calcs'!$E$11,0)</f>
        <v>0.027014890166593</v>
      </c>
    </row>
    <row r="1768" customFormat="false" ht="15" hidden="false" customHeight="false" outlineLevel="0" collapsed="false">
      <c r="A1768" s="0" t="n">
        <v>14</v>
      </c>
      <c r="B1768" s="0" t="n">
        <v>5600</v>
      </c>
      <c r="C1768" s="0" t="n">
        <v>1.1941</v>
      </c>
      <c r="D1768" s="0" t="n">
        <v>0.22868</v>
      </c>
      <c r="E1768" s="0" t="n">
        <f aca="false">IFERROR((C1768-D1768)/C1768/'Project Inputs and Calcs'!$E$11,0)</f>
        <v>0.0269497250369874</v>
      </c>
    </row>
    <row r="1769" customFormat="false" ht="15" hidden="false" customHeight="false" outlineLevel="0" collapsed="false">
      <c r="A1769" s="0" t="n">
        <v>14</v>
      </c>
      <c r="B1769" s="0" t="n">
        <v>5700</v>
      </c>
      <c r="C1769" s="0" t="n">
        <v>1.259</v>
      </c>
      <c r="D1769" s="0" t="n">
        <v>0.24362</v>
      </c>
      <c r="E1769" s="0" t="n">
        <f aca="false">IFERROR((C1769-D1769)/C1769/'Project Inputs and Calcs'!$E$11,0)</f>
        <v>0.0268832406671962</v>
      </c>
    </row>
    <row r="1770" customFormat="false" ht="15" hidden="false" customHeight="false" outlineLevel="0" collapsed="false">
      <c r="A1770" s="0" t="n">
        <v>14</v>
      </c>
      <c r="B1770" s="0" t="n">
        <v>5800</v>
      </c>
      <c r="C1770" s="0" t="n">
        <v>1.3255</v>
      </c>
      <c r="D1770" s="0" t="n">
        <v>0.25909</v>
      </c>
      <c r="E1770" s="0" t="n">
        <f aca="false">IFERROR((C1770-D1770)/C1770/'Project Inputs and Calcs'!$E$11,0)</f>
        <v>0.026817804602037</v>
      </c>
    </row>
    <row r="1771" customFormat="false" ht="15" hidden="false" customHeight="false" outlineLevel="0" collapsed="false">
      <c r="A1771" s="0" t="n">
        <v>14</v>
      </c>
      <c r="B1771" s="0" t="n">
        <v>5900</v>
      </c>
      <c r="C1771" s="0" t="n">
        <v>1.3933</v>
      </c>
      <c r="D1771" s="0" t="n">
        <v>0.2751</v>
      </c>
      <c r="E1771" s="0" t="n">
        <f aca="false">IFERROR((C1771-D1771)/C1771/'Project Inputs and Calcs'!$E$11,0)</f>
        <v>0.0267518361683294</v>
      </c>
    </row>
    <row r="1772" customFormat="false" ht="15" hidden="false" customHeight="false" outlineLevel="0" collapsed="false">
      <c r="A1772" s="0" t="n">
        <v>14</v>
      </c>
      <c r="B1772" s="0" t="n">
        <v>6000</v>
      </c>
      <c r="C1772" s="0" t="n">
        <v>1.4535</v>
      </c>
      <c r="D1772" s="0" t="n">
        <v>0.29576</v>
      </c>
      <c r="E1772" s="0" t="n">
        <f aca="false">IFERROR((C1772-D1772)/C1772/'Project Inputs and Calcs'!$E$11,0)</f>
        <v>0.0265506249283339</v>
      </c>
    </row>
    <row r="1773" customFormat="false" ht="15" hidden="false" customHeight="false" outlineLevel="0" collapsed="false">
      <c r="A1773" s="0" t="n">
        <v>14</v>
      </c>
      <c r="B1773" s="0" t="n">
        <v>6100</v>
      </c>
      <c r="C1773" s="0" t="n">
        <v>1.5332</v>
      </c>
      <c r="D1773" s="0" t="n">
        <v>0.3088</v>
      </c>
      <c r="E1773" s="0" t="n">
        <f aca="false">IFERROR((C1773-D1773)/C1773/'Project Inputs and Calcs'!$E$11,0)</f>
        <v>0.0266197060613966</v>
      </c>
    </row>
    <row r="1774" customFormat="false" ht="15" hidden="false" customHeight="false" outlineLevel="0" collapsed="false">
      <c r="A1774" s="0" t="n">
        <v>14</v>
      </c>
      <c r="B1774" s="0" t="n">
        <v>6200</v>
      </c>
      <c r="C1774" s="0" t="n">
        <v>1.6052</v>
      </c>
      <c r="D1774" s="0" t="n">
        <v>0.32646</v>
      </c>
      <c r="E1774" s="0" t="n">
        <f aca="false">IFERROR((C1774-D1774)/C1774/'Project Inputs and Calcs'!$E$11,0)</f>
        <v>0.026554115790348</v>
      </c>
    </row>
    <row r="1775" customFormat="false" ht="15" hidden="false" customHeight="false" outlineLevel="0" collapsed="false">
      <c r="A1775" s="0" t="n">
        <v>14</v>
      </c>
      <c r="B1775" s="0" t="n">
        <v>6300</v>
      </c>
      <c r="C1775" s="0" t="n">
        <v>1.6785</v>
      </c>
      <c r="D1775" s="0" t="n">
        <v>0.3447</v>
      </c>
      <c r="E1775" s="0" t="n">
        <f aca="false">IFERROR((C1775-D1775)/C1775/'Project Inputs and Calcs'!$E$11,0)</f>
        <v>0.0264879356568365</v>
      </c>
    </row>
    <row r="1776" customFormat="false" ht="15" hidden="false" customHeight="false" outlineLevel="0" collapsed="false">
      <c r="A1776" s="0" t="n">
        <v>14</v>
      </c>
      <c r="B1776" s="0" t="n">
        <v>6400</v>
      </c>
      <c r="C1776" s="0" t="n">
        <v>1.7532</v>
      </c>
      <c r="D1776" s="0" t="n">
        <v>0.3635</v>
      </c>
      <c r="E1776" s="0" t="n">
        <f aca="false">IFERROR((C1776-D1776)/C1776/'Project Inputs and Calcs'!$E$11,0)</f>
        <v>0.0264221613810936</v>
      </c>
    </row>
    <row r="1777" customFormat="false" ht="15" hidden="false" customHeight="false" outlineLevel="0" collapsed="false">
      <c r="A1777" s="0" t="n">
        <v>14</v>
      </c>
      <c r="B1777" s="0" t="n">
        <v>6500</v>
      </c>
      <c r="C1777" s="0" t="n">
        <v>1.8292</v>
      </c>
      <c r="D1777" s="0" t="n">
        <v>0.38285</v>
      </c>
      <c r="E1777" s="0" t="n">
        <f aca="false">IFERROR((C1777-D1777)/C1777/'Project Inputs and Calcs'!$E$11,0)</f>
        <v>0.0263566950943946</v>
      </c>
    </row>
    <row r="1778" customFormat="false" ht="15" hidden="false" customHeight="false" outlineLevel="0" collapsed="false">
      <c r="A1778" s="0" t="n">
        <v>14</v>
      </c>
      <c r="B1778" s="0" t="n">
        <v>6600</v>
      </c>
      <c r="C1778" s="0" t="n">
        <v>1.9065</v>
      </c>
      <c r="D1778" s="0" t="n">
        <v>0.37826</v>
      </c>
      <c r="E1778" s="0" t="n">
        <f aca="false">IFERROR((C1778-D1778)/C1778/'Project Inputs and Calcs'!$E$11,0)</f>
        <v>0.0267198181659236</v>
      </c>
    </row>
    <row r="1779" customFormat="false" ht="15" hidden="false" customHeight="false" outlineLevel="0" collapsed="false">
      <c r="A1779" s="0" t="n">
        <v>14</v>
      </c>
      <c r="B1779" s="0" t="n">
        <v>6700</v>
      </c>
      <c r="C1779" s="0" t="n">
        <v>1.985</v>
      </c>
      <c r="D1779" s="0" t="n">
        <v>0.42331</v>
      </c>
      <c r="E1779" s="0" t="n">
        <f aca="false">IFERROR((C1779-D1779)/C1779/'Project Inputs and Calcs'!$E$11,0)</f>
        <v>0.0262248530646516</v>
      </c>
    </row>
    <row r="1780" customFormat="false" ht="15" hidden="false" customHeight="false" outlineLevel="0" collapsed="false">
      <c r="A1780" s="0" t="n">
        <v>14</v>
      </c>
      <c r="B1780" s="0" t="n">
        <v>6800</v>
      </c>
      <c r="C1780" s="0" t="n">
        <v>2.0648</v>
      </c>
      <c r="D1780" s="0" t="n">
        <v>0.44441</v>
      </c>
      <c r="E1780" s="0" t="n">
        <f aca="false">IFERROR((C1780-D1780)/C1780/'Project Inputs and Calcs'!$E$11,0)</f>
        <v>0.0261589500193723</v>
      </c>
    </row>
    <row r="1781" customFormat="false" ht="15" hidden="false" customHeight="false" outlineLevel="0" collapsed="false">
      <c r="A1781" s="0" t="n">
        <v>14</v>
      </c>
      <c r="B1781" s="0" t="n">
        <v>6900</v>
      </c>
      <c r="C1781" s="0" t="n">
        <v>2.1459</v>
      </c>
      <c r="D1781" s="0" t="n">
        <v>0.46609</v>
      </c>
      <c r="E1781" s="0" t="n">
        <f aca="false">IFERROR((C1781-D1781)/C1781/'Project Inputs and Calcs'!$E$11,0)</f>
        <v>0.0260933252559144</v>
      </c>
    </row>
    <row r="1782" customFormat="false" ht="15" hidden="false" customHeight="false" outlineLevel="0" collapsed="false">
      <c r="A1782" s="0" t="n">
        <v>14</v>
      </c>
      <c r="B1782" s="0" t="n">
        <v>7000</v>
      </c>
      <c r="C1782" s="0" t="n">
        <v>2.2281</v>
      </c>
      <c r="D1782" s="0" t="n">
        <v>0.48834</v>
      </c>
      <c r="E1782" s="0" t="n">
        <f aca="false">IFERROR((C1782-D1782)/C1782/'Project Inputs and Calcs'!$E$11,0)</f>
        <v>0.0260275571114402</v>
      </c>
    </row>
    <row r="1783" customFormat="false" ht="15" hidden="false" customHeight="false" outlineLevel="0" collapsed="false">
      <c r="A1783" s="0" t="n">
        <v>14</v>
      </c>
      <c r="B1783" s="0" t="n">
        <v>7100</v>
      </c>
      <c r="C1783" s="0" t="n">
        <v>2.3116</v>
      </c>
      <c r="D1783" s="0" t="n">
        <v>0.51119</v>
      </c>
      <c r="E1783" s="0" t="n">
        <f aca="false">IFERROR((C1783-D1783)/C1783/'Project Inputs and Calcs'!$E$11,0)</f>
        <v>0.0259619599700063</v>
      </c>
    </row>
    <row r="1784" customFormat="false" ht="15" hidden="false" customHeight="false" outlineLevel="0" collapsed="false">
      <c r="A1784" s="0" t="n">
        <v>14</v>
      </c>
      <c r="B1784" s="0" t="n">
        <v>7200</v>
      </c>
      <c r="C1784" s="0" t="n">
        <v>2.3963</v>
      </c>
      <c r="D1784" s="0" t="n">
        <v>0.5073</v>
      </c>
      <c r="E1784" s="0" t="n">
        <f aca="false">IFERROR((C1784-D1784)/C1784/'Project Inputs and Calcs'!$E$11,0)</f>
        <v>0.0262766209016679</v>
      </c>
    </row>
    <row r="1785" customFormat="false" ht="15" hidden="false" customHeight="false" outlineLevel="0" collapsed="false">
      <c r="A1785" s="0" t="n">
        <v>14</v>
      </c>
      <c r="B1785" s="0" t="n">
        <v>7300</v>
      </c>
      <c r="C1785" s="0" t="n">
        <v>2.4717</v>
      </c>
      <c r="D1785" s="0" t="n">
        <v>0.5635</v>
      </c>
      <c r="E1785" s="0" t="n">
        <f aca="false">IFERROR((C1785-D1785)/C1785/'Project Inputs and Calcs'!$E$11,0)</f>
        <v>0.0257339752666855</v>
      </c>
    </row>
    <row r="1786" customFormat="false" ht="15" hidden="false" customHeight="false" outlineLevel="0" collapsed="false">
      <c r="A1786" s="0" t="n">
        <v>14</v>
      </c>
      <c r="B1786" s="0" t="n">
        <v>7400</v>
      </c>
      <c r="C1786" s="0" t="n">
        <v>2.5691</v>
      </c>
      <c r="D1786" s="0" t="n">
        <v>0.58332</v>
      </c>
      <c r="E1786" s="0" t="n">
        <f aca="false">IFERROR((C1786-D1786)/C1786/'Project Inputs and Calcs'!$E$11,0)</f>
        <v>0.0257649241628067</v>
      </c>
    </row>
    <row r="1787" customFormat="false" ht="15" hidden="false" customHeight="false" outlineLevel="0" collapsed="false">
      <c r="A1787" s="0" t="n">
        <v>14</v>
      </c>
      <c r="B1787" s="0" t="n">
        <v>7500</v>
      </c>
      <c r="C1787" s="0" t="n">
        <v>2.6572</v>
      </c>
      <c r="D1787" s="0" t="n">
        <v>0.60854</v>
      </c>
      <c r="E1787" s="0" t="n">
        <f aca="false">IFERROR((C1787-D1787)/C1787/'Project Inputs and Calcs'!$E$11,0)</f>
        <v>0.0256994831652366</v>
      </c>
    </row>
    <row r="1788" customFormat="false" ht="15" hidden="false" customHeight="false" outlineLevel="0" collapsed="false">
      <c r="A1788" s="0" t="n">
        <v>14</v>
      </c>
      <c r="B1788" s="0" t="n">
        <v>7600</v>
      </c>
      <c r="C1788" s="0" t="n">
        <v>2.7464</v>
      </c>
      <c r="D1788" s="0" t="n">
        <v>0.63438</v>
      </c>
      <c r="E1788" s="0" t="n">
        <f aca="false">IFERROR((C1788-D1788)/C1788/'Project Inputs and Calcs'!$E$11,0)</f>
        <v>0.0256337993979998</v>
      </c>
    </row>
    <row r="1789" customFormat="false" ht="15" hidden="false" customHeight="false" outlineLevel="0" collapsed="false">
      <c r="A1789" s="0" t="n">
        <v>14</v>
      </c>
      <c r="B1789" s="0" t="n">
        <v>7700</v>
      </c>
      <c r="C1789" s="0" t="n">
        <v>2.8368</v>
      </c>
      <c r="D1789" s="0" t="n">
        <v>0.66082</v>
      </c>
      <c r="E1789" s="0" t="n">
        <f aca="false">IFERROR((C1789-D1789)/C1789/'Project Inputs and Calcs'!$E$11,0)</f>
        <v>0.0255684809174657</v>
      </c>
    </row>
    <row r="1790" customFormat="false" ht="15" hidden="false" customHeight="false" outlineLevel="0" collapsed="false">
      <c r="A1790" s="0" t="n">
        <v>14</v>
      </c>
      <c r="B1790" s="0" t="n">
        <v>7800</v>
      </c>
      <c r="C1790" s="0" t="n">
        <v>2.9283</v>
      </c>
      <c r="D1790" s="0" t="n">
        <v>0.68785</v>
      </c>
      <c r="E1790" s="0" t="n">
        <f aca="false">IFERROR((C1790-D1790)/C1790/'Project Inputs and Calcs'!$E$11,0)</f>
        <v>0.0255034206422384</v>
      </c>
    </row>
    <row r="1791" customFormat="false" ht="15" hidden="false" customHeight="false" outlineLevel="0" collapsed="false">
      <c r="A1791" s="0" t="n">
        <v>14</v>
      </c>
      <c r="B1791" s="0" t="n">
        <v>7900</v>
      </c>
      <c r="C1791" s="0" t="n">
        <v>3.0208</v>
      </c>
      <c r="D1791" s="0" t="n">
        <v>0.71552</v>
      </c>
      <c r="E1791" s="0" t="n">
        <f aca="false">IFERROR((C1791-D1791)/C1791/'Project Inputs and Calcs'!$E$11,0)</f>
        <v>0.0254378531073446</v>
      </c>
    </row>
    <row r="1792" customFormat="false" ht="15" hidden="false" customHeight="false" outlineLevel="0" collapsed="false">
      <c r="A1792" s="0" t="n">
        <v>14</v>
      </c>
      <c r="B1792" s="0" t="n">
        <v>8000</v>
      </c>
      <c r="C1792" s="0" t="n">
        <v>3.1144</v>
      </c>
      <c r="D1792" s="0" t="n">
        <v>0.74379</v>
      </c>
      <c r="E1792" s="0" t="n">
        <f aca="false">IFERROR((C1792-D1792)/C1792/'Project Inputs and Calcs'!$E$11,0)</f>
        <v>0.0253725704255501</v>
      </c>
    </row>
    <row r="1793" customFormat="false" ht="15" hidden="false" customHeight="false" outlineLevel="0" collapsed="false">
      <c r="A1793" s="0" t="n">
        <v>14</v>
      </c>
      <c r="B1793" s="0" t="n">
        <v>8100</v>
      </c>
      <c r="C1793" s="0" t="n">
        <v>3.209</v>
      </c>
      <c r="D1793" s="0" t="n">
        <v>0.77268</v>
      </c>
      <c r="E1793" s="0" t="n">
        <f aca="false">IFERROR((C1793-D1793)/C1793/'Project Inputs and Calcs'!$E$11,0)</f>
        <v>0.0253071569543991</v>
      </c>
    </row>
    <row r="1794" customFormat="false" ht="15" hidden="false" customHeight="false" outlineLevel="0" collapsed="false">
      <c r="A1794" s="0" t="n">
        <v>14</v>
      </c>
      <c r="B1794" s="0" t="n">
        <v>8200</v>
      </c>
      <c r="C1794" s="0" t="n">
        <v>3.3047</v>
      </c>
      <c r="D1794" s="0" t="n">
        <v>0.80217</v>
      </c>
      <c r="E1794" s="0" t="n">
        <f aca="false">IFERROR((C1794-D1794)/C1794/'Project Inputs and Calcs'!$E$11,0)</f>
        <v>0.025242129895805</v>
      </c>
    </row>
    <row r="1795" customFormat="false" ht="15" hidden="false" customHeight="false" outlineLevel="0" collapsed="false">
      <c r="A1795" s="0" t="n">
        <v>14</v>
      </c>
      <c r="B1795" s="0" t="n">
        <v>8300</v>
      </c>
      <c r="C1795" s="0" t="n">
        <v>3.4013</v>
      </c>
      <c r="D1795" s="0" t="n">
        <v>0.83228</v>
      </c>
      <c r="E1795" s="0" t="n">
        <f aca="false">IFERROR((C1795-D1795)/C1795/'Project Inputs and Calcs'!$E$11,0)</f>
        <v>0.0251768441478258</v>
      </c>
    </row>
    <row r="1796" customFormat="false" ht="15" hidden="false" customHeight="false" outlineLevel="0" collapsed="false">
      <c r="A1796" s="0" t="n">
        <v>14</v>
      </c>
      <c r="B1796" s="0" t="n">
        <v>8400</v>
      </c>
      <c r="C1796" s="0" t="n">
        <v>3.4991</v>
      </c>
      <c r="D1796" s="0" t="n">
        <v>0.863</v>
      </c>
      <c r="E1796" s="0" t="n">
        <f aca="false">IFERROR((C1796-D1796)/C1796/'Project Inputs and Calcs'!$E$11,0)</f>
        <v>0.0251121717012946</v>
      </c>
    </row>
    <row r="1797" customFormat="false" ht="15" hidden="false" customHeight="false" outlineLevel="0" collapsed="false">
      <c r="A1797" s="0" t="n">
        <v>14</v>
      </c>
      <c r="B1797" s="0" t="n">
        <v>8500</v>
      </c>
      <c r="C1797" s="0" t="n">
        <v>3.5977</v>
      </c>
      <c r="D1797" s="0" t="n">
        <v>0.89437</v>
      </c>
      <c r="E1797" s="0" t="n">
        <f aca="false">IFERROR((C1797-D1797)/C1797/'Project Inputs and Calcs'!$E$11,0)</f>
        <v>0.0250468354782222</v>
      </c>
    </row>
    <row r="1798" customFormat="false" ht="15" hidden="false" customHeight="false" outlineLevel="0" collapsed="false">
      <c r="A1798" s="0" t="n">
        <v>14</v>
      </c>
      <c r="B1798" s="0" t="n">
        <v>8600</v>
      </c>
      <c r="C1798" s="0" t="n">
        <v>3.6973</v>
      </c>
      <c r="D1798" s="0" t="n">
        <v>0.92635</v>
      </c>
      <c r="E1798" s="0" t="n">
        <f aca="false">IFERROR((C1798-D1798)/C1798/'Project Inputs and Calcs'!$E$11,0)</f>
        <v>0.0249817434343981</v>
      </c>
    </row>
    <row r="1799" customFormat="false" ht="15" hidden="false" customHeight="false" outlineLevel="0" collapsed="false">
      <c r="A1799" s="0" t="n">
        <v>14</v>
      </c>
      <c r="B1799" s="0" t="n">
        <v>8700</v>
      </c>
      <c r="C1799" s="0" t="n">
        <v>3.7979</v>
      </c>
      <c r="D1799" s="0" t="n">
        <v>0.95895</v>
      </c>
      <c r="E1799" s="0" t="n">
        <f aca="false">IFERROR((C1799-D1799)/C1799/'Project Inputs and Calcs'!$E$11,0)</f>
        <v>0.0249168400080746</v>
      </c>
    </row>
    <row r="1800" customFormat="false" ht="15" hidden="false" customHeight="false" outlineLevel="0" collapsed="false">
      <c r="A1800" s="0" t="n">
        <v>14</v>
      </c>
      <c r="B1800" s="0" t="n">
        <v>8800</v>
      </c>
      <c r="C1800" s="0" t="n">
        <v>3.8995</v>
      </c>
      <c r="D1800" s="0" t="n">
        <v>0.99217</v>
      </c>
      <c r="E1800" s="0" t="n">
        <f aca="false">IFERROR((C1800-D1800)/C1800/'Project Inputs and Calcs'!$E$11,0)</f>
        <v>0.0248521605334017</v>
      </c>
    </row>
    <row r="1801" customFormat="false" ht="15" hidden="false" customHeight="false" outlineLevel="0" collapsed="false">
      <c r="A1801" s="0" t="n">
        <v>14</v>
      </c>
      <c r="B1801" s="0" t="n">
        <v>8900</v>
      </c>
      <c r="C1801" s="0" t="n">
        <v>4.0019</v>
      </c>
      <c r="D1801" s="0" t="n">
        <v>1.026</v>
      </c>
      <c r="E1801" s="0" t="n">
        <f aca="false">IFERROR((C1801-D1801)/C1801/'Project Inputs and Calcs'!$E$11,0)</f>
        <v>0.0247873926551555</v>
      </c>
    </row>
    <row r="1802" customFormat="false" ht="15" hidden="false" customHeight="false" outlineLevel="0" collapsed="false">
      <c r="A1802" s="0" t="n">
        <v>14</v>
      </c>
      <c r="B1802" s="0" t="n">
        <v>9000</v>
      </c>
      <c r="C1802" s="0" t="n">
        <v>4.1053</v>
      </c>
      <c r="D1802" s="0" t="n">
        <v>1.0605</v>
      </c>
      <c r="E1802" s="0" t="n">
        <f aca="false">IFERROR((C1802-D1802)/C1802/'Project Inputs and Calcs'!$E$11,0)</f>
        <v>0.0247225131740271</v>
      </c>
    </row>
    <row r="1803" customFormat="false" ht="15" hidden="false" customHeight="false" outlineLevel="0" collapsed="false">
      <c r="A1803" s="0" t="n">
        <v>14</v>
      </c>
      <c r="B1803" s="0" t="n">
        <v>9100</v>
      </c>
      <c r="C1803" s="0" t="n">
        <v>4.2097</v>
      </c>
      <c r="D1803" s="0" t="n">
        <v>1.0956</v>
      </c>
      <c r="E1803" s="0" t="n">
        <f aca="false">IFERROR((C1803-D1803)/C1803/'Project Inputs and Calcs'!$E$11,0)</f>
        <v>0.024658130824841</v>
      </c>
    </row>
    <row r="1804" customFormat="false" ht="15" hidden="false" customHeight="false" outlineLevel="0" collapsed="false">
      <c r="A1804" s="0" t="n">
        <v>14</v>
      </c>
      <c r="B1804" s="0" t="n">
        <v>9200</v>
      </c>
      <c r="C1804" s="0" t="n">
        <v>4.3148</v>
      </c>
      <c r="D1804" s="0" t="n">
        <v>1.1313</v>
      </c>
      <c r="E1804" s="0" t="n">
        <f aca="false">IFERROR((C1804-D1804)/C1804/'Project Inputs and Calcs'!$E$11,0)</f>
        <v>0.024593646673465</v>
      </c>
    </row>
    <row r="1805" customFormat="false" ht="15" hidden="false" customHeight="false" outlineLevel="0" collapsed="false">
      <c r="A1805" s="0" t="n">
        <v>14</v>
      </c>
      <c r="B1805" s="0" t="n">
        <v>9300</v>
      </c>
      <c r="C1805" s="0" t="n">
        <v>4.4209</v>
      </c>
      <c r="D1805" s="0" t="n">
        <v>1.1677</v>
      </c>
      <c r="E1805" s="0" t="n">
        <f aca="false">IFERROR((C1805-D1805)/C1805/'Project Inputs and Calcs'!$E$11,0)</f>
        <v>0.0245289420706191</v>
      </c>
    </row>
    <row r="1806" customFormat="false" ht="15" hidden="false" customHeight="false" outlineLevel="0" collapsed="false">
      <c r="A1806" s="0" t="n">
        <v>14</v>
      </c>
      <c r="B1806" s="0" t="n">
        <v>9400</v>
      </c>
      <c r="C1806" s="0" t="n">
        <v>4.5278</v>
      </c>
      <c r="D1806" s="0" t="n">
        <v>1.2047</v>
      </c>
      <c r="E1806" s="0" t="n">
        <f aca="false">IFERROR((C1806-D1806)/C1806/'Project Inputs and Calcs'!$E$11,0)</f>
        <v>0.0244644198065286</v>
      </c>
    </row>
    <row r="1807" customFormat="false" ht="15" hidden="false" customHeight="false" outlineLevel="0" collapsed="false">
      <c r="A1807" s="0" t="n">
        <v>14</v>
      </c>
      <c r="B1807" s="0" t="n">
        <v>9500</v>
      </c>
      <c r="C1807" s="0" t="n">
        <v>4.6356</v>
      </c>
      <c r="D1807" s="0" t="n">
        <v>1.2423</v>
      </c>
      <c r="E1807" s="0" t="n">
        <f aca="false">IFERROR((C1807-D1807)/C1807/'Project Inputs and Calcs'!$E$11,0)</f>
        <v>0.024400293381655</v>
      </c>
    </row>
    <row r="1808" customFormat="false" ht="15" hidden="false" customHeight="false" outlineLevel="0" collapsed="false">
      <c r="A1808" s="0" t="n">
        <v>14</v>
      </c>
      <c r="B1808" s="0" t="n">
        <v>9600</v>
      </c>
      <c r="C1808" s="0" t="n">
        <v>4.7441</v>
      </c>
      <c r="D1808" s="0" t="n">
        <v>1.2806</v>
      </c>
      <c r="E1808" s="0" t="n">
        <f aca="false">IFERROR((C1808-D1808)/C1808/'Project Inputs and Calcs'!$E$11,0)</f>
        <v>0.0243354903986004</v>
      </c>
    </row>
    <row r="1809" customFormat="false" ht="15" hidden="false" customHeight="false" outlineLevel="0" collapsed="false">
      <c r="A1809" s="0" t="n">
        <v>14</v>
      </c>
      <c r="B1809" s="0" t="n">
        <v>9700</v>
      </c>
      <c r="C1809" s="0" t="n">
        <v>4.8536</v>
      </c>
      <c r="D1809" s="0" t="n">
        <v>1.3195</v>
      </c>
      <c r="E1809" s="0" t="n">
        <f aca="false">IFERROR((C1809-D1809)/C1809/'Project Inputs and Calcs'!$E$11,0)</f>
        <v>0.024271331245536</v>
      </c>
    </row>
    <row r="1810" customFormat="false" ht="15" hidden="false" customHeight="false" outlineLevel="0" collapsed="false">
      <c r="A1810" s="0" t="n">
        <v>14</v>
      </c>
      <c r="B1810" s="0" t="n">
        <v>9800</v>
      </c>
      <c r="C1810" s="0" t="n">
        <v>4.9639</v>
      </c>
      <c r="D1810" s="0" t="n">
        <v>1.359</v>
      </c>
      <c r="E1810" s="0" t="n">
        <f aca="false">IFERROR((C1810-D1810)/C1810/'Project Inputs and Calcs'!$E$11,0)</f>
        <v>0.0242074444153455</v>
      </c>
    </row>
    <row r="1811" customFormat="false" ht="15" hidden="false" customHeight="false" outlineLevel="0" collapsed="false">
      <c r="A1811" s="0" t="n">
        <v>14</v>
      </c>
      <c r="B1811" s="0" t="n">
        <v>9900</v>
      </c>
      <c r="C1811" s="0" t="n">
        <v>5.0749</v>
      </c>
      <c r="D1811" s="0" t="n">
        <v>1.3992</v>
      </c>
      <c r="E1811" s="0" t="n">
        <f aca="false">IFERROR((C1811-D1811)/C1811/'Project Inputs and Calcs'!$E$11,0)</f>
        <v>0.024143004459858</v>
      </c>
    </row>
    <row r="1812" customFormat="false" ht="15" hidden="false" customHeight="false" outlineLevel="0" collapsed="false">
      <c r="A1812" s="0" t="n">
        <v>14</v>
      </c>
      <c r="B1812" s="0" t="n">
        <v>10000</v>
      </c>
      <c r="C1812" s="0" t="n">
        <v>5.1867</v>
      </c>
      <c r="D1812" s="0" t="n">
        <v>1.44</v>
      </c>
      <c r="E1812" s="0" t="n">
        <f aca="false">IFERROR((C1812-D1812)/C1812/'Project Inputs and Calcs'!$E$11,0)</f>
        <v>0.024078894094511</v>
      </c>
    </row>
    <row r="1813" customFormat="false" ht="15" hidden="false" customHeight="false" outlineLevel="0" collapsed="false">
      <c r="A1813" s="0" t="n">
        <v>14</v>
      </c>
      <c r="B1813" s="0" t="n">
        <v>10100</v>
      </c>
      <c r="C1813" s="0" t="n">
        <v>5.2994</v>
      </c>
      <c r="D1813" s="0" t="n">
        <v>1.4814</v>
      </c>
      <c r="E1813" s="0" t="n">
        <f aca="false">IFERROR((C1813-D1813)/C1813/'Project Inputs and Calcs'!$E$11,0)</f>
        <v>0.0240152973292574</v>
      </c>
    </row>
    <row r="1814" customFormat="false" ht="15" hidden="false" customHeight="false" outlineLevel="0" collapsed="false">
      <c r="A1814" s="0" t="n">
        <v>14</v>
      </c>
      <c r="B1814" s="0" t="n">
        <v>10200</v>
      </c>
      <c r="C1814" s="0" t="n">
        <v>5.4127</v>
      </c>
      <c r="D1814" s="0" t="n">
        <v>1.5235</v>
      </c>
      <c r="E1814" s="0" t="n">
        <f aca="false">IFERROR((C1814-D1814)/C1814/'Project Inputs and Calcs'!$E$11,0)</f>
        <v>0.0239510780202117</v>
      </c>
    </row>
    <row r="1815" customFormat="false" ht="15" hidden="false" customHeight="false" outlineLevel="0" collapsed="false">
      <c r="A1815" s="0" t="n">
        <v>14</v>
      </c>
      <c r="B1815" s="0" t="n">
        <v>10300</v>
      </c>
      <c r="C1815" s="0" t="n">
        <v>5.5267</v>
      </c>
      <c r="D1815" s="0" t="n">
        <v>1.5662</v>
      </c>
      <c r="E1815" s="0" t="n">
        <f aca="false">IFERROR((C1815-D1815)/C1815/'Project Inputs and Calcs'!$E$11,0)</f>
        <v>0.0238870694386644</v>
      </c>
    </row>
    <row r="1816" customFormat="false" ht="15" hidden="false" customHeight="false" outlineLevel="0" collapsed="false">
      <c r="A1816" s="0" t="n">
        <v>14</v>
      </c>
      <c r="B1816" s="0" t="n">
        <v>10400</v>
      </c>
      <c r="C1816" s="0" t="n">
        <v>5.6417</v>
      </c>
      <c r="D1816" s="0" t="n">
        <v>1.6095</v>
      </c>
      <c r="E1816" s="0" t="n">
        <f aca="false">IFERROR((C1816-D1816)/C1816/'Project Inputs and Calcs'!$E$11,0)</f>
        <v>0.0238237883380305</v>
      </c>
    </row>
    <row r="1817" customFormat="false" ht="15" hidden="false" customHeight="false" outlineLevel="0" collapsed="false">
      <c r="A1817" s="0" t="n">
        <v>14</v>
      </c>
      <c r="B1817" s="0" t="n">
        <v>10500</v>
      </c>
      <c r="C1817" s="0" t="n">
        <v>5.7572</v>
      </c>
      <c r="D1817" s="0" t="n">
        <v>1.6535</v>
      </c>
      <c r="E1817" s="0" t="n">
        <f aca="false">IFERROR((C1817-D1817)/C1817/'Project Inputs and Calcs'!$E$11,0)</f>
        <v>0.0237598137983742</v>
      </c>
    </row>
    <row r="1818" customFormat="false" ht="15" hidden="false" customHeight="false" outlineLevel="0" collapsed="false">
      <c r="A1818" s="0" t="n">
        <v>14</v>
      </c>
      <c r="B1818" s="0" t="n">
        <v>10600</v>
      </c>
      <c r="C1818" s="0" t="n">
        <v>5.8734</v>
      </c>
      <c r="D1818" s="0" t="n">
        <v>1.6872</v>
      </c>
      <c r="E1818" s="0" t="n">
        <f aca="false">IFERROR((C1818-D1818)/C1818/'Project Inputs and Calcs'!$E$11,0)</f>
        <v>0.0237579596145333</v>
      </c>
    </row>
    <row r="1819" customFormat="false" ht="15" hidden="false" customHeight="false" outlineLevel="0" collapsed="false">
      <c r="A1819" s="0" t="n">
        <v>14</v>
      </c>
      <c r="B1819" s="0" t="n">
        <v>10700</v>
      </c>
      <c r="C1819" s="0" t="n">
        <v>5.9904</v>
      </c>
      <c r="D1819" s="0" t="n">
        <v>1.7434</v>
      </c>
      <c r="E1819" s="0" t="n">
        <f aca="false">IFERROR((C1819-D1819)/C1819/'Project Inputs and Calcs'!$E$11,0)</f>
        <v>0.0236322560541311</v>
      </c>
    </row>
    <row r="1820" customFormat="false" ht="15" hidden="false" customHeight="false" outlineLevel="0" collapsed="false">
      <c r="A1820" s="0" t="n">
        <v>14</v>
      </c>
      <c r="B1820" s="0" t="n">
        <v>10800</v>
      </c>
      <c r="C1820" s="0" t="n">
        <v>6.1081</v>
      </c>
      <c r="D1820" s="0" t="n">
        <v>1.7893</v>
      </c>
      <c r="E1820" s="0" t="n">
        <f aca="false">IFERROR((C1820-D1820)/C1820/'Project Inputs and Calcs'!$E$11,0)</f>
        <v>0.0235687038522618</v>
      </c>
    </row>
    <row r="1821" customFormat="false" ht="15" hidden="false" customHeight="false" outlineLevel="0" collapsed="false">
      <c r="A1821" s="0" t="n">
        <v>14</v>
      </c>
      <c r="B1821" s="0" t="n">
        <v>10900</v>
      </c>
      <c r="C1821" s="0" t="n">
        <v>6.2264</v>
      </c>
      <c r="D1821" s="0" t="n">
        <v>1.8358</v>
      </c>
      <c r="E1821" s="0" t="n">
        <f aca="false">IFERROR((C1821-D1821)/C1821/'Project Inputs and Calcs'!$E$11,0)</f>
        <v>0.0235052893057519</v>
      </c>
    </row>
    <row r="1822" customFormat="false" ht="15" hidden="false" customHeight="false" outlineLevel="0" collapsed="false">
      <c r="A1822" s="0" t="n">
        <v>14</v>
      </c>
      <c r="B1822" s="0" t="n">
        <v>11000</v>
      </c>
      <c r="C1822" s="0" t="n">
        <v>6.3454</v>
      </c>
      <c r="D1822" s="0" t="n">
        <v>1.883</v>
      </c>
      <c r="E1822" s="0" t="n">
        <f aca="false">IFERROR((C1822-D1822)/C1822/'Project Inputs and Calcs'!$E$11,0)</f>
        <v>0.023441653271136</v>
      </c>
    </row>
    <row r="1823" customFormat="false" ht="15" hidden="false" customHeight="false" outlineLevel="0" collapsed="false">
      <c r="A1823" s="0" t="n">
        <v>14</v>
      </c>
      <c r="B1823" s="0" t="n">
        <v>11100</v>
      </c>
      <c r="C1823" s="0" t="n">
        <v>6.4651</v>
      </c>
      <c r="D1823" s="0" t="n">
        <v>1.9308</v>
      </c>
      <c r="E1823" s="0" t="n">
        <f aca="false">IFERROR((C1823-D1823)/C1823/'Project Inputs and Calcs'!$E$11,0)</f>
        <v>0.0233783442380371</v>
      </c>
    </row>
    <row r="1824" customFormat="false" ht="15" hidden="false" customHeight="false" outlineLevel="0" collapsed="false">
      <c r="A1824" s="0" t="n">
        <v>14</v>
      </c>
      <c r="B1824" s="0" t="n">
        <v>11200</v>
      </c>
      <c r="C1824" s="0" t="n">
        <v>6.5854</v>
      </c>
      <c r="D1824" s="0" t="n">
        <v>1.9792</v>
      </c>
      <c r="E1824" s="0" t="n">
        <f aca="false">IFERROR((C1824-D1824)/C1824/'Project Inputs and Calcs'!$E$11,0)</f>
        <v>0.0233152124396392</v>
      </c>
    </row>
    <row r="1825" customFormat="false" ht="15" hidden="false" customHeight="false" outlineLevel="0" collapsed="false">
      <c r="A1825" s="0" t="n">
        <v>14</v>
      </c>
      <c r="B1825" s="0" t="n">
        <v>11300</v>
      </c>
      <c r="C1825" s="0" t="n">
        <v>6.7063</v>
      </c>
      <c r="D1825" s="0" t="n">
        <v>2.0283</v>
      </c>
      <c r="E1825" s="0" t="n">
        <f aca="false">IFERROR((C1825-D1825)/C1825/'Project Inputs and Calcs'!$E$11,0)</f>
        <v>0.0232517682378261</v>
      </c>
    </row>
    <row r="1826" customFormat="false" ht="15" hidden="false" customHeight="false" outlineLevel="0" collapsed="false">
      <c r="A1826" s="0" t="n">
        <v>14</v>
      </c>
      <c r="B1826" s="0" t="n">
        <v>11400</v>
      </c>
      <c r="C1826" s="0" t="n">
        <v>6.8279</v>
      </c>
      <c r="D1826" s="0" t="n">
        <v>2.078</v>
      </c>
      <c r="E1826" s="0" t="n">
        <f aca="false">IFERROR((C1826-D1826)/C1826/'Project Inputs and Calcs'!$E$11,0)</f>
        <v>0.0231886817323042</v>
      </c>
    </row>
    <row r="1827" customFormat="false" ht="15" hidden="false" customHeight="false" outlineLevel="0" collapsed="false">
      <c r="A1827" s="0" t="n">
        <v>14</v>
      </c>
      <c r="B1827" s="0" t="n">
        <v>11500</v>
      </c>
      <c r="C1827" s="0" t="n">
        <v>6.95</v>
      </c>
      <c r="D1827" s="0" t="n">
        <v>2.1283</v>
      </c>
      <c r="E1827" s="0" t="n">
        <f aca="false">IFERROR((C1827-D1827)/C1827/'Project Inputs and Calcs'!$E$11,0)</f>
        <v>0.0231256594724221</v>
      </c>
    </row>
    <row r="1828" customFormat="false" ht="15" hidden="false" customHeight="false" outlineLevel="0" collapsed="false">
      <c r="A1828" s="0" t="n">
        <v>14</v>
      </c>
      <c r="B1828" s="0" t="n">
        <v>11600</v>
      </c>
      <c r="C1828" s="0" t="n">
        <v>7.0727</v>
      </c>
      <c r="D1828" s="0" t="n">
        <v>2.1793</v>
      </c>
      <c r="E1828" s="0" t="n">
        <f aca="false">IFERROR((C1828-D1828)/C1828/'Project Inputs and Calcs'!$E$11,0)</f>
        <v>0.0230623854162248</v>
      </c>
    </row>
    <row r="1829" customFormat="false" ht="15" hidden="false" customHeight="false" outlineLevel="0" collapsed="false">
      <c r="A1829" s="0" t="n">
        <v>14</v>
      </c>
      <c r="B1829" s="0" t="n">
        <v>11700</v>
      </c>
      <c r="C1829" s="0" t="n">
        <v>7.1961</v>
      </c>
      <c r="D1829" s="0" t="n">
        <v>2.2308</v>
      </c>
      <c r="E1829" s="0" t="n">
        <f aca="false">IFERROR((C1829-D1829)/C1829/'Project Inputs and Calcs'!$E$11,0)</f>
        <v>0.0229999583107517</v>
      </c>
    </row>
    <row r="1830" customFormat="false" ht="15" hidden="false" customHeight="false" outlineLevel="0" collapsed="false">
      <c r="A1830" s="0" t="n">
        <v>14</v>
      </c>
      <c r="B1830" s="0" t="n">
        <v>11800</v>
      </c>
      <c r="C1830" s="0" t="n">
        <v>7.32</v>
      </c>
      <c r="D1830" s="0" t="n">
        <v>2.2831</v>
      </c>
      <c r="E1830" s="0" t="n">
        <f aca="false">IFERROR((C1830-D1830)/C1830/'Project Inputs and Calcs'!$E$11,0)</f>
        <v>0.0229367030965392</v>
      </c>
    </row>
    <row r="1831" customFormat="false" ht="15" hidden="false" customHeight="false" outlineLevel="0" collapsed="false">
      <c r="A1831" s="0" t="n">
        <v>14</v>
      </c>
      <c r="B1831" s="0" t="n">
        <v>11900</v>
      </c>
      <c r="C1831" s="0" t="n">
        <v>7.4444</v>
      </c>
      <c r="D1831" s="0" t="n">
        <v>2.336</v>
      </c>
      <c r="E1831" s="0" t="n">
        <f aca="false">IFERROR((C1831-D1831)/C1831/'Project Inputs and Calcs'!$E$11,0)</f>
        <v>0.0228735693944441</v>
      </c>
    </row>
    <row r="1832" customFormat="false" ht="15" hidden="false" customHeight="false" outlineLevel="0" collapsed="false">
      <c r="A1832" s="0" t="n">
        <v>14</v>
      </c>
      <c r="B1832" s="0" t="n">
        <v>12000</v>
      </c>
      <c r="C1832" s="0" t="n">
        <v>7.5694</v>
      </c>
      <c r="D1832" s="0" t="n">
        <v>2.3895</v>
      </c>
      <c r="E1832" s="0" t="n">
        <f aca="false">IFERROR((C1832-D1832)/C1832/'Project Inputs and Calcs'!$E$11,0)</f>
        <v>0.0228107027417409</v>
      </c>
    </row>
    <row r="1833" customFormat="false" ht="15" hidden="false" customHeight="false" outlineLevel="0" collapsed="false">
      <c r="A1833" s="0" t="n">
        <v>14</v>
      </c>
      <c r="B1833" s="0" t="n">
        <v>12100</v>
      </c>
      <c r="C1833" s="0" t="n">
        <v>7.695</v>
      </c>
      <c r="D1833" s="0" t="n">
        <v>2.4436</v>
      </c>
      <c r="E1833" s="0" t="n">
        <f aca="false">IFERROR((C1833-D1833)/C1833/'Project Inputs and Calcs'!$E$11,0)</f>
        <v>0.0227481048299762</v>
      </c>
    </row>
    <row r="1834" customFormat="false" ht="15" hidden="false" customHeight="false" outlineLevel="0" collapsed="false">
      <c r="A1834" s="0" t="n">
        <v>14</v>
      </c>
      <c r="B1834" s="0" t="n">
        <v>12200</v>
      </c>
      <c r="C1834" s="0" t="n">
        <v>7.8211</v>
      </c>
      <c r="D1834" s="0" t="n">
        <v>2.4983</v>
      </c>
      <c r="E1834" s="0" t="n">
        <f aca="false">IFERROR((C1834-D1834)/C1834/'Project Inputs and Calcs'!$E$11,0)</f>
        <v>0.0226856409797428</v>
      </c>
    </row>
    <row r="1835" customFormat="false" ht="15" hidden="false" customHeight="false" outlineLevel="0" collapsed="false">
      <c r="A1835" s="0" t="n">
        <v>14</v>
      </c>
      <c r="B1835" s="0" t="n">
        <v>12300</v>
      </c>
      <c r="C1835" s="0" t="n">
        <v>7.9476</v>
      </c>
      <c r="D1835" s="0" t="n">
        <v>2.5537</v>
      </c>
      <c r="E1835" s="0" t="n">
        <f aca="false">IFERROR((C1835-D1835)/C1835/'Project Inputs and Calcs'!$E$11,0)</f>
        <v>0.0226227624272317</v>
      </c>
    </row>
    <row r="1836" customFormat="false" ht="15" hidden="false" customHeight="false" outlineLevel="0" collapsed="false">
      <c r="A1836" s="0" t="n">
        <v>14</v>
      </c>
      <c r="B1836" s="0" t="n">
        <v>12400</v>
      </c>
      <c r="C1836" s="0" t="n">
        <v>8.0748</v>
      </c>
      <c r="D1836" s="0" t="n">
        <v>2.6097</v>
      </c>
      <c r="E1836" s="0" t="n">
        <f aca="false">IFERROR((C1836-D1836)/C1836/'Project Inputs and Calcs'!$E$11,0)</f>
        <v>0.0225603110912964</v>
      </c>
    </row>
    <row r="1837" customFormat="false" ht="15" hidden="false" customHeight="false" outlineLevel="0" collapsed="false">
      <c r="A1837" s="0" t="n">
        <v>14</v>
      </c>
      <c r="B1837" s="0" t="n">
        <v>12500</v>
      </c>
      <c r="C1837" s="0" t="n">
        <v>8.2024</v>
      </c>
      <c r="D1837" s="0" t="n">
        <v>2.6664</v>
      </c>
      <c r="E1837" s="0" t="n">
        <f aca="false">IFERROR((C1837-D1837)/C1837/'Project Inputs and Calcs'!$E$11,0)</f>
        <v>0.0224974804122371</v>
      </c>
    </row>
    <row r="1838" customFormat="false" ht="15" hidden="false" customHeight="false" outlineLevel="0" collapsed="false">
      <c r="A1838" s="0" t="n">
        <v>14</v>
      </c>
      <c r="B1838" s="0" t="n">
        <v>12600</v>
      </c>
      <c r="C1838" s="0" t="n">
        <v>8.3304</v>
      </c>
      <c r="D1838" s="0" t="n">
        <v>2.7236</v>
      </c>
      <c r="E1838" s="0" t="n">
        <f aca="false">IFERROR((C1838-D1838)/C1838/'Project Inputs and Calcs'!$E$11,0)</f>
        <v>0.0224350971541983</v>
      </c>
    </row>
    <row r="1839" customFormat="false" ht="15" hidden="false" customHeight="false" outlineLevel="0" collapsed="false">
      <c r="A1839" s="0" t="n">
        <v>14</v>
      </c>
      <c r="B1839" s="0" t="n">
        <v>12700</v>
      </c>
      <c r="C1839" s="0" t="n">
        <v>8.459</v>
      </c>
      <c r="D1839" s="0" t="n">
        <v>2.7815</v>
      </c>
      <c r="E1839" s="0" t="n">
        <f aca="false">IFERROR((C1839-D1839)/C1839/'Project Inputs and Calcs'!$E$11,0)</f>
        <v>0.0223726208771722</v>
      </c>
    </row>
    <row r="1840" customFormat="false" ht="15" hidden="false" customHeight="false" outlineLevel="0" collapsed="false">
      <c r="A1840" s="0" t="n">
        <v>14</v>
      </c>
      <c r="B1840" s="0" t="n">
        <v>12800</v>
      </c>
      <c r="C1840" s="0" t="n">
        <v>8.5881</v>
      </c>
      <c r="D1840" s="0" t="n">
        <v>2.84</v>
      </c>
      <c r="E1840" s="0" t="n">
        <f aca="false">IFERROR((C1840-D1840)/C1840/'Project Inputs and Calcs'!$E$11,0)</f>
        <v>0.022310328633031</v>
      </c>
    </row>
    <row r="1841" customFormat="false" ht="15" hidden="false" customHeight="false" outlineLevel="0" collapsed="false">
      <c r="A1841" s="0" t="n">
        <v>14</v>
      </c>
      <c r="B1841" s="0" t="n">
        <v>12900</v>
      </c>
      <c r="C1841" s="0" t="n">
        <v>8.7174</v>
      </c>
      <c r="D1841" s="0" t="n">
        <v>2.8992</v>
      </c>
      <c r="E1841" s="0" t="n">
        <f aca="false">IFERROR((C1841-D1841)/C1841/'Project Inputs and Calcs'!$E$11,0)</f>
        <v>0.0222474591047789</v>
      </c>
    </row>
    <row r="1842" customFormat="false" ht="15" hidden="false" customHeight="false" outlineLevel="0" collapsed="false">
      <c r="A1842" s="0" t="n">
        <v>14</v>
      </c>
      <c r="B1842" s="0" t="n">
        <v>13000</v>
      </c>
      <c r="C1842" s="0" t="n">
        <v>8.8474</v>
      </c>
      <c r="D1842" s="0" t="n">
        <v>2.959</v>
      </c>
      <c r="E1842" s="0" t="n">
        <f aca="false">IFERROR((C1842-D1842)/C1842/'Project Inputs and Calcs'!$E$11,0)</f>
        <v>0.0221850487148767</v>
      </c>
    </row>
    <row r="1843" customFormat="false" ht="15" hidden="false" customHeight="false" outlineLevel="0" collapsed="false">
      <c r="A1843" s="0" t="n">
        <v>14</v>
      </c>
      <c r="B1843" s="0" t="n">
        <v>13100</v>
      </c>
      <c r="C1843" s="0" t="n">
        <v>8.9778</v>
      </c>
      <c r="D1843" s="0" t="n">
        <v>3.0193</v>
      </c>
      <c r="E1843" s="0" t="n">
        <f aca="false">IFERROR((C1843-D1843)/C1843/'Project Inputs and Calcs'!$E$11,0)</f>
        <v>0.0221230888042356</v>
      </c>
    </row>
    <row r="1844" customFormat="false" ht="15" hidden="false" customHeight="false" outlineLevel="0" collapsed="false">
      <c r="A1844" s="0" t="n">
        <v>14</v>
      </c>
      <c r="B1844" s="0" t="n">
        <v>13200</v>
      </c>
      <c r="C1844" s="0" t="n">
        <v>9.1085</v>
      </c>
      <c r="D1844" s="0" t="n">
        <v>3.0803</v>
      </c>
      <c r="E1844" s="0" t="n">
        <f aca="false">IFERROR((C1844-D1844)/C1844/'Project Inputs and Calcs'!$E$11,0)</f>
        <v>0.0220607125212713</v>
      </c>
    </row>
    <row r="1845" customFormat="false" ht="15" hidden="false" customHeight="false" outlineLevel="0" collapsed="false">
      <c r="A1845" s="0" t="n">
        <v>14</v>
      </c>
      <c r="B1845" s="0" t="n">
        <v>13300</v>
      </c>
      <c r="C1845" s="0" t="n">
        <v>9.2396</v>
      </c>
      <c r="D1845" s="0" t="n">
        <v>3.142</v>
      </c>
      <c r="E1845" s="0" t="n">
        <f aca="false">IFERROR((C1845-D1845)/C1845/'Project Inputs and Calcs'!$E$11,0)</f>
        <v>0.0219980662943562</v>
      </c>
    </row>
    <row r="1846" customFormat="false" ht="15" hidden="false" customHeight="false" outlineLevel="0" collapsed="false">
      <c r="A1846" s="0" t="n">
        <v>14</v>
      </c>
      <c r="B1846" s="0" t="n">
        <v>13400</v>
      </c>
      <c r="C1846" s="0" t="n">
        <v>9.3713</v>
      </c>
      <c r="D1846" s="0" t="n">
        <v>3.2042</v>
      </c>
      <c r="E1846" s="0" t="n">
        <f aca="false">IFERROR((C1846-D1846)/C1846/'Project Inputs and Calcs'!$E$11,0)</f>
        <v>0.0219361241236541</v>
      </c>
    </row>
    <row r="1847" customFormat="false" ht="15" hidden="false" customHeight="false" outlineLevel="0" collapsed="false">
      <c r="A1847" s="0" t="n">
        <v>14</v>
      </c>
      <c r="B1847" s="0" t="n">
        <v>13500</v>
      </c>
      <c r="C1847" s="0" t="n">
        <v>9.5033</v>
      </c>
      <c r="D1847" s="0" t="n">
        <v>3.267</v>
      </c>
      <c r="E1847" s="0" t="n">
        <f aca="false">IFERROR((C1847-D1847)/C1847/'Project Inputs and Calcs'!$E$11,0)</f>
        <v>0.0218741559949351</v>
      </c>
    </row>
    <row r="1848" customFormat="false" ht="15" hidden="false" customHeight="false" outlineLevel="0" collapsed="false">
      <c r="A1848" s="0" t="n">
        <v>14</v>
      </c>
      <c r="B1848" s="0" t="n">
        <v>13600</v>
      </c>
      <c r="C1848" s="0" t="n">
        <v>9.6356</v>
      </c>
      <c r="D1848" s="0" t="n">
        <v>3.3305</v>
      </c>
      <c r="E1848" s="0" t="n">
        <f aca="false">IFERROR((C1848-D1848)/C1848/'Project Inputs and Calcs'!$E$11,0)</f>
        <v>0.0218118228236955</v>
      </c>
    </row>
    <row r="1849" customFormat="false" ht="15" hidden="false" customHeight="false" outlineLevel="0" collapsed="false">
      <c r="A1849" s="0" t="n">
        <v>14</v>
      </c>
      <c r="B1849" s="0" t="n">
        <v>13700</v>
      </c>
      <c r="C1849" s="0" t="n">
        <v>9.7683</v>
      </c>
      <c r="D1849" s="0" t="n">
        <v>3.3946</v>
      </c>
      <c r="E1849" s="0" t="n">
        <f aca="false">IFERROR((C1849-D1849)/C1849/'Project Inputs and Calcs'!$E$11,0)</f>
        <v>0.021749605014861</v>
      </c>
    </row>
    <row r="1850" customFormat="false" ht="15" hidden="false" customHeight="false" outlineLevel="0" collapsed="false">
      <c r="A1850" s="0" t="n">
        <v>14</v>
      </c>
      <c r="B1850" s="0" t="n">
        <v>13800</v>
      </c>
      <c r="C1850" s="0" t="n">
        <v>9.9015</v>
      </c>
      <c r="D1850" s="0" t="n">
        <v>3.4593</v>
      </c>
      <c r="E1850" s="0" t="n">
        <f aca="false">IFERROR((C1850-D1850)/C1850/'Project Inputs and Calcs'!$E$11,0)</f>
        <v>0.021687623087411</v>
      </c>
    </row>
    <row r="1851" customFormat="false" ht="15" hidden="false" customHeight="false" outlineLevel="0" collapsed="false">
      <c r="A1851" s="0" t="n">
        <v>14</v>
      </c>
      <c r="B1851" s="0" t="n">
        <v>13900</v>
      </c>
      <c r="C1851" s="0" t="n">
        <v>10.035</v>
      </c>
      <c r="D1851" s="0" t="n">
        <v>3.5246</v>
      </c>
      <c r="E1851" s="0" t="n">
        <f aca="false">IFERROR((C1851-D1851)/C1851/'Project Inputs and Calcs'!$E$11,0)</f>
        <v>0.0216256435808005</v>
      </c>
    </row>
    <row r="1852" customFormat="false" ht="15" hidden="false" customHeight="false" outlineLevel="0" collapsed="false">
      <c r="A1852" s="0" t="n">
        <v>14</v>
      </c>
      <c r="B1852" s="0" t="n">
        <v>14000</v>
      </c>
      <c r="C1852" s="0" t="n">
        <v>10.169</v>
      </c>
      <c r="D1852" s="0" t="n">
        <v>3.5905</v>
      </c>
      <c r="E1852" s="0" t="n">
        <f aca="false">IFERROR((C1852-D1852)/C1852/'Project Inputs and Calcs'!$E$11,0)</f>
        <v>0.0215639033664405</v>
      </c>
    </row>
    <row r="1853" customFormat="false" ht="15" hidden="false" customHeight="false" outlineLevel="0" collapsed="false">
      <c r="A1853" s="0" t="n">
        <v>14</v>
      </c>
      <c r="B1853" s="0" t="n">
        <v>14100</v>
      </c>
      <c r="C1853" s="0" t="n">
        <v>10.303</v>
      </c>
      <c r="D1853" s="0" t="n">
        <v>3.657</v>
      </c>
      <c r="E1853" s="0" t="n">
        <f aca="false">IFERROR((C1853-D1853)/C1853/'Project Inputs and Calcs'!$E$11,0)</f>
        <v>0.0215018279465528</v>
      </c>
    </row>
    <row r="1854" customFormat="false" ht="15" hidden="false" customHeight="false" outlineLevel="0" collapsed="false">
      <c r="A1854" s="0" t="n">
        <v>14</v>
      </c>
      <c r="B1854" s="0" t="n">
        <v>14200</v>
      </c>
      <c r="C1854" s="0" t="n">
        <v>10.437</v>
      </c>
      <c r="D1854" s="0" t="n">
        <v>3.7241</v>
      </c>
      <c r="E1854" s="0" t="n">
        <f aca="false">IFERROR((C1854-D1854)/C1854/'Project Inputs and Calcs'!$E$11,0)</f>
        <v>0.0214394302321868</v>
      </c>
    </row>
    <row r="1855" customFormat="false" ht="15" hidden="false" customHeight="false" outlineLevel="0" collapsed="false">
      <c r="A1855" s="0" t="n">
        <v>14</v>
      </c>
      <c r="B1855" s="0" t="n">
        <v>14300</v>
      </c>
      <c r="C1855" s="0" t="n">
        <v>10.572</v>
      </c>
      <c r="D1855" s="0" t="n">
        <v>3.7919</v>
      </c>
      <c r="E1855" s="0" t="n">
        <f aca="false">IFERROR((C1855-D1855)/C1855/'Project Inputs and Calcs'!$E$11,0)</f>
        <v>0.0213775381510909</v>
      </c>
    </row>
    <row r="1856" customFormat="false" ht="15" hidden="false" customHeight="false" outlineLevel="0" collapsed="false">
      <c r="A1856" s="0" t="n">
        <v>14</v>
      </c>
      <c r="B1856" s="0" t="n">
        <v>14400</v>
      </c>
      <c r="C1856" s="0" t="n">
        <v>10.707</v>
      </c>
      <c r="D1856" s="0" t="n">
        <v>3.8602</v>
      </c>
      <c r="E1856" s="0" t="n">
        <f aca="false">IFERROR((C1856-D1856)/C1856/'Project Inputs and Calcs'!$E$11,0)</f>
        <v>0.02131565019769</v>
      </c>
    </row>
    <row r="1857" customFormat="false" ht="15" hidden="false" customHeight="false" outlineLevel="0" collapsed="false">
      <c r="A1857" s="0" t="n">
        <v>14</v>
      </c>
      <c r="B1857" s="0" t="n">
        <v>14500</v>
      </c>
      <c r="C1857" s="0" t="n">
        <v>10.842</v>
      </c>
      <c r="D1857" s="0" t="n">
        <v>3.9292</v>
      </c>
      <c r="E1857" s="0" t="n">
        <f aca="false">IFERROR((C1857-D1857)/C1857/'Project Inputs and Calcs'!$E$11,0)</f>
        <v>0.0212531513250938</v>
      </c>
    </row>
    <row r="1858" customFormat="false" ht="15" hidden="false" customHeight="false" outlineLevel="0" collapsed="false">
      <c r="A1858" s="0" t="n">
        <v>14</v>
      </c>
      <c r="B1858" s="0" t="n">
        <v>14600</v>
      </c>
      <c r="C1858" s="0" t="n">
        <v>10.978</v>
      </c>
      <c r="D1858" s="0" t="n">
        <v>3.9987</v>
      </c>
      <c r="E1858" s="0" t="n">
        <f aca="false">IFERROR((C1858-D1858)/C1858/'Project Inputs and Calcs'!$E$11,0)</f>
        <v>0.0211917774943827</v>
      </c>
    </row>
    <row r="1859" customFormat="false" ht="15" hidden="false" customHeight="false" outlineLevel="0" collapsed="false">
      <c r="A1859" s="0" t="n">
        <v>14</v>
      </c>
      <c r="B1859" s="0" t="n">
        <v>14700</v>
      </c>
      <c r="C1859" s="0" t="n">
        <v>11.114</v>
      </c>
      <c r="D1859" s="0" t="n">
        <v>4.0688</v>
      </c>
      <c r="E1859" s="0" t="n">
        <f aca="false">IFERROR((C1859-D1859)/C1859/'Project Inputs and Calcs'!$E$11,0)</f>
        <v>0.0211301061723952</v>
      </c>
    </row>
    <row r="1860" customFormat="false" ht="15" hidden="false" customHeight="false" outlineLevel="0" collapsed="false">
      <c r="A1860" s="0" t="n">
        <v>14</v>
      </c>
      <c r="B1860" s="0" t="n">
        <v>14800</v>
      </c>
      <c r="C1860" s="0" t="n">
        <v>11.25</v>
      </c>
      <c r="D1860" s="0" t="n">
        <v>4.1396</v>
      </c>
      <c r="E1860" s="0" t="n">
        <f aca="false">IFERROR((C1860-D1860)/C1860/'Project Inputs and Calcs'!$E$11,0)</f>
        <v>0.0210678518518519</v>
      </c>
    </row>
    <row r="1861" customFormat="false" ht="15" hidden="false" customHeight="false" outlineLevel="0" collapsed="false">
      <c r="A1861" s="0" t="n">
        <v>14</v>
      </c>
      <c r="B1861" s="0" t="n">
        <v>14900</v>
      </c>
      <c r="C1861" s="0" t="n">
        <v>11.386</v>
      </c>
      <c r="D1861" s="0" t="n">
        <v>4.211</v>
      </c>
      <c r="E1861" s="0" t="n">
        <f aca="false">IFERROR((C1861-D1861)/C1861/'Project Inputs and Calcs'!$E$11,0)</f>
        <v>0.0210053281808068</v>
      </c>
    </row>
    <row r="1862" customFormat="false" ht="15" hidden="false" customHeight="false" outlineLevel="0" collapsed="false">
      <c r="A1862" s="0" t="n">
        <v>14</v>
      </c>
      <c r="B1862" s="0" t="n">
        <v>15000</v>
      </c>
      <c r="C1862" s="0" t="n">
        <v>11.523</v>
      </c>
      <c r="D1862" s="0" t="n">
        <v>4.2829</v>
      </c>
      <c r="E1862" s="0" t="n">
        <f aca="false">IFERROR((C1862-D1862)/C1862/'Project Inputs and Calcs'!$E$11,0)</f>
        <v>0.0209439092828835</v>
      </c>
    </row>
    <row r="1863" customFormat="false" ht="15" hidden="false" customHeight="false" outlineLevel="0" collapsed="false">
      <c r="A1863" s="0" t="n">
        <v>14</v>
      </c>
      <c r="B1863" s="0" t="n">
        <v>15100</v>
      </c>
      <c r="C1863" s="0" t="n">
        <v>11.66</v>
      </c>
      <c r="D1863" s="0" t="n">
        <v>4.3554</v>
      </c>
      <c r="E1863" s="0" t="n">
        <f aca="false">IFERROR((C1863-D1863)/C1863/'Project Inputs and Calcs'!$E$11,0)</f>
        <v>0.0208822184105203</v>
      </c>
    </row>
    <row r="1864" customFormat="false" ht="15" hidden="false" customHeight="false" outlineLevel="0" collapsed="false">
      <c r="A1864" s="0" t="n">
        <v>14</v>
      </c>
      <c r="B1864" s="0" t="n">
        <v>15200</v>
      </c>
      <c r="C1864" s="0" t="n">
        <v>11.797</v>
      </c>
      <c r="D1864" s="0" t="n">
        <v>4.4285</v>
      </c>
      <c r="E1864" s="0" t="n">
        <f aca="false">IFERROR((C1864-D1864)/C1864/'Project Inputs and Calcs'!$E$11,0)</f>
        <v>0.0208202650391342</v>
      </c>
    </row>
    <row r="1865" customFormat="false" ht="15" hidden="false" customHeight="false" outlineLevel="0" collapsed="false">
      <c r="A1865" s="0" t="n">
        <v>14</v>
      </c>
      <c r="B1865" s="0" t="n">
        <v>15300</v>
      </c>
      <c r="C1865" s="0" t="n">
        <v>11.934</v>
      </c>
      <c r="D1865" s="0" t="n">
        <v>4.5023</v>
      </c>
      <c r="E1865" s="0" t="n">
        <f aca="false">IFERROR((C1865-D1865)/C1865/'Project Inputs and Calcs'!$E$11,0)</f>
        <v>0.0207577788950338</v>
      </c>
    </row>
    <row r="1866" customFormat="false" ht="15" hidden="false" customHeight="false" outlineLevel="0" collapsed="false">
      <c r="A1866" s="0" t="n">
        <v>14</v>
      </c>
      <c r="B1866" s="0" t="n">
        <v>15400</v>
      </c>
      <c r="C1866" s="0" t="n">
        <v>12.071</v>
      </c>
      <c r="D1866" s="0" t="n">
        <v>4.5766</v>
      </c>
      <c r="E1866" s="0" t="n">
        <f aca="false">IFERROR((C1866-D1866)/C1866/'Project Inputs and Calcs'!$E$11,0)</f>
        <v>0.0206953304062077</v>
      </c>
    </row>
    <row r="1867" customFormat="false" ht="15" hidden="false" customHeight="false" outlineLevel="0" collapsed="false">
      <c r="A1867" s="0" t="n">
        <v>14</v>
      </c>
      <c r="B1867" s="0" t="n">
        <v>15500</v>
      </c>
      <c r="C1867" s="0" t="n">
        <v>12.209</v>
      </c>
      <c r="D1867" s="0" t="n">
        <v>4.6514</v>
      </c>
      <c r="E1867" s="0" t="n">
        <f aca="false">IFERROR((C1867-D1867)/C1867/'Project Inputs and Calcs'!$E$11,0)</f>
        <v>0.0206339585551642</v>
      </c>
    </row>
    <row r="1868" customFormat="false" ht="15" hidden="false" customHeight="false" outlineLevel="0" collapsed="false">
      <c r="A1868" s="0" t="n">
        <v>14</v>
      </c>
      <c r="B1868" s="0" t="n">
        <v>15600</v>
      </c>
      <c r="C1868" s="0" t="n">
        <v>12.347</v>
      </c>
      <c r="D1868" s="0" t="n">
        <v>4.7269</v>
      </c>
      <c r="E1868" s="0" t="n">
        <f aca="false">IFERROR((C1868-D1868)/C1868/'Project Inputs and Calcs'!$E$11,0)</f>
        <v>0.0205720687886396</v>
      </c>
    </row>
    <row r="1869" customFormat="false" ht="15" hidden="false" customHeight="false" outlineLevel="0" collapsed="false">
      <c r="A1869" s="0" t="n">
        <v>14</v>
      </c>
      <c r="B1869" s="0" t="n">
        <v>15700</v>
      </c>
      <c r="C1869" s="0" t="n">
        <v>12.485</v>
      </c>
      <c r="D1869" s="0" t="n">
        <v>4.803</v>
      </c>
      <c r="E1869" s="0" t="n">
        <f aca="false">IFERROR((C1869-D1869)/C1869/'Project Inputs and Calcs'!$E$11,0)</f>
        <v>0.0205099452676545</v>
      </c>
    </row>
    <row r="1870" customFormat="false" ht="15" hidden="false" customHeight="false" outlineLevel="0" collapsed="false">
      <c r="A1870" s="0" t="n">
        <v>14</v>
      </c>
      <c r="B1870" s="0" t="n">
        <v>15800</v>
      </c>
      <c r="C1870" s="0" t="n">
        <v>12.623</v>
      </c>
      <c r="D1870" s="0" t="n">
        <v>4.8797</v>
      </c>
      <c r="E1870" s="0" t="n">
        <f aca="false">IFERROR((C1870-D1870)/C1870/'Project Inputs and Calcs'!$E$11,0)</f>
        <v>0.0204475956587182</v>
      </c>
    </row>
    <row r="1871" customFormat="false" ht="15" hidden="false" customHeight="false" outlineLevel="0" collapsed="false">
      <c r="A1871" s="0" t="n">
        <v>14</v>
      </c>
      <c r="B1871" s="0" t="n">
        <v>15900</v>
      </c>
      <c r="C1871" s="0" t="n">
        <v>12.761</v>
      </c>
      <c r="D1871" s="0" t="n">
        <v>4.9569</v>
      </c>
      <c r="E1871" s="0" t="n">
        <f aca="false">IFERROR((C1871-D1871)/C1871/'Project Inputs and Calcs'!$E$11,0)</f>
        <v>0.02038528850926</v>
      </c>
    </row>
    <row r="1872" customFormat="false" ht="15" hidden="false" customHeight="false" outlineLevel="0" collapsed="false">
      <c r="A1872" s="0" t="n">
        <v>14</v>
      </c>
      <c r="B1872" s="0" t="n">
        <v>16000</v>
      </c>
      <c r="C1872" s="0" t="n">
        <v>12.899</v>
      </c>
      <c r="D1872" s="0" t="n">
        <v>5.0347</v>
      </c>
      <c r="E1872" s="0" t="n">
        <f aca="false">IFERROR((C1872-D1872)/C1872/'Project Inputs and Calcs'!$E$11,0)</f>
        <v>0.020322764038556</v>
      </c>
    </row>
    <row r="1873" customFormat="false" ht="15" hidden="false" customHeight="false" outlineLevel="0" collapsed="false">
      <c r="A1873" s="0" t="n">
        <v>14</v>
      </c>
      <c r="B1873" s="0" t="n">
        <v>16100</v>
      </c>
      <c r="C1873" s="0" t="n">
        <v>13.038</v>
      </c>
      <c r="D1873" s="0" t="n">
        <v>5.113</v>
      </c>
      <c r="E1873" s="0" t="n">
        <f aca="false">IFERROR((C1873-D1873)/C1873/'Project Inputs and Calcs'!$E$11,0)</f>
        <v>0.0202612875185356</v>
      </c>
    </row>
    <row r="1874" customFormat="false" ht="15" hidden="false" customHeight="false" outlineLevel="0" collapsed="false">
      <c r="A1874" s="0" t="n">
        <v>14</v>
      </c>
      <c r="B1874" s="0" t="n">
        <v>16200</v>
      </c>
      <c r="C1874" s="0" t="n">
        <v>13.177</v>
      </c>
      <c r="D1874" s="0" t="n">
        <v>5.192</v>
      </c>
      <c r="E1874" s="0" t="n">
        <f aca="false">IFERROR((C1874-D1874)/C1874/'Project Inputs and Calcs'!$E$11,0)</f>
        <v>0.0201993372290101</v>
      </c>
    </row>
    <row r="1875" customFormat="false" ht="15" hidden="false" customHeight="false" outlineLevel="0" collapsed="false">
      <c r="A1875" s="0" t="n">
        <v>14</v>
      </c>
      <c r="B1875" s="0" t="n">
        <v>16300</v>
      </c>
      <c r="C1875" s="0" t="n">
        <v>13.315</v>
      </c>
      <c r="D1875" s="0" t="n">
        <v>5.2716</v>
      </c>
      <c r="E1875" s="0" t="n">
        <f aca="false">IFERROR((C1875-D1875)/C1875/'Project Inputs and Calcs'!$E$11,0)</f>
        <v>0.020136187257479</v>
      </c>
    </row>
    <row r="1876" customFormat="false" ht="15" hidden="false" customHeight="false" outlineLevel="0" collapsed="false">
      <c r="A1876" s="0" t="n">
        <v>14</v>
      </c>
      <c r="B1876" s="0" t="n">
        <v>16400</v>
      </c>
      <c r="C1876" s="0" t="n">
        <v>13.454</v>
      </c>
      <c r="D1876" s="0" t="n">
        <v>5.3517</v>
      </c>
      <c r="E1876" s="0" t="n">
        <f aca="false">IFERROR((C1876-D1876)/C1876/'Project Inputs and Calcs'!$E$11,0)</f>
        <v>0.0200740795798028</v>
      </c>
    </row>
    <row r="1877" customFormat="false" ht="15" hidden="false" customHeight="false" outlineLevel="0" collapsed="false">
      <c r="A1877" s="0" t="n">
        <v>14</v>
      </c>
      <c r="B1877" s="0" t="n">
        <v>16500</v>
      </c>
      <c r="C1877" s="0" t="n">
        <v>13.593</v>
      </c>
      <c r="D1877" s="0" t="n">
        <v>5.4323</v>
      </c>
      <c r="E1877" s="0" t="n">
        <f aca="false">IFERROR((C1877-D1877)/C1877/'Project Inputs and Calcs'!$E$11,0)</f>
        <v>0.0200120159886216</v>
      </c>
    </row>
    <row r="1878" customFormat="false" ht="15" hidden="false" customHeight="false" outlineLevel="0" collapsed="false">
      <c r="A1878" s="0" t="n">
        <v>14</v>
      </c>
      <c r="B1878" s="0" t="n">
        <v>16600</v>
      </c>
      <c r="C1878" s="0" t="n">
        <v>13.732</v>
      </c>
      <c r="D1878" s="0" t="n">
        <v>5.5135</v>
      </c>
      <c r="E1878" s="0" t="n">
        <f aca="false">IFERROR((C1878-D1878)/C1878/'Project Inputs and Calcs'!$E$11,0)</f>
        <v>0.0199497524031459</v>
      </c>
    </row>
    <row r="1879" customFormat="false" ht="15" hidden="false" customHeight="false" outlineLevel="0" collapsed="false">
      <c r="A1879" s="0" t="n">
        <v>14</v>
      </c>
      <c r="B1879" s="0" t="n">
        <v>16700</v>
      </c>
      <c r="C1879" s="0" t="n">
        <v>13.871</v>
      </c>
      <c r="D1879" s="0" t="n">
        <v>5.5954</v>
      </c>
      <c r="E1879" s="0" t="n">
        <f aca="false">IFERROR((C1879-D1879)/C1879/'Project Inputs and Calcs'!$E$11,0)</f>
        <v>0.0198870545262298</v>
      </c>
    </row>
    <row r="1880" customFormat="false" ht="15" hidden="false" customHeight="false" outlineLevel="0" collapsed="false">
      <c r="A1880" s="0" t="n">
        <v>14</v>
      </c>
      <c r="B1880" s="0" t="n">
        <v>16800</v>
      </c>
      <c r="C1880" s="0" t="n">
        <v>14.01</v>
      </c>
      <c r="D1880" s="0" t="n">
        <v>5.6778</v>
      </c>
      <c r="E1880" s="0" t="n">
        <f aca="false">IFERROR((C1880-D1880)/C1880/'Project Inputs and Calcs'!$E$11,0)</f>
        <v>0.0198244111349036</v>
      </c>
    </row>
    <row r="1881" customFormat="false" ht="15" hidden="false" customHeight="false" outlineLevel="0" collapsed="false">
      <c r="A1881" s="0" t="n">
        <v>14</v>
      </c>
      <c r="B1881" s="0" t="n">
        <v>16900</v>
      </c>
      <c r="C1881" s="0" t="n">
        <v>14.15</v>
      </c>
      <c r="D1881" s="0" t="n">
        <v>5.7607</v>
      </c>
      <c r="E1881" s="0" t="n">
        <f aca="false">IFERROR((C1881-D1881)/C1881/'Project Inputs and Calcs'!$E$11,0)</f>
        <v>0.0197627797408716</v>
      </c>
    </row>
    <row r="1882" customFormat="false" ht="15" hidden="false" customHeight="false" outlineLevel="0" collapsed="false">
      <c r="A1882" s="0" t="n">
        <v>14</v>
      </c>
      <c r="B1882" s="0" t="n">
        <v>17000</v>
      </c>
      <c r="C1882" s="0" t="n">
        <v>14.289</v>
      </c>
      <c r="D1882" s="0" t="n">
        <v>5.8442</v>
      </c>
      <c r="E1882" s="0" t="n">
        <f aca="false">IFERROR((C1882-D1882)/C1882/'Project Inputs and Calcs'!$E$11,0)</f>
        <v>0.0197000023327968</v>
      </c>
    </row>
    <row r="1883" customFormat="false" ht="15" hidden="false" customHeight="false" outlineLevel="0" collapsed="false">
      <c r="A1883" s="0" t="n">
        <v>14</v>
      </c>
      <c r="B1883" s="0" t="n">
        <v>17100</v>
      </c>
      <c r="C1883" s="0" t="n">
        <v>14.428</v>
      </c>
      <c r="D1883" s="0" t="n">
        <v>5.9283</v>
      </c>
      <c r="E1883" s="0" t="n">
        <f aca="false">IFERROR((C1883-D1883)/C1883/'Project Inputs and Calcs'!$E$11,0)</f>
        <v>0.0196370483319471</v>
      </c>
    </row>
    <row r="1884" customFormat="false" ht="15" hidden="false" customHeight="false" outlineLevel="0" collapsed="false">
      <c r="A1884" s="0" t="n">
        <v>14</v>
      </c>
      <c r="B1884" s="0" t="n">
        <v>17200</v>
      </c>
      <c r="C1884" s="0" t="n">
        <v>14.567</v>
      </c>
      <c r="D1884" s="0" t="n">
        <v>6.013</v>
      </c>
      <c r="E1884" s="0" t="n">
        <f aca="false">IFERROR((C1884-D1884)/C1884/'Project Inputs and Calcs'!$E$11,0)</f>
        <v>0.0195739227935288</v>
      </c>
    </row>
    <row r="1885" customFormat="false" ht="15" hidden="false" customHeight="false" outlineLevel="0" collapsed="false">
      <c r="A1885" s="0" t="n">
        <v>14</v>
      </c>
      <c r="B1885" s="0" t="n">
        <v>17300</v>
      </c>
      <c r="C1885" s="0" t="n">
        <v>14.706</v>
      </c>
      <c r="D1885" s="0" t="n">
        <v>6.0981</v>
      </c>
      <c r="E1885" s="0" t="n">
        <f aca="false">IFERROR((C1885-D1885)/C1885/'Project Inputs and Calcs'!$E$11,0)</f>
        <v>0.0195110839113287</v>
      </c>
    </row>
    <row r="1886" customFormat="false" ht="15" hidden="false" customHeight="false" outlineLevel="0" collapsed="false">
      <c r="A1886" s="0" t="n">
        <v>14</v>
      </c>
      <c r="B1886" s="0" t="n">
        <v>17400</v>
      </c>
      <c r="C1886" s="0" t="n">
        <v>14.846</v>
      </c>
      <c r="D1886" s="0" t="n">
        <v>6.1839</v>
      </c>
      <c r="E1886" s="0" t="n">
        <f aca="false">IFERROR((C1886-D1886)/C1886/'Project Inputs and Calcs'!$E$11,0)</f>
        <v>0.0194487853069289</v>
      </c>
    </row>
    <row r="1887" customFormat="false" ht="15" hidden="false" customHeight="false" outlineLevel="0" collapsed="false">
      <c r="A1887" s="0" t="n">
        <v>14</v>
      </c>
      <c r="B1887" s="0" t="n">
        <v>17500</v>
      </c>
      <c r="C1887" s="0" t="n">
        <v>14.985</v>
      </c>
      <c r="D1887" s="0" t="n">
        <v>6.2701</v>
      </c>
      <c r="E1887" s="0" t="n">
        <f aca="false">IFERROR((C1887-D1887)/C1887/'Project Inputs and Calcs'!$E$11,0)</f>
        <v>0.0193858302747192</v>
      </c>
    </row>
    <row r="1888" customFormat="false" ht="15" hidden="false" customHeight="false" outlineLevel="0" collapsed="false">
      <c r="A1888" s="0" t="n">
        <v>14</v>
      </c>
      <c r="B1888" s="0" t="n">
        <v>17600</v>
      </c>
      <c r="C1888" s="0" t="n">
        <v>15.124</v>
      </c>
      <c r="D1888" s="0" t="n">
        <v>6.357</v>
      </c>
      <c r="E1888" s="0" t="n">
        <f aca="false">IFERROR((C1888-D1888)/C1888/'Project Inputs and Calcs'!$E$11,0)</f>
        <v>0.0193224896411884</v>
      </c>
    </row>
    <row r="1889" customFormat="false" ht="15" hidden="false" customHeight="false" outlineLevel="0" collapsed="false">
      <c r="A1889" s="0" t="n">
        <v>14</v>
      </c>
      <c r="B1889" s="0" t="n">
        <v>17700</v>
      </c>
      <c r="C1889" s="0" t="n">
        <v>15.263</v>
      </c>
      <c r="D1889" s="0" t="n">
        <v>6.4446</v>
      </c>
      <c r="E1889" s="0" t="n">
        <f aca="false">IFERROR((C1889-D1889)/C1889/'Project Inputs and Calcs'!$E$11,0)</f>
        <v>0.0192587739413396</v>
      </c>
    </row>
    <row r="1890" customFormat="false" ht="15" hidden="false" customHeight="false" outlineLevel="0" collapsed="false">
      <c r="A1890" s="0" t="n">
        <v>14</v>
      </c>
      <c r="B1890" s="0" t="n">
        <v>17800</v>
      </c>
      <c r="C1890" s="0" t="n">
        <v>15.402</v>
      </c>
      <c r="D1890" s="0" t="n">
        <v>6.5324</v>
      </c>
      <c r="E1890" s="0" t="n">
        <f aca="false">IFERROR((C1890-D1890)/C1890/'Project Inputs and Calcs'!$E$11,0)</f>
        <v>0.019195775440419</v>
      </c>
    </row>
    <row r="1891" customFormat="false" ht="15" hidden="false" customHeight="false" outlineLevel="0" collapsed="false">
      <c r="A1891" s="0" t="n">
        <v>14</v>
      </c>
      <c r="B1891" s="0" t="n">
        <v>17900</v>
      </c>
      <c r="C1891" s="0" t="n">
        <v>15.541</v>
      </c>
      <c r="D1891" s="0" t="n">
        <v>6.6208</v>
      </c>
      <c r="E1891" s="0" t="n">
        <f aca="false">IFERROR((C1891-D1891)/C1891/'Project Inputs and Calcs'!$E$11,0)</f>
        <v>0.0191326169487163</v>
      </c>
    </row>
    <row r="1892" customFormat="false" ht="15" hidden="false" customHeight="false" outlineLevel="0" collapsed="false">
      <c r="A1892" s="0" t="n">
        <v>14</v>
      </c>
      <c r="B1892" s="0" t="n">
        <v>18000</v>
      </c>
      <c r="C1892" s="0" t="n">
        <v>15.68</v>
      </c>
      <c r="D1892" s="0" t="n">
        <v>6.7099</v>
      </c>
      <c r="E1892" s="0" t="n">
        <f aca="false">IFERROR((C1892-D1892)/C1892/'Project Inputs and Calcs'!$E$11,0)</f>
        <v>0.0190690901360544</v>
      </c>
    </row>
    <row r="1893" customFormat="false" ht="15" hidden="false" customHeight="false" outlineLevel="0" collapsed="false">
      <c r="A1893" s="0" t="n">
        <v>14</v>
      </c>
      <c r="B1893" s="0" t="n">
        <v>18100</v>
      </c>
      <c r="C1893" s="0" t="n">
        <v>15.819</v>
      </c>
      <c r="D1893" s="0" t="n">
        <v>6.7995</v>
      </c>
      <c r="E1893" s="0" t="n">
        <f aca="false">IFERROR((C1893-D1893)/C1893/'Project Inputs and Calcs'!$E$11,0)</f>
        <v>0.0190056261457741</v>
      </c>
    </row>
    <row r="1894" customFormat="false" ht="15" hidden="false" customHeight="false" outlineLevel="0" collapsed="false">
      <c r="A1894" s="0" t="n">
        <v>14</v>
      </c>
      <c r="B1894" s="0" t="n">
        <v>18200</v>
      </c>
      <c r="C1894" s="0" t="n">
        <v>15.958</v>
      </c>
      <c r="D1894" s="0" t="n">
        <v>6.8897</v>
      </c>
      <c r="E1894" s="0" t="n">
        <f aca="false">IFERROR((C1894-D1894)/C1894/'Project Inputs and Calcs'!$E$11,0)</f>
        <v>0.01894201445461</v>
      </c>
    </row>
    <row r="1895" customFormat="false" ht="15" hidden="false" customHeight="false" outlineLevel="0" collapsed="false">
      <c r="A1895" s="0" t="n">
        <v>14</v>
      </c>
      <c r="B1895" s="0" t="n">
        <v>18300</v>
      </c>
      <c r="C1895" s="0" t="n">
        <v>16.097</v>
      </c>
      <c r="D1895" s="0" t="n">
        <v>6.9803</v>
      </c>
      <c r="E1895" s="0" t="n">
        <f aca="false">IFERROR((C1895-D1895)/C1895/'Project Inputs and Calcs'!$E$11,0)</f>
        <v>0.0188786730446667</v>
      </c>
    </row>
    <row r="1896" customFormat="false" ht="15" hidden="false" customHeight="false" outlineLevel="0" collapsed="false">
      <c r="A1896" s="0" t="n">
        <v>14</v>
      </c>
      <c r="B1896" s="0" t="n">
        <v>18400</v>
      </c>
      <c r="C1896" s="0" t="n">
        <v>16.235</v>
      </c>
      <c r="D1896" s="0" t="n">
        <v>7.0715</v>
      </c>
      <c r="E1896" s="0" t="n">
        <f aca="false">IFERROR((C1896-D1896)/C1896/'Project Inputs and Calcs'!$E$11,0)</f>
        <v>0.0188142901139513</v>
      </c>
    </row>
    <row r="1897" customFormat="false" ht="15" hidden="false" customHeight="false" outlineLevel="0" collapsed="false">
      <c r="A1897" s="0" t="n">
        <v>14</v>
      </c>
      <c r="B1897" s="0" t="n">
        <v>18500</v>
      </c>
      <c r="C1897" s="0" t="n">
        <v>16.374</v>
      </c>
      <c r="D1897" s="0" t="n">
        <v>7.1632</v>
      </c>
      <c r="E1897" s="0" t="n">
        <f aca="false">IFERROR((C1897-D1897)/C1897/'Project Inputs and Calcs'!$E$11,0)</f>
        <v>0.0187508651927853</v>
      </c>
    </row>
    <row r="1898" customFormat="false" ht="15" hidden="false" customHeight="false" outlineLevel="0" collapsed="false">
      <c r="A1898" s="0" t="n">
        <v>14</v>
      </c>
      <c r="B1898" s="0" t="n">
        <v>18600</v>
      </c>
      <c r="C1898" s="0" t="n">
        <v>16.512</v>
      </c>
      <c r="D1898" s="0" t="n">
        <v>7.2555</v>
      </c>
      <c r="E1898" s="0" t="n">
        <f aca="false">IFERROR((C1898-D1898)/C1898/'Project Inputs and Calcs'!$E$11,0)</f>
        <v>0.0186864098837209</v>
      </c>
    </row>
    <row r="1899" customFormat="false" ht="15" hidden="false" customHeight="false" outlineLevel="0" collapsed="false">
      <c r="A1899" s="0" t="n">
        <v>14</v>
      </c>
      <c r="B1899" s="0" t="n">
        <v>18700</v>
      </c>
      <c r="C1899" s="0" t="n">
        <v>16.65</v>
      </c>
      <c r="D1899" s="0" t="n">
        <v>7.3484</v>
      </c>
      <c r="E1899" s="0" t="n">
        <f aca="false">IFERROR((C1899-D1899)/C1899/'Project Inputs and Calcs'!$E$11,0)</f>
        <v>0.0186218218218218</v>
      </c>
    </row>
    <row r="1900" customFormat="false" ht="15" hidden="false" customHeight="false" outlineLevel="0" collapsed="false">
      <c r="A1900" s="0" t="n">
        <v>14</v>
      </c>
      <c r="B1900" s="0" t="n">
        <v>18800</v>
      </c>
      <c r="C1900" s="0" t="n">
        <v>16.788</v>
      </c>
      <c r="D1900" s="0" t="n">
        <v>7.4417</v>
      </c>
      <c r="E1900" s="0" t="n">
        <f aca="false">IFERROR((C1900-D1900)/C1900/'Project Inputs and Calcs'!$E$11,0)</f>
        <v>0.0185575013898817</v>
      </c>
    </row>
    <row r="1901" customFormat="false" ht="15" hidden="false" customHeight="false" outlineLevel="0" collapsed="false">
      <c r="A1901" s="0" t="n">
        <v>14</v>
      </c>
      <c r="B1901" s="0" t="n">
        <v>18900</v>
      </c>
      <c r="C1901" s="0" t="n">
        <v>16.926</v>
      </c>
      <c r="D1901" s="0" t="n">
        <v>7.5355</v>
      </c>
      <c r="E1901" s="0" t="n">
        <f aca="false">IFERROR((C1901-D1901)/C1901/'Project Inputs and Calcs'!$E$11,0)</f>
        <v>0.0184932451061483</v>
      </c>
    </row>
    <row r="1902" customFormat="false" ht="15" hidden="false" customHeight="false" outlineLevel="0" collapsed="false">
      <c r="A1902" s="0" t="n">
        <v>14</v>
      </c>
      <c r="B1902" s="0" t="n">
        <v>19000</v>
      </c>
      <c r="C1902" s="0" t="n">
        <v>17.064</v>
      </c>
      <c r="D1902" s="0" t="n">
        <v>7.6299</v>
      </c>
      <c r="E1902" s="0" t="n">
        <f aca="false">IFERROR((C1902-D1902)/C1902/'Project Inputs and Calcs'!$E$11,0)</f>
        <v>0.0184288560712611</v>
      </c>
    </row>
    <row r="1903" customFormat="false" ht="15" hidden="false" customHeight="false" outlineLevel="0" collapsed="false">
      <c r="A1903" s="0" t="n">
        <v>14</v>
      </c>
      <c r="B1903" s="0" t="n">
        <v>19100</v>
      </c>
      <c r="C1903" s="0" t="n">
        <v>17.201</v>
      </c>
      <c r="D1903" s="0" t="n">
        <v>7.7249</v>
      </c>
      <c r="E1903" s="0" t="n">
        <f aca="false">IFERROR((C1903-D1903)/C1903/'Project Inputs and Calcs'!$E$11,0)</f>
        <v>0.0183634672402767</v>
      </c>
    </row>
    <row r="1904" customFormat="false" ht="15" hidden="false" customHeight="false" outlineLevel="0" collapsed="false">
      <c r="A1904" s="0" t="n">
        <v>14</v>
      </c>
      <c r="B1904" s="0" t="n">
        <v>19200</v>
      </c>
      <c r="C1904" s="0" t="n">
        <v>17.339</v>
      </c>
      <c r="D1904" s="0" t="n">
        <v>7.8203</v>
      </c>
      <c r="E1904" s="0" t="n">
        <f aca="false">IFERROR((C1904-D1904)/C1904/'Project Inputs and Calcs'!$E$11,0)</f>
        <v>0.0182992098736951</v>
      </c>
    </row>
    <row r="1905" customFormat="false" ht="15" hidden="false" customHeight="false" outlineLevel="0" collapsed="false">
      <c r="A1905" s="0" t="n">
        <v>14</v>
      </c>
      <c r="B1905" s="0" t="n">
        <v>19300</v>
      </c>
      <c r="C1905" s="0" t="n">
        <v>17.476</v>
      </c>
      <c r="D1905" s="0" t="n">
        <v>7.9162</v>
      </c>
      <c r="E1905" s="0" t="n">
        <f aca="false">IFERROR((C1905-D1905)/C1905/'Project Inputs and Calcs'!$E$11,0)</f>
        <v>0.0182341496910048</v>
      </c>
    </row>
    <row r="1906" customFormat="false" ht="15" hidden="false" customHeight="false" outlineLevel="0" collapsed="false">
      <c r="A1906" s="0" t="n">
        <v>14</v>
      </c>
      <c r="B1906" s="0" t="n">
        <v>19400</v>
      </c>
      <c r="C1906" s="0" t="n">
        <v>17.613</v>
      </c>
      <c r="D1906" s="0" t="n">
        <v>8.0128</v>
      </c>
      <c r="E1906" s="0" t="n">
        <f aca="false">IFERROR((C1906-D1906)/C1906/'Project Inputs and Calcs'!$E$11,0)</f>
        <v>0.0181687768504324</v>
      </c>
    </row>
    <row r="1907" customFormat="false" ht="15" hidden="false" customHeight="false" outlineLevel="0" collapsed="false">
      <c r="A1907" s="0" t="n">
        <v>14</v>
      </c>
      <c r="B1907" s="0" t="n">
        <v>19500</v>
      </c>
      <c r="C1907" s="0" t="n">
        <v>17.749</v>
      </c>
      <c r="D1907" s="0" t="n">
        <v>8.1098</v>
      </c>
      <c r="E1907" s="0" t="n">
        <f aca="false">IFERROR((C1907-D1907)/C1907/'Project Inputs and Calcs'!$E$11,0)</f>
        <v>0.0181028039138355</v>
      </c>
    </row>
    <row r="1908" customFormat="false" ht="15" hidden="false" customHeight="false" outlineLevel="0" collapsed="false">
      <c r="A1908" s="0" t="n">
        <v>14</v>
      </c>
      <c r="B1908" s="0" t="n">
        <v>19600</v>
      </c>
      <c r="C1908" s="0" t="n">
        <v>17.886</v>
      </c>
      <c r="D1908" s="0" t="n">
        <v>8.2073</v>
      </c>
      <c r="E1908" s="0" t="n">
        <f aca="false">IFERROR((C1908-D1908)/C1908/'Project Inputs and Calcs'!$E$11,0)</f>
        <v>0.0180377576503038</v>
      </c>
    </row>
    <row r="1909" customFormat="false" ht="15" hidden="false" customHeight="false" outlineLevel="0" collapsed="false">
      <c r="A1909" s="0" t="n">
        <v>14</v>
      </c>
      <c r="B1909" s="0" t="n">
        <v>19700</v>
      </c>
      <c r="C1909" s="0" t="n">
        <v>18.022</v>
      </c>
      <c r="D1909" s="0" t="n">
        <v>8.3053</v>
      </c>
      <c r="E1909" s="0" t="n">
        <f aca="false">IFERROR((C1909-D1909)/C1909/'Project Inputs and Calcs'!$E$11,0)</f>
        <v>0.0179719232049717</v>
      </c>
    </row>
    <row r="1910" customFormat="false" ht="15" hidden="false" customHeight="false" outlineLevel="0" collapsed="false">
      <c r="A1910" s="0" t="n">
        <v>14</v>
      </c>
      <c r="B1910" s="0" t="n">
        <v>19800</v>
      </c>
      <c r="C1910" s="0" t="n">
        <v>18.158</v>
      </c>
      <c r="D1910" s="0" t="n">
        <v>8.4039</v>
      </c>
      <c r="E1910" s="0" t="n">
        <f aca="false">IFERROR((C1910-D1910)/C1910/'Project Inputs and Calcs'!$E$11,0)</f>
        <v>0.0179059734919411</v>
      </c>
    </row>
    <row r="1911" customFormat="false" ht="15" hidden="false" customHeight="false" outlineLevel="0" collapsed="false">
      <c r="A1911" s="0" t="n">
        <v>14</v>
      </c>
      <c r="B1911" s="0" t="n">
        <v>19900</v>
      </c>
      <c r="C1911" s="0" t="n">
        <v>18.293</v>
      </c>
      <c r="D1911" s="0" t="n">
        <v>8.503</v>
      </c>
      <c r="E1911" s="0" t="n">
        <f aca="false">IFERROR((C1911-D1911)/C1911/'Project Inputs and Calcs'!$E$11,0)</f>
        <v>0.0178392463419523</v>
      </c>
    </row>
    <row r="1912" customFormat="false" ht="15" hidden="false" customHeight="false" outlineLevel="0" collapsed="false">
      <c r="A1912" s="0" t="n">
        <v>14</v>
      </c>
      <c r="B1912" s="0" t="n">
        <v>20000</v>
      </c>
      <c r="C1912" s="0" t="n">
        <v>18.429</v>
      </c>
      <c r="D1912" s="0" t="n">
        <v>8.6026</v>
      </c>
      <c r="E1912" s="0" t="n">
        <f aca="false">IFERROR((C1912-D1912)/C1912/'Project Inputs and Calcs'!$E$11,0)</f>
        <v>0.0177734367934596</v>
      </c>
    </row>
    <row r="1913" customFormat="false" ht="15" hidden="false" customHeight="false" outlineLevel="0" collapsed="false">
      <c r="A1913" s="0" t="n">
        <v>15</v>
      </c>
      <c r="B1913" s="0" t="n">
        <v>1000</v>
      </c>
      <c r="C1913" s="0" t="s">
        <v>155</v>
      </c>
      <c r="D1913" s="0" t="s">
        <v>155</v>
      </c>
      <c r="E1913" s="0" t="n">
        <f aca="false">IFERROR((C1913-D1913)/C1913/'Project Inputs and Calcs'!$E$11,0)</f>
        <v>0</v>
      </c>
    </row>
    <row r="1914" customFormat="false" ht="15" hidden="false" customHeight="false" outlineLevel="0" collapsed="false">
      <c r="A1914" s="0" t="n">
        <v>15</v>
      </c>
      <c r="B1914" s="0" t="n">
        <v>1100</v>
      </c>
      <c r="C1914" s="0" t="s">
        <v>155</v>
      </c>
      <c r="D1914" s="0" t="s">
        <v>155</v>
      </c>
      <c r="E1914" s="0" t="n">
        <f aca="false">IFERROR((C1914-D1914)/C1914/'Project Inputs and Calcs'!$E$11,0)</f>
        <v>0</v>
      </c>
    </row>
    <row r="1915" customFormat="false" ht="15" hidden="false" customHeight="false" outlineLevel="0" collapsed="false">
      <c r="A1915" s="0" t="n">
        <v>15</v>
      </c>
      <c r="B1915" s="0" t="n">
        <v>1200</v>
      </c>
      <c r="C1915" s="0" t="s">
        <v>155</v>
      </c>
      <c r="D1915" s="0" t="s">
        <v>155</v>
      </c>
      <c r="E1915" s="0" t="n">
        <f aca="false">IFERROR((C1915-D1915)/C1915/'Project Inputs and Calcs'!$E$11,0)</f>
        <v>0</v>
      </c>
    </row>
    <row r="1916" customFormat="false" ht="15" hidden="false" customHeight="false" outlineLevel="0" collapsed="false">
      <c r="A1916" s="0" t="n">
        <v>15</v>
      </c>
      <c r="B1916" s="0" t="n">
        <v>1300</v>
      </c>
      <c r="C1916" s="0" t="s">
        <v>155</v>
      </c>
      <c r="D1916" s="0" t="s">
        <v>155</v>
      </c>
      <c r="E1916" s="0" t="n">
        <f aca="false">IFERROR((C1916-D1916)/C1916/'Project Inputs and Calcs'!$E$11,0)</f>
        <v>0</v>
      </c>
    </row>
    <row r="1917" customFormat="false" ht="15" hidden="false" customHeight="false" outlineLevel="0" collapsed="false">
      <c r="A1917" s="0" t="n">
        <v>15</v>
      </c>
      <c r="B1917" s="0" t="n">
        <v>1400</v>
      </c>
      <c r="C1917" s="0" t="s">
        <v>155</v>
      </c>
      <c r="D1917" s="0" t="s">
        <v>155</v>
      </c>
      <c r="E1917" s="0" t="n">
        <f aca="false">IFERROR((C1917-D1917)/C1917/'Project Inputs and Calcs'!$E$11,0)</f>
        <v>0</v>
      </c>
    </row>
    <row r="1918" customFormat="false" ht="15" hidden="false" customHeight="false" outlineLevel="0" collapsed="false">
      <c r="A1918" s="0" t="n">
        <v>15</v>
      </c>
      <c r="B1918" s="0" t="n">
        <v>1500</v>
      </c>
      <c r="C1918" s="0" t="s">
        <v>155</v>
      </c>
      <c r="D1918" s="0" t="s">
        <v>155</v>
      </c>
      <c r="E1918" s="0" t="n">
        <f aca="false">IFERROR((C1918-D1918)/C1918/'Project Inputs and Calcs'!$E$11,0)</f>
        <v>0</v>
      </c>
    </row>
    <row r="1919" customFormat="false" ht="15" hidden="false" customHeight="false" outlineLevel="0" collapsed="false">
      <c r="A1919" s="0" t="n">
        <v>15</v>
      </c>
      <c r="B1919" s="0" t="n">
        <v>1600</v>
      </c>
      <c r="C1919" s="0" t="s">
        <v>155</v>
      </c>
      <c r="D1919" s="0" t="s">
        <v>155</v>
      </c>
      <c r="E1919" s="0" t="n">
        <f aca="false">IFERROR((C1919-D1919)/C1919/'Project Inputs and Calcs'!$E$11,0)</f>
        <v>0</v>
      </c>
    </row>
    <row r="1920" customFormat="false" ht="15" hidden="false" customHeight="false" outlineLevel="0" collapsed="false">
      <c r="A1920" s="0" t="n">
        <v>15</v>
      </c>
      <c r="B1920" s="0" t="n">
        <v>1700</v>
      </c>
      <c r="C1920" s="0" t="s">
        <v>155</v>
      </c>
      <c r="D1920" s="0" t="s">
        <v>155</v>
      </c>
      <c r="E1920" s="0" t="n">
        <f aca="false">IFERROR((C1920-D1920)/C1920/'Project Inputs and Calcs'!$E$11,0)</f>
        <v>0</v>
      </c>
    </row>
    <row r="1921" customFormat="false" ht="15" hidden="false" customHeight="false" outlineLevel="0" collapsed="false">
      <c r="A1921" s="0" t="n">
        <v>15</v>
      </c>
      <c r="B1921" s="0" t="n">
        <v>1800</v>
      </c>
      <c r="C1921" s="0" t="s">
        <v>155</v>
      </c>
      <c r="D1921" s="0" t="s">
        <v>155</v>
      </c>
      <c r="E1921" s="0" t="n">
        <f aca="false">IFERROR((C1921-D1921)/C1921/'Project Inputs and Calcs'!$E$11,0)</f>
        <v>0</v>
      </c>
    </row>
    <row r="1922" customFormat="false" ht="15" hidden="false" customHeight="false" outlineLevel="0" collapsed="false">
      <c r="A1922" s="0" t="n">
        <v>15</v>
      </c>
      <c r="B1922" s="0" t="n">
        <v>1900</v>
      </c>
      <c r="C1922" s="0" t="s">
        <v>155</v>
      </c>
      <c r="D1922" s="0" t="s">
        <v>155</v>
      </c>
      <c r="E1922" s="0" t="n">
        <f aca="false">IFERROR((C1922-D1922)/C1922/'Project Inputs and Calcs'!$E$11,0)</f>
        <v>0</v>
      </c>
    </row>
    <row r="1923" customFormat="false" ht="15" hidden="false" customHeight="false" outlineLevel="0" collapsed="false">
      <c r="A1923" s="0" t="n">
        <v>15</v>
      </c>
      <c r="B1923" s="0" t="n">
        <v>2000</v>
      </c>
      <c r="C1923" s="0" t="s">
        <v>155</v>
      </c>
      <c r="D1923" s="0" t="s">
        <v>155</v>
      </c>
      <c r="E1923" s="0" t="n">
        <f aca="false">IFERROR((C1923-D1923)/C1923/'Project Inputs and Calcs'!$E$11,0)</f>
        <v>0</v>
      </c>
    </row>
    <row r="1924" customFormat="false" ht="15" hidden="false" customHeight="false" outlineLevel="0" collapsed="false">
      <c r="A1924" s="0" t="n">
        <v>15</v>
      </c>
      <c r="B1924" s="0" t="n">
        <v>2100</v>
      </c>
      <c r="C1924" s="0" t="s">
        <v>155</v>
      </c>
      <c r="D1924" s="0" t="s">
        <v>155</v>
      </c>
      <c r="E1924" s="0" t="n">
        <f aca="false">IFERROR((C1924-D1924)/C1924/'Project Inputs and Calcs'!$E$11,0)</f>
        <v>0</v>
      </c>
    </row>
    <row r="1925" customFormat="false" ht="15" hidden="false" customHeight="false" outlineLevel="0" collapsed="false">
      <c r="A1925" s="0" t="n">
        <v>15</v>
      </c>
      <c r="B1925" s="0" t="n">
        <v>2200</v>
      </c>
      <c r="C1925" s="0" t="s">
        <v>155</v>
      </c>
      <c r="D1925" s="0" t="s">
        <v>155</v>
      </c>
      <c r="E1925" s="0" t="n">
        <f aca="false">IFERROR((C1925-D1925)/C1925/'Project Inputs and Calcs'!$E$11,0)</f>
        <v>0</v>
      </c>
    </row>
    <row r="1926" customFormat="false" ht="15" hidden="false" customHeight="false" outlineLevel="0" collapsed="false">
      <c r="A1926" s="0" t="n">
        <v>15</v>
      </c>
      <c r="B1926" s="0" t="n">
        <v>2300</v>
      </c>
      <c r="C1926" s="0" t="s">
        <v>155</v>
      </c>
      <c r="D1926" s="0" t="s">
        <v>155</v>
      </c>
      <c r="E1926" s="0" t="n">
        <f aca="false">IFERROR((C1926-D1926)/C1926/'Project Inputs and Calcs'!$E$11,0)</f>
        <v>0</v>
      </c>
    </row>
    <row r="1927" customFormat="false" ht="15" hidden="false" customHeight="false" outlineLevel="0" collapsed="false">
      <c r="A1927" s="0" t="n">
        <v>15</v>
      </c>
      <c r="B1927" s="0" t="n">
        <v>2400</v>
      </c>
      <c r="C1927" s="0" t="n">
        <v>0.017957</v>
      </c>
      <c r="D1927" s="0" t="s">
        <v>155</v>
      </c>
      <c r="E1927" s="0" t="n">
        <f aca="false">IFERROR((C1927-D1927)/C1927/'Project Inputs and Calcs'!$E$11,0)</f>
        <v>0</v>
      </c>
    </row>
    <row r="1928" customFormat="false" ht="15" hidden="false" customHeight="false" outlineLevel="0" collapsed="false">
      <c r="A1928" s="0" t="n">
        <v>15</v>
      </c>
      <c r="B1928" s="0" t="n">
        <v>2500</v>
      </c>
      <c r="C1928" s="0" t="n">
        <v>0.02876</v>
      </c>
      <c r="D1928" s="0" t="s">
        <v>155</v>
      </c>
      <c r="E1928" s="0" t="n">
        <f aca="false">IFERROR((C1928-D1928)/C1928/'Project Inputs and Calcs'!$E$11,0)</f>
        <v>0</v>
      </c>
    </row>
    <row r="1929" customFormat="false" ht="15" hidden="false" customHeight="false" outlineLevel="0" collapsed="false">
      <c r="A1929" s="0" t="n">
        <v>15</v>
      </c>
      <c r="B1929" s="0" t="n">
        <v>2600</v>
      </c>
      <c r="C1929" s="0" t="n">
        <v>0.04202</v>
      </c>
      <c r="D1929" s="0" t="s">
        <v>155</v>
      </c>
      <c r="E1929" s="0" t="n">
        <f aca="false">IFERROR((C1929-D1929)/C1929/'Project Inputs and Calcs'!$E$11,0)</f>
        <v>0</v>
      </c>
    </row>
    <row r="1930" customFormat="false" ht="15" hidden="false" customHeight="false" outlineLevel="0" collapsed="false">
      <c r="A1930" s="0" t="n">
        <v>15</v>
      </c>
      <c r="B1930" s="0" t="n">
        <v>2700</v>
      </c>
      <c r="C1930" s="0" t="n">
        <v>0.057715</v>
      </c>
      <c r="D1930" s="0" t="s">
        <v>155</v>
      </c>
      <c r="E1930" s="0" t="n">
        <f aca="false">IFERROR((C1930-D1930)/C1930/'Project Inputs and Calcs'!$E$11,0)</f>
        <v>0</v>
      </c>
    </row>
    <row r="1931" customFormat="false" ht="15" hidden="false" customHeight="false" outlineLevel="0" collapsed="false">
      <c r="A1931" s="0" t="n">
        <v>15</v>
      </c>
      <c r="B1931" s="0" t="n">
        <v>2800</v>
      </c>
      <c r="C1931" s="0" t="n">
        <v>0.075802</v>
      </c>
      <c r="D1931" s="0" t="s">
        <v>155</v>
      </c>
      <c r="E1931" s="0" t="n">
        <f aca="false">IFERROR((C1931-D1931)/C1931/'Project Inputs and Calcs'!$E$11,0)</f>
        <v>0</v>
      </c>
    </row>
    <row r="1932" customFormat="false" ht="15" hidden="false" customHeight="false" outlineLevel="0" collapsed="false">
      <c r="A1932" s="0" t="n">
        <v>15</v>
      </c>
      <c r="B1932" s="0" t="n">
        <v>2900</v>
      </c>
      <c r="C1932" s="0" t="n">
        <v>0.096242</v>
      </c>
      <c r="D1932" s="0" t="s">
        <v>155</v>
      </c>
      <c r="E1932" s="0" t="n">
        <f aca="false">IFERROR((C1932-D1932)/C1932/'Project Inputs and Calcs'!$E$11,0)</f>
        <v>0</v>
      </c>
    </row>
    <row r="1933" customFormat="false" ht="15" hidden="false" customHeight="false" outlineLevel="0" collapsed="false">
      <c r="A1933" s="0" t="n">
        <v>15</v>
      </c>
      <c r="B1933" s="0" t="n">
        <v>3000</v>
      </c>
      <c r="C1933" s="0" t="n">
        <v>0.11901</v>
      </c>
      <c r="D1933" s="0" t="s">
        <v>155</v>
      </c>
      <c r="E1933" s="0" t="n">
        <f aca="false">IFERROR((C1933-D1933)/C1933/'Project Inputs and Calcs'!$E$11,0)</f>
        <v>0</v>
      </c>
    </row>
    <row r="1934" customFormat="false" ht="15" hidden="false" customHeight="false" outlineLevel="0" collapsed="false">
      <c r="A1934" s="0" t="n">
        <v>15</v>
      </c>
      <c r="B1934" s="0" t="n">
        <v>3100</v>
      </c>
      <c r="C1934" s="0" t="n">
        <v>0.14408</v>
      </c>
      <c r="D1934" s="0" t="s">
        <v>155</v>
      </c>
      <c r="E1934" s="0" t="n">
        <f aca="false">IFERROR((C1934-D1934)/C1934/'Project Inputs and Calcs'!$E$11,0)</f>
        <v>0</v>
      </c>
    </row>
    <row r="1935" customFormat="false" ht="15" hidden="false" customHeight="false" outlineLevel="0" collapsed="false">
      <c r="A1935" s="0" t="n">
        <v>15</v>
      </c>
      <c r="B1935" s="0" t="n">
        <v>3200</v>
      </c>
      <c r="C1935" s="0" t="n">
        <v>0.17139</v>
      </c>
      <c r="D1935" s="0" t="n">
        <v>0.025428</v>
      </c>
      <c r="E1935" s="0" t="n">
        <f aca="false">IFERROR((C1935-D1935)/C1935/'Project Inputs and Calcs'!$E$11,0)</f>
        <v>0.0283878872746368</v>
      </c>
    </row>
    <row r="1936" customFormat="false" ht="15" hidden="false" customHeight="false" outlineLevel="0" collapsed="false">
      <c r="A1936" s="0" t="n">
        <v>15</v>
      </c>
      <c r="B1936" s="0" t="n">
        <v>3300</v>
      </c>
      <c r="C1936" s="0" t="n">
        <v>0.20094</v>
      </c>
      <c r="D1936" s="0" t="n">
        <v>0.030213</v>
      </c>
      <c r="E1936" s="0" t="n">
        <f aca="false">IFERROR((C1936-D1936)/C1936/'Project Inputs and Calcs'!$E$11,0)</f>
        <v>0.0283213894694934</v>
      </c>
    </row>
    <row r="1937" customFormat="false" ht="15" hidden="false" customHeight="false" outlineLevel="0" collapsed="false">
      <c r="A1937" s="0" t="n">
        <v>15</v>
      </c>
      <c r="B1937" s="0" t="n">
        <v>3400</v>
      </c>
      <c r="C1937" s="0" t="n">
        <v>0.23269</v>
      </c>
      <c r="D1937" s="0" t="n">
        <v>0.035451</v>
      </c>
      <c r="E1937" s="0" t="n">
        <f aca="false">IFERROR((C1937-D1937)/C1937/'Project Inputs and Calcs'!$E$11,0)</f>
        <v>0.0282549028034438</v>
      </c>
    </row>
    <row r="1938" customFormat="false" ht="15" hidden="false" customHeight="false" outlineLevel="0" collapsed="false">
      <c r="A1938" s="0" t="n">
        <v>15</v>
      </c>
      <c r="B1938" s="0" t="n">
        <v>3500</v>
      </c>
      <c r="C1938" s="0" t="n">
        <v>0.26659</v>
      </c>
      <c r="D1938" s="0" t="n">
        <v>0.041154</v>
      </c>
      <c r="E1938" s="0" t="n">
        <f aca="false">IFERROR((C1938-D1938)/C1938/'Project Inputs and Calcs'!$E$11,0)</f>
        <v>0.0281876039361316</v>
      </c>
    </row>
    <row r="1939" customFormat="false" ht="15" hidden="false" customHeight="false" outlineLevel="0" collapsed="false">
      <c r="A1939" s="0" t="n">
        <v>15</v>
      </c>
      <c r="B1939" s="0" t="n">
        <v>3600</v>
      </c>
      <c r="C1939" s="0" t="n">
        <v>0.30263</v>
      </c>
      <c r="D1939" s="0" t="n">
        <v>0.04733</v>
      </c>
      <c r="E1939" s="0" t="n">
        <f aca="false">IFERROR((C1939-D1939)/C1939/'Project Inputs and Calcs'!$E$11,0)</f>
        <v>0.0281201467138089</v>
      </c>
    </row>
    <row r="1940" customFormat="false" ht="15" hidden="false" customHeight="false" outlineLevel="0" collapsed="false">
      <c r="A1940" s="0" t="n">
        <v>15</v>
      </c>
      <c r="B1940" s="0" t="n">
        <v>3700</v>
      </c>
      <c r="C1940" s="0" t="n">
        <v>0.34078</v>
      </c>
      <c r="D1940" s="0" t="n">
        <v>0.053998</v>
      </c>
      <c r="E1940" s="0" t="n">
        <f aca="false">IFERROR((C1940-D1940)/C1940/'Project Inputs and Calcs'!$E$11,0)</f>
        <v>0.0280515288455895</v>
      </c>
    </row>
    <row r="1941" customFormat="false" ht="15" hidden="false" customHeight="false" outlineLevel="0" collapsed="false">
      <c r="A1941" s="0" t="n">
        <v>15</v>
      </c>
      <c r="B1941" s="0" t="n">
        <v>3800</v>
      </c>
      <c r="C1941" s="0" t="n">
        <v>0.38099</v>
      </c>
      <c r="D1941" s="0" t="n">
        <v>0.061154</v>
      </c>
      <c r="E1941" s="0" t="n">
        <f aca="false">IFERROR((C1941-D1941)/C1941/'Project Inputs and Calcs'!$E$11,0)</f>
        <v>0.0279828866899394</v>
      </c>
    </row>
    <row r="1942" customFormat="false" ht="15" hidden="false" customHeight="false" outlineLevel="0" collapsed="false">
      <c r="A1942" s="0" t="n">
        <v>15</v>
      </c>
      <c r="B1942" s="0" t="n">
        <v>3900</v>
      </c>
      <c r="C1942" s="0" t="n">
        <v>0.42325</v>
      </c>
      <c r="D1942" s="0" t="n">
        <v>0.068811</v>
      </c>
      <c r="E1942" s="0" t="n">
        <f aca="false">IFERROR((C1942-D1942)/C1942/'Project Inputs and Calcs'!$E$11,0)</f>
        <v>0.0279140775743257</v>
      </c>
    </row>
    <row r="1943" customFormat="false" ht="15" hidden="false" customHeight="false" outlineLevel="0" collapsed="false">
      <c r="A1943" s="0" t="n">
        <v>15</v>
      </c>
      <c r="B1943" s="0" t="n">
        <v>4000</v>
      </c>
      <c r="C1943" s="0" t="n">
        <v>0.46753</v>
      </c>
      <c r="D1943" s="0" t="n">
        <v>0.076975</v>
      </c>
      <c r="E1943" s="0" t="n">
        <f aca="false">IFERROR((C1943-D1943)/C1943/'Project Inputs and Calcs'!$E$11,0)</f>
        <v>0.0278452719611576</v>
      </c>
    </row>
    <row r="1944" customFormat="false" ht="15" hidden="false" customHeight="false" outlineLevel="0" collapsed="false">
      <c r="A1944" s="0" t="n">
        <v>15</v>
      </c>
      <c r="B1944" s="0" t="n">
        <v>4100</v>
      </c>
      <c r="C1944" s="0" t="n">
        <v>0.51379</v>
      </c>
      <c r="D1944" s="0" t="n">
        <v>0.08565</v>
      </c>
      <c r="E1944" s="0" t="n">
        <f aca="false">IFERROR((C1944-D1944)/C1944/'Project Inputs and Calcs'!$E$11,0)</f>
        <v>0.027776588359706</v>
      </c>
    </row>
    <row r="1945" customFormat="false" ht="15" hidden="false" customHeight="false" outlineLevel="0" collapsed="false">
      <c r="A1945" s="0" t="n">
        <v>15</v>
      </c>
      <c r="B1945" s="0" t="n">
        <v>4200</v>
      </c>
      <c r="C1945" s="0" t="n">
        <v>0.56201</v>
      </c>
      <c r="D1945" s="0" t="n">
        <v>0.094852</v>
      </c>
      <c r="E1945" s="0" t="n">
        <f aca="false">IFERROR((C1945-D1945)/C1945/'Project Inputs and Calcs'!$E$11,0)</f>
        <v>0.0277075734120982</v>
      </c>
    </row>
    <row r="1946" customFormat="false" ht="15" hidden="false" customHeight="false" outlineLevel="0" collapsed="false">
      <c r="A1946" s="0" t="n">
        <v>15</v>
      </c>
      <c r="B1946" s="0" t="n">
        <v>4300</v>
      </c>
      <c r="C1946" s="0" t="n">
        <v>0.61218</v>
      </c>
      <c r="D1946" s="0" t="n">
        <v>0.10458</v>
      </c>
      <c r="E1946" s="0" t="n">
        <f aca="false">IFERROR((C1946-D1946)/C1946/'Project Inputs and Calcs'!$E$11,0)</f>
        <v>0.027638929726551</v>
      </c>
    </row>
    <row r="1947" customFormat="false" ht="15" hidden="false" customHeight="false" outlineLevel="0" collapsed="false">
      <c r="A1947" s="0" t="n">
        <v>15</v>
      </c>
      <c r="B1947" s="0" t="n">
        <v>4400</v>
      </c>
      <c r="C1947" s="0" t="n">
        <v>0.66423</v>
      </c>
      <c r="D1947" s="0" t="n">
        <v>0.11486</v>
      </c>
      <c r="E1947" s="0" t="n">
        <f aca="false">IFERROR((C1947-D1947)/C1947/'Project Inputs and Calcs'!$E$11,0)</f>
        <v>0.0275692656660093</v>
      </c>
    </row>
    <row r="1948" customFormat="false" ht="15" hidden="false" customHeight="false" outlineLevel="0" collapsed="false">
      <c r="A1948" s="0" t="n">
        <v>15</v>
      </c>
      <c r="B1948" s="0" t="n">
        <v>4500</v>
      </c>
      <c r="C1948" s="0" t="n">
        <v>0.71817</v>
      </c>
      <c r="D1948" s="0" t="n">
        <v>0.12568</v>
      </c>
      <c r="E1948" s="0" t="n">
        <f aca="false">IFERROR((C1948-D1948)/C1948/'Project Inputs and Calcs'!$E$11,0)</f>
        <v>0.0274999883964335</v>
      </c>
    </row>
    <row r="1949" customFormat="false" ht="15" hidden="false" customHeight="false" outlineLevel="0" collapsed="false">
      <c r="A1949" s="0" t="n">
        <v>15</v>
      </c>
      <c r="B1949" s="0" t="n">
        <v>4600</v>
      </c>
      <c r="C1949" s="0" t="n">
        <v>0.77396</v>
      </c>
      <c r="D1949" s="0" t="n">
        <v>0.13705</v>
      </c>
      <c r="E1949" s="0" t="n">
        <f aca="false">IFERROR((C1949-D1949)/C1949/'Project Inputs and Calcs'!$E$11,0)</f>
        <v>0.0274307888435234</v>
      </c>
    </row>
    <row r="1950" customFormat="false" ht="15" hidden="false" customHeight="false" outlineLevel="0" collapsed="false">
      <c r="A1950" s="0" t="n">
        <v>15</v>
      </c>
      <c r="B1950" s="0" t="n">
        <v>4700</v>
      </c>
      <c r="C1950" s="0" t="n">
        <v>0.83155</v>
      </c>
      <c r="D1950" s="0" t="n">
        <v>0.14899</v>
      </c>
      <c r="E1950" s="0" t="n">
        <f aca="false">IFERROR((C1950-D1950)/C1950/'Project Inputs and Calcs'!$E$11,0)</f>
        <v>0.0273609524382178</v>
      </c>
    </row>
    <row r="1951" customFormat="false" ht="15" hidden="false" customHeight="false" outlineLevel="0" collapsed="false">
      <c r="A1951" s="0" t="n">
        <v>15</v>
      </c>
      <c r="B1951" s="0" t="n">
        <v>4800</v>
      </c>
      <c r="C1951" s="0" t="n">
        <v>0.89097</v>
      </c>
      <c r="D1951" s="0" t="n">
        <v>0.16149</v>
      </c>
      <c r="E1951" s="0" t="n">
        <f aca="false">IFERROR((C1951-D1951)/C1951/'Project Inputs and Calcs'!$E$11,0)</f>
        <v>0.0272916035332278</v>
      </c>
    </row>
    <row r="1952" customFormat="false" ht="15" hidden="false" customHeight="false" outlineLevel="0" collapsed="false">
      <c r="A1952" s="0" t="n">
        <v>15</v>
      </c>
      <c r="B1952" s="0" t="n">
        <v>4900</v>
      </c>
      <c r="C1952" s="0" t="n">
        <v>0.95215</v>
      </c>
      <c r="D1952" s="0" t="n">
        <v>0.17456</v>
      </c>
      <c r="E1952" s="0" t="n">
        <f aca="false">IFERROR((C1952-D1952)/C1952/'Project Inputs and Calcs'!$E$11,0)</f>
        <v>0.0272222513959635</v>
      </c>
    </row>
    <row r="1953" customFormat="false" ht="15" hidden="false" customHeight="false" outlineLevel="0" collapsed="false">
      <c r="A1953" s="0" t="n">
        <v>15</v>
      </c>
      <c r="B1953" s="0" t="n">
        <v>5000</v>
      </c>
      <c r="C1953" s="0" t="n">
        <v>1.0151</v>
      </c>
      <c r="D1953" s="0" t="n">
        <v>0.18821</v>
      </c>
      <c r="E1953" s="0" t="n">
        <f aca="false">IFERROR((C1953-D1953)/C1953/'Project Inputs and Calcs'!$E$11,0)</f>
        <v>0.0271529898532164</v>
      </c>
    </row>
    <row r="1954" customFormat="false" ht="15" hidden="false" customHeight="false" outlineLevel="0" collapsed="false">
      <c r="A1954" s="0" t="n">
        <v>15</v>
      </c>
      <c r="B1954" s="0" t="n">
        <v>5100</v>
      </c>
      <c r="C1954" s="0" t="n">
        <v>1.0797</v>
      </c>
      <c r="D1954" s="0" t="n">
        <v>0.20246</v>
      </c>
      <c r="E1954" s="0" t="n">
        <f aca="false">IFERROR((C1954-D1954)/C1954/'Project Inputs and Calcs'!$E$11,0)</f>
        <v>0.0270828316507672</v>
      </c>
    </row>
    <row r="1955" customFormat="false" ht="15" hidden="false" customHeight="false" outlineLevel="0" collapsed="false">
      <c r="A1955" s="0" t="n">
        <v>15</v>
      </c>
      <c r="B1955" s="0" t="n">
        <v>5200</v>
      </c>
      <c r="C1955" s="0" t="n">
        <v>1.1461</v>
      </c>
      <c r="D1955" s="0" t="n">
        <v>0.2173</v>
      </c>
      <c r="E1955" s="0" t="n">
        <f aca="false">IFERROR((C1955-D1955)/C1955/'Project Inputs and Calcs'!$E$11,0)</f>
        <v>0.027013349620452</v>
      </c>
    </row>
    <row r="1956" customFormat="false" ht="15" hidden="false" customHeight="false" outlineLevel="0" collapsed="false">
      <c r="A1956" s="0" t="n">
        <v>15</v>
      </c>
      <c r="B1956" s="0" t="n">
        <v>5300</v>
      </c>
      <c r="C1956" s="0" t="n">
        <v>1.2141</v>
      </c>
      <c r="D1956" s="0" t="n">
        <v>0.23273</v>
      </c>
      <c r="E1956" s="0" t="n">
        <f aca="false">IFERROR((C1956-D1956)/C1956/'Project Inputs and Calcs'!$E$11,0)</f>
        <v>0.0269436894270104</v>
      </c>
    </row>
    <row r="1957" customFormat="false" ht="15" hidden="false" customHeight="false" outlineLevel="0" collapsed="false">
      <c r="A1957" s="0" t="n">
        <v>15</v>
      </c>
      <c r="B1957" s="0" t="n">
        <v>5400</v>
      </c>
      <c r="C1957" s="0" t="n">
        <v>1.2838</v>
      </c>
      <c r="D1957" s="0" t="n">
        <v>0.24877</v>
      </c>
      <c r="E1957" s="0" t="n">
        <f aca="false">IFERROR((C1957-D1957)/C1957/'Project Inputs and Calcs'!$E$11,0)</f>
        <v>0.0268741236952796</v>
      </c>
    </row>
    <row r="1958" customFormat="false" ht="15" hidden="false" customHeight="false" outlineLevel="0" collapsed="false">
      <c r="A1958" s="0" t="n">
        <v>15</v>
      </c>
      <c r="B1958" s="0" t="n">
        <v>5500</v>
      </c>
      <c r="C1958" s="0" t="n">
        <v>1.3551</v>
      </c>
      <c r="D1958" s="0" t="n">
        <v>0.26542</v>
      </c>
      <c r="E1958" s="0" t="n">
        <f aca="false">IFERROR((C1958-D1958)/C1958/'Project Inputs and Calcs'!$E$11,0)</f>
        <v>0.0268044178781394</v>
      </c>
    </row>
    <row r="1959" customFormat="false" ht="15" hidden="false" customHeight="false" outlineLevel="0" collapsed="false">
      <c r="A1959" s="0" t="n">
        <v>15</v>
      </c>
      <c r="B1959" s="0" t="n">
        <v>5600</v>
      </c>
      <c r="C1959" s="0" t="n">
        <v>1.4279</v>
      </c>
      <c r="D1959" s="0" t="n">
        <v>0.28268</v>
      </c>
      <c r="E1959" s="0" t="n">
        <f aca="false">IFERROR((C1959-D1959)/C1959/'Project Inputs and Calcs'!$E$11,0)</f>
        <v>0.0267343651516213</v>
      </c>
    </row>
    <row r="1960" customFormat="false" ht="15" hidden="false" customHeight="false" outlineLevel="0" collapsed="false">
      <c r="A1960" s="0" t="n">
        <v>15</v>
      </c>
      <c r="B1960" s="0" t="n">
        <v>5700</v>
      </c>
      <c r="C1960" s="0" t="n">
        <v>1.5024</v>
      </c>
      <c r="D1960" s="0" t="n">
        <v>0.30057</v>
      </c>
      <c r="E1960" s="0" t="n">
        <f aca="false">IFERROR((C1960-D1960)/C1960/'Project Inputs and Calcs'!$E$11,0)</f>
        <v>0.0266646698615548</v>
      </c>
    </row>
    <row r="1961" customFormat="false" ht="15" hidden="false" customHeight="false" outlineLevel="0" collapsed="false">
      <c r="A1961" s="0" t="n">
        <v>15</v>
      </c>
      <c r="B1961" s="0" t="n">
        <v>5800</v>
      </c>
      <c r="C1961" s="0" t="n">
        <v>1.5785</v>
      </c>
      <c r="D1961" s="0" t="n">
        <v>0.31908</v>
      </c>
      <c r="E1961" s="0" t="n">
        <f aca="false">IFERROR((C1961-D1961)/C1961/'Project Inputs and Calcs'!$E$11,0)</f>
        <v>0.0265952908879738</v>
      </c>
    </row>
    <row r="1962" customFormat="false" ht="15" hidden="false" customHeight="false" outlineLevel="0" collapsed="false">
      <c r="A1962" s="0" t="n">
        <v>15</v>
      </c>
      <c r="B1962" s="0" t="n">
        <v>5900</v>
      </c>
      <c r="C1962" s="0" t="n">
        <v>1.6561</v>
      </c>
      <c r="D1962" s="0" t="n">
        <v>0.33823</v>
      </c>
      <c r="E1962" s="0" t="n">
        <f aca="false">IFERROR((C1962-D1962)/C1962/'Project Inputs and Calcs'!$E$11,0)</f>
        <v>0.026525572127287</v>
      </c>
    </row>
    <row r="1963" customFormat="false" ht="15" hidden="false" customHeight="false" outlineLevel="0" collapsed="false">
      <c r="A1963" s="0" t="n">
        <v>15</v>
      </c>
      <c r="B1963" s="0" t="n">
        <v>6000</v>
      </c>
      <c r="C1963" s="0" t="n">
        <v>1.7352</v>
      </c>
      <c r="D1963" s="0" t="n">
        <v>0.358</v>
      </c>
      <c r="E1963" s="0" t="n">
        <f aca="false">IFERROR((C1963-D1963)/C1963/'Project Inputs and Calcs'!$E$11,0)</f>
        <v>0.0264561241739665</v>
      </c>
    </row>
    <row r="1964" customFormat="false" ht="15" hidden="false" customHeight="false" outlineLevel="0" collapsed="false">
      <c r="A1964" s="0" t="n">
        <v>15</v>
      </c>
      <c r="B1964" s="0" t="n">
        <v>6100</v>
      </c>
      <c r="C1964" s="0" t="n">
        <v>1.8158</v>
      </c>
      <c r="D1964" s="0" t="n">
        <v>0.37841</v>
      </c>
      <c r="E1964" s="0" t="n">
        <f aca="false">IFERROR((C1964-D1964)/C1964/'Project Inputs and Calcs'!$E$11,0)</f>
        <v>0.0263867165987444</v>
      </c>
    </row>
    <row r="1965" customFormat="false" ht="15" hidden="false" customHeight="false" outlineLevel="0" collapsed="false">
      <c r="A1965" s="0" t="n">
        <v>15</v>
      </c>
      <c r="B1965" s="0" t="n">
        <v>6200</v>
      </c>
      <c r="C1965" s="0" t="n">
        <v>1.8978</v>
      </c>
      <c r="D1965" s="0" t="n">
        <v>0.37999</v>
      </c>
      <c r="E1965" s="0" t="n">
        <f aca="false">IFERROR((C1965-D1965)/C1965/'Project Inputs and Calcs'!$E$11,0)</f>
        <v>0.0266591140618962</v>
      </c>
    </row>
    <row r="1966" customFormat="false" ht="15" hidden="false" customHeight="false" outlineLevel="0" collapsed="false">
      <c r="A1966" s="0" t="n">
        <v>15</v>
      </c>
      <c r="B1966" s="0" t="n">
        <v>6300</v>
      </c>
      <c r="C1966" s="0" t="n">
        <v>1.9813</v>
      </c>
      <c r="D1966" s="0" t="n">
        <v>0.42119</v>
      </c>
      <c r="E1966" s="0" t="n">
        <f aca="false">IFERROR((C1966-D1966)/C1966/'Project Inputs and Calcs'!$E$11,0)</f>
        <v>0.0262472450747826</v>
      </c>
    </row>
    <row r="1967" customFormat="false" ht="15" hidden="false" customHeight="false" outlineLevel="0" collapsed="false">
      <c r="A1967" s="0" t="n">
        <v>15</v>
      </c>
      <c r="B1967" s="0" t="n">
        <v>6400</v>
      </c>
      <c r="C1967" s="0" t="n">
        <v>2.0662</v>
      </c>
      <c r="D1967" s="0" t="n">
        <v>0.44356</v>
      </c>
      <c r="E1967" s="0" t="n">
        <f aca="false">IFERROR((C1967-D1967)/C1967/'Project Inputs and Calcs'!$E$11,0)</f>
        <v>0.0261775239570226</v>
      </c>
    </row>
    <row r="1968" customFormat="false" ht="15" hidden="false" customHeight="false" outlineLevel="0" collapsed="false">
      <c r="A1968" s="0" t="n">
        <v>15</v>
      </c>
      <c r="B1968" s="0" t="n">
        <v>6500</v>
      </c>
      <c r="C1968" s="0" t="n">
        <v>2.1526</v>
      </c>
      <c r="D1968" s="0" t="n">
        <v>0.46658</v>
      </c>
      <c r="E1968" s="0" t="n">
        <f aca="false">IFERROR((C1968-D1968)/C1968/'Project Inputs and Calcs'!$E$11,0)</f>
        <v>0.0261082721669919</v>
      </c>
    </row>
    <row r="1969" customFormat="false" ht="15" hidden="false" customHeight="false" outlineLevel="0" collapsed="false">
      <c r="A1969" s="0" t="n">
        <v>15</v>
      </c>
      <c r="B1969" s="0" t="n">
        <v>6600</v>
      </c>
      <c r="C1969" s="0" t="n">
        <v>2.2403</v>
      </c>
      <c r="D1969" s="0" t="n">
        <v>0.49026</v>
      </c>
      <c r="E1969" s="0" t="n">
        <f aca="false">IFERROR((C1969-D1969)/C1969/'Project Inputs and Calcs'!$E$11,0)</f>
        <v>0.0260387745688821</v>
      </c>
    </row>
    <row r="1970" customFormat="false" ht="15" hidden="false" customHeight="false" outlineLevel="0" collapsed="false">
      <c r="A1970" s="0" t="n">
        <v>15</v>
      </c>
      <c r="B1970" s="0" t="n">
        <v>6700</v>
      </c>
      <c r="C1970" s="0" t="n">
        <v>2.3294</v>
      </c>
      <c r="D1970" s="0" t="n">
        <v>0.5146</v>
      </c>
      <c r="E1970" s="0" t="n">
        <f aca="false">IFERROR((C1970-D1970)/C1970/'Project Inputs and Calcs'!$E$11,0)</f>
        <v>0.0259694914284079</v>
      </c>
    </row>
    <row r="1971" customFormat="false" ht="15" hidden="false" customHeight="false" outlineLevel="0" collapsed="false">
      <c r="A1971" s="0" t="n">
        <v>15</v>
      </c>
      <c r="B1971" s="0" t="n">
        <v>6800</v>
      </c>
      <c r="C1971" s="0" t="n">
        <v>2.4199</v>
      </c>
      <c r="D1971" s="0" t="n">
        <v>0.50376</v>
      </c>
      <c r="E1971" s="0" t="n">
        <f aca="false">IFERROR((C1971-D1971)/C1971/'Project Inputs and Calcs'!$E$11,0)</f>
        <v>0.0263942036172294</v>
      </c>
    </row>
    <row r="1972" customFormat="false" ht="15" hidden="false" customHeight="false" outlineLevel="0" collapsed="false">
      <c r="A1972" s="0" t="n">
        <v>15</v>
      </c>
      <c r="B1972" s="0" t="n">
        <v>6900</v>
      </c>
      <c r="C1972" s="0" t="n">
        <v>2.5116</v>
      </c>
      <c r="D1972" s="0" t="n">
        <v>0.56532</v>
      </c>
      <c r="E1972" s="0" t="n">
        <f aca="false">IFERROR((C1972-D1972)/C1972/'Project Inputs and Calcs'!$E$11,0)</f>
        <v>0.0258305462653289</v>
      </c>
    </row>
    <row r="1973" customFormat="false" ht="15" hidden="false" customHeight="false" outlineLevel="0" collapsed="false">
      <c r="A1973" s="0" t="n">
        <v>15</v>
      </c>
      <c r="B1973" s="0" t="n">
        <v>7000</v>
      </c>
      <c r="C1973" s="0" t="n">
        <v>2.6047</v>
      </c>
      <c r="D1973" s="0" t="n">
        <v>0.59168</v>
      </c>
      <c r="E1973" s="0" t="n">
        <f aca="false">IFERROR((C1973-D1973)/C1973/'Project Inputs and Calcs'!$E$11,0)</f>
        <v>0.0257613800693618</v>
      </c>
    </row>
    <row r="1974" customFormat="false" ht="15" hidden="false" customHeight="false" outlineLevel="0" collapsed="false">
      <c r="A1974" s="0" t="n">
        <v>15</v>
      </c>
      <c r="B1974" s="0" t="n">
        <v>7100</v>
      </c>
      <c r="C1974" s="0" t="n">
        <v>2.6991</v>
      </c>
      <c r="D1974" s="0" t="n">
        <v>0.61873</v>
      </c>
      <c r="E1974" s="0" t="n">
        <f aca="false">IFERROR((C1974-D1974)/C1974/'Project Inputs and Calcs'!$E$11,0)</f>
        <v>0.0256921442950119</v>
      </c>
    </row>
    <row r="1975" customFormat="false" ht="15" hidden="false" customHeight="false" outlineLevel="0" collapsed="false">
      <c r="A1975" s="0" t="n">
        <v>15</v>
      </c>
      <c r="B1975" s="0" t="n">
        <v>7200</v>
      </c>
      <c r="C1975" s="0" t="n">
        <v>2.7947</v>
      </c>
      <c r="D1975" s="0" t="n">
        <v>0.64645</v>
      </c>
      <c r="E1975" s="0" t="n">
        <f aca="false">IFERROR((C1975-D1975)/C1975/'Project Inputs and Calcs'!$E$11,0)</f>
        <v>0.0256229052611491</v>
      </c>
    </row>
    <row r="1976" customFormat="false" ht="15" hidden="false" customHeight="false" outlineLevel="0" collapsed="false">
      <c r="A1976" s="0" t="n">
        <v>15</v>
      </c>
      <c r="B1976" s="0" t="n">
        <v>7300</v>
      </c>
      <c r="C1976" s="0" t="n">
        <v>2.8916</v>
      </c>
      <c r="D1976" s="0" t="n">
        <v>0.67485</v>
      </c>
      <c r="E1976" s="0" t="n">
        <f aca="false">IFERROR((C1976-D1976)/C1976/'Project Inputs and Calcs'!$E$11,0)</f>
        <v>0.0255539032600175</v>
      </c>
    </row>
    <row r="1977" customFormat="false" ht="15" hidden="false" customHeight="false" outlineLevel="0" collapsed="false">
      <c r="A1977" s="0" t="n">
        <v>15</v>
      </c>
      <c r="B1977" s="0" t="n">
        <v>7400</v>
      </c>
      <c r="C1977" s="0" t="n">
        <v>2.9897</v>
      </c>
      <c r="D1977" s="0" t="n">
        <v>0.70394</v>
      </c>
      <c r="E1977" s="0" t="n">
        <f aca="false">IFERROR((C1977-D1977)/C1977/'Project Inputs and Calcs'!$E$11,0)</f>
        <v>0.025484831253972</v>
      </c>
    </row>
    <row r="1978" customFormat="false" ht="15" hidden="false" customHeight="false" outlineLevel="0" collapsed="false">
      <c r="A1978" s="0" t="n">
        <v>15</v>
      </c>
      <c r="B1978" s="0" t="n">
        <v>7500</v>
      </c>
      <c r="C1978" s="0" t="n">
        <v>3.0891</v>
      </c>
      <c r="D1978" s="0" t="n">
        <v>0.73374</v>
      </c>
      <c r="E1978" s="0" t="n">
        <f aca="false">IFERROR((C1978-D1978)/C1978/'Project Inputs and Calcs'!$E$11,0)</f>
        <v>0.0254158169046</v>
      </c>
    </row>
    <row r="1979" customFormat="false" ht="15" hidden="false" customHeight="false" outlineLevel="0" collapsed="false">
      <c r="A1979" s="0" t="n">
        <v>15</v>
      </c>
      <c r="B1979" s="0" t="n">
        <v>7600</v>
      </c>
      <c r="C1979" s="0" t="n">
        <v>3.1896</v>
      </c>
      <c r="D1979" s="0" t="n">
        <v>0.76422</v>
      </c>
      <c r="E1979" s="0" t="n">
        <f aca="false">IFERROR((C1979-D1979)/C1979/'Project Inputs and Calcs'!$E$11,0)</f>
        <v>0.0253467519438174</v>
      </c>
    </row>
    <row r="1980" customFormat="false" ht="15" hidden="false" customHeight="false" outlineLevel="0" collapsed="false">
      <c r="A1980" s="0" t="n">
        <v>15</v>
      </c>
      <c r="B1980" s="0" t="n">
        <v>7700</v>
      </c>
      <c r="C1980" s="0" t="n">
        <v>3.2914</v>
      </c>
      <c r="D1980" s="0" t="n">
        <v>0.79538</v>
      </c>
      <c r="E1980" s="0" t="n">
        <f aca="false">IFERROR((C1980-D1980)/C1980/'Project Inputs and Calcs'!$E$11,0)</f>
        <v>0.0252781997528914</v>
      </c>
    </row>
    <row r="1981" customFormat="false" ht="15" hidden="false" customHeight="false" outlineLevel="0" collapsed="false">
      <c r="A1981" s="0" t="n">
        <v>15</v>
      </c>
      <c r="B1981" s="0" t="n">
        <v>7800</v>
      </c>
      <c r="C1981" s="0" t="n">
        <v>3.3942</v>
      </c>
      <c r="D1981" s="0" t="n">
        <v>0.82725</v>
      </c>
      <c r="E1981" s="0" t="n">
        <f aca="false">IFERROR((C1981-D1981)/C1981/'Project Inputs and Calcs'!$E$11,0)</f>
        <v>0.0252091803665076</v>
      </c>
    </row>
    <row r="1982" customFormat="false" ht="15" hidden="false" customHeight="false" outlineLevel="0" collapsed="false">
      <c r="A1982" s="0" t="n">
        <v>15</v>
      </c>
      <c r="B1982" s="0" t="n">
        <v>7900</v>
      </c>
      <c r="C1982" s="0" t="n">
        <v>3.4982</v>
      </c>
      <c r="D1982" s="0" t="n">
        <v>0.85981</v>
      </c>
      <c r="E1982" s="0" t="n">
        <f aca="false">IFERROR((C1982-D1982)/C1982/'Project Inputs and Calcs'!$E$11,0)</f>
        <v>0.0251404531854478</v>
      </c>
    </row>
    <row r="1983" customFormat="false" ht="15" hidden="false" customHeight="false" outlineLevel="0" collapsed="false">
      <c r="A1983" s="0" t="n">
        <v>15</v>
      </c>
      <c r="B1983" s="0" t="n">
        <v>8000</v>
      </c>
      <c r="C1983" s="0" t="n">
        <v>3.6034</v>
      </c>
      <c r="D1983" s="0" t="n">
        <v>0.89308</v>
      </c>
      <c r="E1983" s="0" t="n">
        <f aca="false">IFERROR((C1983-D1983)/C1983/'Project Inputs and Calcs'!$E$11,0)</f>
        <v>0.0250718765610257</v>
      </c>
    </row>
    <row r="1984" customFormat="false" ht="15" hidden="false" customHeight="false" outlineLevel="0" collapsed="false">
      <c r="A1984" s="0" t="n">
        <v>15</v>
      </c>
      <c r="B1984" s="0" t="n">
        <v>8100</v>
      </c>
      <c r="C1984" s="0" t="n">
        <v>3.7096</v>
      </c>
      <c r="D1984" s="0" t="n">
        <v>0.92706</v>
      </c>
      <c r="E1984" s="0" t="n">
        <f aca="false">IFERROR((C1984-D1984)/C1984/'Project Inputs and Calcs'!$E$11,0)</f>
        <v>0.0250030551362231</v>
      </c>
    </row>
    <row r="1985" customFormat="false" ht="15" hidden="false" customHeight="false" outlineLevel="0" collapsed="false">
      <c r="A1985" s="0" t="n">
        <v>15</v>
      </c>
      <c r="B1985" s="0" t="n">
        <v>8200</v>
      </c>
      <c r="C1985" s="0" t="n">
        <v>3.817</v>
      </c>
      <c r="D1985" s="0" t="n">
        <v>0.96173</v>
      </c>
      <c r="E1985" s="0" t="n">
        <f aca="false">IFERROR((C1985-D1985)/C1985/'Project Inputs and Calcs'!$E$11,0)</f>
        <v>0.0249346781940442</v>
      </c>
    </row>
    <row r="1986" customFormat="false" ht="15" hidden="false" customHeight="false" outlineLevel="0" collapsed="false">
      <c r="A1986" s="0" t="n">
        <v>15</v>
      </c>
      <c r="B1986" s="0" t="n">
        <v>8300</v>
      </c>
      <c r="C1986" s="0" t="n">
        <v>3.9254</v>
      </c>
      <c r="D1986" s="0" t="n">
        <v>0.9971</v>
      </c>
      <c r="E1986" s="0" t="n">
        <f aca="false">IFERROR((C1986-D1986)/C1986/'Project Inputs and Calcs'!$E$11,0)</f>
        <v>0.0248662556682122</v>
      </c>
    </row>
    <row r="1987" customFormat="false" ht="15" hidden="false" customHeight="false" outlineLevel="0" collapsed="false">
      <c r="A1987" s="0" t="n">
        <v>15</v>
      </c>
      <c r="B1987" s="0" t="n">
        <v>8400</v>
      </c>
      <c r="C1987" s="0" t="n">
        <v>4.0349</v>
      </c>
      <c r="D1987" s="0" t="n">
        <v>1.0332</v>
      </c>
      <c r="E1987" s="0" t="n">
        <f aca="false">IFERROR((C1987-D1987)/C1987/'Project Inputs and Calcs'!$E$11,0)</f>
        <v>0.024797805810966</v>
      </c>
    </row>
    <row r="1988" customFormat="false" ht="15" hidden="false" customHeight="false" outlineLevel="0" collapsed="false">
      <c r="A1988" s="0" t="n">
        <v>15</v>
      </c>
      <c r="B1988" s="0" t="n">
        <v>8500</v>
      </c>
      <c r="C1988" s="0" t="n">
        <v>4.1454</v>
      </c>
      <c r="D1988" s="0" t="n">
        <v>1.07</v>
      </c>
      <c r="E1988" s="0" t="n">
        <f aca="false">IFERROR((C1988-D1988)/C1988/'Project Inputs and Calcs'!$E$11,0)</f>
        <v>0.024729418954343</v>
      </c>
    </row>
    <row r="1989" customFormat="false" ht="15" hidden="false" customHeight="false" outlineLevel="0" collapsed="false">
      <c r="A1989" s="0" t="n">
        <v>15</v>
      </c>
      <c r="B1989" s="0" t="n">
        <v>8600</v>
      </c>
      <c r="C1989" s="0" t="n">
        <v>4.257</v>
      </c>
      <c r="D1989" s="0" t="n">
        <v>1.1075</v>
      </c>
      <c r="E1989" s="0" t="n">
        <f aca="false">IFERROR((C1989-D1989)/C1989/'Project Inputs and Calcs'!$E$11,0)</f>
        <v>0.0246613421032026</v>
      </c>
    </row>
    <row r="1990" customFormat="false" ht="15" hidden="false" customHeight="false" outlineLevel="0" collapsed="false">
      <c r="A1990" s="0" t="n">
        <v>15</v>
      </c>
      <c r="B1990" s="0" t="n">
        <v>8700</v>
      </c>
      <c r="C1990" s="0" t="n">
        <v>4.3695</v>
      </c>
      <c r="D1990" s="0" t="n">
        <v>1.1457</v>
      </c>
      <c r="E1990" s="0" t="n">
        <f aca="false">IFERROR((C1990-D1990)/C1990/'Project Inputs and Calcs'!$E$11,0)</f>
        <v>0.0245932028836251</v>
      </c>
    </row>
    <row r="1991" customFormat="false" ht="15" hidden="false" customHeight="false" outlineLevel="0" collapsed="false">
      <c r="A1991" s="0" t="n">
        <v>15</v>
      </c>
      <c r="B1991" s="0" t="n">
        <v>8800</v>
      </c>
      <c r="C1991" s="0" t="n">
        <v>4.4831</v>
      </c>
      <c r="D1991" s="0" t="n">
        <v>1.1846</v>
      </c>
      <c r="E1991" s="0" t="n">
        <f aca="false">IFERROR((C1991-D1991)/C1991/'Project Inputs and Calcs'!$E$11,0)</f>
        <v>0.0245254399857242</v>
      </c>
    </row>
    <row r="1992" customFormat="false" ht="15" hidden="false" customHeight="false" outlineLevel="0" collapsed="false">
      <c r="A1992" s="0" t="n">
        <v>15</v>
      </c>
      <c r="B1992" s="0" t="n">
        <v>8900</v>
      </c>
      <c r="C1992" s="0" t="n">
        <v>4.5976</v>
      </c>
      <c r="D1992" s="0" t="n">
        <v>1.2243</v>
      </c>
      <c r="E1992" s="0" t="n">
        <f aca="false">IFERROR((C1992-D1992)/C1992/'Project Inputs and Calcs'!$E$11,0)</f>
        <v>0.0244569630531872</v>
      </c>
    </row>
    <row r="1993" customFormat="false" ht="15" hidden="false" customHeight="false" outlineLevel="0" collapsed="false">
      <c r="A1993" s="0" t="n">
        <v>15</v>
      </c>
      <c r="B1993" s="0" t="n">
        <v>9000</v>
      </c>
      <c r="C1993" s="0" t="n">
        <v>4.7131</v>
      </c>
      <c r="D1993" s="0" t="n">
        <v>1.2646</v>
      </c>
      <c r="E1993" s="0" t="n">
        <f aca="false">IFERROR((C1993-D1993)/C1993/'Project Inputs and Calcs'!$E$11,0)</f>
        <v>0.0243894676539857</v>
      </c>
    </row>
    <row r="1994" customFormat="false" ht="15" hidden="false" customHeight="false" outlineLevel="0" collapsed="false">
      <c r="A1994" s="0" t="n">
        <v>15</v>
      </c>
      <c r="B1994" s="0" t="n">
        <v>9100</v>
      </c>
      <c r="C1994" s="0" t="n">
        <v>4.8296</v>
      </c>
      <c r="D1994" s="0" t="n">
        <v>1.3057</v>
      </c>
      <c r="E1994" s="0" t="n">
        <f aca="false">IFERROR((C1994-D1994)/C1994/'Project Inputs and Calcs'!$E$11,0)</f>
        <v>0.0243215449174535</v>
      </c>
    </row>
    <row r="1995" customFormat="false" ht="15" hidden="false" customHeight="false" outlineLevel="0" collapsed="false">
      <c r="A1995" s="0" t="n">
        <v>15</v>
      </c>
      <c r="B1995" s="0" t="n">
        <v>9200</v>
      </c>
      <c r="C1995" s="0" t="n">
        <v>4.9469</v>
      </c>
      <c r="D1995" s="0" t="n">
        <v>1.3475</v>
      </c>
      <c r="E1995" s="0" t="n">
        <f aca="false">IFERROR((C1995-D1995)/C1995/'Project Inputs and Calcs'!$E$11,0)</f>
        <v>0.0242535729446724</v>
      </c>
    </row>
    <row r="1996" customFormat="false" ht="15" hidden="false" customHeight="false" outlineLevel="0" collapsed="false">
      <c r="A1996" s="0" t="n">
        <v>15</v>
      </c>
      <c r="B1996" s="0" t="n">
        <v>9300</v>
      </c>
      <c r="C1996" s="0" t="n">
        <v>5.0652</v>
      </c>
      <c r="D1996" s="0" t="n">
        <v>1.39</v>
      </c>
      <c r="E1996" s="0" t="n">
        <f aca="false">IFERROR((C1996-D1996)/C1996/'Project Inputs and Calcs'!$E$11,0)</f>
        <v>0.024185948564058</v>
      </c>
    </row>
    <row r="1997" customFormat="false" ht="15" hidden="false" customHeight="false" outlineLevel="0" collapsed="false">
      <c r="A1997" s="0" t="n">
        <v>15</v>
      </c>
      <c r="B1997" s="0" t="n">
        <v>9400</v>
      </c>
      <c r="C1997" s="0" t="n">
        <v>5.1844</v>
      </c>
      <c r="D1997" s="0" t="n">
        <v>1.4333</v>
      </c>
      <c r="E1997" s="0" t="n">
        <f aca="false">IFERROR((C1997-D1997)/C1997/'Project Inputs and Calcs'!$E$11,0)</f>
        <v>0.0241178664197721</v>
      </c>
    </row>
    <row r="1998" customFormat="false" ht="15" hidden="false" customHeight="false" outlineLevel="0" collapsed="false">
      <c r="A1998" s="0" t="n">
        <v>15</v>
      </c>
      <c r="B1998" s="0" t="n">
        <v>9500</v>
      </c>
      <c r="C1998" s="0" t="n">
        <v>5.3045</v>
      </c>
      <c r="D1998" s="0" t="n">
        <v>1.4772</v>
      </c>
      <c r="E1998" s="0" t="n">
        <f aca="false">IFERROR((C1998-D1998)/C1998/'Project Inputs and Calcs'!$E$11,0)</f>
        <v>0.0240506488201841</v>
      </c>
    </row>
    <row r="1999" customFormat="false" ht="15" hidden="false" customHeight="false" outlineLevel="0" collapsed="false">
      <c r="A1999" s="0" t="n">
        <v>15</v>
      </c>
      <c r="B1999" s="0" t="n">
        <v>9600</v>
      </c>
      <c r="C1999" s="0" t="n">
        <v>5.4254</v>
      </c>
      <c r="D1999" s="0" t="n">
        <v>1.5219</v>
      </c>
      <c r="E1999" s="0" t="n">
        <f aca="false">IFERROR((C1999-D1999)/C1999/'Project Inputs and Calcs'!$E$11,0)</f>
        <v>0.0239828706946339</v>
      </c>
    </row>
    <row r="2000" customFormat="false" ht="15" hidden="false" customHeight="false" outlineLevel="0" collapsed="false">
      <c r="A2000" s="0" t="n">
        <v>15</v>
      </c>
      <c r="B2000" s="0" t="n">
        <v>9700</v>
      </c>
      <c r="C2000" s="0" t="n">
        <v>5.5472</v>
      </c>
      <c r="D2000" s="0" t="n">
        <v>1.5673</v>
      </c>
      <c r="E2000" s="0" t="n">
        <f aca="false">IFERROR((C2000-D2000)/C2000/'Project Inputs and Calcs'!$E$11,0)</f>
        <v>0.0239153687145467</v>
      </c>
    </row>
    <row r="2001" customFormat="false" ht="15" hidden="false" customHeight="false" outlineLevel="0" collapsed="false">
      <c r="A2001" s="0" t="n">
        <v>15</v>
      </c>
      <c r="B2001" s="0" t="n">
        <v>9800</v>
      </c>
      <c r="C2001" s="0" t="n">
        <v>5.6699</v>
      </c>
      <c r="D2001" s="0" t="n">
        <v>1.6134</v>
      </c>
      <c r="E2001" s="0" t="n">
        <f aca="false">IFERROR((C2001-D2001)/C2001/'Project Inputs and Calcs'!$E$11,0)</f>
        <v>0.0238481572279347</v>
      </c>
    </row>
    <row r="2002" customFormat="false" ht="15" hidden="false" customHeight="false" outlineLevel="0" collapsed="false">
      <c r="A2002" s="0" t="n">
        <v>15</v>
      </c>
      <c r="B2002" s="0" t="n">
        <v>9900</v>
      </c>
      <c r="C2002" s="0" t="n">
        <v>5.7933</v>
      </c>
      <c r="D2002" s="0" t="n">
        <v>1.6602</v>
      </c>
      <c r="E2002" s="0" t="n">
        <f aca="false">IFERROR((C2002-D2002)/C2002/'Project Inputs and Calcs'!$E$11,0)</f>
        <v>0.0237809193378558</v>
      </c>
    </row>
    <row r="2003" customFormat="false" ht="15" hidden="false" customHeight="false" outlineLevel="0" collapsed="false">
      <c r="A2003" s="0" t="n">
        <v>15</v>
      </c>
      <c r="B2003" s="0" t="n">
        <v>10000</v>
      </c>
      <c r="C2003" s="0" t="n">
        <v>5.9176</v>
      </c>
      <c r="D2003" s="0" t="n">
        <v>1.7077</v>
      </c>
      <c r="E2003" s="0" t="n">
        <f aca="false">IFERROR((C2003-D2003)/C2003/'Project Inputs and Calcs'!$E$11,0)</f>
        <v>0.0237140056779776</v>
      </c>
    </row>
    <row r="2004" customFormat="false" ht="15" hidden="false" customHeight="false" outlineLevel="0" collapsed="false">
      <c r="A2004" s="0" t="n">
        <v>15</v>
      </c>
      <c r="B2004" s="0" t="n">
        <v>10100</v>
      </c>
      <c r="C2004" s="0" t="n">
        <v>6.0427</v>
      </c>
      <c r="D2004" s="0" t="n">
        <v>1.756</v>
      </c>
      <c r="E2004" s="0" t="n">
        <f aca="false">IFERROR((C2004-D2004)/C2004/'Project Inputs and Calcs'!$E$11,0)</f>
        <v>0.0236467142171546</v>
      </c>
    </row>
    <row r="2005" customFormat="false" ht="15" hidden="false" customHeight="false" outlineLevel="0" collapsed="false">
      <c r="A2005" s="0" t="n">
        <v>15</v>
      </c>
      <c r="B2005" s="0" t="n">
        <v>10200</v>
      </c>
      <c r="C2005" s="0" t="n">
        <v>6.1685</v>
      </c>
      <c r="D2005" s="0" t="n">
        <v>1.805</v>
      </c>
      <c r="E2005" s="0" t="n">
        <f aca="false">IFERROR((C2005-D2005)/C2005/'Project Inputs and Calcs'!$E$11,0)</f>
        <v>0.0235794763718894</v>
      </c>
    </row>
    <row r="2006" customFormat="false" ht="15" hidden="false" customHeight="false" outlineLevel="0" collapsed="false">
      <c r="A2006" s="0" t="n">
        <v>15</v>
      </c>
      <c r="B2006" s="0" t="n">
        <v>10300</v>
      </c>
      <c r="C2006" s="0" t="n">
        <v>6.2951</v>
      </c>
      <c r="D2006" s="0" t="n">
        <v>1.8547</v>
      </c>
      <c r="E2006" s="0" t="n">
        <f aca="false">IFERROR((C2006-D2006)/C2006/'Project Inputs and Calcs'!$E$11,0)</f>
        <v>0.0235124673688001</v>
      </c>
    </row>
    <row r="2007" customFormat="false" ht="15" hidden="false" customHeight="false" outlineLevel="0" collapsed="false">
      <c r="A2007" s="0" t="n">
        <v>15</v>
      </c>
      <c r="B2007" s="0" t="n">
        <v>10400</v>
      </c>
      <c r="C2007" s="0" t="n">
        <v>6.4226</v>
      </c>
      <c r="D2007" s="0" t="n">
        <v>1.9051</v>
      </c>
      <c r="E2007" s="0" t="n">
        <f aca="false">IFERROR((C2007-D2007)/C2007/'Project Inputs and Calcs'!$E$11,0)</f>
        <v>0.0234458526661061</v>
      </c>
    </row>
    <row r="2008" customFormat="false" ht="15" hidden="false" customHeight="false" outlineLevel="0" collapsed="false">
      <c r="A2008" s="0" t="n">
        <v>15</v>
      </c>
      <c r="B2008" s="0" t="n">
        <v>10500</v>
      </c>
      <c r="C2008" s="0" t="n">
        <v>6.5507</v>
      </c>
      <c r="D2008" s="0" t="n">
        <v>1.9562</v>
      </c>
      <c r="E2008" s="0" t="n">
        <f aca="false">IFERROR((C2008-D2008)/C2008/'Project Inputs and Calcs'!$E$11,0)</f>
        <v>0.0233791808509014</v>
      </c>
    </row>
    <row r="2009" customFormat="false" ht="15" hidden="false" customHeight="false" outlineLevel="0" collapsed="false">
      <c r="A2009" s="0" t="n">
        <v>15</v>
      </c>
      <c r="B2009" s="0" t="n">
        <v>10600</v>
      </c>
      <c r="C2009" s="0" t="n">
        <v>6.6795</v>
      </c>
      <c r="D2009" s="0" t="n">
        <v>2.0081</v>
      </c>
      <c r="E2009" s="0" t="n">
        <f aca="false">IFERROR((C2009-D2009)/C2009/'Project Inputs and Calcs'!$E$11,0)</f>
        <v>0.0233121241609901</v>
      </c>
    </row>
    <row r="2010" customFormat="false" ht="15" hidden="false" customHeight="false" outlineLevel="0" collapsed="false">
      <c r="A2010" s="0" t="n">
        <v>15</v>
      </c>
      <c r="B2010" s="0" t="n">
        <v>10700</v>
      </c>
      <c r="C2010" s="0" t="n">
        <v>6.8091</v>
      </c>
      <c r="D2010" s="0" t="n">
        <v>2.0607</v>
      </c>
      <c r="E2010" s="0" t="n">
        <f aca="false">IFERROR((C2010-D2010)/C2010/'Project Inputs and Calcs'!$E$11,0)</f>
        <v>0.0232453628232806</v>
      </c>
    </row>
    <row r="2011" customFormat="false" ht="15" hidden="false" customHeight="false" outlineLevel="0" collapsed="false">
      <c r="A2011" s="0" t="n">
        <v>15</v>
      </c>
      <c r="B2011" s="0" t="n">
        <v>10800</v>
      </c>
      <c r="C2011" s="0" t="n">
        <v>6.9394</v>
      </c>
      <c r="D2011" s="0" t="n">
        <v>2.1139</v>
      </c>
      <c r="E2011" s="0" t="n">
        <f aca="false">IFERROR((C2011-D2011)/C2011/'Project Inputs and Calcs'!$E$11,0)</f>
        <v>0.0231792373980459</v>
      </c>
    </row>
    <row r="2012" customFormat="false" ht="15" hidden="false" customHeight="false" outlineLevel="0" collapsed="false">
      <c r="A2012" s="0" t="n">
        <v>15</v>
      </c>
      <c r="B2012" s="0" t="n">
        <v>10900</v>
      </c>
      <c r="C2012" s="0" t="n">
        <v>7.0702</v>
      </c>
      <c r="D2012" s="0" t="n">
        <v>2.1679</v>
      </c>
      <c r="E2012" s="0" t="n">
        <f aca="false">IFERROR((C2012-D2012)/C2012/'Project Inputs and Calcs'!$E$11,0)</f>
        <v>0.0231125003535968</v>
      </c>
    </row>
    <row r="2013" customFormat="false" ht="15" hidden="false" customHeight="false" outlineLevel="0" collapsed="false">
      <c r="A2013" s="0" t="n">
        <v>15</v>
      </c>
      <c r="B2013" s="0" t="n">
        <v>11000</v>
      </c>
      <c r="C2013" s="0" t="n">
        <v>7.2019</v>
      </c>
      <c r="D2013" s="0" t="n">
        <v>2.2226</v>
      </c>
      <c r="E2013" s="0" t="n">
        <f aca="false">IFERROR((C2013-D2013)/C2013/'Project Inputs and Calcs'!$E$11,0)</f>
        <v>0.0230462331699505</v>
      </c>
    </row>
    <row r="2014" customFormat="false" ht="15" hidden="false" customHeight="false" outlineLevel="0" collapsed="false">
      <c r="A2014" s="0" t="n">
        <v>15</v>
      </c>
      <c r="B2014" s="0" t="n">
        <v>11100</v>
      </c>
      <c r="C2014" s="0" t="n">
        <v>7.3342</v>
      </c>
      <c r="D2014" s="0" t="n">
        <v>2.2781</v>
      </c>
      <c r="E2014" s="0" t="n">
        <f aca="false">IFERROR((C2014-D2014)/C2014/'Project Inputs and Calcs'!$E$11,0)</f>
        <v>0.02297955696145</v>
      </c>
    </row>
    <row r="2015" customFormat="false" ht="15" hidden="false" customHeight="false" outlineLevel="0" collapsed="false">
      <c r="A2015" s="0" t="n">
        <v>15</v>
      </c>
      <c r="B2015" s="0" t="n">
        <v>11200</v>
      </c>
      <c r="C2015" s="0" t="n">
        <v>7.4671</v>
      </c>
      <c r="D2015" s="0" t="n">
        <v>2.3343</v>
      </c>
      <c r="E2015" s="0" t="n">
        <f aca="false">IFERROR((C2015-D2015)/C2015/'Project Inputs and Calcs'!$E$11,0)</f>
        <v>0.0229129559445211</v>
      </c>
    </row>
    <row r="2016" customFormat="false" ht="15" hidden="false" customHeight="false" outlineLevel="0" collapsed="false">
      <c r="A2016" s="0" t="n">
        <v>15</v>
      </c>
      <c r="B2016" s="0" t="n">
        <v>11300</v>
      </c>
      <c r="C2016" s="0" t="n">
        <v>7.6007</v>
      </c>
      <c r="D2016" s="0" t="n">
        <v>2.3911</v>
      </c>
      <c r="E2016" s="0" t="n">
        <f aca="false">IFERROR((C2016-D2016)/C2016/'Project Inputs and Calcs'!$E$11,0)</f>
        <v>0.0228470184763684</v>
      </c>
    </row>
    <row r="2017" customFormat="false" ht="15" hidden="false" customHeight="false" outlineLevel="0" collapsed="false">
      <c r="A2017" s="0" t="n">
        <v>15</v>
      </c>
      <c r="B2017" s="0" t="n">
        <v>11400</v>
      </c>
      <c r="C2017" s="0" t="n">
        <v>7.7349</v>
      </c>
      <c r="D2017" s="0" t="n">
        <v>2.4487</v>
      </c>
      <c r="E2017" s="0" t="n">
        <f aca="false">IFERROR((C2017-D2017)/C2017/'Project Inputs and Calcs'!$E$11,0)</f>
        <v>0.0227807297659526</v>
      </c>
    </row>
    <row r="2018" customFormat="false" ht="15" hidden="false" customHeight="false" outlineLevel="0" collapsed="false">
      <c r="A2018" s="0" t="n">
        <v>15</v>
      </c>
      <c r="B2018" s="0" t="n">
        <v>11500</v>
      </c>
      <c r="C2018" s="0" t="n">
        <v>7.8696</v>
      </c>
      <c r="D2018" s="0" t="n">
        <v>2.507</v>
      </c>
      <c r="E2018" s="0" t="n">
        <f aca="false">IFERROR((C2018-D2018)/C2018/'Project Inputs and Calcs'!$E$11,0)</f>
        <v>0.0227144115753448</v>
      </c>
    </row>
    <row r="2019" customFormat="false" ht="15" hidden="false" customHeight="false" outlineLevel="0" collapsed="false">
      <c r="A2019" s="0" t="n">
        <v>15</v>
      </c>
      <c r="B2019" s="0" t="n">
        <v>11600</v>
      </c>
      <c r="C2019" s="0" t="n">
        <v>8.005</v>
      </c>
      <c r="D2019" s="0" t="n">
        <v>2.566</v>
      </c>
      <c r="E2019" s="0" t="n">
        <f aca="false">IFERROR((C2019-D2019)/C2019/'Project Inputs and Calcs'!$E$11,0)</f>
        <v>0.0226483447845097</v>
      </c>
    </row>
    <row r="2020" customFormat="false" ht="15" hidden="false" customHeight="false" outlineLevel="0" collapsed="false">
      <c r="A2020" s="0" t="n">
        <v>15</v>
      </c>
      <c r="B2020" s="0" t="n">
        <v>11700</v>
      </c>
      <c r="C2020" s="0" t="n">
        <v>8.141</v>
      </c>
      <c r="D2020" s="0" t="n">
        <v>2.6257</v>
      </c>
      <c r="E2020" s="0" t="n">
        <f aca="false">IFERROR((C2020-D2020)/C2020/'Project Inputs and Calcs'!$E$11,0)</f>
        <v>0.0225824018343365</v>
      </c>
    </row>
    <row r="2021" customFormat="false" ht="15" hidden="false" customHeight="false" outlineLevel="0" collapsed="false">
      <c r="A2021" s="0" t="n">
        <v>15</v>
      </c>
      <c r="B2021" s="0" t="n">
        <v>11800</v>
      </c>
      <c r="C2021" s="0" t="n">
        <v>8.2775</v>
      </c>
      <c r="D2021" s="0" t="n">
        <v>2.6861</v>
      </c>
      <c r="E2021" s="0" t="n">
        <f aca="false">IFERROR((C2021-D2021)/C2021/'Project Inputs and Calcs'!$E$11,0)</f>
        <v>0.0225164602839021</v>
      </c>
    </row>
    <row r="2022" customFormat="false" ht="15" hidden="false" customHeight="false" outlineLevel="0" collapsed="false">
      <c r="A2022" s="0" t="n">
        <v>15</v>
      </c>
      <c r="B2022" s="0" t="n">
        <v>11900</v>
      </c>
      <c r="C2022" s="0" t="n">
        <v>8.4146</v>
      </c>
      <c r="D2022" s="0" t="n">
        <v>2.7473</v>
      </c>
      <c r="E2022" s="0" t="n">
        <f aca="false">IFERROR((C2022-D2022)/C2022/'Project Inputs and Calcs'!$E$11,0)</f>
        <v>0.0224502650155682</v>
      </c>
    </row>
    <row r="2023" customFormat="false" ht="15" hidden="false" customHeight="false" outlineLevel="0" collapsed="false">
      <c r="A2023" s="0" t="n">
        <v>15</v>
      </c>
      <c r="B2023" s="0" t="n">
        <v>12000</v>
      </c>
      <c r="C2023" s="0" t="n">
        <v>8.5523</v>
      </c>
      <c r="D2023" s="0" t="n">
        <v>2.8091</v>
      </c>
      <c r="E2023" s="0" t="n">
        <f aca="false">IFERROR((C2023-D2023)/C2023/'Project Inputs and Calcs'!$E$11,0)</f>
        <v>0.0223846216807175</v>
      </c>
    </row>
    <row r="2024" customFormat="false" ht="15" hidden="false" customHeight="false" outlineLevel="0" collapsed="false">
      <c r="A2024" s="0" t="n">
        <v>15</v>
      </c>
      <c r="B2024" s="0" t="n">
        <v>12100</v>
      </c>
      <c r="C2024" s="0" t="n">
        <v>8.6904</v>
      </c>
      <c r="D2024" s="0" t="n">
        <v>2.8716</v>
      </c>
      <c r="E2024" s="0" t="n">
        <f aca="false">IFERROR((C2024-D2024)/C2024/'Project Inputs and Calcs'!$E$11,0)</f>
        <v>0.0223188806038847</v>
      </c>
    </row>
    <row r="2025" customFormat="false" ht="15" hidden="false" customHeight="false" outlineLevel="0" collapsed="false">
      <c r="A2025" s="0" t="n">
        <v>15</v>
      </c>
      <c r="B2025" s="0" t="n">
        <v>12200</v>
      </c>
      <c r="C2025" s="0" t="n">
        <v>8.829</v>
      </c>
      <c r="D2025" s="0" t="n">
        <v>2.9349</v>
      </c>
      <c r="E2025" s="0" t="n">
        <f aca="false">IFERROR((C2025-D2025)/C2025/'Project Inputs and Calcs'!$E$11,0)</f>
        <v>0.0222528032619776</v>
      </c>
    </row>
    <row r="2026" customFormat="false" ht="15" hidden="false" customHeight="false" outlineLevel="0" collapsed="false">
      <c r="A2026" s="0" t="n">
        <v>15</v>
      </c>
      <c r="B2026" s="0" t="n">
        <v>12300</v>
      </c>
      <c r="C2026" s="0" t="n">
        <v>8.9683</v>
      </c>
      <c r="D2026" s="0" t="n">
        <v>2.9988</v>
      </c>
      <c r="E2026" s="0" t="n">
        <f aca="false">IFERROR((C2026-D2026)/C2026/'Project Inputs and Calcs'!$E$11,0)</f>
        <v>0.0221874082416214</v>
      </c>
    </row>
    <row r="2027" customFormat="false" ht="15" hidden="false" customHeight="false" outlineLevel="0" collapsed="false">
      <c r="A2027" s="0" t="n">
        <v>15</v>
      </c>
      <c r="B2027" s="0" t="n">
        <v>12400</v>
      </c>
      <c r="C2027" s="0" t="n">
        <v>9.1079</v>
      </c>
      <c r="D2027" s="0" t="n">
        <v>3.0635</v>
      </c>
      <c r="E2027" s="0" t="n">
        <f aca="false">IFERROR((C2027-D2027)/C2027/'Project Inputs and Calcs'!$E$11,0)</f>
        <v>0.0221214550006039</v>
      </c>
    </row>
    <row r="2028" customFormat="false" ht="15" hidden="false" customHeight="false" outlineLevel="0" collapsed="false">
      <c r="A2028" s="0" t="n">
        <v>15</v>
      </c>
      <c r="B2028" s="0" t="n">
        <v>12500</v>
      </c>
      <c r="C2028" s="0" t="n">
        <v>9.248</v>
      </c>
      <c r="D2028" s="0" t="n">
        <v>3.1289</v>
      </c>
      <c r="E2028" s="0" t="n">
        <f aca="false">IFERROR((C2028-D2028)/C2028/'Project Inputs and Calcs'!$E$11,0)</f>
        <v>0.0220555795847751</v>
      </c>
    </row>
    <row r="2029" customFormat="false" ht="15" hidden="false" customHeight="false" outlineLevel="0" collapsed="false">
      <c r="A2029" s="0" t="n">
        <v>15</v>
      </c>
      <c r="B2029" s="0" t="n">
        <v>12600</v>
      </c>
      <c r="C2029" s="0" t="n">
        <v>9.3886</v>
      </c>
      <c r="D2029" s="0" t="n">
        <v>3.195</v>
      </c>
      <c r="E2029" s="0" t="n">
        <f aca="false">IFERROR((C2029-D2029)/C2029/'Project Inputs and Calcs'!$E$11,0)</f>
        <v>0.0219897890349289</v>
      </c>
    </row>
    <row r="2030" customFormat="false" ht="15" hidden="false" customHeight="false" outlineLevel="0" collapsed="false">
      <c r="A2030" s="0" t="n">
        <v>15</v>
      </c>
      <c r="B2030" s="0" t="n">
        <v>12700</v>
      </c>
      <c r="C2030" s="0" t="n">
        <v>9.5297</v>
      </c>
      <c r="D2030" s="0" t="n">
        <v>3.2617</v>
      </c>
      <c r="E2030" s="0" t="n">
        <f aca="false">IFERROR((C2030-D2030)/C2030/'Project Inputs and Calcs'!$E$11,0)</f>
        <v>0.0219244397340245</v>
      </c>
    </row>
    <row r="2031" customFormat="false" ht="15" hidden="false" customHeight="false" outlineLevel="0" collapsed="false">
      <c r="A2031" s="0" t="n">
        <v>15</v>
      </c>
      <c r="B2031" s="0" t="n">
        <v>12800</v>
      </c>
      <c r="C2031" s="0" t="n">
        <v>9.6711</v>
      </c>
      <c r="D2031" s="0" t="n">
        <v>3.3292</v>
      </c>
      <c r="E2031" s="0" t="n">
        <f aca="false">IFERROR((C2031-D2031)/C2031/'Project Inputs and Calcs'!$E$11,0)</f>
        <v>0.0218585958853353</v>
      </c>
    </row>
    <row r="2032" customFormat="false" ht="15" hidden="false" customHeight="false" outlineLevel="0" collapsed="false">
      <c r="A2032" s="0" t="n">
        <v>15</v>
      </c>
      <c r="B2032" s="0" t="n">
        <v>12900</v>
      </c>
      <c r="C2032" s="0" t="n">
        <v>9.8131</v>
      </c>
      <c r="D2032" s="0" t="n">
        <v>3.3973</v>
      </c>
      <c r="E2032" s="0" t="n">
        <f aca="false">IFERROR((C2032-D2032)/C2032/'Project Inputs and Calcs'!$E$11,0)</f>
        <v>0.0217933170965342</v>
      </c>
    </row>
    <row r="2033" customFormat="false" ht="15" hidden="false" customHeight="false" outlineLevel="0" collapsed="false">
      <c r="A2033" s="0" t="n">
        <v>15</v>
      </c>
      <c r="B2033" s="0" t="n">
        <v>13000</v>
      </c>
      <c r="C2033" s="0" t="n">
        <v>9.9554</v>
      </c>
      <c r="D2033" s="0" t="n">
        <v>3.4662</v>
      </c>
      <c r="E2033" s="0" t="n">
        <f aca="false">IFERROR((C2033-D2033)/C2033/'Project Inputs and Calcs'!$E$11,0)</f>
        <v>0.021727571636164</v>
      </c>
    </row>
    <row r="2034" customFormat="false" ht="15" hidden="false" customHeight="false" outlineLevel="0" collapsed="false">
      <c r="A2034" s="0" t="n">
        <v>15</v>
      </c>
      <c r="B2034" s="0" t="n">
        <v>13100</v>
      </c>
      <c r="C2034" s="0" t="n">
        <v>10.098</v>
      </c>
      <c r="D2034" s="0" t="n">
        <v>3.5357</v>
      </c>
      <c r="E2034" s="0" t="n">
        <f aca="false">IFERROR((C2034-D2034)/C2034/'Project Inputs and Calcs'!$E$11,0)</f>
        <v>0.0216620452894963</v>
      </c>
    </row>
    <row r="2035" customFormat="false" ht="15" hidden="false" customHeight="false" outlineLevel="0" collapsed="false">
      <c r="A2035" s="0" t="n">
        <v>15</v>
      </c>
      <c r="B2035" s="0" t="n">
        <v>13200</v>
      </c>
      <c r="C2035" s="0" t="n">
        <v>10.241</v>
      </c>
      <c r="D2035" s="0" t="n">
        <v>3.6059</v>
      </c>
      <c r="E2035" s="0" t="n">
        <f aca="false">IFERROR((C2035-D2035)/C2035/'Project Inputs and Calcs'!$E$11,0)</f>
        <v>0.0215965237769749</v>
      </c>
    </row>
    <row r="2036" customFormat="false" ht="15" hidden="false" customHeight="false" outlineLevel="0" collapsed="false">
      <c r="A2036" s="0" t="n">
        <v>15</v>
      </c>
      <c r="B2036" s="0" t="n">
        <v>13300</v>
      </c>
      <c r="C2036" s="0" t="n">
        <v>10.385</v>
      </c>
      <c r="D2036" s="0" t="n">
        <v>3.6768</v>
      </c>
      <c r="E2036" s="0" t="n">
        <f aca="false">IFERROR((C2036-D2036)/C2036/'Project Inputs and Calcs'!$E$11,0)</f>
        <v>0.0215316963569251</v>
      </c>
    </row>
    <row r="2037" customFormat="false" ht="15" hidden="false" customHeight="false" outlineLevel="0" collapsed="false">
      <c r="A2037" s="0" t="n">
        <v>15</v>
      </c>
      <c r="B2037" s="0" t="n">
        <v>13400</v>
      </c>
      <c r="C2037" s="0" t="n">
        <v>10.529</v>
      </c>
      <c r="D2037" s="0" t="n">
        <v>3.7484</v>
      </c>
      <c r="E2037" s="0" t="n">
        <f aca="false">IFERROR((C2037-D2037)/C2037/'Project Inputs and Calcs'!$E$11,0)</f>
        <v>0.0214664260613544</v>
      </c>
    </row>
    <row r="2038" customFormat="false" ht="15" hidden="false" customHeight="false" outlineLevel="0" collapsed="false">
      <c r="A2038" s="0" t="n">
        <v>15</v>
      </c>
      <c r="B2038" s="0" t="n">
        <v>13500</v>
      </c>
      <c r="C2038" s="0" t="n">
        <v>10.673</v>
      </c>
      <c r="D2038" s="0" t="n">
        <v>3.8208</v>
      </c>
      <c r="E2038" s="0" t="n">
        <f aca="false">IFERROR((C2038-D2038)/C2038/'Project Inputs and Calcs'!$E$11,0)</f>
        <v>0.0214004185015147</v>
      </c>
    </row>
    <row r="2039" customFormat="false" ht="15" hidden="false" customHeight="false" outlineLevel="0" collapsed="false">
      <c r="A2039" s="0" t="n">
        <v>15</v>
      </c>
      <c r="B2039" s="0" t="n">
        <v>13600</v>
      </c>
      <c r="C2039" s="0" t="n">
        <v>10.817</v>
      </c>
      <c r="D2039" s="0" t="n">
        <v>3.8938</v>
      </c>
      <c r="E2039" s="0" t="n">
        <f aca="false">IFERROR((C2039-D2039)/C2039/'Project Inputs and Calcs'!$E$11,0)</f>
        <v>0.0213343194354565</v>
      </c>
    </row>
    <row r="2040" customFormat="false" ht="15" hidden="false" customHeight="false" outlineLevel="0" collapsed="false">
      <c r="A2040" s="0" t="n">
        <v>15</v>
      </c>
      <c r="B2040" s="0" t="n">
        <v>13700</v>
      </c>
      <c r="C2040" s="0" t="n">
        <v>10.962</v>
      </c>
      <c r="D2040" s="0" t="n">
        <v>3.9674</v>
      </c>
      <c r="E2040" s="0" t="n">
        <f aca="false">IFERROR((C2040-D2040)/C2040/'Project Inputs and Calcs'!$E$11,0)</f>
        <v>0.0212692331083136</v>
      </c>
    </row>
    <row r="2041" customFormat="false" ht="15" hidden="false" customHeight="false" outlineLevel="0" collapsed="false">
      <c r="A2041" s="0" t="n">
        <v>15</v>
      </c>
      <c r="B2041" s="0" t="n">
        <v>13800</v>
      </c>
      <c r="C2041" s="0" t="n">
        <v>11.108</v>
      </c>
      <c r="D2041" s="0" t="n">
        <v>4.0417</v>
      </c>
      <c r="E2041" s="0" t="n">
        <f aca="false">IFERROR((C2041-D2041)/C2041/'Project Inputs and Calcs'!$E$11,0)</f>
        <v>0.0212048373544593</v>
      </c>
    </row>
    <row r="2042" customFormat="false" ht="15" hidden="false" customHeight="false" outlineLevel="0" collapsed="false">
      <c r="A2042" s="0" t="n">
        <v>15</v>
      </c>
      <c r="B2042" s="0" t="n">
        <v>13900</v>
      </c>
      <c r="C2042" s="0" t="n">
        <v>11.253</v>
      </c>
      <c r="D2042" s="0" t="n">
        <v>4.1168</v>
      </c>
      <c r="E2042" s="0" t="n">
        <f aca="false">IFERROR((C2042-D2042)/C2042/'Project Inputs and Calcs'!$E$11,0)</f>
        <v>0.0211386593204775</v>
      </c>
    </row>
    <row r="2043" customFormat="false" ht="15" hidden="false" customHeight="false" outlineLevel="0" collapsed="false">
      <c r="A2043" s="0" t="n">
        <v>15</v>
      </c>
      <c r="B2043" s="0" t="n">
        <v>14000</v>
      </c>
      <c r="C2043" s="0" t="n">
        <v>11.399</v>
      </c>
      <c r="D2043" s="0" t="n">
        <v>4.1925</v>
      </c>
      <c r="E2043" s="0" t="n">
        <f aca="false">IFERROR((C2043-D2043)/C2043/'Project Inputs and Calcs'!$E$11,0)</f>
        <v>0.0210734859783022</v>
      </c>
    </row>
    <row r="2044" customFormat="false" ht="15" hidden="false" customHeight="false" outlineLevel="0" collapsed="false">
      <c r="A2044" s="0" t="n">
        <v>15</v>
      </c>
      <c r="B2044" s="0" t="n">
        <v>14100</v>
      </c>
      <c r="C2044" s="0" t="n">
        <v>11.545</v>
      </c>
      <c r="D2044" s="0" t="n">
        <v>4.2689</v>
      </c>
      <c r="E2044" s="0" t="n">
        <f aca="false">IFERROR((C2044-D2044)/C2044/'Project Inputs and Calcs'!$E$11,0)</f>
        <v>0.0210079399451422</v>
      </c>
    </row>
    <row r="2045" customFormat="false" ht="15" hidden="false" customHeight="false" outlineLevel="0" collapsed="false">
      <c r="A2045" s="0" t="n">
        <v>15</v>
      </c>
      <c r="B2045" s="0" t="n">
        <v>14200</v>
      </c>
      <c r="C2045" s="0" t="n">
        <v>11.691</v>
      </c>
      <c r="D2045" s="0" t="n">
        <v>4.3459</v>
      </c>
      <c r="E2045" s="0" t="n">
        <f aca="false">IFERROR((C2045-D2045)/C2045/'Project Inputs and Calcs'!$E$11,0)</f>
        <v>0.0209423203033673</v>
      </c>
    </row>
    <row r="2046" customFormat="false" ht="15" hidden="false" customHeight="false" outlineLevel="0" collapsed="false">
      <c r="A2046" s="0" t="n">
        <v>15</v>
      </c>
      <c r="B2046" s="0" t="n">
        <v>14300</v>
      </c>
      <c r="C2046" s="0" t="n">
        <v>11.838</v>
      </c>
      <c r="D2046" s="0" t="n">
        <v>4.4236</v>
      </c>
      <c r="E2046" s="0" t="n">
        <f aca="false">IFERROR((C2046-D2046)/C2046/'Project Inputs and Calcs'!$E$11,0)</f>
        <v>0.0208774004617897</v>
      </c>
    </row>
    <row r="2047" customFormat="false" ht="15" hidden="false" customHeight="false" outlineLevel="0" collapsed="false">
      <c r="A2047" s="0" t="n">
        <v>15</v>
      </c>
      <c r="B2047" s="0" t="n">
        <v>14400</v>
      </c>
      <c r="C2047" s="0" t="n">
        <v>11.985</v>
      </c>
      <c r="D2047" s="0" t="n">
        <v>4.5021</v>
      </c>
      <c r="E2047" s="0" t="n">
        <f aca="false">IFERROR((C2047-D2047)/C2047/'Project Inputs and Calcs'!$E$11,0)</f>
        <v>0.0208118481435127</v>
      </c>
    </row>
    <row r="2048" customFormat="false" ht="15" hidden="false" customHeight="false" outlineLevel="0" collapsed="false">
      <c r="A2048" s="0" t="n">
        <v>15</v>
      </c>
      <c r="B2048" s="0" t="n">
        <v>14500</v>
      </c>
      <c r="C2048" s="0" t="n">
        <v>12.132</v>
      </c>
      <c r="D2048" s="0" t="n">
        <v>4.5812</v>
      </c>
      <c r="E2048" s="0" t="n">
        <f aca="false">IFERROR((C2048-D2048)/C2048/'Project Inputs and Calcs'!$E$11,0)</f>
        <v>0.0207462358500934</v>
      </c>
    </row>
    <row r="2049" customFormat="false" ht="15" hidden="false" customHeight="false" outlineLevel="0" collapsed="false">
      <c r="A2049" s="0" t="n">
        <v>15</v>
      </c>
      <c r="B2049" s="0" t="n">
        <v>14600</v>
      </c>
      <c r="C2049" s="0" t="n">
        <v>12.279</v>
      </c>
      <c r="D2049" s="0" t="n">
        <v>4.6609</v>
      </c>
      <c r="E2049" s="0" t="n">
        <f aca="false">IFERROR((C2049-D2049)/C2049/'Project Inputs and Calcs'!$E$11,0)</f>
        <v>0.0206805657355376</v>
      </c>
    </row>
    <row r="2050" customFormat="false" ht="15" hidden="false" customHeight="false" outlineLevel="0" collapsed="false">
      <c r="A2050" s="0" t="n">
        <v>15</v>
      </c>
      <c r="B2050" s="0" t="n">
        <v>14700</v>
      </c>
      <c r="C2050" s="0" t="n">
        <v>12.427</v>
      </c>
      <c r="D2050" s="0" t="n">
        <v>4.7413</v>
      </c>
      <c r="E2050" s="0" t="n">
        <f aca="false">IFERROR((C2050-D2050)/C2050/'Project Inputs and Calcs'!$E$11,0)</f>
        <v>0.0206155950752394</v>
      </c>
    </row>
    <row r="2051" customFormat="false" ht="15" hidden="false" customHeight="false" outlineLevel="0" collapsed="false">
      <c r="A2051" s="0" t="n">
        <v>15</v>
      </c>
      <c r="B2051" s="0" t="n">
        <v>14800</v>
      </c>
      <c r="C2051" s="0" t="n">
        <v>12.574</v>
      </c>
      <c r="D2051" s="0" t="n">
        <v>4.8224</v>
      </c>
      <c r="E2051" s="0" t="n">
        <f aca="false">IFERROR((C2051-D2051)/C2051/'Project Inputs and Calcs'!$E$11,0)</f>
        <v>0.0205492815863422</v>
      </c>
    </row>
    <row r="2052" customFormat="false" ht="15" hidden="false" customHeight="false" outlineLevel="0" collapsed="false">
      <c r="A2052" s="0" t="n">
        <v>15</v>
      </c>
      <c r="B2052" s="0" t="n">
        <v>14900</v>
      </c>
      <c r="C2052" s="0" t="n">
        <v>12.722</v>
      </c>
      <c r="D2052" s="0" t="n">
        <v>4.9041</v>
      </c>
      <c r="E2052" s="0" t="n">
        <f aca="false">IFERROR((C2052-D2052)/C2052/'Project Inputs and Calcs'!$E$11,0)</f>
        <v>0.0204839385840801</v>
      </c>
    </row>
    <row r="2053" customFormat="false" ht="15" hidden="false" customHeight="false" outlineLevel="0" collapsed="false">
      <c r="A2053" s="0" t="n">
        <v>15</v>
      </c>
      <c r="B2053" s="0" t="n">
        <v>15000</v>
      </c>
      <c r="C2053" s="0" t="n">
        <v>12.87</v>
      </c>
      <c r="D2053" s="0" t="n">
        <v>4.9865</v>
      </c>
      <c r="E2053" s="0" t="n">
        <f aca="false">IFERROR((C2053-D2053)/C2053/'Project Inputs and Calcs'!$E$11,0)</f>
        <v>0.0204182854182854</v>
      </c>
    </row>
    <row r="2054" customFormat="false" ht="15" hidden="false" customHeight="false" outlineLevel="0" collapsed="false">
      <c r="A2054" s="0" t="n">
        <v>15</v>
      </c>
      <c r="B2054" s="0" t="n">
        <v>15100</v>
      </c>
      <c r="C2054" s="0" t="n">
        <v>13.018</v>
      </c>
      <c r="D2054" s="0" t="n">
        <v>5.0695</v>
      </c>
      <c r="E2054" s="0" t="n">
        <f aca="false">IFERROR((C2054-D2054)/C2054/'Project Inputs and Calcs'!$E$11,0)</f>
        <v>0.0203525887233062</v>
      </c>
    </row>
    <row r="2055" customFormat="false" ht="15" hidden="false" customHeight="false" outlineLevel="0" collapsed="false">
      <c r="A2055" s="0" t="n">
        <v>15</v>
      </c>
      <c r="B2055" s="0" t="n">
        <v>15200</v>
      </c>
      <c r="C2055" s="0" t="n">
        <v>13.167</v>
      </c>
      <c r="D2055" s="0" t="n">
        <v>5.1533</v>
      </c>
      <c r="E2055" s="0" t="n">
        <f aca="false">IFERROR((C2055-D2055)/C2055/'Project Inputs and Calcs'!$E$11,0)</f>
        <v>0.0202873344978608</v>
      </c>
    </row>
    <row r="2056" customFormat="false" ht="15" hidden="false" customHeight="false" outlineLevel="0" collapsed="false">
      <c r="A2056" s="0" t="n">
        <v>15</v>
      </c>
      <c r="B2056" s="0" t="n">
        <v>15300</v>
      </c>
      <c r="C2056" s="0" t="n">
        <v>13.315</v>
      </c>
      <c r="D2056" s="0" t="n">
        <v>5.2377</v>
      </c>
      <c r="E2056" s="0" t="n">
        <f aca="false">IFERROR((C2056-D2056)/C2056/'Project Inputs and Calcs'!$E$11,0)</f>
        <v>0.0202210539491801</v>
      </c>
    </row>
    <row r="2057" customFormat="false" ht="15" hidden="false" customHeight="false" outlineLevel="0" collapsed="false">
      <c r="A2057" s="0" t="n">
        <v>15</v>
      </c>
      <c r="B2057" s="0" t="n">
        <v>15400</v>
      </c>
      <c r="C2057" s="0" t="n">
        <v>13.464</v>
      </c>
      <c r="D2057" s="0" t="n">
        <v>5.3227</v>
      </c>
      <c r="E2057" s="0" t="n">
        <f aca="false">IFERROR((C2057-D2057)/C2057/'Project Inputs and Calcs'!$E$11,0)</f>
        <v>0.0201557239057239</v>
      </c>
    </row>
    <row r="2058" customFormat="false" ht="15" hidden="false" customHeight="false" outlineLevel="0" collapsed="false">
      <c r="A2058" s="0" t="n">
        <v>15</v>
      </c>
      <c r="B2058" s="0" t="n">
        <v>15500</v>
      </c>
      <c r="C2058" s="0" t="n">
        <v>13.613</v>
      </c>
      <c r="D2058" s="0" t="n">
        <v>5.4083</v>
      </c>
      <c r="E2058" s="0" t="n">
        <f aca="false">IFERROR((C2058-D2058)/C2058/'Project Inputs and Calcs'!$E$11,0)</f>
        <v>0.0200903548079042</v>
      </c>
    </row>
    <row r="2059" customFormat="false" ht="15" hidden="false" customHeight="false" outlineLevel="0" collapsed="false">
      <c r="A2059" s="0" t="n">
        <v>15</v>
      </c>
      <c r="B2059" s="0" t="n">
        <v>15600</v>
      </c>
      <c r="C2059" s="0" t="n">
        <v>13.761</v>
      </c>
      <c r="D2059" s="0" t="n">
        <v>5.4946</v>
      </c>
      <c r="E2059" s="0" t="n">
        <f aca="false">IFERROR((C2059-D2059)/C2059/'Project Inputs and Calcs'!$E$11,0)</f>
        <v>0.0200237385848897</v>
      </c>
    </row>
    <row r="2060" customFormat="false" ht="15" hidden="false" customHeight="false" outlineLevel="0" collapsed="false">
      <c r="A2060" s="0" t="n">
        <v>15</v>
      </c>
      <c r="B2060" s="0" t="n">
        <v>15700</v>
      </c>
      <c r="C2060" s="0" t="n">
        <v>13.91</v>
      </c>
      <c r="D2060" s="0" t="n">
        <v>5.5816</v>
      </c>
      <c r="E2060" s="0" t="n">
        <f aca="false">IFERROR((C2060-D2060)/C2060/'Project Inputs and Calcs'!$E$11,0)</f>
        <v>0.0199578241073568</v>
      </c>
    </row>
    <row r="2061" customFormat="false" ht="15" hidden="false" customHeight="false" outlineLevel="0" collapsed="false">
      <c r="A2061" s="0" t="n">
        <v>15</v>
      </c>
      <c r="B2061" s="0" t="n">
        <v>15800</v>
      </c>
      <c r="C2061" s="0" t="n">
        <v>14.059</v>
      </c>
      <c r="D2061" s="0" t="n">
        <v>5.6693</v>
      </c>
      <c r="E2061" s="0" t="n">
        <f aca="false">IFERROR((C2061-D2061)/C2061/'Project Inputs and Calcs'!$E$11,0)</f>
        <v>0.0198916471062427</v>
      </c>
    </row>
    <row r="2062" customFormat="false" ht="15" hidden="false" customHeight="false" outlineLevel="0" collapsed="false">
      <c r="A2062" s="0" t="n">
        <v>15</v>
      </c>
      <c r="B2062" s="0" t="n">
        <v>15900</v>
      </c>
      <c r="C2062" s="0" t="n">
        <v>14.208</v>
      </c>
      <c r="D2062" s="0" t="n">
        <v>5.7575</v>
      </c>
      <c r="E2062" s="0" t="n">
        <f aca="false">IFERROR((C2062-D2062)/C2062/'Project Inputs and Calcs'!$E$11,0)</f>
        <v>0.0198256850600601</v>
      </c>
    </row>
    <row r="2063" customFormat="false" ht="15" hidden="false" customHeight="false" outlineLevel="0" collapsed="false">
      <c r="A2063" s="0" t="n">
        <v>15</v>
      </c>
      <c r="B2063" s="0" t="n">
        <v>16000</v>
      </c>
      <c r="C2063" s="0" t="n">
        <v>14.357</v>
      </c>
      <c r="D2063" s="0" t="n">
        <v>5.8464</v>
      </c>
      <c r="E2063" s="0" t="n">
        <f aca="false">IFERROR((C2063-D2063)/C2063/'Project Inputs and Calcs'!$E$11,0)</f>
        <v>0.0197594669267024</v>
      </c>
    </row>
    <row r="2064" customFormat="false" ht="15" hidden="false" customHeight="false" outlineLevel="0" collapsed="false">
      <c r="A2064" s="0" t="n">
        <v>15</v>
      </c>
      <c r="B2064" s="0" t="n">
        <v>16100</v>
      </c>
      <c r="C2064" s="0" t="n">
        <v>14.506</v>
      </c>
      <c r="D2064" s="0" t="n">
        <v>5.9359</v>
      </c>
      <c r="E2064" s="0" t="n">
        <f aca="false">IFERROR((C2064-D2064)/C2064/'Project Inputs and Calcs'!$E$11,0)</f>
        <v>0.0196932303874259</v>
      </c>
    </row>
    <row r="2065" customFormat="false" ht="15" hidden="false" customHeight="false" outlineLevel="0" collapsed="false">
      <c r="A2065" s="0" t="n">
        <v>15</v>
      </c>
      <c r="B2065" s="0" t="n">
        <v>16200</v>
      </c>
      <c r="C2065" s="0" t="n">
        <v>14.655</v>
      </c>
      <c r="D2065" s="0" t="n">
        <v>6.0262</v>
      </c>
      <c r="E2065" s="0" t="n">
        <f aca="false">IFERROR((C2065-D2065)/C2065/'Project Inputs and Calcs'!$E$11,0)</f>
        <v>0.0196265210963266</v>
      </c>
    </row>
    <row r="2066" customFormat="false" ht="15" hidden="false" customHeight="false" outlineLevel="0" collapsed="false">
      <c r="A2066" s="0" t="n">
        <v>15</v>
      </c>
      <c r="B2066" s="0" t="n">
        <v>16300</v>
      </c>
      <c r="C2066" s="0" t="n">
        <v>14.804</v>
      </c>
      <c r="D2066" s="0" t="n">
        <v>6.117</v>
      </c>
      <c r="E2066" s="0" t="n">
        <f aca="false">IFERROR((C2066-D2066)/C2066/'Project Inputs and Calcs'!$E$11,0)</f>
        <v>0.0195600288210394</v>
      </c>
    </row>
    <row r="2067" customFormat="false" ht="15" hidden="false" customHeight="false" outlineLevel="0" collapsed="false">
      <c r="A2067" s="0" t="n">
        <v>15</v>
      </c>
      <c r="B2067" s="0" t="n">
        <v>16400</v>
      </c>
      <c r="C2067" s="0" t="n">
        <v>14.954</v>
      </c>
      <c r="D2067" s="0" t="n">
        <v>6.2084</v>
      </c>
      <c r="E2067" s="0" t="n">
        <f aca="false">IFERROR((C2067-D2067)/C2067/'Project Inputs and Calcs'!$E$11,0)</f>
        <v>0.0194944496455798</v>
      </c>
    </row>
    <row r="2068" customFormat="false" ht="15" hidden="false" customHeight="false" outlineLevel="0" collapsed="false">
      <c r="A2068" s="0" t="n">
        <v>15</v>
      </c>
      <c r="B2068" s="0" t="n">
        <v>16500</v>
      </c>
      <c r="C2068" s="0" t="n">
        <v>15.103</v>
      </c>
      <c r="D2068" s="0" t="n">
        <v>6.3005</v>
      </c>
      <c r="E2068" s="0" t="n">
        <f aca="false">IFERROR((C2068-D2068)/C2068/'Project Inputs and Calcs'!$E$11,0)</f>
        <v>0.0194277075194774</v>
      </c>
    </row>
    <row r="2069" customFormat="false" ht="15" hidden="false" customHeight="false" outlineLevel="0" collapsed="false">
      <c r="A2069" s="0" t="n">
        <v>15</v>
      </c>
      <c r="B2069" s="0" t="n">
        <v>16600</v>
      </c>
      <c r="C2069" s="0" t="n">
        <v>15.252</v>
      </c>
      <c r="D2069" s="0" t="n">
        <v>6.3932</v>
      </c>
      <c r="E2069" s="0" t="n">
        <f aca="false">IFERROR((C2069-D2069)/C2069/'Project Inputs and Calcs'!$E$11,0)</f>
        <v>0.0193609581257103</v>
      </c>
    </row>
    <row r="2070" customFormat="false" ht="15" hidden="false" customHeight="false" outlineLevel="0" collapsed="false">
      <c r="A2070" s="0" t="n">
        <v>15</v>
      </c>
      <c r="B2070" s="0" t="n">
        <v>16700</v>
      </c>
      <c r="C2070" s="0" t="n">
        <v>15.401</v>
      </c>
      <c r="D2070" s="0" t="n">
        <v>6.4865</v>
      </c>
      <c r="E2070" s="0" t="n">
        <f aca="false">IFERROR((C2070-D2070)/C2070/'Project Inputs and Calcs'!$E$11,0)</f>
        <v>0.0192942016752159</v>
      </c>
    </row>
    <row r="2071" customFormat="false" ht="15" hidden="false" customHeight="false" outlineLevel="0" collapsed="false">
      <c r="A2071" s="0" t="n">
        <v>15</v>
      </c>
      <c r="B2071" s="0" t="n">
        <v>16800</v>
      </c>
      <c r="C2071" s="0" t="n">
        <v>15.55</v>
      </c>
      <c r="D2071" s="0" t="n">
        <v>6.5805</v>
      </c>
      <c r="E2071" s="0" t="n">
        <f aca="false">IFERROR((C2071-D2071)/C2071/'Project Inputs and Calcs'!$E$11,0)</f>
        <v>0.0192272240085745</v>
      </c>
    </row>
    <row r="2072" customFormat="false" ht="15" hidden="false" customHeight="false" outlineLevel="0" collapsed="false">
      <c r="A2072" s="0" t="n">
        <v>15</v>
      </c>
      <c r="B2072" s="0" t="n">
        <v>16900</v>
      </c>
      <c r="C2072" s="0" t="n">
        <v>15.698</v>
      </c>
      <c r="D2072" s="0" t="n">
        <v>6.675</v>
      </c>
      <c r="E2072" s="0" t="n">
        <f aca="false">IFERROR((C2072-D2072)/C2072/'Project Inputs and Calcs'!$E$11,0)</f>
        <v>0.0191595532339576</v>
      </c>
    </row>
    <row r="2073" customFormat="false" ht="15" hidden="false" customHeight="false" outlineLevel="0" collapsed="false">
      <c r="A2073" s="0" t="n">
        <v>15</v>
      </c>
      <c r="B2073" s="0" t="n">
        <v>17000</v>
      </c>
      <c r="C2073" s="0" t="n">
        <v>15.847</v>
      </c>
      <c r="D2073" s="0" t="n">
        <v>6.7703</v>
      </c>
      <c r="E2073" s="0" t="n">
        <f aca="false">IFERROR((C2073-D2073)/C2073/'Project Inputs and Calcs'!$E$11,0)</f>
        <v>0.019092362381944</v>
      </c>
    </row>
    <row r="2074" customFormat="false" ht="15" hidden="false" customHeight="false" outlineLevel="0" collapsed="false">
      <c r="A2074" s="0" t="n">
        <v>15</v>
      </c>
      <c r="B2074" s="0" t="n">
        <v>17100</v>
      </c>
      <c r="C2074" s="0" t="n">
        <v>15.996</v>
      </c>
      <c r="D2074" s="0" t="n">
        <v>6.8662</v>
      </c>
      <c r="E2074" s="0" t="n">
        <f aca="false">IFERROR((C2074-D2074)/C2074/'Project Inputs and Calcs'!$E$11,0)</f>
        <v>0.0190251729599066</v>
      </c>
    </row>
    <row r="2075" customFormat="false" ht="15" hidden="false" customHeight="false" outlineLevel="0" collapsed="false">
      <c r="A2075" s="0" t="n">
        <v>15</v>
      </c>
      <c r="B2075" s="0" t="n">
        <v>17200</v>
      </c>
      <c r="C2075" s="0" t="n">
        <v>16.144</v>
      </c>
      <c r="D2075" s="0" t="n">
        <v>6.9626</v>
      </c>
      <c r="E2075" s="0" t="n">
        <f aca="false">IFERROR((C2075-D2075)/C2075/'Project Inputs and Calcs'!$E$11,0)</f>
        <v>0.0189573009580443</v>
      </c>
    </row>
    <row r="2076" customFormat="false" ht="15" hidden="false" customHeight="false" outlineLevel="0" collapsed="false">
      <c r="A2076" s="0" t="n">
        <v>15</v>
      </c>
      <c r="B2076" s="0" t="n">
        <v>17300</v>
      </c>
      <c r="C2076" s="0" t="n">
        <v>16.293</v>
      </c>
      <c r="D2076" s="0" t="n">
        <v>7.0596</v>
      </c>
      <c r="E2076" s="0" t="n">
        <f aca="false">IFERROR((C2076-D2076)/C2076/'Project Inputs and Calcs'!$E$11,0)</f>
        <v>0.0188903209967471</v>
      </c>
    </row>
    <row r="2077" customFormat="false" ht="15" hidden="false" customHeight="false" outlineLevel="0" collapsed="false">
      <c r="A2077" s="0" t="n">
        <v>15</v>
      </c>
      <c r="B2077" s="0" t="n">
        <v>17400</v>
      </c>
      <c r="C2077" s="0" t="n">
        <v>16.441</v>
      </c>
      <c r="D2077" s="0" t="n">
        <v>7.1573</v>
      </c>
      <c r="E2077" s="0" t="n">
        <f aca="false">IFERROR((C2077-D2077)/C2077/'Project Inputs and Calcs'!$E$11,0)</f>
        <v>0.0188222533098149</v>
      </c>
    </row>
    <row r="2078" customFormat="false" ht="15" hidden="false" customHeight="false" outlineLevel="0" collapsed="false">
      <c r="A2078" s="0" t="n">
        <v>15</v>
      </c>
      <c r="B2078" s="0" t="n">
        <v>17500</v>
      </c>
      <c r="C2078" s="0" t="n">
        <v>16.589</v>
      </c>
      <c r="D2078" s="0" t="n">
        <v>7.2557</v>
      </c>
      <c r="E2078" s="0" t="n">
        <f aca="false">IFERROR((C2078-D2078)/C2078/'Project Inputs and Calcs'!$E$11,0)</f>
        <v>0.0187539936102236</v>
      </c>
    </row>
    <row r="2079" customFormat="false" ht="15" hidden="false" customHeight="false" outlineLevel="0" collapsed="false">
      <c r="A2079" s="0" t="n">
        <v>15</v>
      </c>
      <c r="B2079" s="0" t="n">
        <v>17600</v>
      </c>
      <c r="C2079" s="0" t="n">
        <v>16.737</v>
      </c>
      <c r="D2079" s="0" t="n">
        <v>7.3546</v>
      </c>
      <c r="E2079" s="0" t="n">
        <f aca="false">IFERROR((C2079-D2079)/C2079/'Project Inputs and Calcs'!$E$11,0)</f>
        <v>0.0186859453107885</v>
      </c>
    </row>
    <row r="2080" customFormat="false" ht="15" hidden="false" customHeight="false" outlineLevel="0" collapsed="false">
      <c r="A2080" s="0" t="n">
        <v>15</v>
      </c>
      <c r="B2080" s="0" t="n">
        <v>17700</v>
      </c>
      <c r="C2080" s="0" t="n">
        <v>16.885</v>
      </c>
      <c r="D2080" s="0" t="n">
        <v>7.454</v>
      </c>
      <c r="E2080" s="0" t="n">
        <f aca="false">IFERROR((C2080-D2080)/C2080/'Project Inputs and Calcs'!$E$11,0)</f>
        <v>0.0186181028526305</v>
      </c>
    </row>
    <row r="2081" customFormat="false" ht="15" hidden="false" customHeight="false" outlineLevel="0" collapsed="false">
      <c r="A2081" s="0" t="n">
        <v>15</v>
      </c>
      <c r="B2081" s="0" t="n">
        <v>17800</v>
      </c>
      <c r="C2081" s="0" t="n">
        <v>17.033</v>
      </c>
      <c r="D2081" s="0" t="n">
        <v>7.5542</v>
      </c>
      <c r="E2081" s="0" t="n">
        <f aca="false">IFERROR((C2081-D2081)/C2081/'Project Inputs and Calcs'!$E$11,0)</f>
        <v>0.0185498737744379</v>
      </c>
    </row>
    <row r="2082" customFormat="false" ht="15" hidden="false" customHeight="false" outlineLevel="0" collapsed="false">
      <c r="A2082" s="0" t="n">
        <v>15</v>
      </c>
      <c r="B2082" s="0" t="n">
        <v>17900</v>
      </c>
      <c r="C2082" s="0" t="n">
        <v>17.18</v>
      </c>
      <c r="D2082" s="0" t="n">
        <v>7.655</v>
      </c>
      <c r="E2082" s="0" t="n">
        <f aca="false">IFERROR((C2082-D2082)/C2082/'Project Inputs and Calcs'!$E$11,0)</f>
        <v>0.0184807916181606</v>
      </c>
    </row>
    <row r="2083" customFormat="false" ht="15" hidden="false" customHeight="false" outlineLevel="0" collapsed="false">
      <c r="A2083" s="0" t="n">
        <v>15</v>
      </c>
      <c r="B2083" s="0" t="n">
        <v>18000</v>
      </c>
      <c r="C2083" s="0" t="n">
        <v>17.327</v>
      </c>
      <c r="D2083" s="0" t="n">
        <v>7.7563</v>
      </c>
      <c r="E2083" s="0" t="n">
        <f aca="false">IFERROR((C2083-D2083)/C2083/'Project Inputs and Calcs'!$E$11,0)</f>
        <v>0.018411919739905</v>
      </c>
    </row>
    <row r="2084" customFormat="false" ht="15" hidden="false" customHeight="false" outlineLevel="0" collapsed="false">
      <c r="A2084" s="0" t="n">
        <v>15</v>
      </c>
      <c r="B2084" s="0" t="n">
        <v>18100</v>
      </c>
      <c r="C2084" s="0" t="n">
        <v>17.474</v>
      </c>
      <c r="D2084" s="0" t="n">
        <v>7.8581</v>
      </c>
      <c r="E2084" s="0" t="n">
        <f aca="false">IFERROR((C2084-D2084)/C2084/'Project Inputs and Calcs'!$E$11,0)</f>
        <v>0.0183432528327801</v>
      </c>
    </row>
    <row r="2085" customFormat="false" ht="15" hidden="false" customHeight="false" outlineLevel="0" collapsed="false">
      <c r="A2085" s="0" t="n">
        <v>15</v>
      </c>
      <c r="B2085" s="0" t="n">
        <v>18200</v>
      </c>
      <c r="C2085" s="0" t="n">
        <v>17.621</v>
      </c>
      <c r="D2085" s="0" t="n">
        <v>7.9607</v>
      </c>
      <c r="E2085" s="0" t="n">
        <f aca="false">IFERROR((C2085-D2085)/C2085/'Project Inputs and Calcs'!$E$11,0)</f>
        <v>0.0182742182623007</v>
      </c>
    </row>
    <row r="2086" customFormat="false" ht="15" hidden="false" customHeight="false" outlineLevel="0" collapsed="false">
      <c r="A2086" s="0" t="n">
        <v>15</v>
      </c>
      <c r="B2086" s="0" t="n">
        <v>18300</v>
      </c>
      <c r="C2086" s="0" t="n">
        <v>17.768</v>
      </c>
      <c r="D2086" s="0" t="n">
        <v>8.0639</v>
      </c>
      <c r="E2086" s="0" t="n">
        <f aca="false">IFERROR((C2086-D2086)/C2086/'Project Inputs and Calcs'!$E$11,0)</f>
        <v>0.0182052003601981</v>
      </c>
    </row>
    <row r="2087" customFormat="false" ht="15" hidden="false" customHeight="false" outlineLevel="0" collapsed="false">
      <c r="A2087" s="0" t="n">
        <v>15</v>
      </c>
      <c r="B2087" s="0" t="n">
        <v>18400</v>
      </c>
      <c r="C2087" s="0" t="n">
        <v>17.914</v>
      </c>
      <c r="D2087" s="0" t="n">
        <v>8.1676</v>
      </c>
      <c r="E2087" s="0" t="n">
        <f aca="false">IFERROR((C2087-D2087)/C2087/'Project Inputs and Calcs'!$E$11,0)</f>
        <v>0.018135536451937</v>
      </c>
    </row>
    <row r="2088" customFormat="false" ht="15" hidden="false" customHeight="false" outlineLevel="0" collapsed="false">
      <c r="A2088" s="0" t="n">
        <v>15</v>
      </c>
      <c r="B2088" s="0" t="n">
        <v>18500</v>
      </c>
      <c r="C2088" s="0" t="n">
        <v>18.06</v>
      </c>
      <c r="D2088" s="0" t="n">
        <v>8.2719</v>
      </c>
      <c r="E2088" s="0" t="n">
        <f aca="false">IFERROR((C2088-D2088)/C2088/'Project Inputs and Calcs'!$E$11,0)</f>
        <v>0.0180658914728682</v>
      </c>
    </row>
    <row r="2089" customFormat="false" ht="15" hidden="false" customHeight="false" outlineLevel="0" collapsed="false">
      <c r="A2089" s="0" t="n">
        <v>15</v>
      </c>
      <c r="B2089" s="0" t="n">
        <v>18600</v>
      </c>
      <c r="C2089" s="0" t="n">
        <v>18.205</v>
      </c>
      <c r="D2089" s="0" t="n">
        <v>8.3767</v>
      </c>
      <c r="E2089" s="0" t="n">
        <f aca="false">IFERROR((C2089-D2089)/C2089/'Project Inputs and Calcs'!$E$11,0)</f>
        <v>0.0179956056028564</v>
      </c>
    </row>
    <row r="2090" customFormat="false" ht="15" hidden="false" customHeight="false" outlineLevel="0" collapsed="false">
      <c r="A2090" s="0" t="n">
        <v>15</v>
      </c>
      <c r="B2090" s="0" t="n">
        <v>18700</v>
      </c>
      <c r="C2090" s="0" t="n">
        <v>18.351</v>
      </c>
      <c r="D2090" s="0" t="n">
        <v>8.4823</v>
      </c>
      <c r="E2090" s="0" t="n">
        <f aca="false">IFERROR((C2090-D2090)/C2090/'Project Inputs and Calcs'!$E$11,0)</f>
        <v>0.0179258169400396</v>
      </c>
    </row>
    <row r="2091" customFormat="false" ht="15" hidden="false" customHeight="false" outlineLevel="0" collapsed="false">
      <c r="A2091" s="0" t="n">
        <v>15</v>
      </c>
      <c r="B2091" s="0" t="n">
        <v>18800</v>
      </c>
      <c r="C2091" s="0" t="n">
        <v>18.495</v>
      </c>
      <c r="D2091" s="0" t="n">
        <v>8.5884</v>
      </c>
      <c r="E2091" s="0" t="n">
        <f aca="false">IFERROR((C2091-D2091)/C2091/'Project Inputs and Calcs'!$E$11,0)</f>
        <v>0.0178545552852122</v>
      </c>
    </row>
    <row r="2092" customFormat="false" ht="15" hidden="false" customHeight="false" outlineLevel="0" collapsed="false">
      <c r="A2092" s="0" t="n">
        <v>15</v>
      </c>
      <c r="B2092" s="0" t="n">
        <v>18900</v>
      </c>
      <c r="C2092" s="0" t="n">
        <v>18.64</v>
      </c>
      <c r="D2092" s="0" t="n">
        <v>8.695</v>
      </c>
      <c r="E2092" s="0" t="n">
        <f aca="false">IFERROR((C2092-D2092)/C2092/'Project Inputs and Calcs'!$E$11,0)</f>
        <v>0.0177843347639485</v>
      </c>
    </row>
    <row r="2093" customFormat="false" ht="15" hidden="false" customHeight="false" outlineLevel="0" collapsed="false">
      <c r="A2093" s="0" t="n">
        <v>15</v>
      </c>
      <c r="B2093" s="0" t="n">
        <v>19000</v>
      </c>
      <c r="C2093" s="0" t="n">
        <v>18.784</v>
      </c>
      <c r="D2093" s="0" t="n">
        <v>8.8022</v>
      </c>
      <c r="E2093" s="0" t="n">
        <f aca="false">IFERROR((C2093-D2093)/C2093/'Project Inputs and Calcs'!$E$11,0)</f>
        <v>0.0177133021010789</v>
      </c>
    </row>
    <row r="2094" customFormat="false" ht="15" hidden="false" customHeight="false" outlineLevel="0" collapsed="false">
      <c r="A2094" s="0" t="n">
        <v>15</v>
      </c>
      <c r="B2094" s="0" t="n">
        <v>19100</v>
      </c>
      <c r="C2094" s="0" t="n">
        <v>18.928</v>
      </c>
      <c r="D2094" s="0" t="n">
        <v>8.9101</v>
      </c>
      <c r="E2094" s="0" t="n">
        <f aca="false">IFERROR((C2094-D2094)/C2094/'Project Inputs and Calcs'!$E$11,0)</f>
        <v>0.0176421174978867</v>
      </c>
    </row>
    <row r="2095" customFormat="false" ht="15" hidden="false" customHeight="false" outlineLevel="0" collapsed="false">
      <c r="A2095" s="0" t="n">
        <v>15</v>
      </c>
      <c r="B2095" s="0" t="n">
        <v>19200</v>
      </c>
      <c r="C2095" s="0" t="n">
        <v>19.072</v>
      </c>
      <c r="D2095" s="0" t="n">
        <v>9.0186</v>
      </c>
      <c r="E2095" s="0" t="n">
        <f aca="false">IFERROR((C2095-D2095)/C2095/'Project Inputs and Calcs'!$E$11,0)</f>
        <v>0.0175709591722595</v>
      </c>
    </row>
    <row r="2096" customFormat="false" ht="15" hidden="false" customHeight="false" outlineLevel="0" collapsed="false">
      <c r="A2096" s="0" t="n">
        <v>15</v>
      </c>
      <c r="B2096" s="0" t="n">
        <v>19300</v>
      </c>
      <c r="C2096" s="0" t="n">
        <v>19.215</v>
      </c>
      <c r="D2096" s="0" t="n">
        <v>9.1275</v>
      </c>
      <c r="E2096" s="0" t="n">
        <f aca="false">IFERROR((C2096-D2096)/C2096/'Project Inputs and Calcs'!$E$11,0)</f>
        <v>0.0174993494665626</v>
      </c>
    </row>
    <row r="2097" customFormat="false" ht="15" hidden="false" customHeight="false" outlineLevel="0" collapsed="false">
      <c r="A2097" s="0" t="n">
        <v>15</v>
      </c>
      <c r="B2097" s="0" t="n">
        <v>19400</v>
      </c>
      <c r="C2097" s="0" t="n">
        <v>19.357</v>
      </c>
      <c r="D2097" s="0" t="n">
        <v>9.237</v>
      </c>
      <c r="E2097" s="0" t="n">
        <f aca="false">IFERROR((C2097-D2097)/C2097/'Project Inputs and Calcs'!$E$11,0)</f>
        <v>0.0174269428802673</v>
      </c>
    </row>
    <row r="2098" customFormat="false" ht="15" hidden="false" customHeight="false" outlineLevel="0" collapsed="false">
      <c r="A2098" s="0" t="n">
        <v>15</v>
      </c>
      <c r="B2098" s="0" t="n">
        <v>19500</v>
      </c>
      <c r="C2098" s="0" t="n">
        <v>19.5</v>
      </c>
      <c r="D2098" s="0" t="n">
        <v>9.3473</v>
      </c>
      <c r="E2098" s="0" t="n">
        <f aca="false">IFERROR((C2098-D2098)/C2098/'Project Inputs and Calcs'!$E$11,0)</f>
        <v>0.0173550427350427</v>
      </c>
    </row>
    <row r="2099" customFormat="false" ht="15" hidden="false" customHeight="false" outlineLevel="0" collapsed="false">
      <c r="A2099" s="0" t="n">
        <v>15</v>
      </c>
      <c r="B2099" s="0" t="n">
        <v>19600</v>
      </c>
      <c r="C2099" s="0" t="n">
        <v>19.641</v>
      </c>
      <c r="D2099" s="0" t="n">
        <v>9.458</v>
      </c>
      <c r="E2099" s="0" t="n">
        <f aca="false">IFERROR((C2099-D2099)/C2099/'Project Inputs and Calcs'!$E$11,0)</f>
        <v>0.0172818763470971</v>
      </c>
    </row>
    <row r="2100" customFormat="false" ht="15" hidden="false" customHeight="false" outlineLevel="0" collapsed="false">
      <c r="A2100" s="0" t="n">
        <v>15</v>
      </c>
      <c r="B2100" s="0" t="n">
        <v>19700</v>
      </c>
      <c r="C2100" s="0" t="n">
        <v>19.783</v>
      </c>
      <c r="D2100" s="0" t="n">
        <v>9.5692</v>
      </c>
      <c r="E2100" s="0" t="n">
        <f aca="false">IFERROR((C2100-D2100)/C2100/'Project Inputs and Calcs'!$E$11,0)</f>
        <v>0.0172097255219128</v>
      </c>
    </row>
    <row r="2101" customFormat="false" ht="15" hidden="false" customHeight="false" outlineLevel="0" collapsed="false">
      <c r="A2101" s="0" t="n">
        <v>15</v>
      </c>
      <c r="B2101" s="0" t="n">
        <v>19800</v>
      </c>
      <c r="C2101" s="0" t="n">
        <v>19.923</v>
      </c>
      <c r="D2101" s="0" t="n">
        <v>9.6811</v>
      </c>
      <c r="E2101" s="0" t="n">
        <f aca="false">IFERROR((C2101-D2101)/C2101/'Project Inputs and Calcs'!$E$11,0)</f>
        <v>0.0171358061871539</v>
      </c>
    </row>
    <row r="2102" customFormat="false" ht="15" hidden="false" customHeight="false" outlineLevel="0" collapsed="false">
      <c r="A2102" s="0" t="n">
        <v>15</v>
      </c>
      <c r="B2102" s="0" t="n">
        <v>19900</v>
      </c>
      <c r="C2102" s="0" t="n">
        <v>20.064</v>
      </c>
      <c r="D2102" s="0" t="n">
        <v>9.7935</v>
      </c>
      <c r="E2102" s="0" t="n">
        <f aca="false">IFERROR((C2102-D2102)/C2102/'Project Inputs and Calcs'!$E$11,0)</f>
        <v>0.0170628987240829</v>
      </c>
    </row>
    <row r="2103" customFormat="false" ht="15" hidden="false" customHeight="false" outlineLevel="0" collapsed="false">
      <c r="A2103" s="0" t="n">
        <v>15</v>
      </c>
      <c r="B2103" s="0" t="n">
        <v>20000</v>
      </c>
      <c r="C2103" s="0" t="n">
        <v>20.204</v>
      </c>
      <c r="D2103" s="0" t="n">
        <v>9.9065</v>
      </c>
      <c r="E2103" s="0" t="n">
        <f aca="false">IFERROR((C2103-D2103)/C2103/'Project Inputs and Calcs'!$E$11,0)</f>
        <v>0.0169892100574144</v>
      </c>
    </row>
    <row r="2104" customFormat="false" ht="15" hidden="false" customHeight="false" outlineLevel="0" collapsed="false">
      <c r="A2104" s="0" t="n">
        <v>16</v>
      </c>
      <c r="B2104" s="0" t="n">
        <v>1000</v>
      </c>
      <c r="C2104" s="0" t="s">
        <v>155</v>
      </c>
      <c r="D2104" s="0" t="s">
        <v>155</v>
      </c>
      <c r="E2104" s="0" t="n">
        <f aca="false">IFERROR((C2104-D2104)/C2104/'Project Inputs and Calcs'!$E$11,0)</f>
        <v>0</v>
      </c>
    </row>
    <row r="2105" customFormat="false" ht="15" hidden="false" customHeight="false" outlineLevel="0" collapsed="false">
      <c r="A2105" s="0" t="n">
        <v>16</v>
      </c>
      <c r="B2105" s="0" t="n">
        <v>1100</v>
      </c>
      <c r="C2105" s="0" t="s">
        <v>155</v>
      </c>
      <c r="D2105" s="0" t="s">
        <v>155</v>
      </c>
      <c r="E2105" s="0" t="n">
        <f aca="false">IFERROR((C2105-D2105)/C2105/'Project Inputs and Calcs'!$E$11,0)</f>
        <v>0</v>
      </c>
    </row>
    <row r="2106" customFormat="false" ht="15" hidden="false" customHeight="false" outlineLevel="0" collapsed="false">
      <c r="A2106" s="0" t="n">
        <v>16</v>
      </c>
      <c r="B2106" s="0" t="n">
        <v>1200</v>
      </c>
      <c r="C2106" s="0" t="s">
        <v>155</v>
      </c>
      <c r="D2106" s="0" t="s">
        <v>155</v>
      </c>
      <c r="E2106" s="0" t="n">
        <f aca="false">IFERROR((C2106-D2106)/C2106/'Project Inputs and Calcs'!$E$11,0)</f>
        <v>0</v>
      </c>
    </row>
    <row r="2107" customFormat="false" ht="15" hidden="false" customHeight="false" outlineLevel="0" collapsed="false">
      <c r="A2107" s="0" t="n">
        <v>16</v>
      </c>
      <c r="B2107" s="0" t="n">
        <v>1300</v>
      </c>
      <c r="C2107" s="0" t="s">
        <v>155</v>
      </c>
      <c r="D2107" s="0" t="s">
        <v>155</v>
      </c>
      <c r="E2107" s="0" t="n">
        <f aca="false">IFERROR((C2107-D2107)/C2107/'Project Inputs and Calcs'!$E$11,0)</f>
        <v>0</v>
      </c>
    </row>
    <row r="2108" customFormat="false" ht="15" hidden="false" customHeight="false" outlineLevel="0" collapsed="false">
      <c r="A2108" s="0" t="n">
        <v>16</v>
      </c>
      <c r="B2108" s="0" t="n">
        <v>1400</v>
      </c>
      <c r="C2108" s="0" t="s">
        <v>155</v>
      </c>
      <c r="D2108" s="0" t="s">
        <v>155</v>
      </c>
      <c r="E2108" s="0" t="n">
        <f aca="false">IFERROR((C2108-D2108)/C2108/'Project Inputs and Calcs'!$E$11,0)</f>
        <v>0</v>
      </c>
    </row>
    <row r="2109" customFormat="false" ht="15" hidden="false" customHeight="false" outlineLevel="0" collapsed="false">
      <c r="A2109" s="0" t="n">
        <v>16</v>
      </c>
      <c r="B2109" s="0" t="n">
        <v>1500</v>
      </c>
      <c r="C2109" s="0" t="s">
        <v>155</v>
      </c>
      <c r="D2109" s="0" t="s">
        <v>155</v>
      </c>
      <c r="E2109" s="0" t="n">
        <f aca="false">IFERROR((C2109-D2109)/C2109/'Project Inputs and Calcs'!$E$11,0)</f>
        <v>0</v>
      </c>
    </row>
    <row r="2110" customFormat="false" ht="15" hidden="false" customHeight="false" outlineLevel="0" collapsed="false">
      <c r="A2110" s="0" t="n">
        <v>16</v>
      </c>
      <c r="B2110" s="0" t="n">
        <v>1600</v>
      </c>
      <c r="C2110" s="0" t="s">
        <v>155</v>
      </c>
      <c r="D2110" s="0" t="s">
        <v>155</v>
      </c>
      <c r="E2110" s="0" t="n">
        <f aca="false">IFERROR((C2110-D2110)/C2110/'Project Inputs and Calcs'!$E$11,0)</f>
        <v>0</v>
      </c>
    </row>
    <row r="2111" customFormat="false" ht="15" hidden="false" customHeight="false" outlineLevel="0" collapsed="false">
      <c r="A2111" s="0" t="n">
        <v>16</v>
      </c>
      <c r="B2111" s="0" t="n">
        <v>1700</v>
      </c>
      <c r="C2111" s="0" t="s">
        <v>155</v>
      </c>
      <c r="D2111" s="0" t="s">
        <v>155</v>
      </c>
      <c r="E2111" s="0" t="n">
        <f aca="false">IFERROR((C2111-D2111)/C2111/'Project Inputs and Calcs'!$E$11,0)</f>
        <v>0</v>
      </c>
    </row>
    <row r="2112" customFormat="false" ht="15" hidden="false" customHeight="false" outlineLevel="0" collapsed="false">
      <c r="A2112" s="0" t="n">
        <v>16</v>
      </c>
      <c r="B2112" s="0" t="n">
        <v>1800</v>
      </c>
      <c r="C2112" s="0" t="s">
        <v>155</v>
      </c>
      <c r="D2112" s="0" t="s">
        <v>155</v>
      </c>
      <c r="E2112" s="0" t="n">
        <f aca="false">IFERROR((C2112-D2112)/C2112/'Project Inputs and Calcs'!$E$11,0)</f>
        <v>0</v>
      </c>
    </row>
    <row r="2113" customFormat="false" ht="15" hidden="false" customHeight="false" outlineLevel="0" collapsed="false">
      <c r="A2113" s="0" t="n">
        <v>16</v>
      </c>
      <c r="B2113" s="0" t="n">
        <v>1900</v>
      </c>
      <c r="C2113" s="0" t="s">
        <v>155</v>
      </c>
      <c r="D2113" s="0" t="s">
        <v>155</v>
      </c>
      <c r="E2113" s="0" t="n">
        <f aca="false">IFERROR((C2113-D2113)/C2113/'Project Inputs and Calcs'!$E$11,0)</f>
        <v>0</v>
      </c>
    </row>
    <row r="2114" customFormat="false" ht="15" hidden="false" customHeight="false" outlineLevel="0" collapsed="false">
      <c r="A2114" s="0" t="n">
        <v>16</v>
      </c>
      <c r="B2114" s="0" t="n">
        <v>2000</v>
      </c>
      <c r="C2114" s="0" t="s">
        <v>155</v>
      </c>
      <c r="D2114" s="0" t="s">
        <v>155</v>
      </c>
      <c r="E2114" s="0" t="n">
        <f aca="false">IFERROR((C2114-D2114)/C2114/'Project Inputs and Calcs'!$E$11,0)</f>
        <v>0</v>
      </c>
    </row>
    <row r="2115" customFormat="false" ht="15" hidden="false" customHeight="false" outlineLevel="0" collapsed="false">
      <c r="A2115" s="0" t="n">
        <v>16</v>
      </c>
      <c r="B2115" s="0" t="n">
        <v>2100</v>
      </c>
      <c r="C2115" s="0" t="s">
        <v>155</v>
      </c>
      <c r="D2115" s="0" t="s">
        <v>155</v>
      </c>
      <c r="E2115" s="0" t="n">
        <f aca="false">IFERROR((C2115-D2115)/C2115/'Project Inputs and Calcs'!$E$11,0)</f>
        <v>0</v>
      </c>
    </row>
    <row r="2116" customFormat="false" ht="15" hidden="false" customHeight="false" outlineLevel="0" collapsed="false">
      <c r="A2116" s="0" t="n">
        <v>16</v>
      </c>
      <c r="B2116" s="0" t="n">
        <v>2200</v>
      </c>
      <c r="C2116" s="0" t="n">
        <v>0.011695</v>
      </c>
      <c r="D2116" s="0" t="s">
        <v>155</v>
      </c>
      <c r="E2116" s="0" t="n">
        <f aca="false">IFERROR((C2116-D2116)/C2116/'Project Inputs and Calcs'!$E$11,0)</f>
        <v>0</v>
      </c>
    </row>
    <row r="2117" customFormat="false" ht="15" hidden="false" customHeight="false" outlineLevel="0" collapsed="false">
      <c r="A2117" s="0" t="n">
        <v>16</v>
      </c>
      <c r="B2117" s="0" t="n">
        <v>2300</v>
      </c>
      <c r="C2117" s="0" t="n">
        <v>0.021303</v>
      </c>
      <c r="D2117" s="0" t="s">
        <v>155</v>
      </c>
      <c r="E2117" s="0" t="n">
        <f aca="false">IFERROR((C2117-D2117)/C2117/'Project Inputs and Calcs'!$E$11,0)</f>
        <v>0</v>
      </c>
    </row>
    <row r="2118" customFormat="false" ht="15" hidden="false" customHeight="false" outlineLevel="0" collapsed="false">
      <c r="A2118" s="0" t="n">
        <v>16</v>
      </c>
      <c r="B2118" s="0" t="n">
        <v>2400</v>
      </c>
      <c r="C2118" s="0" t="n">
        <v>0.033695</v>
      </c>
      <c r="D2118" s="0" t="s">
        <v>155</v>
      </c>
      <c r="E2118" s="0" t="n">
        <f aca="false">IFERROR((C2118-D2118)/C2118/'Project Inputs and Calcs'!$E$11,0)</f>
        <v>0</v>
      </c>
    </row>
    <row r="2119" customFormat="false" ht="15" hidden="false" customHeight="false" outlineLevel="0" collapsed="false">
      <c r="A2119" s="0" t="n">
        <v>16</v>
      </c>
      <c r="B2119" s="0" t="n">
        <v>2500</v>
      </c>
      <c r="C2119" s="0" t="n">
        <v>0.048826</v>
      </c>
      <c r="D2119" s="0" t="s">
        <v>155</v>
      </c>
      <c r="E2119" s="0" t="n">
        <f aca="false">IFERROR((C2119-D2119)/C2119/'Project Inputs and Calcs'!$E$11,0)</f>
        <v>0</v>
      </c>
    </row>
    <row r="2120" customFormat="false" ht="15" hidden="false" customHeight="false" outlineLevel="0" collapsed="false">
      <c r="A2120" s="0" t="n">
        <v>16</v>
      </c>
      <c r="B2120" s="0" t="n">
        <v>2600</v>
      </c>
      <c r="C2120" s="0" t="n">
        <v>0.066677</v>
      </c>
      <c r="D2120" s="0" t="s">
        <v>155</v>
      </c>
      <c r="E2120" s="0" t="n">
        <f aca="false">IFERROR((C2120-D2120)/C2120/'Project Inputs and Calcs'!$E$11,0)</f>
        <v>0</v>
      </c>
    </row>
    <row r="2121" customFormat="false" ht="15" hidden="false" customHeight="false" outlineLevel="0" collapsed="false">
      <c r="A2121" s="0" t="n">
        <v>16</v>
      </c>
      <c r="B2121" s="0" t="n">
        <v>2700</v>
      </c>
      <c r="C2121" s="0" t="n">
        <v>0.087185</v>
      </c>
      <c r="D2121" s="0" t="s">
        <v>155</v>
      </c>
      <c r="E2121" s="0" t="n">
        <f aca="false">IFERROR((C2121-D2121)/C2121/'Project Inputs and Calcs'!$E$11,0)</f>
        <v>0</v>
      </c>
    </row>
    <row r="2122" customFormat="false" ht="15" hidden="false" customHeight="false" outlineLevel="0" collapsed="false">
      <c r="A2122" s="0" t="n">
        <v>16</v>
      </c>
      <c r="B2122" s="0" t="n">
        <v>2800</v>
      </c>
      <c r="C2122" s="0" t="n">
        <v>0.11031</v>
      </c>
      <c r="D2122" s="0" t="s">
        <v>155</v>
      </c>
      <c r="E2122" s="0" t="n">
        <f aca="false">IFERROR((C2122-D2122)/C2122/'Project Inputs and Calcs'!$E$11,0)</f>
        <v>0</v>
      </c>
    </row>
    <row r="2123" customFormat="false" ht="15" hidden="false" customHeight="false" outlineLevel="0" collapsed="false">
      <c r="A2123" s="0" t="n">
        <v>16</v>
      </c>
      <c r="B2123" s="0" t="n">
        <v>2900</v>
      </c>
      <c r="C2123" s="0" t="n">
        <v>0.13604</v>
      </c>
      <c r="D2123" s="0" t="n">
        <v>0.019805</v>
      </c>
      <c r="E2123" s="0" t="n">
        <f aca="false">IFERROR((C2123-D2123)/C2123/'Project Inputs and Calcs'!$E$11,0)</f>
        <v>0.028480593942958</v>
      </c>
    </row>
    <row r="2124" customFormat="false" ht="15" hidden="false" customHeight="false" outlineLevel="0" collapsed="false">
      <c r="A2124" s="0" t="n">
        <v>16</v>
      </c>
      <c r="B2124" s="0" t="n">
        <v>3000</v>
      </c>
      <c r="C2124" s="0" t="n">
        <v>0.1643</v>
      </c>
      <c r="D2124" s="0" t="n">
        <v>0.024261</v>
      </c>
      <c r="E2124" s="0" t="n">
        <f aca="false">IFERROR((C2124-D2124)/C2124/'Project Inputs and Calcs'!$E$11,0)</f>
        <v>0.0284112396023534</v>
      </c>
    </row>
    <row r="2125" customFormat="false" ht="15" hidden="false" customHeight="false" outlineLevel="0" collapsed="false">
      <c r="A2125" s="0" t="n">
        <v>16</v>
      </c>
      <c r="B2125" s="0" t="n">
        <v>3100</v>
      </c>
      <c r="C2125" s="0" t="n">
        <v>0.19507</v>
      </c>
      <c r="D2125" s="0" t="n">
        <v>0.029216</v>
      </c>
      <c r="E2125" s="0" t="n">
        <f aca="false">IFERROR((C2125-D2125)/C2125/'Project Inputs and Calcs'!$E$11,0)</f>
        <v>0.0283409374412604</v>
      </c>
    </row>
    <row r="2126" customFormat="false" ht="15" hidden="false" customHeight="false" outlineLevel="0" collapsed="false">
      <c r="A2126" s="0" t="n">
        <v>16</v>
      </c>
      <c r="B2126" s="0" t="n">
        <v>3200</v>
      </c>
      <c r="C2126" s="0" t="n">
        <v>0.22832</v>
      </c>
      <c r="D2126" s="0" t="n">
        <v>0.034675</v>
      </c>
      <c r="E2126" s="0" t="n">
        <f aca="false">IFERROR((C2126-D2126)/C2126/'Project Inputs and Calcs'!$E$11,0)</f>
        <v>0.0282709939266527</v>
      </c>
    </row>
    <row r="2127" customFormat="false" ht="15" hidden="false" customHeight="false" outlineLevel="0" collapsed="false">
      <c r="A2127" s="0" t="n">
        <v>16</v>
      </c>
      <c r="B2127" s="0" t="n">
        <v>3300</v>
      </c>
      <c r="C2127" s="0" t="n">
        <v>0.264</v>
      </c>
      <c r="D2127" s="0" t="n">
        <v>0.040655</v>
      </c>
      <c r="E2127" s="0" t="n">
        <f aca="false">IFERROR((C2127-D2127)/C2127/'Project Inputs and Calcs'!$E$11,0)</f>
        <v>0.0282001262626263</v>
      </c>
    </row>
    <row r="2128" customFormat="false" ht="15" hidden="false" customHeight="false" outlineLevel="0" collapsed="false">
      <c r="A2128" s="0" t="n">
        <v>16</v>
      </c>
      <c r="B2128" s="0" t="n">
        <v>3400</v>
      </c>
      <c r="C2128" s="0" t="n">
        <v>0.30207</v>
      </c>
      <c r="D2128" s="0" t="n">
        <v>0.047165</v>
      </c>
      <c r="E2128" s="0" t="n">
        <f aca="false">IFERROR((C2128-D2128)/C2128/'Project Inputs and Calcs'!$E$11,0)</f>
        <v>0.0281286898180333</v>
      </c>
    </row>
    <row r="2129" customFormat="false" ht="15" hidden="false" customHeight="false" outlineLevel="0" collapsed="false">
      <c r="A2129" s="0" t="n">
        <v>16</v>
      </c>
      <c r="B2129" s="0" t="n">
        <v>3500</v>
      </c>
      <c r="C2129" s="0" t="n">
        <v>0.34252</v>
      </c>
      <c r="D2129" s="0" t="n">
        <v>0.054221</v>
      </c>
      <c r="E2129" s="0" t="n">
        <f aca="false">IFERROR((C2129-D2129)/C2129/'Project Inputs and Calcs'!$E$11,0)</f>
        <v>0.0280566584919615</v>
      </c>
    </row>
    <row r="2130" customFormat="false" ht="15" hidden="false" customHeight="false" outlineLevel="0" collapsed="false">
      <c r="A2130" s="0" t="n">
        <v>16</v>
      </c>
      <c r="B2130" s="0" t="n">
        <v>3600</v>
      </c>
      <c r="C2130" s="0" t="n">
        <v>0.38527</v>
      </c>
      <c r="D2130" s="0" t="n">
        <v>0.061831</v>
      </c>
      <c r="E2130" s="0" t="n">
        <f aca="false">IFERROR((C2130-D2130)/C2130/'Project Inputs and Calcs'!$E$11,0)</f>
        <v>0.0279837516546837</v>
      </c>
    </row>
    <row r="2131" customFormat="false" ht="15" hidden="false" customHeight="false" outlineLevel="0" collapsed="false">
      <c r="A2131" s="0" t="n">
        <v>16</v>
      </c>
      <c r="B2131" s="0" t="n">
        <v>3700</v>
      </c>
      <c r="C2131" s="0" t="n">
        <v>0.43035</v>
      </c>
      <c r="D2131" s="0" t="n">
        <v>0.069996</v>
      </c>
      <c r="E2131" s="0" t="n">
        <f aca="false">IFERROR((C2131-D2131)/C2131/'Project Inputs and Calcs'!$E$11,0)</f>
        <v>0.0279116997792494</v>
      </c>
    </row>
    <row r="2132" customFormat="false" ht="15" hidden="false" customHeight="false" outlineLevel="0" collapsed="false">
      <c r="A2132" s="0" t="n">
        <v>16</v>
      </c>
      <c r="B2132" s="0" t="n">
        <v>3800</v>
      </c>
      <c r="C2132" s="0" t="n">
        <v>0.47767</v>
      </c>
      <c r="D2132" s="0" t="n">
        <v>0.078734</v>
      </c>
      <c r="E2132" s="0" t="n">
        <f aca="false">IFERROR((C2132-D2132)/C2132/'Project Inputs and Calcs'!$E$11,0)</f>
        <v>0.0278390241519599</v>
      </c>
    </row>
    <row r="2133" customFormat="false" ht="15" hidden="false" customHeight="false" outlineLevel="0" collapsed="false">
      <c r="A2133" s="0" t="n">
        <v>16</v>
      </c>
      <c r="B2133" s="0" t="n">
        <v>3900</v>
      </c>
      <c r="C2133" s="0" t="n">
        <v>0.50889</v>
      </c>
      <c r="D2133" s="0" t="n">
        <v>0.095983</v>
      </c>
      <c r="E2133" s="0" t="n">
        <f aca="false">IFERROR((C2133-D2133)/C2133/'Project Inputs and Calcs'!$E$11,0)</f>
        <v>0.0270462509907184</v>
      </c>
    </row>
    <row r="2134" customFormat="false" ht="15" hidden="false" customHeight="false" outlineLevel="0" collapsed="false">
      <c r="A2134" s="0" t="n">
        <v>16</v>
      </c>
      <c r="B2134" s="0" t="n">
        <v>4000</v>
      </c>
      <c r="C2134" s="0" t="n">
        <v>0.57895</v>
      </c>
      <c r="D2134" s="0" t="n">
        <v>0.097952</v>
      </c>
      <c r="E2134" s="0" t="n">
        <f aca="false">IFERROR((C2134-D2134)/C2134/'Project Inputs and Calcs'!$E$11,0)</f>
        <v>0.0276936983619771</v>
      </c>
    </row>
    <row r="2135" customFormat="false" ht="15" hidden="false" customHeight="false" outlineLevel="0" collapsed="false">
      <c r="A2135" s="0" t="n">
        <v>16</v>
      </c>
      <c r="B2135" s="0" t="n">
        <v>4100</v>
      </c>
      <c r="C2135" s="0" t="n">
        <v>0.63286</v>
      </c>
      <c r="D2135" s="0" t="n">
        <v>0.10845</v>
      </c>
      <c r="E2135" s="0" t="n">
        <f aca="false">IFERROR((C2135-D2135)/C2135/'Project Inputs and Calcs'!$E$11,0)</f>
        <v>0.0276211695056305</v>
      </c>
    </row>
    <row r="2136" customFormat="false" ht="15" hidden="false" customHeight="false" outlineLevel="0" collapsed="false">
      <c r="A2136" s="0" t="n">
        <v>16</v>
      </c>
      <c r="B2136" s="0" t="n">
        <v>4200</v>
      </c>
      <c r="C2136" s="0" t="n">
        <v>0.68888</v>
      </c>
      <c r="D2136" s="0" t="n">
        <v>0.11957</v>
      </c>
      <c r="E2136" s="0" t="n">
        <f aca="false">IFERROR((C2136-D2136)/C2136/'Project Inputs and Calcs'!$E$11,0)</f>
        <v>0.0275476135175938</v>
      </c>
    </row>
    <row r="2137" customFormat="false" ht="15" hidden="false" customHeight="false" outlineLevel="0" collapsed="false">
      <c r="A2137" s="0" t="n">
        <v>16</v>
      </c>
      <c r="B2137" s="0" t="n">
        <v>4300</v>
      </c>
      <c r="C2137" s="0" t="n">
        <v>0.74702</v>
      </c>
      <c r="D2137" s="0" t="n">
        <v>0.1313</v>
      </c>
      <c r="E2137" s="0" t="n">
        <f aca="false">IFERROR((C2137-D2137)/C2137/'Project Inputs and Calcs'!$E$11,0)</f>
        <v>0.0274744986747343</v>
      </c>
    </row>
    <row r="2138" customFormat="false" ht="15" hidden="false" customHeight="false" outlineLevel="0" collapsed="false">
      <c r="A2138" s="0" t="n">
        <v>16</v>
      </c>
      <c r="B2138" s="0" t="n">
        <v>4400</v>
      </c>
      <c r="C2138" s="0" t="n">
        <v>0.80721</v>
      </c>
      <c r="D2138" s="0" t="n">
        <v>0.14365</v>
      </c>
      <c r="E2138" s="0" t="n">
        <f aca="false">IFERROR((C2138-D2138)/C2138/'Project Inputs and Calcs'!$E$11,0)</f>
        <v>0.0274013784104095</v>
      </c>
    </row>
    <row r="2139" customFormat="false" ht="15" hidden="false" customHeight="false" outlineLevel="0" collapsed="false">
      <c r="A2139" s="0" t="n">
        <v>16</v>
      </c>
      <c r="B2139" s="0" t="n">
        <v>4500</v>
      </c>
      <c r="C2139" s="0" t="n">
        <v>0.86942</v>
      </c>
      <c r="D2139" s="0" t="n">
        <v>0.15664</v>
      </c>
      <c r="E2139" s="0" t="n">
        <f aca="false">IFERROR((C2139-D2139)/C2139/'Project Inputs and Calcs'!$E$11,0)</f>
        <v>0.0273277970754449</v>
      </c>
    </row>
    <row r="2140" customFormat="false" ht="15" hidden="false" customHeight="false" outlineLevel="0" collapsed="false">
      <c r="A2140" s="0" t="n">
        <v>16</v>
      </c>
      <c r="B2140" s="0" t="n">
        <v>4600</v>
      </c>
      <c r="C2140" s="0" t="n">
        <v>0.93367</v>
      </c>
      <c r="D2140" s="0" t="n">
        <v>0.17025</v>
      </c>
      <c r="E2140" s="0" t="n">
        <f aca="false">IFERROR((C2140-D2140)/C2140/'Project Inputs and Calcs'!$E$11,0)</f>
        <v>0.0272551686713007</v>
      </c>
    </row>
    <row r="2141" customFormat="false" ht="15" hidden="false" customHeight="false" outlineLevel="0" collapsed="false">
      <c r="A2141" s="0" t="n">
        <v>16</v>
      </c>
      <c r="B2141" s="0" t="n">
        <v>4700</v>
      </c>
      <c r="C2141" s="0" t="n">
        <v>0.99987</v>
      </c>
      <c r="D2141" s="0" t="n">
        <v>0.17335</v>
      </c>
      <c r="E2141" s="0" t="n">
        <f aca="false">IFERROR((C2141-D2141)/C2141/'Project Inputs and Calcs'!$E$11,0)</f>
        <v>0.0275542487190001</v>
      </c>
    </row>
    <row r="2142" customFormat="false" ht="15" hidden="false" customHeight="false" outlineLevel="0" collapsed="false">
      <c r="A2142" s="0" t="n">
        <v>16</v>
      </c>
      <c r="B2142" s="0" t="n">
        <v>4800</v>
      </c>
      <c r="C2142" s="0" t="n">
        <v>1.068</v>
      </c>
      <c r="D2142" s="0" t="n">
        <v>0.19946</v>
      </c>
      <c r="E2142" s="0" t="n">
        <f aca="false">IFERROR((C2142-D2142)/C2142/'Project Inputs and Calcs'!$E$11,0)</f>
        <v>0.0271079900124844</v>
      </c>
    </row>
    <row r="2143" customFormat="false" ht="15" hidden="false" customHeight="false" outlineLevel="0" collapsed="false">
      <c r="A2143" s="0" t="n">
        <v>16</v>
      </c>
      <c r="B2143" s="0" t="n">
        <v>4900</v>
      </c>
      <c r="C2143" s="0" t="n">
        <v>1.1381</v>
      </c>
      <c r="D2143" s="0" t="n">
        <v>0.21506</v>
      </c>
      <c r="E2143" s="0" t="n">
        <f aca="false">IFERROR((C2143-D2143)/C2143/'Project Inputs and Calcs'!$E$11,0)</f>
        <v>0.027034531236271</v>
      </c>
    </row>
    <row r="2144" customFormat="false" ht="15" hidden="false" customHeight="false" outlineLevel="0" collapsed="false">
      <c r="A2144" s="0" t="n">
        <v>16</v>
      </c>
      <c r="B2144" s="0" t="n">
        <v>5000</v>
      </c>
      <c r="C2144" s="0" t="n">
        <v>1.21</v>
      </c>
      <c r="D2144" s="0" t="n">
        <v>0.23132</v>
      </c>
      <c r="E2144" s="0" t="n">
        <f aca="false">IFERROR((C2144-D2144)/C2144/'Project Inputs and Calcs'!$E$11,0)</f>
        <v>0.0269608815426997</v>
      </c>
    </row>
    <row r="2145" customFormat="false" ht="15" hidden="false" customHeight="false" outlineLevel="0" collapsed="false">
      <c r="A2145" s="0" t="n">
        <v>16</v>
      </c>
      <c r="B2145" s="0" t="n">
        <v>5100</v>
      </c>
      <c r="C2145" s="0" t="n">
        <v>1.2839</v>
      </c>
      <c r="D2145" s="0" t="n">
        <v>0.24826</v>
      </c>
      <c r="E2145" s="0" t="n">
        <f aca="false">IFERROR((C2145-D2145)/C2145/'Project Inputs and Calcs'!$E$11,0)</f>
        <v>0.0268878676947841</v>
      </c>
    </row>
    <row r="2146" customFormat="false" ht="15" hidden="false" customHeight="false" outlineLevel="0" collapsed="false">
      <c r="A2146" s="0" t="n">
        <v>16</v>
      </c>
      <c r="B2146" s="0" t="n">
        <v>5200</v>
      </c>
      <c r="C2146" s="0" t="n">
        <v>1.3595</v>
      </c>
      <c r="D2146" s="0" t="n">
        <v>0.26588</v>
      </c>
      <c r="E2146" s="0" t="n">
        <f aca="false">IFERROR((C2146-D2146)/C2146/'Project Inputs and Calcs'!$E$11,0)</f>
        <v>0.0268142699521883</v>
      </c>
    </row>
    <row r="2147" customFormat="false" ht="15" hidden="false" customHeight="false" outlineLevel="0" collapsed="false">
      <c r="A2147" s="0" t="n">
        <v>16</v>
      </c>
      <c r="B2147" s="0" t="n">
        <v>5300</v>
      </c>
      <c r="C2147" s="0" t="n">
        <v>1.4369</v>
      </c>
      <c r="D2147" s="0" t="n">
        <v>0.28419</v>
      </c>
      <c r="E2147" s="0" t="n">
        <f aca="false">IFERROR((C2147-D2147)/C2147/'Project Inputs and Calcs'!$E$11,0)</f>
        <v>0.0267406685689099</v>
      </c>
    </row>
    <row r="2148" customFormat="false" ht="15" hidden="false" customHeight="false" outlineLevel="0" collapsed="false">
      <c r="A2148" s="0" t="n">
        <v>16</v>
      </c>
      <c r="B2148" s="0" t="n">
        <v>5400</v>
      </c>
      <c r="C2148" s="0" t="n">
        <v>1.5162</v>
      </c>
      <c r="D2148" s="0" t="n">
        <v>0.3032</v>
      </c>
      <c r="E2148" s="0" t="n">
        <f aca="false">IFERROR((C2148-D2148)/C2148/'Project Inputs and Calcs'!$E$11,0)</f>
        <v>0.0266675460581278</v>
      </c>
    </row>
    <row r="2149" customFormat="false" ht="15" hidden="false" customHeight="false" outlineLevel="0" collapsed="false">
      <c r="A2149" s="0" t="n">
        <v>16</v>
      </c>
      <c r="B2149" s="0" t="n">
        <v>5500</v>
      </c>
      <c r="C2149" s="0" t="n">
        <v>1.5972</v>
      </c>
      <c r="D2149" s="0" t="n">
        <v>0.32292</v>
      </c>
      <c r="E2149" s="0" t="n">
        <f aca="false">IFERROR((C2149-D2149)/C2149/'Project Inputs and Calcs'!$E$11,0)</f>
        <v>0.0265940395692462</v>
      </c>
    </row>
    <row r="2150" customFormat="false" ht="15" hidden="false" customHeight="false" outlineLevel="0" collapsed="false">
      <c r="A2150" s="0" t="n">
        <v>16</v>
      </c>
      <c r="B2150" s="0" t="n">
        <v>5600</v>
      </c>
      <c r="C2150" s="0" t="n">
        <v>1.6799</v>
      </c>
      <c r="D2150" s="0" t="n">
        <v>0.34335</v>
      </c>
      <c r="E2150" s="0" t="n">
        <f aca="false">IFERROR((C2150-D2150)/C2150/'Project Inputs and Calcs'!$E$11,0)</f>
        <v>0.0265204278032423</v>
      </c>
    </row>
    <row r="2151" customFormat="false" ht="15" hidden="false" customHeight="false" outlineLevel="0" collapsed="false">
      <c r="A2151" s="0" t="n">
        <v>16</v>
      </c>
      <c r="B2151" s="0" t="n">
        <v>5700</v>
      </c>
      <c r="C2151" s="0" t="n">
        <v>1.7643</v>
      </c>
      <c r="D2151" s="0" t="n">
        <v>0.36448</v>
      </c>
      <c r="E2151" s="0" t="n">
        <f aca="false">IFERROR((C2151-D2151)/C2151/'Project Inputs and Calcs'!$E$11,0)</f>
        <v>0.0264471272837197</v>
      </c>
    </row>
    <row r="2152" customFormat="false" ht="15" hidden="false" customHeight="false" outlineLevel="0" collapsed="false">
      <c r="A2152" s="0" t="n">
        <v>16</v>
      </c>
      <c r="B2152" s="0" t="n">
        <v>5800</v>
      </c>
      <c r="C2152" s="0" t="n">
        <v>1.8504</v>
      </c>
      <c r="D2152" s="0" t="n">
        <v>0.38632</v>
      </c>
      <c r="E2152" s="0" t="n">
        <f aca="false">IFERROR((C2152-D2152)/C2152/'Project Inputs and Calcs'!$E$11,0)</f>
        <v>0.0263741173079694</v>
      </c>
    </row>
    <row r="2153" customFormat="false" ht="15" hidden="false" customHeight="false" outlineLevel="0" collapsed="false">
      <c r="A2153" s="0" t="n">
        <v>16</v>
      </c>
      <c r="B2153" s="0" t="n">
        <v>5900</v>
      </c>
      <c r="C2153" s="0" t="n">
        <v>1.9381</v>
      </c>
      <c r="D2153" s="0" t="n">
        <v>0.4089</v>
      </c>
      <c r="E2153" s="0" t="n">
        <f aca="false">IFERROR((C2153-D2153)/C2153/'Project Inputs and Calcs'!$E$11,0)</f>
        <v>0.0263006724799202</v>
      </c>
    </row>
    <row r="2154" customFormat="false" ht="15" hidden="false" customHeight="false" outlineLevel="0" collapsed="false">
      <c r="A2154" s="0" t="n">
        <v>16</v>
      </c>
      <c r="B2154" s="0" t="n">
        <v>6000</v>
      </c>
      <c r="C2154" s="0" t="n">
        <v>2.0275</v>
      </c>
      <c r="D2154" s="0" t="n">
        <v>0.43222</v>
      </c>
      <c r="E2154" s="0" t="n">
        <f aca="false">IFERROR((C2154-D2154)/C2154/'Project Inputs and Calcs'!$E$11,0)</f>
        <v>0.0262273736128237</v>
      </c>
    </row>
    <row r="2155" customFormat="false" ht="15" hidden="false" customHeight="false" outlineLevel="0" collapsed="false">
      <c r="A2155" s="0" t="n">
        <v>16</v>
      </c>
      <c r="B2155" s="0" t="n">
        <v>6100</v>
      </c>
      <c r="C2155" s="0" t="n">
        <v>2.1184</v>
      </c>
      <c r="D2155" s="0" t="n">
        <v>0.45627</v>
      </c>
      <c r="E2155" s="0" t="n">
        <f aca="false">IFERROR((C2155-D2155)/C2155/'Project Inputs and Calcs'!$E$11,0)</f>
        <v>0.0261538582578046</v>
      </c>
    </row>
    <row r="2156" customFormat="false" ht="15" hidden="false" customHeight="false" outlineLevel="0" collapsed="false">
      <c r="A2156" s="0" t="n">
        <v>16</v>
      </c>
      <c r="B2156" s="0" t="n">
        <v>6200</v>
      </c>
      <c r="C2156" s="0" t="n">
        <v>2.2109</v>
      </c>
      <c r="D2156" s="0" t="n">
        <v>0.48105</v>
      </c>
      <c r="E2156" s="0" t="n">
        <f aca="false">IFERROR((C2156-D2156)/C2156/'Project Inputs and Calcs'!$E$11,0)</f>
        <v>0.0260806308139973</v>
      </c>
    </row>
    <row r="2157" customFormat="false" ht="15" hidden="false" customHeight="false" outlineLevel="0" collapsed="false">
      <c r="A2157" s="0" t="n">
        <v>16</v>
      </c>
      <c r="B2157" s="0" t="n">
        <v>6300</v>
      </c>
      <c r="C2157" s="0" t="n">
        <v>2.305</v>
      </c>
      <c r="D2157" s="0" t="n">
        <v>0.50657</v>
      </c>
      <c r="E2157" s="0" t="n">
        <f aca="false">IFERROR((C2157-D2157)/C2157/'Project Inputs and Calcs'!$E$11,0)</f>
        <v>0.0260076644974693</v>
      </c>
    </row>
    <row r="2158" customFormat="false" ht="15" hidden="false" customHeight="false" outlineLevel="0" collapsed="false">
      <c r="A2158" s="0" t="n">
        <v>16</v>
      </c>
      <c r="B2158" s="0" t="n">
        <v>6400</v>
      </c>
      <c r="C2158" s="0" t="n">
        <v>2.4006</v>
      </c>
      <c r="D2158" s="0" t="n">
        <v>0.50756</v>
      </c>
      <c r="E2158" s="0" t="n">
        <f aca="false">IFERROR((C2158-D2158)/C2158/'Project Inputs and Calcs'!$E$11,0)</f>
        <v>0.0262856508095198</v>
      </c>
    </row>
    <row r="2159" customFormat="false" ht="15" hidden="false" customHeight="false" outlineLevel="0" collapsed="false">
      <c r="A2159" s="0" t="n">
        <v>16</v>
      </c>
      <c r="B2159" s="0" t="n">
        <v>6500</v>
      </c>
      <c r="C2159" s="0" t="n">
        <v>2.4977</v>
      </c>
      <c r="D2159" s="0" t="n">
        <v>0.55987</v>
      </c>
      <c r="E2159" s="0" t="n">
        <f aca="false">IFERROR((C2159-D2159)/C2159/'Project Inputs and Calcs'!$E$11,0)</f>
        <v>0.0258615259371956</v>
      </c>
    </row>
    <row r="2160" customFormat="false" ht="15" hidden="false" customHeight="false" outlineLevel="0" collapsed="false">
      <c r="A2160" s="0" t="n">
        <v>16</v>
      </c>
      <c r="B2160" s="0" t="n">
        <v>6600</v>
      </c>
      <c r="C2160" s="0" t="n">
        <v>2.5964</v>
      </c>
      <c r="D2160" s="0" t="n">
        <v>0.58766</v>
      </c>
      <c r="E2160" s="0" t="n">
        <f aca="false">IFERROR((C2160-D2160)/C2160/'Project Inputs and Calcs'!$E$11,0)</f>
        <v>0.0257887844708057</v>
      </c>
    </row>
    <row r="2161" customFormat="false" ht="15" hidden="false" customHeight="false" outlineLevel="0" collapsed="false">
      <c r="A2161" s="0" t="n">
        <v>16</v>
      </c>
      <c r="B2161" s="0" t="n">
        <v>6700</v>
      </c>
      <c r="C2161" s="0" t="n">
        <v>2.6964</v>
      </c>
      <c r="D2161" s="0" t="n">
        <v>0.61621</v>
      </c>
      <c r="E2161" s="0" t="n">
        <f aca="false">IFERROR((C2161-D2161)/C2161/'Project Inputs and Calcs'!$E$11,0)</f>
        <v>0.0257156455520942</v>
      </c>
    </row>
    <row r="2162" customFormat="false" ht="15" hidden="false" customHeight="false" outlineLevel="0" collapsed="false">
      <c r="A2162" s="0" t="n">
        <v>16</v>
      </c>
      <c r="B2162" s="0" t="n">
        <v>6800</v>
      </c>
      <c r="C2162" s="0" t="n">
        <v>2.7979</v>
      </c>
      <c r="D2162" s="0" t="n">
        <v>0.64551</v>
      </c>
      <c r="E2162" s="0" t="n">
        <f aca="false">IFERROR((C2162-D2162)/C2162/'Project Inputs and Calcs'!$E$11,0)</f>
        <v>0.0256429226681916</v>
      </c>
    </row>
    <row r="2163" customFormat="false" ht="15" hidden="false" customHeight="false" outlineLevel="0" collapsed="false">
      <c r="A2163" s="0" t="n">
        <v>16</v>
      </c>
      <c r="B2163" s="0" t="n">
        <v>6900</v>
      </c>
      <c r="C2163" s="0" t="n">
        <v>2.9008</v>
      </c>
      <c r="D2163" s="0" t="n">
        <v>0.67558</v>
      </c>
      <c r="E2163" s="0" t="n">
        <f aca="false">IFERROR((C2163-D2163)/C2163/'Project Inputs and Calcs'!$E$11,0)</f>
        <v>0.0255701875344732</v>
      </c>
    </row>
    <row r="2164" customFormat="false" ht="15" hidden="false" customHeight="false" outlineLevel="0" collapsed="false">
      <c r="A2164" s="0" t="n">
        <v>16</v>
      </c>
      <c r="B2164" s="0" t="n">
        <v>7000</v>
      </c>
      <c r="C2164" s="0" t="n">
        <v>3.0051</v>
      </c>
      <c r="D2164" s="0" t="n">
        <v>0.70643</v>
      </c>
      <c r="E2164" s="0" t="n">
        <f aca="false">IFERROR((C2164-D2164)/C2164/'Project Inputs and Calcs'!$E$11,0)</f>
        <v>0.0254974321431344</v>
      </c>
    </row>
    <row r="2165" customFormat="false" ht="15" hidden="false" customHeight="false" outlineLevel="0" collapsed="false">
      <c r="A2165" s="0" t="n">
        <v>16</v>
      </c>
      <c r="B2165" s="0" t="n">
        <v>7100</v>
      </c>
      <c r="C2165" s="0" t="n">
        <v>3.1108</v>
      </c>
      <c r="D2165" s="0" t="n">
        <v>0.73806</v>
      </c>
      <c r="E2165" s="0" t="n">
        <f aca="false">IFERROR((C2165-D2165)/C2165/'Project Inputs and Calcs'!$E$11,0)</f>
        <v>0.0254247567613904</v>
      </c>
    </row>
    <row r="2166" customFormat="false" ht="15" hidden="false" customHeight="false" outlineLevel="0" collapsed="false">
      <c r="A2166" s="0" t="n">
        <v>16</v>
      </c>
      <c r="B2166" s="0" t="n">
        <v>7200</v>
      </c>
      <c r="C2166" s="0" t="n">
        <v>3.2178</v>
      </c>
      <c r="D2166" s="0" t="n">
        <v>0.77045</v>
      </c>
      <c r="E2166" s="0" t="n">
        <f aca="false">IFERROR((C2166-D2166)/C2166/'Project Inputs and Calcs'!$E$11,0)</f>
        <v>0.0253522075123791</v>
      </c>
    </row>
    <row r="2167" customFormat="false" ht="15" hidden="false" customHeight="false" outlineLevel="0" collapsed="false">
      <c r="A2167" s="0" t="n">
        <v>16</v>
      </c>
      <c r="B2167" s="0" t="n">
        <v>7300</v>
      </c>
      <c r="C2167" s="0" t="n">
        <v>3.3261</v>
      </c>
      <c r="D2167" s="0" t="n">
        <v>0.80363</v>
      </c>
      <c r="E2167" s="0" t="n">
        <f aca="false">IFERROR((C2167-D2167)/C2167/'Project Inputs and Calcs'!$E$11,0)</f>
        <v>0.0252795566379043</v>
      </c>
    </row>
    <row r="2168" customFormat="false" ht="15" hidden="false" customHeight="false" outlineLevel="0" collapsed="false">
      <c r="A2168" s="0" t="n">
        <v>16</v>
      </c>
      <c r="B2168" s="0" t="n">
        <v>7400</v>
      </c>
      <c r="C2168" s="0" t="n">
        <v>3.4358</v>
      </c>
      <c r="D2168" s="0" t="n">
        <v>0.83758</v>
      </c>
      <c r="E2168" s="0" t="n">
        <f aca="false">IFERROR((C2168-D2168)/C2168/'Project Inputs and Calcs'!$E$11,0)</f>
        <v>0.0252073267749384</v>
      </c>
    </row>
    <row r="2169" customFormat="false" ht="15" hidden="false" customHeight="false" outlineLevel="0" collapsed="false">
      <c r="A2169" s="0" t="n">
        <v>16</v>
      </c>
      <c r="B2169" s="0" t="n">
        <v>7500</v>
      </c>
      <c r="C2169" s="0" t="n">
        <v>3.5467</v>
      </c>
      <c r="D2169" s="0" t="n">
        <v>0.87232</v>
      </c>
      <c r="E2169" s="0" t="n">
        <f aca="false">IFERROR((C2169-D2169)/C2169/'Project Inputs and Calcs'!$E$11,0)</f>
        <v>0.0251349141455438</v>
      </c>
    </row>
    <row r="2170" customFormat="false" ht="15" hidden="false" customHeight="false" outlineLevel="0" collapsed="false">
      <c r="A2170" s="0" t="n">
        <v>16</v>
      </c>
      <c r="B2170" s="0" t="n">
        <v>7600</v>
      </c>
      <c r="C2170" s="0" t="n">
        <v>3.6589</v>
      </c>
      <c r="D2170" s="0" t="n">
        <v>0.90786</v>
      </c>
      <c r="E2170" s="0" t="n">
        <f aca="false">IFERROR((C2170-D2170)/C2170/'Project Inputs and Calcs'!$E$11,0)</f>
        <v>0.0250625415653156</v>
      </c>
    </row>
    <row r="2171" customFormat="false" ht="15" hidden="false" customHeight="false" outlineLevel="0" collapsed="false">
      <c r="A2171" s="0" t="n">
        <v>16</v>
      </c>
      <c r="B2171" s="0" t="n">
        <v>7700</v>
      </c>
      <c r="C2171" s="0" t="n">
        <v>3.7724</v>
      </c>
      <c r="D2171" s="0" t="n">
        <v>0.94418</v>
      </c>
      <c r="E2171" s="0" t="n">
        <f aca="false">IFERROR((C2171-D2171)/C2171/'Project Inputs and Calcs'!$E$11,0)</f>
        <v>0.0249904570034991</v>
      </c>
    </row>
    <row r="2172" customFormat="false" ht="15" hidden="false" customHeight="false" outlineLevel="0" collapsed="false">
      <c r="A2172" s="0" t="n">
        <v>16</v>
      </c>
      <c r="B2172" s="0" t="n">
        <v>7800</v>
      </c>
      <c r="C2172" s="0" t="n">
        <v>3.8871</v>
      </c>
      <c r="D2172" s="0" t="n">
        <v>0.98127</v>
      </c>
      <c r="E2172" s="0" t="n">
        <f aca="false">IFERROR((C2172-D2172)/C2172/'Project Inputs and Calcs'!$E$11,0)</f>
        <v>0.0249185768310566</v>
      </c>
    </row>
    <row r="2173" customFormat="false" ht="15" hidden="false" customHeight="false" outlineLevel="0" collapsed="false">
      <c r="A2173" s="0" t="n">
        <v>16</v>
      </c>
      <c r="B2173" s="0" t="n">
        <v>7900</v>
      </c>
      <c r="C2173" s="0" t="n">
        <v>4.0029</v>
      </c>
      <c r="D2173" s="0" t="n">
        <v>1.0192</v>
      </c>
      <c r="E2173" s="0" t="n">
        <f aca="false">IFERROR((C2173-D2173)/C2173/'Project Inputs and Calcs'!$E$11,0)</f>
        <v>0.0248461532055926</v>
      </c>
    </row>
    <row r="2174" customFormat="false" ht="15" hidden="false" customHeight="false" outlineLevel="0" collapsed="false">
      <c r="A2174" s="0" t="n">
        <v>16</v>
      </c>
      <c r="B2174" s="0" t="n">
        <v>8000</v>
      </c>
      <c r="C2174" s="0" t="n">
        <v>4.12</v>
      </c>
      <c r="D2174" s="0" t="n">
        <v>1.0579</v>
      </c>
      <c r="E2174" s="0" t="n">
        <f aca="false">IFERROR((C2174-D2174)/C2174/'Project Inputs and Calcs'!$E$11,0)</f>
        <v>0.0247742718446602</v>
      </c>
    </row>
    <row r="2175" customFormat="false" ht="15" hidden="false" customHeight="false" outlineLevel="0" collapsed="false">
      <c r="A2175" s="0" t="n">
        <v>16</v>
      </c>
      <c r="B2175" s="0" t="n">
        <v>8100</v>
      </c>
      <c r="C2175" s="0" t="n">
        <v>4.2383</v>
      </c>
      <c r="D2175" s="0" t="n">
        <v>1.0974</v>
      </c>
      <c r="E2175" s="0" t="n">
        <f aca="false">IFERROR((C2175-D2175)/C2175/'Project Inputs and Calcs'!$E$11,0)</f>
        <v>0.0247025143729011</v>
      </c>
    </row>
    <row r="2176" customFormat="false" ht="15" hidden="false" customHeight="false" outlineLevel="0" collapsed="false">
      <c r="A2176" s="0" t="n">
        <v>16</v>
      </c>
      <c r="B2176" s="0" t="n">
        <v>8200</v>
      </c>
      <c r="C2176" s="0" t="n">
        <v>4.3576</v>
      </c>
      <c r="D2176" s="0" t="n">
        <v>1.1377</v>
      </c>
      <c r="E2176" s="0" t="n">
        <f aca="false">IFERROR((C2176-D2176)/C2176/'Project Inputs and Calcs'!$E$11,0)</f>
        <v>0.0246305305672847</v>
      </c>
    </row>
    <row r="2177" customFormat="false" ht="15" hidden="false" customHeight="false" outlineLevel="0" collapsed="false">
      <c r="A2177" s="0" t="n">
        <v>16</v>
      </c>
      <c r="B2177" s="0" t="n">
        <v>8300</v>
      </c>
      <c r="C2177" s="0" t="n">
        <v>4.4781</v>
      </c>
      <c r="D2177" s="0" t="n">
        <v>1.1788</v>
      </c>
      <c r="E2177" s="0" t="n">
        <f aca="false">IFERROR((C2177-D2177)/C2177/'Project Inputs and Calcs'!$E$11,0)</f>
        <v>0.0245587786486829</v>
      </c>
    </row>
    <row r="2178" customFormat="false" ht="15" hidden="false" customHeight="false" outlineLevel="0" collapsed="false">
      <c r="A2178" s="0" t="n">
        <v>16</v>
      </c>
      <c r="B2178" s="0" t="n">
        <v>8400</v>
      </c>
      <c r="C2178" s="0" t="n">
        <v>4.5998</v>
      </c>
      <c r="D2178" s="0" t="n">
        <v>1.2206</v>
      </c>
      <c r="E2178" s="0" t="n">
        <f aca="false">IFERROR((C2178-D2178)/C2178/'Project Inputs and Calcs'!$E$11,0)</f>
        <v>0.0244880212183138</v>
      </c>
    </row>
    <row r="2179" customFormat="false" ht="15" hidden="false" customHeight="false" outlineLevel="0" collapsed="false">
      <c r="A2179" s="0" t="n">
        <v>16</v>
      </c>
      <c r="B2179" s="0" t="n">
        <v>8500</v>
      </c>
      <c r="C2179" s="0" t="n">
        <v>4.7225</v>
      </c>
      <c r="D2179" s="0" t="n">
        <v>1.2633</v>
      </c>
      <c r="E2179" s="0" t="n">
        <f aca="false">IFERROR((C2179-D2179)/C2179/'Project Inputs and Calcs'!$E$11,0)</f>
        <v>0.0244164460914064</v>
      </c>
    </row>
    <row r="2180" customFormat="false" ht="15" hidden="false" customHeight="false" outlineLevel="0" collapsed="false">
      <c r="A2180" s="0" t="n">
        <v>16</v>
      </c>
      <c r="B2180" s="0" t="n">
        <v>8600</v>
      </c>
      <c r="C2180" s="0" t="n">
        <v>4.8463</v>
      </c>
      <c r="D2180" s="0" t="n">
        <v>1.3068</v>
      </c>
      <c r="E2180" s="0" t="n">
        <f aca="false">IFERROR((C2180-D2180)/C2180/'Project Inputs and Calcs'!$E$11,0)</f>
        <v>0.0243450329804868</v>
      </c>
    </row>
    <row r="2181" customFormat="false" ht="15" hidden="false" customHeight="false" outlineLevel="0" collapsed="false">
      <c r="A2181" s="0" t="n">
        <v>16</v>
      </c>
      <c r="B2181" s="0" t="n">
        <v>8700</v>
      </c>
      <c r="C2181" s="0" t="n">
        <v>4.9711</v>
      </c>
      <c r="D2181" s="0" t="n">
        <v>1.3512</v>
      </c>
      <c r="E2181" s="0" t="n">
        <f aca="false">IFERROR((C2181-D2181)/C2181/'Project Inputs and Calcs'!$E$11,0)</f>
        <v>0.0242729644009039</v>
      </c>
    </row>
    <row r="2182" customFormat="false" ht="15" hidden="false" customHeight="false" outlineLevel="0" collapsed="false">
      <c r="A2182" s="0" t="n">
        <v>16</v>
      </c>
      <c r="B2182" s="0" t="n">
        <v>8800</v>
      </c>
      <c r="C2182" s="0" t="n">
        <v>5.097</v>
      </c>
      <c r="D2182" s="0" t="n">
        <v>1.3962</v>
      </c>
      <c r="E2182" s="0" t="n">
        <f aca="false">IFERROR((C2182-D2182)/C2182/'Project Inputs and Calcs'!$E$11,0)</f>
        <v>0.0242024720423779</v>
      </c>
    </row>
    <row r="2183" customFormat="false" ht="15" hidden="false" customHeight="false" outlineLevel="0" collapsed="false">
      <c r="A2183" s="0" t="n">
        <v>16</v>
      </c>
      <c r="B2183" s="0" t="n">
        <v>8900</v>
      </c>
      <c r="C2183" s="0" t="n">
        <v>5.2239</v>
      </c>
      <c r="D2183" s="0" t="n">
        <v>1.4421</v>
      </c>
      <c r="E2183" s="0" t="n">
        <f aca="false">IFERROR((C2183-D2183)/C2183/'Project Inputs and Calcs'!$E$11,0)</f>
        <v>0.024131396083386</v>
      </c>
    </row>
    <row r="2184" customFormat="false" ht="15" hidden="false" customHeight="false" outlineLevel="0" collapsed="false">
      <c r="A2184" s="0" t="n">
        <v>16</v>
      </c>
      <c r="B2184" s="0" t="n">
        <v>9000</v>
      </c>
      <c r="C2184" s="0" t="n">
        <v>5.3518</v>
      </c>
      <c r="D2184" s="0" t="n">
        <v>1.4889</v>
      </c>
      <c r="E2184" s="0" t="n">
        <f aca="false">IFERROR((C2184-D2184)/C2184/'Project Inputs and Calcs'!$E$11,0)</f>
        <v>0.0240598178805885</v>
      </c>
    </row>
    <row r="2185" customFormat="false" ht="15" hidden="false" customHeight="false" outlineLevel="0" collapsed="false">
      <c r="A2185" s="0" t="n">
        <v>16</v>
      </c>
      <c r="B2185" s="0" t="n">
        <v>9100</v>
      </c>
      <c r="C2185" s="0" t="n">
        <v>5.4807</v>
      </c>
      <c r="D2185" s="0" t="n">
        <v>1.5364</v>
      </c>
      <c r="E2185" s="0" t="n">
        <f aca="false">IFERROR((C2185-D2185)/C2185/'Project Inputs and Calcs'!$E$11,0)</f>
        <v>0.023989028165502</v>
      </c>
    </row>
    <row r="2186" customFormat="false" ht="15" hidden="false" customHeight="false" outlineLevel="0" collapsed="false">
      <c r="A2186" s="0" t="n">
        <v>16</v>
      </c>
      <c r="B2186" s="0" t="n">
        <v>9200</v>
      </c>
      <c r="C2186" s="0" t="n">
        <v>5.6105</v>
      </c>
      <c r="D2186" s="0" t="n">
        <v>1.5847</v>
      </c>
      <c r="E2186" s="0" t="n">
        <f aca="false">IFERROR((C2186-D2186)/C2186/'Project Inputs and Calcs'!$E$11,0)</f>
        <v>0.0239182485221163</v>
      </c>
    </row>
    <row r="2187" customFormat="false" ht="15" hidden="false" customHeight="false" outlineLevel="0" collapsed="false">
      <c r="A2187" s="0" t="n">
        <v>16</v>
      </c>
      <c r="B2187" s="0" t="n">
        <v>9300</v>
      </c>
      <c r="C2187" s="0" t="n">
        <v>5.7413</v>
      </c>
      <c r="D2187" s="0" t="n">
        <v>1.6339</v>
      </c>
      <c r="E2187" s="0" t="n">
        <f aca="false">IFERROR((C2187-D2187)/C2187/'Project Inputs and Calcs'!$E$11,0)</f>
        <v>0.0238470961861135</v>
      </c>
    </row>
    <row r="2188" customFormat="false" ht="15" hidden="false" customHeight="false" outlineLevel="0" collapsed="false">
      <c r="A2188" s="0" t="n">
        <v>16</v>
      </c>
      <c r="B2188" s="0" t="n">
        <v>9400</v>
      </c>
      <c r="C2188" s="0" t="n">
        <v>5.873</v>
      </c>
      <c r="D2188" s="0" t="n">
        <v>1.6838</v>
      </c>
      <c r="E2188" s="0" t="n">
        <f aca="false">IFERROR((C2188-D2188)/C2188/'Project Inputs and Calcs'!$E$11,0)</f>
        <v>0.0237766048016346</v>
      </c>
    </row>
    <row r="2189" customFormat="false" ht="15" hidden="false" customHeight="false" outlineLevel="0" collapsed="false">
      <c r="A2189" s="0" t="n">
        <v>16</v>
      </c>
      <c r="B2189" s="0" t="n">
        <v>9500</v>
      </c>
      <c r="C2189" s="0" t="n">
        <v>6.0057</v>
      </c>
      <c r="D2189" s="0" t="n">
        <v>1.7345</v>
      </c>
      <c r="E2189" s="0" t="n">
        <f aca="false">IFERROR((C2189-D2189)/C2189/'Project Inputs and Calcs'!$E$11,0)</f>
        <v>0.0237063678394414</v>
      </c>
    </row>
    <row r="2190" customFormat="false" ht="15" hidden="false" customHeight="false" outlineLevel="0" collapsed="false">
      <c r="A2190" s="0" t="n">
        <v>16</v>
      </c>
      <c r="B2190" s="0" t="n">
        <v>9600</v>
      </c>
      <c r="C2190" s="0" t="n">
        <v>6.1393</v>
      </c>
      <c r="D2190" s="0" t="n">
        <v>1.7861</v>
      </c>
      <c r="E2190" s="0" t="n">
        <f aca="false">IFERROR((C2190-D2190)/C2190/'Project Inputs and Calcs'!$E$11,0)</f>
        <v>0.0236357022244664</v>
      </c>
    </row>
    <row r="2191" customFormat="false" ht="15" hidden="false" customHeight="false" outlineLevel="0" collapsed="false">
      <c r="A2191" s="0" t="n">
        <v>16</v>
      </c>
      <c r="B2191" s="0" t="n">
        <v>9700</v>
      </c>
      <c r="C2191" s="0" t="n">
        <v>6.2736</v>
      </c>
      <c r="D2191" s="0" t="n">
        <v>1.8385</v>
      </c>
      <c r="E2191" s="0" t="n">
        <f aca="false">IFERROR((C2191-D2191)/C2191/'Project Inputs and Calcs'!$E$11,0)</f>
        <v>0.0235648856584205</v>
      </c>
    </row>
    <row r="2192" customFormat="false" ht="15" hidden="false" customHeight="false" outlineLevel="0" collapsed="false">
      <c r="A2192" s="0" t="n">
        <v>16</v>
      </c>
      <c r="B2192" s="0" t="n">
        <v>9800</v>
      </c>
      <c r="C2192" s="0" t="n">
        <v>6.409</v>
      </c>
      <c r="D2192" s="0" t="n">
        <v>1.8917</v>
      </c>
      <c r="E2192" s="0" t="n">
        <f aca="false">IFERROR((C2192-D2192)/C2192/'Project Inputs and Calcs'!$E$11,0)</f>
        <v>0.0234945649347272</v>
      </c>
    </row>
    <row r="2193" customFormat="false" ht="15" hidden="false" customHeight="false" outlineLevel="0" collapsed="false">
      <c r="A2193" s="0" t="n">
        <v>16</v>
      </c>
      <c r="B2193" s="0" t="n">
        <v>9900</v>
      </c>
      <c r="C2193" s="0" t="n">
        <v>6.5451</v>
      </c>
      <c r="D2193" s="0" t="n">
        <v>1.9456</v>
      </c>
      <c r="E2193" s="0" t="n">
        <f aca="false">IFERROR((C2193-D2193)/C2193/'Project Inputs and Calcs'!$E$11,0)</f>
        <v>0.0234246484647548</v>
      </c>
    </row>
    <row r="2194" customFormat="false" ht="15" hidden="false" customHeight="false" outlineLevel="0" collapsed="false">
      <c r="A2194" s="0" t="n">
        <v>16</v>
      </c>
      <c r="B2194" s="0" t="n">
        <v>10000</v>
      </c>
      <c r="C2194" s="0" t="n">
        <v>6.682</v>
      </c>
      <c r="D2194" s="0" t="n">
        <v>2.0005</v>
      </c>
      <c r="E2194" s="0" t="n">
        <f aca="false">IFERROR((C2194-D2194)/C2194/'Project Inputs and Calcs'!$E$11,0)</f>
        <v>0.0233537862915295</v>
      </c>
    </row>
    <row r="2195" customFormat="false" ht="15" hidden="false" customHeight="false" outlineLevel="0" collapsed="false">
      <c r="A2195" s="0" t="n">
        <v>16</v>
      </c>
      <c r="B2195" s="0" t="n">
        <v>10100</v>
      </c>
      <c r="C2195" s="0" t="n">
        <v>6.8198</v>
      </c>
      <c r="D2195" s="0" t="n">
        <v>2.056</v>
      </c>
      <c r="E2195" s="0" t="n">
        <f aca="false">IFERROR((C2195-D2195)/C2195/'Project Inputs and Calcs'!$E$11,0)</f>
        <v>0.0232841627809222</v>
      </c>
    </row>
    <row r="2196" customFormat="false" ht="15" hidden="false" customHeight="false" outlineLevel="0" collapsed="false">
      <c r="A2196" s="0" t="n">
        <v>16</v>
      </c>
      <c r="B2196" s="0" t="n">
        <v>10200</v>
      </c>
      <c r="C2196" s="0" t="n">
        <v>6.9584</v>
      </c>
      <c r="D2196" s="0" t="n">
        <v>2.1124</v>
      </c>
      <c r="E2196" s="0" t="n">
        <f aca="false">IFERROR((C2196-D2196)/C2196/'Project Inputs and Calcs'!$E$11,0)</f>
        <v>0.0232141488464781</v>
      </c>
    </row>
    <row r="2197" customFormat="false" ht="15" hidden="false" customHeight="false" outlineLevel="0" collapsed="false">
      <c r="A2197" s="0" t="n">
        <v>16</v>
      </c>
      <c r="B2197" s="0" t="n">
        <v>10300</v>
      </c>
      <c r="C2197" s="0" t="n">
        <v>7.0977</v>
      </c>
      <c r="D2197" s="0" t="n">
        <v>2.1696</v>
      </c>
      <c r="E2197" s="0" t="n">
        <f aca="false">IFERROR((C2197-D2197)/C2197/'Project Inputs and Calcs'!$E$11,0)</f>
        <v>0.023144117108359</v>
      </c>
    </row>
    <row r="2198" customFormat="false" ht="15" hidden="false" customHeight="false" outlineLevel="0" collapsed="false">
      <c r="A2198" s="0" t="n">
        <v>16</v>
      </c>
      <c r="B2198" s="0" t="n">
        <v>10400</v>
      </c>
      <c r="C2198" s="0" t="n">
        <v>7.2379</v>
      </c>
      <c r="D2198" s="0" t="n">
        <v>2.2276</v>
      </c>
      <c r="E2198" s="0" t="n">
        <f aca="false">IFERROR((C2198-D2198)/C2198/'Project Inputs and Calcs'!$E$11,0)</f>
        <v>0.0230743724008345</v>
      </c>
    </row>
    <row r="2199" customFormat="false" ht="15" hidden="false" customHeight="false" outlineLevel="0" collapsed="false">
      <c r="A2199" s="0" t="n">
        <v>16</v>
      </c>
      <c r="B2199" s="0" t="n">
        <v>10500</v>
      </c>
      <c r="C2199" s="0" t="n">
        <v>7.3787</v>
      </c>
      <c r="D2199" s="0" t="n">
        <v>2.2865</v>
      </c>
      <c r="E2199" s="0" t="n">
        <f aca="false">IFERROR((C2199-D2199)/C2199/'Project Inputs and Calcs'!$E$11,0)</f>
        <v>0.0230040522043178</v>
      </c>
    </row>
    <row r="2200" customFormat="false" ht="15" hidden="false" customHeight="false" outlineLevel="0" collapsed="false">
      <c r="A2200" s="0" t="n">
        <v>16</v>
      </c>
      <c r="B2200" s="0" t="n">
        <v>10600</v>
      </c>
      <c r="C2200" s="0" t="n">
        <v>7.5203</v>
      </c>
      <c r="D2200" s="0" t="n">
        <v>2.3461</v>
      </c>
      <c r="E2200" s="0" t="n">
        <f aca="false">IFERROR((C2200-D2200)/C2200/'Project Inputs and Calcs'!$E$11,0)</f>
        <v>0.0229343687530196</v>
      </c>
    </row>
    <row r="2201" customFormat="false" ht="15" hidden="false" customHeight="false" outlineLevel="0" collapsed="false">
      <c r="A2201" s="0" t="n">
        <v>16</v>
      </c>
      <c r="B2201" s="0" t="n">
        <v>10700</v>
      </c>
      <c r="C2201" s="0" t="n">
        <v>7.6627</v>
      </c>
      <c r="D2201" s="0" t="n">
        <v>2.4065</v>
      </c>
      <c r="E2201" s="0" t="n">
        <f aca="false">IFERROR((C2201-D2201)/C2201/'Project Inputs and Calcs'!$E$11,0)</f>
        <v>0.0228648735650184</v>
      </c>
    </row>
    <row r="2202" customFormat="false" ht="15" hidden="false" customHeight="false" outlineLevel="0" collapsed="false">
      <c r="A2202" s="0" t="n">
        <v>16</v>
      </c>
      <c r="B2202" s="0" t="n">
        <v>10800</v>
      </c>
      <c r="C2202" s="0" t="n">
        <v>7.8057</v>
      </c>
      <c r="D2202" s="0" t="n">
        <v>2.4677</v>
      </c>
      <c r="E2202" s="0" t="n">
        <f aca="false">IFERROR((C2202-D2202)/C2202/'Project Inputs and Calcs'!$E$11,0)</f>
        <v>0.0227953077024909</v>
      </c>
    </row>
    <row r="2203" customFormat="false" ht="15" hidden="false" customHeight="false" outlineLevel="0" collapsed="false">
      <c r="A2203" s="0" t="n">
        <v>16</v>
      </c>
      <c r="B2203" s="0" t="n">
        <v>10900</v>
      </c>
      <c r="C2203" s="0" t="n">
        <v>7.9493</v>
      </c>
      <c r="D2203" s="0" t="n">
        <v>2.5298</v>
      </c>
      <c r="E2203" s="0" t="n">
        <f aca="false">IFERROR((C2203-D2203)/C2203/'Project Inputs and Calcs'!$E$11,0)</f>
        <v>0.0227252714075453</v>
      </c>
    </row>
    <row r="2204" customFormat="false" ht="15" hidden="false" customHeight="false" outlineLevel="0" collapsed="false">
      <c r="A2204" s="0" t="n">
        <v>16</v>
      </c>
      <c r="B2204" s="0" t="n">
        <v>11000</v>
      </c>
      <c r="C2204" s="0" t="n">
        <v>8.0938</v>
      </c>
      <c r="D2204" s="0" t="n">
        <v>2.5926</v>
      </c>
      <c r="E2204" s="0" t="n">
        <f aca="false">IFERROR((C2204-D2204)/C2204/'Project Inputs and Calcs'!$E$11,0)</f>
        <v>0.0226560247761661</v>
      </c>
    </row>
    <row r="2205" customFormat="false" ht="15" hidden="false" customHeight="false" outlineLevel="0" collapsed="false">
      <c r="A2205" s="0" t="n">
        <v>16</v>
      </c>
      <c r="B2205" s="0" t="n">
        <v>11100</v>
      </c>
      <c r="C2205" s="0" t="n">
        <v>8.2388</v>
      </c>
      <c r="D2205" s="0" t="n">
        <v>2.6562</v>
      </c>
      <c r="E2205" s="0" t="n">
        <f aca="false">IFERROR((C2205-D2205)/C2205/'Project Inputs and Calcs'!$E$11,0)</f>
        <v>0.0225866226473111</v>
      </c>
    </row>
    <row r="2206" customFormat="false" ht="15" hidden="false" customHeight="false" outlineLevel="0" collapsed="false">
      <c r="A2206" s="0" t="n">
        <v>16</v>
      </c>
      <c r="B2206" s="0" t="n">
        <v>11200</v>
      </c>
      <c r="C2206" s="0" t="n">
        <v>8.3845</v>
      </c>
      <c r="D2206" s="0" t="n">
        <v>2.7206</v>
      </c>
      <c r="E2206" s="0" t="n">
        <f aca="false">IFERROR((C2206-D2206)/C2206/'Project Inputs and Calcs'!$E$11,0)</f>
        <v>0.0225173435108434</v>
      </c>
    </row>
    <row r="2207" customFormat="false" ht="15" hidden="false" customHeight="false" outlineLevel="0" collapsed="false">
      <c r="A2207" s="0" t="n">
        <v>16</v>
      </c>
      <c r="B2207" s="0" t="n">
        <v>11300</v>
      </c>
      <c r="C2207" s="0" t="n">
        <v>8.5308</v>
      </c>
      <c r="D2207" s="0" t="n">
        <v>2.7858</v>
      </c>
      <c r="E2207" s="0" t="n">
        <f aca="false">IFERROR((C2207-D2207)/C2207/'Project Inputs and Calcs'!$E$11,0)</f>
        <v>0.0224480705209359</v>
      </c>
    </row>
    <row r="2208" customFormat="false" ht="15" hidden="false" customHeight="false" outlineLevel="0" collapsed="false">
      <c r="A2208" s="0" t="n">
        <v>16</v>
      </c>
      <c r="B2208" s="0" t="n">
        <v>11400</v>
      </c>
      <c r="C2208" s="0" t="n">
        <v>8.6777</v>
      </c>
      <c r="D2208" s="0" t="n">
        <v>2.8519</v>
      </c>
      <c r="E2208" s="0" t="n">
        <f aca="false">IFERROR((C2208-D2208)/C2208/'Project Inputs and Calcs'!$E$11,0)</f>
        <v>0.0223784336095202</v>
      </c>
    </row>
    <row r="2209" customFormat="false" ht="15" hidden="false" customHeight="false" outlineLevel="0" collapsed="false">
      <c r="A2209" s="0" t="n">
        <v>16</v>
      </c>
      <c r="B2209" s="0" t="n">
        <v>11500</v>
      </c>
      <c r="C2209" s="0" t="n">
        <v>8.8252</v>
      </c>
      <c r="D2209" s="0" t="n">
        <v>2.9186</v>
      </c>
      <c r="E2209" s="0" t="n">
        <f aca="false">IFERROR((C2209-D2209)/C2209/'Project Inputs and Calcs'!$E$11,0)</f>
        <v>0.0223095982716161</v>
      </c>
    </row>
    <row r="2210" customFormat="false" ht="15" hidden="false" customHeight="false" outlineLevel="0" collapsed="false">
      <c r="A2210" s="0" t="n">
        <v>16</v>
      </c>
      <c r="B2210" s="0" t="n">
        <v>11600</v>
      </c>
      <c r="C2210" s="0" t="n">
        <v>8.9733</v>
      </c>
      <c r="D2210" s="0" t="n">
        <v>2.9863</v>
      </c>
      <c r="E2210" s="0" t="n">
        <f aca="false">IFERROR((C2210-D2210)/C2210/'Project Inputs and Calcs'!$E$11,0)</f>
        <v>0.0222400528976705</v>
      </c>
    </row>
    <row r="2211" customFormat="false" ht="15" hidden="false" customHeight="false" outlineLevel="0" collapsed="false">
      <c r="A2211" s="0" t="n">
        <v>16</v>
      </c>
      <c r="B2211" s="0" t="n">
        <v>11700</v>
      </c>
      <c r="C2211" s="0" t="n">
        <v>9.1219</v>
      </c>
      <c r="D2211" s="0" t="n">
        <v>3.0546</v>
      </c>
      <c r="E2211" s="0" t="n">
        <f aca="false">IFERROR((C2211-D2211)/C2211/'Project Inputs and Calcs'!$E$11,0)</f>
        <v>0.0221711850966721</v>
      </c>
    </row>
    <row r="2212" customFormat="false" ht="15" hidden="false" customHeight="false" outlineLevel="0" collapsed="false">
      <c r="A2212" s="0" t="n">
        <v>16</v>
      </c>
      <c r="B2212" s="0" t="n">
        <v>11800</v>
      </c>
      <c r="C2212" s="0" t="n">
        <v>9.2711</v>
      </c>
      <c r="D2212" s="0" t="n">
        <v>3.1238</v>
      </c>
      <c r="E2212" s="0" t="n">
        <f aca="false">IFERROR((C2212-D2212)/C2212/'Project Inputs and Calcs'!$E$11,0)</f>
        <v>0.0221020159420134</v>
      </c>
    </row>
    <row r="2213" customFormat="false" ht="15" hidden="false" customHeight="false" outlineLevel="0" collapsed="false">
      <c r="A2213" s="0" t="n">
        <v>16</v>
      </c>
      <c r="B2213" s="0" t="n">
        <v>11900</v>
      </c>
      <c r="C2213" s="0" t="n">
        <v>9.4209</v>
      </c>
      <c r="D2213" s="0" t="n">
        <v>3.1938</v>
      </c>
      <c r="E2213" s="0" t="n">
        <f aca="false">IFERROR((C2213-D2213)/C2213/'Project Inputs and Calcs'!$E$11,0)</f>
        <v>0.022032926790434</v>
      </c>
    </row>
    <row r="2214" customFormat="false" ht="15" hidden="false" customHeight="false" outlineLevel="0" collapsed="false">
      <c r="A2214" s="0" t="n">
        <v>16</v>
      </c>
      <c r="B2214" s="0" t="n">
        <v>12000</v>
      </c>
      <c r="C2214" s="0" t="n">
        <v>9.5711</v>
      </c>
      <c r="D2214" s="0" t="n">
        <v>3.2645</v>
      </c>
      <c r="E2214" s="0" t="n">
        <f aca="false">IFERROR((C2214-D2214)/C2214/'Project Inputs and Calcs'!$E$11,0)</f>
        <v>0.021964037571439</v>
      </c>
    </row>
    <row r="2215" customFormat="false" ht="15" hidden="false" customHeight="false" outlineLevel="0" collapsed="false">
      <c r="A2215" s="0" t="n">
        <v>16</v>
      </c>
      <c r="B2215" s="0" t="n">
        <v>12100</v>
      </c>
      <c r="C2215" s="0" t="n">
        <v>9.7218</v>
      </c>
      <c r="D2215" s="0" t="n">
        <v>3.3361</v>
      </c>
      <c r="E2215" s="0" t="n">
        <f aca="false">IFERROR((C2215-D2215)/C2215/'Project Inputs and Calcs'!$E$11,0)</f>
        <v>0.021894779430421</v>
      </c>
    </row>
    <row r="2216" customFormat="false" ht="15" hidden="false" customHeight="false" outlineLevel="0" collapsed="false">
      <c r="A2216" s="0" t="n">
        <v>16</v>
      </c>
      <c r="B2216" s="0" t="n">
        <v>12200</v>
      </c>
      <c r="C2216" s="0" t="n">
        <v>9.8731</v>
      </c>
      <c r="D2216" s="0" t="n">
        <v>3.4083</v>
      </c>
      <c r="E2216" s="0" t="n">
        <f aca="false">IFERROR((C2216-D2216)/C2216/'Project Inputs and Calcs'!$E$11,0)</f>
        <v>0.0218263091970438</v>
      </c>
    </row>
    <row r="2217" customFormat="false" ht="15" hidden="false" customHeight="false" outlineLevel="0" collapsed="false">
      <c r="A2217" s="0" t="n">
        <v>16</v>
      </c>
      <c r="B2217" s="0" t="n">
        <v>12300</v>
      </c>
      <c r="C2217" s="0" t="n">
        <v>10.025</v>
      </c>
      <c r="D2217" s="0" t="n">
        <v>3.4815</v>
      </c>
      <c r="E2217" s="0" t="n">
        <f aca="false">IFERROR((C2217-D2217)/C2217/'Project Inputs and Calcs'!$E$11,0)</f>
        <v>0.0217572734829593</v>
      </c>
    </row>
    <row r="2218" customFormat="false" ht="15" hidden="false" customHeight="false" outlineLevel="0" collapsed="false">
      <c r="A2218" s="0" t="n">
        <v>16</v>
      </c>
      <c r="B2218" s="0" t="n">
        <v>12400</v>
      </c>
      <c r="C2218" s="0" t="n">
        <v>10.177</v>
      </c>
      <c r="D2218" s="0" t="n">
        <v>3.5554</v>
      </c>
      <c r="E2218" s="0" t="n">
        <f aca="false">IFERROR((C2218-D2218)/C2218/'Project Inputs and Calcs'!$E$11,0)</f>
        <v>0.0216881202711998</v>
      </c>
    </row>
    <row r="2219" customFormat="false" ht="15" hidden="false" customHeight="false" outlineLevel="0" collapsed="false">
      <c r="A2219" s="0" t="n">
        <v>16</v>
      </c>
      <c r="B2219" s="0" t="n">
        <v>12500</v>
      </c>
      <c r="C2219" s="0" t="n">
        <v>10.33</v>
      </c>
      <c r="D2219" s="0" t="n">
        <v>3.63</v>
      </c>
      <c r="E2219" s="0" t="n">
        <f aca="false">IFERROR((C2219-D2219)/C2219/'Project Inputs and Calcs'!$E$11,0)</f>
        <v>0.0216198773797999</v>
      </c>
    </row>
    <row r="2220" customFormat="false" ht="15" hidden="false" customHeight="false" outlineLevel="0" collapsed="false">
      <c r="A2220" s="0" t="n">
        <v>16</v>
      </c>
      <c r="B2220" s="0" t="n">
        <v>12600</v>
      </c>
      <c r="C2220" s="0" t="n">
        <v>10.483</v>
      </c>
      <c r="D2220" s="0" t="n">
        <v>3.7054</v>
      </c>
      <c r="E2220" s="0" t="n">
        <f aca="false">IFERROR((C2220-D2220)/C2220/'Project Inputs and Calcs'!$E$11,0)</f>
        <v>0.0215510827053324</v>
      </c>
    </row>
    <row r="2221" customFormat="false" ht="15" hidden="false" customHeight="false" outlineLevel="0" collapsed="false">
      <c r="A2221" s="0" t="n">
        <v>16</v>
      </c>
      <c r="B2221" s="0" t="n">
        <v>12700</v>
      </c>
      <c r="C2221" s="0" t="n">
        <v>10.636</v>
      </c>
      <c r="D2221" s="0" t="n">
        <v>3.7816</v>
      </c>
      <c r="E2221" s="0" t="n">
        <f aca="false">IFERROR((C2221-D2221)/C2221/'Project Inputs and Calcs'!$E$11,0)</f>
        <v>0.021481760060173</v>
      </c>
    </row>
    <row r="2222" customFormat="false" ht="15" hidden="false" customHeight="false" outlineLevel="0" collapsed="false">
      <c r="A2222" s="0" t="n">
        <v>16</v>
      </c>
      <c r="B2222" s="0" t="n">
        <v>12800</v>
      </c>
      <c r="C2222" s="0" t="n">
        <v>10.79</v>
      </c>
      <c r="D2222" s="0" t="n">
        <v>3.8586</v>
      </c>
      <c r="E2222" s="0" t="n">
        <f aca="false">IFERROR((C2222-D2222)/C2222/'Project Inputs and Calcs'!$E$11,0)</f>
        <v>0.0214130367624344</v>
      </c>
    </row>
    <row r="2223" customFormat="false" ht="15" hidden="false" customHeight="false" outlineLevel="0" collapsed="false">
      <c r="A2223" s="0" t="n">
        <v>16</v>
      </c>
      <c r="B2223" s="0" t="n">
        <v>12900</v>
      </c>
      <c r="C2223" s="0" t="n">
        <v>10.944</v>
      </c>
      <c r="D2223" s="0" t="n">
        <v>3.9364</v>
      </c>
      <c r="E2223" s="0" t="n">
        <f aca="false">IFERROR((C2223-D2223)/C2223/'Project Inputs and Calcs'!$E$11,0)</f>
        <v>0.0213438109161793</v>
      </c>
    </row>
    <row r="2224" customFormat="false" ht="15" hidden="false" customHeight="false" outlineLevel="0" collapsed="false">
      <c r="A2224" s="0" t="n">
        <v>16</v>
      </c>
      <c r="B2224" s="0" t="n">
        <v>13000</v>
      </c>
      <c r="C2224" s="0" t="n">
        <v>11.099</v>
      </c>
      <c r="D2224" s="0" t="n">
        <v>4.0149</v>
      </c>
      <c r="E2224" s="0" t="n">
        <f aca="false">IFERROR((C2224-D2224)/C2224/'Project Inputs and Calcs'!$E$11,0)</f>
        <v>0.02127549028441</v>
      </c>
    </row>
    <row r="2225" customFormat="false" ht="15" hidden="false" customHeight="false" outlineLevel="0" collapsed="false">
      <c r="A2225" s="0" t="n">
        <v>16</v>
      </c>
      <c r="B2225" s="0" t="n">
        <v>13100</v>
      </c>
      <c r="C2225" s="0" t="n">
        <v>11.254</v>
      </c>
      <c r="D2225" s="0" t="n">
        <v>4.0942</v>
      </c>
      <c r="E2225" s="0" t="n">
        <f aca="false">IFERROR((C2225-D2225)/C2225/'Project Inputs and Calcs'!$E$11,0)</f>
        <v>0.0212066820685978</v>
      </c>
    </row>
    <row r="2226" customFormat="false" ht="15" hidden="false" customHeight="false" outlineLevel="0" collapsed="false">
      <c r="A2226" s="0" t="n">
        <v>16</v>
      </c>
      <c r="B2226" s="0" t="n">
        <v>13200</v>
      </c>
      <c r="C2226" s="0" t="n">
        <v>11.409</v>
      </c>
      <c r="D2226" s="0" t="n">
        <v>4.1743</v>
      </c>
      <c r="E2226" s="0" t="n">
        <f aca="false">IFERROR((C2226-D2226)/C2226/'Project Inputs and Calcs'!$E$11,0)</f>
        <v>0.0211374061413504</v>
      </c>
    </row>
    <row r="2227" customFormat="false" ht="15" hidden="false" customHeight="false" outlineLevel="0" collapsed="false">
      <c r="A2227" s="0" t="n">
        <v>16</v>
      </c>
      <c r="B2227" s="0" t="n">
        <v>13300</v>
      </c>
      <c r="C2227" s="0" t="n">
        <v>11.565</v>
      </c>
      <c r="D2227" s="0" t="n">
        <v>4.2551</v>
      </c>
      <c r="E2227" s="0" t="n">
        <f aca="false">IFERROR((C2227-D2227)/C2227/'Project Inputs and Calcs'!$E$11,0)</f>
        <v>0.0210690301196138</v>
      </c>
    </row>
    <row r="2228" customFormat="false" ht="15" hidden="false" customHeight="false" outlineLevel="0" collapsed="false">
      <c r="A2228" s="0" t="n">
        <v>16</v>
      </c>
      <c r="B2228" s="0" t="n">
        <v>13400</v>
      </c>
      <c r="C2228" s="0" t="n">
        <v>11.721</v>
      </c>
      <c r="D2228" s="0" t="n">
        <v>4.3366</v>
      </c>
      <c r="E2228" s="0" t="n">
        <f aca="false">IFERROR((C2228-D2228)/C2228/'Project Inputs and Calcs'!$E$11,0)</f>
        <v>0.0210004834627307</v>
      </c>
    </row>
    <row r="2229" customFormat="false" ht="15" hidden="false" customHeight="false" outlineLevel="0" collapsed="false">
      <c r="A2229" s="0" t="n">
        <v>16</v>
      </c>
      <c r="B2229" s="0" t="n">
        <v>13500</v>
      </c>
      <c r="C2229" s="0" t="n">
        <v>11.877</v>
      </c>
      <c r="D2229" s="0" t="n">
        <v>4.419</v>
      </c>
      <c r="E2229" s="0" t="n">
        <f aca="false">IFERROR((C2229-D2229)/C2229/'Project Inputs and Calcs'!$E$11,0)</f>
        <v>0.0209312115854172</v>
      </c>
    </row>
    <row r="2230" customFormat="false" ht="15" hidden="false" customHeight="false" outlineLevel="0" collapsed="false">
      <c r="A2230" s="0" t="n">
        <v>16</v>
      </c>
      <c r="B2230" s="0" t="n">
        <v>13600</v>
      </c>
      <c r="C2230" s="0" t="n">
        <v>12.033</v>
      </c>
      <c r="D2230" s="0" t="n">
        <v>4.5021</v>
      </c>
      <c r="E2230" s="0" t="n">
        <f aca="false">IFERROR((C2230-D2230)/C2230/'Project Inputs and Calcs'!$E$11,0)</f>
        <v>0.0208617967256711</v>
      </c>
    </row>
    <row r="2231" customFormat="false" ht="15" hidden="false" customHeight="false" outlineLevel="0" collapsed="false">
      <c r="A2231" s="0" t="n">
        <v>16</v>
      </c>
      <c r="B2231" s="0" t="n">
        <v>13700</v>
      </c>
      <c r="C2231" s="0" t="n">
        <v>12.19</v>
      </c>
      <c r="D2231" s="0" t="n">
        <v>4.586</v>
      </c>
      <c r="E2231" s="0" t="n">
        <f aca="false">IFERROR((C2231-D2231)/C2231/'Project Inputs and Calcs'!$E$11,0)</f>
        <v>0.0207929997265518</v>
      </c>
    </row>
    <row r="2232" customFormat="false" ht="15" hidden="false" customHeight="false" outlineLevel="0" collapsed="false">
      <c r="A2232" s="0" t="n">
        <v>16</v>
      </c>
      <c r="B2232" s="0" t="n">
        <v>13800</v>
      </c>
      <c r="C2232" s="0" t="n">
        <v>12.347</v>
      </c>
      <c r="D2232" s="0" t="n">
        <v>4.6705</v>
      </c>
      <c r="E2232" s="0" t="n">
        <f aca="false">IFERROR((C2232-D2232)/C2232/'Project Inputs and Calcs'!$E$11,0)</f>
        <v>0.0207243324964229</v>
      </c>
    </row>
    <row r="2233" customFormat="false" ht="15" hidden="false" customHeight="false" outlineLevel="0" collapsed="false">
      <c r="A2233" s="0" t="n">
        <v>16</v>
      </c>
      <c r="B2233" s="0" t="n">
        <v>13900</v>
      </c>
      <c r="C2233" s="0" t="n">
        <v>12.504</v>
      </c>
      <c r="D2233" s="0" t="n">
        <v>4.7559</v>
      </c>
      <c r="E2233" s="0" t="n">
        <f aca="false">IFERROR((C2233-D2233)/C2233/'Project Inputs and Calcs'!$E$11,0)</f>
        <v>0.020654990403071</v>
      </c>
    </row>
    <row r="2234" customFormat="false" ht="15" hidden="false" customHeight="false" outlineLevel="0" collapsed="false">
      <c r="A2234" s="0" t="n">
        <v>16</v>
      </c>
      <c r="B2234" s="0" t="n">
        <v>14000</v>
      </c>
      <c r="C2234" s="0" t="n">
        <v>12.662</v>
      </c>
      <c r="D2234" s="0" t="n">
        <v>4.842</v>
      </c>
      <c r="E2234" s="0" t="n">
        <f aca="false">IFERROR((C2234-D2234)/C2234/'Project Inputs and Calcs'!$E$11,0)</f>
        <v>0.0205865318801664</v>
      </c>
    </row>
    <row r="2235" customFormat="false" ht="15" hidden="false" customHeight="false" outlineLevel="0" collapsed="false">
      <c r="A2235" s="0" t="n">
        <v>16</v>
      </c>
      <c r="B2235" s="0" t="n">
        <v>14100</v>
      </c>
      <c r="C2235" s="0" t="n">
        <v>12.82</v>
      </c>
      <c r="D2235" s="0" t="n">
        <v>4.9289</v>
      </c>
      <c r="E2235" s="0" t="n">
        <f aca="false">IFERROR((C2235-D2235)/C2235/'Project Inputs and Calcs'!$E$11,0)</f>
        <v>0.0205176807072283</v>
      </c>
    </row>
    <row r="2236" customFormat="false" ht="15" hidden="false" customHeight="false" outlineLevel="0" collapsed="false">
      <c r="A2236" s="0" t="n">
        <v>16</v>
      </c>
      <c r="B2236" s="0" t="n">
        <v>14200</v>
      </c>
      <c r="C2236" s="0" t="n">
        <v>12.978</v>
      </c>
      <c r="D2236" s="0" t="n">
        <v>5.0165</v>
      </c>
      <c r="E2236" s="0" t="n">
        <f aca="false">IFERROR((C2236-D2236)/C2236/'Project Inputs and Calcs'!$E$11,0)</f>
        <v>0.0204487080700673</v>
      </c>
    </row>
    <row r="2237" customFormat="false" ht="15" hidden="false" customHeight="false" outlineLevel="0" collapsed="false">
      <c r="A2237" s="0" t="n">
        <v>16</v>
      </c>
      <c r="B2237" s="0" t="n">
        <v>14300</v>
      </c>
      <c r="C2237" s="0" t="n">
        <v>13.136</v>
      </c>
      <c r="D2237" s="0" t="n">
        <v>5.1048</v>
      </c>
      <c r="E2237" s="0" t="n">
        <f aca="false">IFERROR((C2237-D2237)/C2237/'Project Inputs and Calcs'!$E$11,0)</f>
        <v>0.0203796183516037</v>
      </c>
    </row>
    <row r="2238" customFormat="false" ht="15" hidden="false" customHeight="false" outlineLevel="0" collapsed="false">
      <c r="A2238" s="0" t="n">
        <v>16</v>
      </c>
      <c r="B2238" s="0" t="n">
        <v>14400</v>
      </c>
      <c r="C2238" s="0" t="n">
        <v>13.294</v>
      </c>
      <c r="D2238" s="0" t="n">
        <v>5.1939</v>
      </c>
      <c r="E2238" s="0" t="n">
        <f aca="false">IFERROR((C2238-D2238)/C2238/'Project Inputs and Calcs'!$E$11,0)</f>
        <v>0.0203101649867108</v>
      </c>
    </row>
    <row r="2239" customFormat="false" ht="15" hidden="false" customHeight="false" outlineLevel="0" collapsed="false">
      <c r="A2239" s="0" t="n">
        <v>16</v>
      </c>
      <c r="B2239" s="0" t="n">
        <v>14500</v>
      </c>
      <c r="C2239" s="0" t="n">
        <v>13.452</v>
      </c>
      <c r="D2239" s="0" t="n">
        <v>5.2838</v>
      </c>
      <c r="E2239" s="0" t="n">
        <f aca="false">IFERROR((C2239-D2239)/C2239/'Project Inputs and Calcs'!$E$11,0)</f>
        <v>0.0202403607889781</v>
      </c>
    </row>
    <row r="2240" customFormat="false" ht="15" hidden="false" customHeight="false" outlineLevel="0" collapsed="false">
      <c r="A2240" s="0" t="n">
        <v>16</v>
      </c>
      <c r="B2240" s="0" t="n">
        <v>14600</v>
      </c>
      <c r="C2240" s="0" t="n">
        <v>13.611</v>
      </c>
      <c r="D2240" s="0" t="n">
        <v>5.3743</v>
      </c>
      <c r="E2240" s="0" t="n">
        <f aca="false">IFERROR((C2240-D2240)/C2240/'Project Inputs and Calcs'!$E$11,0)</f>
        <v>0.0201716748708153</v>
      </c>
    </row>
    <row r="2241" customFormat="false" ht="15" hidden="false" customHeight="false" outlineLevel="0" collapsed="false">
      <c r="A2241" s="0" t="n">
        <v>16</v>
      </c>
      <c r="B2241" s="0" t="n">
        <v>14700</v>
      </c>
      <c r="C2241" s="0" t="n">
        <v>13.769</v>
      </c>
      <c r="D2241" s="0" t="n">
        <v>5.4656</v>
      </c>
      <c r="E2241" s="0" t="n">
        <f aca="false">IFERROR((C2241-D2241)/C2241/'Project Inputs and Calcs'!$E$11,0)</f>
        <v>0.0201016776817489</v>
      </c>
    </row>
    <row r="2242" customFormat="false" ht="15" hidden="false" customHeight="false" outlineLevel="0" collapsed="false">
      <c r="A2242" s="0" t="n">
        <v>16</v>
      </c>
      <c r="B2242" s="0" t="n">
        <v>14800</v>
      </c>
      <c r="C2242" s="0" t="n">
        <v>13.928</v>
      </c>
      <c r="D2242" s="0" t="n">
        <v>5.5577</v>
      </c>
      <c r="E2242" s="0" t="n">
        <f aca="false">IFERROR((C2242-D2242)/C2242/'Project Inputs and Calcs'!$E$11,0)</f>
        <v>0.0200323090178059</v>
      </c>
    </row>
    <row r="2243" customFormat="false" ht="15" hidden="false" customHeight="false" outlineLevel="0" collapsed="false">
      <c r="A2243" s="0" t="n">
        <v>16</v>
      </c>
      <c r="B2243" s="0" t="n">
        <v>14900</v>
      </c>
      <c r="C2243" s="0" t="n">
        <v>14.087</v>
      </c>
      <c r="D2243" s="0" t="n">
        <v>5.6504</v>
      </c>
      <c r="E2243" s="0" t="n">
        <f aca="false">IFERROR((C2243-D2243)/C2243/'Project Inputs and Calcs'!$E$11,0)</f>
        <v>0.0199630865336835</v>
      </c>
    </row>
    <row r="2244" customFormat="false" ht="15" hidden="false" customHeight="false" outlineLevel="0" collapsed="false">
      <c r="A2244" s="0" t="n">
        <v>16</v>
      </c>
      <c r="B2244" s="0" t="n">
        <v>15000</v>
      </c>
      <c r="C2244" s="0" t="n">
        <v>14.246</v>
      </c>
      <c r="D2244" s="0" t="n">
        <v>5.7439</v>
      </c>
      <c r="E2244" s="0" t="n">
        <f aca="false">IFERROR((C2244-D2244)/C2244/'Project Inputs and Calcs'!$E$11,0)</f>
        <v>0.0198935373672142</v>
      </c>
    </row>
    <row r="2245" customFormat="false" ht="15" hidden="false" customHeight="false" outlineLevel="0" collapsed="false">
      <c r="A2245" s="0" t="n">
        <v>16</v>
      </c>
      <c r="B2245" s="0" t="n">
        <v>15100</v>
      </c>
      <c r="C2245" s="0" t="n">
        <v>14.405</v>
      </c>
      <c r="D2245" s="0" t="n">
        <v>5.8381</v>
      </c>
      <c r="E2245" s="0" t="n">
        <f aca="false">IFERROR((C2245-D2245)/C2245/'Project Inputs and Calcs'!$E$11,0)</f>
        <v>0.0198239037371283</v>
      </c>
    </row>
    <row r="2246" customFormat="false" ht="15" hidden="false" customHeight="false" outlineLevel="0" collapsed="false">
      <c r="A2246" s="0" t="n">
        <v>16</v>
      </c>
      <c r="B2246" s="0" t="n">
        <v>15200</v>
      </c>
      <c r="C2246" s="0" t="n">
        <v>14.564</v>
      </c>
      <c r="D2246" s="0" t="n">
        <v>5.9331</v>
      </c>
      <c r="E2246" s="0" t="n">
        <f aca="false">IFERROR((C2246-D2246)/C2246/'Project Inputs and Calcs'!$E$11,0)</f>
        <v>0.0197539595349263</v>
      </c>
    </row>
    <row r="2247" customFormat="false" ht="15" hidden="false" customHeight="false" outlineLevel="0" collapsed="false">
      <c r="A2247" s="0" t="n">
        <v>16</v>
      </c>
      <c r="B2247" s="0" t="n">
        <v>15300</v>
      </c>
      <c r="C2247" s="0" t="n">
        <v>14.723</v>
      </c>
      <c r="D2247" s="0" t="n">
        <v>6.0288</v>
      </c>
      <c r="E2247" s="0" t="n">
        <f aca="false">IFERROR((C2247-D2247)/C2247/'Project Inputs and Calcs'!$E$11,0)</f>
        <v>0.0196839412257466</v>
      </c>
    </row>
    <row r="2248" customFormat="false" ht="15" hidden="false" customHeight="false" outlineLevel="0" collapsed="false">
      <c r="A2248" s="0" t="n">
        <v>16</v>
      </c>
      <c r="B2248" s="0" t="n">
        <v>15400</v>
      </c>
      <c r="C2248" s="0" t="n">
        <v>14.882</v>
      </c>
      <c r="D2248" s="0" t="n">
        <v>6.1252</v>
      </c>
      <c r="E2248" s="0" t="n">
        <f aca="false">IFERROR((C2248-D2248)/C2248/'Project Inputs and Calcs'!$E$11,0)</f>
        <v>0.0196138511848766</v>
      </c>
    </row>
    <row r="2249" customFormat="false" ht="15" hidden="false" customHeight="false" outlineLevel="0" collapsed="false">
      <c r="A2249" s="0" t="n">
        <v>16</v>
      </c>
      <c r="B2249" s="0" t="n">
        <v>15500</v>
      </c>
      <c r="C2249" s="0" t="n">
        <v>15.041</v>
      </c>
      <c r="D2249" s="0" t="n">
        <v>6.2222</v>
      </c>
      <c r="E2249" s="0" t="n">
        <f aca="false">IFERROR((C2249-D2249)/C2249/'Project Inputs and Calcs'!$E$11,0)</f>
        <v>0.0195439133036367</v>
      </c>
    </row>
    <row r="2250" customFormat="false" ht="15" hidden="false" customHeight="false" outlineLevel="0" collapsed="false">
      <c r="A2250" s="0" t="n">
        <v>16</v>
      </c>
      <c r="B2250" s="0" t="n">
        <v>15600</v>
      </c>
      <c r="C2250" s="0" t="n">
        <v>15.2</v>
      </c>
      <c r="D2250" s="0" t="n">
        <v>6.3201</v>
      </c>
      <c r="E2250" s="0" t="n">
        <f aca="false">IFERROR((C2250-D2250)/C2250/'Project Inputs and Calcs'!$E$11,0)</f>
        <v>0.0194734649122807</v>
      </c>
    </row>
    <row r="2251" customFormat="false" ht="15" hidden="false" customHeight="false" outlineLevel="0" collapsed="false">
      <c r="A2251" s="0" t="n">
        <v>16</v>
      </c>
      <c r="B2251" s="0" t="n">
        <v>15700</v>
      </c>
      <c r="C2251" s="0" t="n">
        <v>15.359</v>
      </c>
      <c r="D2251" s="0" t="n">
        <v>6.4187</v>
      </c>
      <c r="E2251" s="0" t="n">
        <f aca="false">IFERROR((C2251-D2251)/C2251/'Project Inputs and Calcs'!$E$11,0)</f>
        <v>0.0194029559216095</v>
      </c>
    </row>
    <row r="2252" customFormat="false" ht="15" hidden="false" customHeight="false" outlineLevel="0" collapsed="false">
      <c r="A2252" s="0" t="n">
        <v>16</v>
      </c>
      <c r="B2252" s="0" t="n">
        <v>15800</v>
      </c>
      <c r="C2252" s="0" t="n">
        <v>15.518</v>
      </c>
      <c r="D2252" s="0" t="n">
        <v>6.5179</v>
      </c>
      <c r="E2252" s="0" t="n">
        <f aca="false">IFERROR((C2252-D2252)/C2252/'Project Inputs and Calcs'!$E$11,0)</f>
        <v>0.0193326029986682</v>
      </c>
    </row>
    <row r="2253" customFormat="false" ht="15" hidden="false" customHeight="false" outlineLevel="0" collapsed="false">
      <c r="A2253" s="0" t="n">
        <v>16</v>
      </c>
      <c r="B2253" s="0" t="n">
        <v>15900</v>
      </c>
      <c r="C2253" s="0" t="n">
        <v>15.677</v>
      </c>
      <c r="D2253" s="0" t="n">
        <v>6.6178</v>
      </c>
      <c r="E2253" s="0" t="n">
        <f aca="false">IFERROR((C2253-D2253)/C2253/'Project Inputs and Calcs'!$E$11,0)</f>
        <v>0.0192621887691097</v>
      </c>
    </row>
    <row r="2254" customFormat="false" ht="15" hidden="false" customHeight="false" outlineLevel="0" collapsed="false">
      <c r="A2254" s="0" t="n">
        <v>16</v>
      </c>
      <c r="B2254" s="0" t="n">
        <v>16000</v>
      </c>
      <c r="C2254" s="0" t="n">
        <v>15.835</v>
      </c>
      <c r="D2254" s="0" t="n">
        <v>6.7185</v>
      </c>
      <c r="E2254" s="0" t="n">
        <f aca="false">IFERROR((C2254-D2254)/C2254/'Project Inputs and Calcs'!$E$11,0)</f>
        <v>0.0191906115145774</v>
      </c>
    </row>
    <row r="2255" customFormat="false" ht="15" hidden="false" customHeight="false" outlineLevel="0" collapsed="false">
      <c r="A2255" s="0" t="n">
        <v>16</v>
      </c>
      <c r="B2255" s="0" t="n">
        <v>16100</v>
      </c>
      <c r="C2255" s="0" t="n">
        <v>15.994</v>
      </c>
      <c r="D2255" s="0" t="n">
        <v>6.8199</v>
      </c>
      <c r="E2255" s="0" t="n">
        <f aca="false">IFERROR((C2255-D2255)/C2255/'Project Inputs and Calcs'!$E$11,0)</f>
        <v>0.0191198782876912</v>
      </c>
    </row>
    <row r="2256" customFormat="false" ht="15" hidden="false" customHeight="false" outlineLevel="0" collapsed="false">
      <c r="A2256" s="0" t="n">
        <v>16</v>
      </c>
      <c r="B2256" s="0" t="n">
        <v>16200</v>
      </c>
      <c r="C2256" s="0" t="n">
        <v>16.153</v>
      </c>
      <c r="D2256" s="0" t="n">
        <v>6.922</v>
      </c>
      <c r="E2256" s="0" t="n">
        <f aca="false">IFERROR((C2256-D2256)/C2256/'Project Inputs and Calcs'!$E$11,0)</f>
        <v>0.0190490930477311</v>
      </c>
    </row>
    <row r="2257" customFormat="false" ht="15" hidden="false" customHeight="false" outlineLevel="0" collapsed="false">
      <c r="A2257" s="0" t="n">
        <v>16</v>
      </c>
      <c r="B2257" s="0" t="n">
        <v>16300</v>
      </c>
      <c r="C2257" s="0" t="n">
        <v>16.311</v>
      </c>
      <c r="D2257" s="0" t="n">
        <v>7.0247</v>
      </c>
      <c r="E2257" s="0" t="n">
        <f aca="false">IFERROR((C2257-D2257)/C2257/'Project Inputs and Calcs'!$E$11,0)</f>
        <v>0.0189775815911553</v>
      </c>
    </row>
    <row r="2258" customFormat="false" ht="15" hidden="false" customHeight="false" outlineLevel="0" collapsed="false">
      <c r="A2258" s="0" t="n">
        <v>16</v>
      </c>
      <c r="B2258" s="0" t="n">
        <v>16400</v>
      </c>
      <c r="C2258" s="0" t="n">
        <v>16.469</v>
      </c>
      <c r="D2258" s="0" t="n">
        <v>7.1282</v>
      </c>
      <c r="E2258" s="0" t="n">
        <f aca="false">IFERROR((C2258-D2258)/C2258/'Project Inputs and Calcs'!$E$11,0)</f>
        <v>0.0189058230615095</v>
      </c>
    </row>
    <row r="2259" customFormat="false" ht="15" hidden="false" customHeight="false" outlineLevel="0" collapsed="false">
      <c r="A2259" s="0" t="n">
        <v>16</v>
      </c>
      <c r="B2259" s="0" t="n">
        <v>16500</v>
      </c>
      <c r="C2259" s="0" t="n">
        <v>16.627</v>
      </c>
      <c r="D2259" s="0" t="n">
        <v>7.2324</v>
      </c>
      <c r="E2259" s="0" t="n">
        <f aca="false">IFERROR((C2259-D2259)/C2259/'Project Inputs and Calcs'!$E$11,0)</f>
        <v>0.0188340249794511</v>
      </c>
    </row>
    <row r="2260" customFormat="false" ht="15" hidden="false" customHeight="false" outlineLevel="0" collapsed="false">
      <c r="A2260" s="0" t="n">
        <v>16</v>
      </c>
      <c r="B2260" s="0" t="n">
        <v>16600</v>
      </c>
      <c r="C2260" s="0" t="n">
        <v>16.785</v>
      </c>
      <c r="D2260" s="0" t="n">
        <v>7.3373</v>
      </c>
      <c r="E2260" s="0" t="n">
        <f aca="false">IFERROR((C2260-D2260)/C2260/'Project Inputs and Calcs'!$E$11,0)</f>
        <v>0.0187621884619204</v>
      </c>
    </row>
    <row r="2261" customFormat="false" ht="15" hidden="false" customHeight="false" outlineLevel="0" collapsed="false">
      <c r="A2261" s="0" t="n">
        <v>16</v>
      </c>
      <c r="B2261" s="0" t="n">
        <v>16700</v>
      </c>
      <c r="C2261" s="0" t="n">
        <v>16.943</v>
      </c>
      <c r="D2261" s="0" t="n">
        <v>7.4428</v>
      </c>
      <c r="E2261" s="0" t="n">
        <f aca="false">IFERROR((C2261-D2261)/C2261/'Project Inputs and Calcs'!$E$11,0)</f>
        <v>0.0186905113222767</v>
      </c>
    </row>
    <row r="2262" customFormat="false" ht="15" hidden="false" customHeight="false" outlineLevel="0" collapsed="false">
      <c r="A2262" s="0" t="n">
        <v>16</v>
      </c>
      <c r="B2262" s="0" t="n">
        <v>16800</v>
      </c>
      <c r="C2262" s="0" t="n">
        <v>17.101</v>
      </c>
      <c r="D2262" s="0" t="n">
        <v>7.5491</v>
      </c>
      <c r="E2262" s="0" t="n">
        <f aca="false">IFERROR((C2262-D2262)/C2262/'Project Inputs and Calcs'!$E$11,0)</f>
        <v>0.0186185993021851</v>
      </c>
    </row>
    <row r="2263" customFormat="false" ht="15" hidden="false" customHeight="false" outlineLevel="0" collapsed="false">
      <c r="A2263" s="0" t="n">
        <v>16</v>
      </c>
      <c r="B2263" s="0" t="n">
        <v>16900</v>
      </c>
      <c r="C2263" s="0" t="n">
        <v>17.258</v>
      </c>
      <c r="D2263" s="0" t="n">
        <v>7.6561</v>
      </c>
      <c r="E2263" s="0" t="n">
        <f aca="false">IFERROR((C2263-D2263)/C2263/'Project Inputs and Calcs'!$E$11,0)</f>
        <v>0.0185457951867733</v>
      </c>
    </row>
    <row r="2264" customFormat="false" ht="15" hidden="false" customHeight="false" outlineLevel="0" collapsed="false">
      <c r="A2264" s="0" t="n">
        <v>16</v>
      </c>
      <c r="B2264" s="0" t="n">
        <v>17000</v>
      </c>
      <c r="C2264" s="0" t="n">
        <v>17.415</v>
      </c>
      <c r="D2264" s="0" t="n">
        <v>7.7637</v>
      </c>
      <c r="E2264" s="0" t="n">
        <f aca="false">IFERROR((C2264-D2264)/C2264/'Project Inputs and Calcs'!$E$11,0)</f>
        <v>0.0184731553258685</v>
      </c>
    </row>
    <row r="2265" customFormat="false" ht="15" hidden="false" customHeight="false" outlineLevel="0" collapsed="false">
      <c r="A2265" s="0" t="n">
        <v>16</v>
      </c>
      <c r="B2265" s="0" t="n">
        <v>17100</v>
      </c>
      <c r="C2265" s="0" t="n">
        <v>17.572</v>
      </c>
      <c r="D2265" s="0" t="n">
        <v>7.872</v>
      </c>
      <c r="E2265" s="0" t="n">
        <f aca="false">IFERROR((C2265-D2265)/C2265/'Project Inputs and Calcs'!$E$11,0)</f>
        <v>0.0184004856210638</v>
      </c>
    </row>
    <row r="2266" customFormat="false" ht="15" hidden="false" customHeight="false" outlineLevel="0" collapsed="false">
      <c r="A2266" s="0" t="n">
        <v>16</v>
      </c>
      <c r="B2266" s="0" t="n">
        <v>17200</v>
      </c>
      <c r="C2266" s="0" t="n">
        <v>17.728</v>
      </c>
      <c r="D2266" s="0" t="n">
        <v>7.981</v>
      </c>
      <c r="E2266" s="0" t="n">
        <f aca="false">IFERROR((C2266-D2266)/C2266/'Project Inputs and Calcs'!$E$11,0)</f>
        <v>0.018326940433213</v>
      </c>
    </row>
    <row r="2267" customFormat="false" ht="15" hidden="false" customHeight="false" outlineLevel="0" collapsed="false">
      <c r="A2267" s="0" t="n">
        <v>16</v>
      </c>
      <c r="B2267" s="0" t="n">
        <v>17300</v>
      </c>
      <c r="C2267" s="0" t="n">
        <v>17.885</v>
      </c>
      <c r="D2267" s="0" t="n">
        <v>8.0907</v>
      </c>
      <c r="E2267" s="0" t="n">
        <f aca="false">IFERROR((C2267-D2267)/C2267/'Project Inputs and Calcs'!$E$11,0)</f>
        <v>0.0182542167551952</v>
      </c>
    </row>
    <row r="2268" customFormat="false" ht="15" hidden="false" customHeight="false" outlineLevel="0" collapsed="false">
      <c r="A2268" s="0" t="n">
        <v>16</v>
      </c>
      <c r="B2268" s="0" t="n">
        <v>17400</v>
      </c>
      <c r="C2268" s="0" t="n">
        <v>18.04</v>
      </c>
      <c r="D2268" s="0" t="n">
        <v>8.201</v>
      </c>
      <c r="E2268" s="0" t="n">
        <f aca="false">IFERROR((C2268-D2268)/C2268/'Project Inputs and Calcs'!$E$11,0)</f>
        <v>0.018179970436068</v>
      </c>
    </row>
    <row r="2269" customFormat="false" ht="15" hidden="false" customHeight="false" outlineLevel="0" collapsed="false">
      <c r="A2269" s="0" t="n">
        <v>16</v>
      </c>
      <c r="B2269" s="0" t="n">
        <v>17500</v>
      </c>
      <c r="C2269" s="0" t="n">
        <v>18.196</v>
      </c>
      <c r="D2269" s="0" t="n">
        <v>8.312</v>
      </c>
      <c r="E2269" s="0" t="n">
        <f aca="false">IFERROR((C2269-D2269)/C2269/'Project Inputs and Calcs'!$E$11,0)</f>
        <v>0.0181065435626878</v>
      </c>
    </row>
    <row r="2270" customFormat="false" ht="15" hidden="false" customHeight="false" outlineLevel="0" collapsed="false">
      <c r="A2270" s="0" t="n">
        <v>16</v>
      </c>
      <c r="B2270" s="0" t="n">
        <v>17600</v>
      </c>
      <c r="C2270" s="0" t="n">
        <v>18.351</v>
      </c>
      <c r="D2270" s="0" t="n">
        <v>8.4237</v>
      </c>
      <c r="E2270" s="0" t="n">
        <f aca="false">IFERROR((C2270-D2270)/C2270/'Project Inputs and Calcs'!$E$11,0)</f>
        <v>0.018032259822353</v>
      </c>
    </row>
    <row r="2271" customFormat="false" ht="15" hidden="false" customHeight="false" outlineLevel="0" collapsed="false">
      <c r="A2271" s="0" t="n">
        <v>16</v>
      </c>
      <c r="B2271" s="0" t="n">
        <v>17700</v>
      </c>
      <c r="C2271" s="0" t="n">
        <v>18.506</v>
      </c>
      <c r="D2271" s="0" t="n">
        <v>8.5361</v>
      </c>
      <c r="E2271" s="0" t="n">
        <f aca="false">IFERROR((C2271-D2271)/C2271/'Project Inputs and Calcs'!$E$11,0)</f>
        <v>0.0179579595806765</v>
      </c>
    </row>
    <row r="2272" customFormat="false" ht="15" hidden="false" customHeight="false" outlineLevel="0" collapsed="false">
      <c r="A2272" s="0" t="n">
        <v>16</v>
      </c>
      <c r="B2272" s="0" t="n">
        <v>17800</v>
      </c>
      <c r="C2272" s="0" t="n">
        <v>18.661</v>
      </c>
      <c r="D2272" s="0" t="n">
        <v>8.6492</v>
      </c>
      <c r="E2272" s="0" t="n">
        <f aca="false">IFERROR((C2272-D2272)/C2272/'Project Inputs and Calcs'!$E$11,0)</f>
        <v>0.0178836432488434</v>
      </c>
    </row>
    <row r="2273" customFormat="false" ht="15" hidden="false" customHeight="false" outlineLevel="0" collapsed="false">
      <c r="A2273" s="0" t="n">
        <v>16</v>
      </c>
      <c r="B2273" s="0" t="n">
        <v>17900</v>
      </c>
      <c r="C2273" s="0" t="n">
        <v>18.815</v>
      </c>
      <c r="D2273" s="0" t="n">
        <v>8.7628</v>
      </c>
      <c r="E2273" s="0" t="n">
        <f aca="false">IFERROR((C2273-D2273)/C2273/'Project Inputs and Calcs'!$E$11,0)</f>
        <v>0.0178088404641687</v>
      </c>
    </row>
    <row r="2274" customFormat="false" ht="15" hidden="false" customHeight="false" outlineLevel="0" collapsed="false">
      <c r="A2274" s="0" t="n">
        <v>16</v>
      </c>
      <c r="B2274" s="0" t="n">
        <v>18000</v>
      </c>
      <c r="C2274" s="0" t="n">
        <v>18.968</v>
      </c>
      <c r="D2274" s="0" t="n">
        <v>8.8773</v>
      </c>
      <c r="E2274" s="0" t="n">
        <f aca="false">IFERROR((C2274-D2274)/C2274/'Project Inputs and Calcs'!$E$11,0)</f>
        <v>0.0177328483059187</v>
      </c>
    </row>
    <row r="2275" customFormat="false" ht="15" hidden="false" customHeight="false" outlineLevel="0" collapsed="false">
      <c r="A2275" s="0" t="n">
        <v>16</v>
      </c>
      <c r="B2275" s="0" t="n">
        <v>18100</v>
      </c>
      <c r="C2275" s="0" t="n">
        <v>19.121</v>
      </c>
      <c r="D2275" s="0" t="n">
        <v>8.9923</v>
      </c>
      <c r="E2275" s="0" t="n">
        <f aca="false">IFERROR((C2275-D2275)/C2275/'Project Inputs and Calcs'!$E$11,0)</f>
        <v>0.0176572006345554</v>
      </c>
    </row>
    <row r="2276" customFormat="false" ht="15" hidden="false" customHeight="false" outlineLevel="0" collapsed="false">
      <c r="A2276" s="0" t="n">
        <v>16</v>
      </c>
      <c r="B2276" s="0" t="n">
        <v>18200</v>
      </c>
      <c r="C2276" s="0" t="n">
        <v>19.274</v>
      </c>
      <c r="D2276" s="0" t="n">
        <v>9.108</v>
      </c>
      <c r="E2276" s="0" t="n">
        <f aca="false">IFERROR((C2276-D2276)/C2276/'Project Inputs and Calcs'!$E$11,0)</f>
        <v>0.0175815433571997</v>
      </c>
    </row>
    <row r="2277" customFormat="false" ht="15" hidden="false" customHeight="false" outlineLevel="0" collapsed="false">
      <c r="A2277" s="0" t="n">
        <v>16</v>
      </c>
      <c r="B2277" s="0" t="n">
        <v>18300</v>
      </c>
      <c r="C2277" s="0" t="n">
        <v>19.426</v>
      </c>
      <c r="D2277" s="0" t="n">
        <v>9.2243</v>
      </c>
      <c r="E2277" s="0" t="n">
        <f aca="false">IFERROR((C2277-D2277)/C2277/'Project Inputs and Calcs'!$E$11,0)</f>
        <v>0.0175052335358111</v>
      </c>
    </row>
    <row r="2278" customFormat="false" ht="15" hidden="false" customHeight="false" outlineLevel="0" collapsed="false">
      <c r="A2278" s="0" t="n">
        <v>16</v>
      </c>
      <c r="B2278" s="0" t="n">
        <v>18400</v>
      </c>
      <c r="C2278" s="0" t="n">
        <v>19.578</v>
      </c>
      <c r="D2278" s="0" t="n">
        <v>9.3414</v>
      </c>
      <c r="E2278" s="0" t="n">
        <f aca="false">IFERROR((C2278-D2278)/C2278/'Project Inputs and Calcs'!$E$11,0)</f>
        <v>0.0174287465522525</v>
      </c>
    </row>
    <row r="2279" customFormat="false" ht="15" hidden="false" customHeight="false" outlineLevel="0" collapsed="false">
      <c r="A2279" s="0" t="n">
        <v>16</v>
      </c>
      <c r="B2279" s="0" t="n">
        <v>18500</v>
      </c>
      <c r="C2279" s="0" t="n">
        <v>19.729</v>
      </c>
      <c r="D2279" s="0" t="n">
        <v>9.4591</v>
      </c>
      <c r="E2279" s="0" t="n">
        <f aca="false">IFERROR((C2279-D2279)/C2279/'Project Inputs and Calcs'!$E$11,0)</f>
        <v>0.0173516143747782</v>
      </c>
    </row>
    <row r="2280" customFormat="false" ht="15" hidden="false" customHeight="false" outlineLevel="0" collapsed="false">
      <c r="A2280" s="0" t="n">
        <v>16</v>
      </c>
      <c r="B2280" s="0" t="n">
        <v>18600</v>
      </c>
      <c r="C2280" s="0" t="n">
        <v>19.88</v>
      </c>
      <c r="D2280" s="0" t="n">
        <v>9.5774</v>
      </c>
      <c r="E2280" s="0" t="n">
        <f aca="false">IFERROR((C2280-D2280)/C2280/'Project Inputs and Calcs'!$E$11,0)</f>
        <v>0.0172746478873239</v>
      </c>
    </row>
    <row r="2281" customFormat="false" ht="15" hidden="false" customHeight="false" outlineLevel="0" collapsed="false">
      <c r="A2281" s="0" t="n">
        <v>16</v>
      </c>
      <c r="B2281" s="0" t="n">
        <v>18700</v>
      </c>
      <c r="C2281" s="0" t="n">
        <v>20.03</v>
      </c>
      <c r="D2281" s="0" t="n">
        <v>9.6964</v>
      </c>
      <c r="E2281" s="0" t="n">
        <f aca="false">IFERROR((C2281-D2281)/C2281/'Project Inputs and Calcs'!$E$11,0)</f>
        <v>0.0171968713596272</v>
      </c>
    </row>
    <row r="2282" customFormat="false" ht="15" hidden="false" customHeight="false" outlineLevel="0" collapsed="false">
      <c r="A2282" s="0" t="n">
        <v>16</v>
      </c>
      <c r="B2282" s="0" t="n">
        <v>18800</v>
      </c>
      <c r="C2282" s="0" t="n">
        <v>20.18</v>
      </c>
      <c r="D2282" s="0" t="n">
        <v>9.8161</v>
      </c>
      <c r="E2282" s="0" t="n">
        <f aca="false">IFERROR((C2282-D2282)/C2282/'Project Inputs and Calcs'!$E$11,0)</f>
        <v>0.0171190948133465</v>
      </c>
    </row>
    <row r="2283" customFormat="false" ht="15" hidden="false" customHeight="false" outlineLevel="0" collapsed="false">
      <c r="A2283" s="0" t="n">
        <v>16</v>
      </c>
      <c r="B2283" s="0" t="n">
        <v>18900</v>
      </c>
      <c r="C2283" s="0" t="n">
        <v>20.329</v>
      </c>
      <c r="D2283" s="0" t="n">
        <v>9.9364</v>
      </c>
      <c r="E2283" s="0" t="n">
        <f aca="false">IFERROR((C2283-D2283)/C2283/'Project Inputs and Calcs'!$E$11,0)</f>
        <v>0.0170406808008264</v>
      </c>
    </row>
    <row r="2284" customFormat="false" ht="15" hidden="false" customHeight="false" outlineLevel="0" collapsed="false">
      <c r="A2284" s="0" t="n">
        <v>16</v>
      </c>
      <c r="B2284" s="0" t="n">
        <v>19000</v>
      </c>
      <c r="C2284" s="0" t="n">
        <v>20.477</v>
      </c>
      <c r="D2284" s="0" t="n">
        <v>10.057</v>
      </c>
      <c r="E2284" s="0" t="n">
        <f aca="false">IFERROR((C2284-D2284)/C2284/'Project Inputs and Calcs'!$E$11,0)</f>
        <v>0.0169621201022285</v>
      </c>
    </row>
    <row r="2285" customFormat="false" ht="15" hidden="false" customHeight="false" outlineLevel="0" collapsed="false">
      <c r="A2285" s="0" t="n">
        <v>16</v>
      </c>
      <c r="B2285" s="0" t="n">
        <v>19100</v>
      </c>
      <c r="C2285" s="0" t="n">
        <v>20.625</v>
      </c>
      <c r="D2285" s="0" t="n">
        <v>10.179</v>
      </c>
      <c r="E2285" s="0" t="n">
        <f aca="false">IFERROR((C2285-D2285)/C2285/'Project Inputs and Calcs'!$E$11,0)</f>
        <v>0.0168824242424242</v>
      </c>
    </row>
    <row r="2286" customFormat="false" ht="15" hidden="false" customHeight="false" outlineLevel="0" collapsed="false">
      <c r="A2286" s="0" t="n">
        <v>16</v>
      </c>
      <c r="B2286" s="0" t="n">
        <v>19200</v>
      </c>
      <c r="C2286" s="0" t="n">
        <v>20.772</v>
      </c>
      <c r="D2286" s="0" t="n">
        <v>10.301</v>
      </c>
      <c r="E2286" s="0" t="n">
        <f aca="false">IFERROR((C2286-D2286)/C2286/'Project Inputs and Calcs'!$E$11,0)</f>
        <v>0.0168030682328776</v>
      </c>
    </row>
    <row r="2287" customFormat="false" ht="15" hidden="false" customHeight="false" outlineLevel="0" collapsed="false">
      <c r="A2287" s="0" t="n">
        <v>16</v>
      </c>
      <c r="B2287" s="0" t="n">
        <v>19300</v>
      </c>
      <c r="C2287" s="0" t="n">
        <v>20.918</v>
      </c>
      <c r="D2287" s="0" t="n">
        <v>10.424</v>
      </c>
      <c r="E2287" s="0" t="n">
        <f aca="false">IFERROR((C2287-D2287)/C2287/'Project Inputs and Calcs'!$E$11,0)</f>
        <v>0.0167224400038245</v>
      </c>
    </row>
    <row r="2288" customFormat="false" ht="15" hidden="false" customHeight="false" outlineLevel="0" collapsed="false">
      <c r="A2288" s="0" t="n">
        <v>16</v>
      </c>
      <c r="B2288" s="0" t="n">
        <v>19400</v>
      </c>
      <c r="C2288" s="0" t="n">
        <v>21.064</v>
      </c>
      <c r="D2288" s="0" t="n">
        <v>10.547</v>
      </c>
      <c r="E2288" s="0" t="n">
        <f aca="false">IFERROR((C2288-D2288)/C2288/'Project Inputs and Calcs'!$E$11,0)</f>
        <v>0.0166429294847449</v>
      </c>
    </row>
    <row r="2289" customFormat="false" ht="15" hidden="false" customHeight="false" outlineLevel="0" collapsed="false">
      <c r="A2289" s="0" t="n">
        <v>16</v>
      </c>
      <c r="B2289" s="0" t="n">
        <v>19500</v>
      </c>
      <c r="C2289" s="0" t="n">
        <v>21.209</v>
      </c>
      <c r="D2289" s="0" t="n">
        <v>10.672</v>
      </c>
      <c r="E2289" s="0" t="n">
        <f aca="false">IFERROR((C2289-D2289)/C2289/'Project Inputs and Calcs'!$E$11,0)</f>
        <v>0.0165605796281453</v>
      </c>
    </row>
    <row r="2290" customFormat="false" ht="15" hidden="false" customHeight="false" outlineLevel="0" collapsed="false">
      <c r="A2290" s="0" t="n">
        <v>16</v>
      </c>
      <c r="B2290" s="0" t="n">
        <v>19600</v>
      </c>
      <c r="C2290" s="0" t="n">
        <v>21.353</v>
      </c>
      <c r="D2290" s="0" t="n">
        <v>10.796</v>
      </c>
      <c r="E2290" s="0" t="n">
        <f aca="false">IFERROR((C2290-D2290)/C2290/'Project Inputs and Calcs'!$E$11,0)</f>
        <v>0.0164801198894769</v>
      </c>
    </row>
    <row r="2291" customFormat="false" ht="15" hidden="false" customHeight="false" outlineLevel="0" collapsed="false">
      <c r="A2291" s="0" t="n">
        <v>16</v>
      </c>
      <c r="B2291" s="0" t="n">
        <v>19700</v>
      </c>
      <c r="C2291" s="0" t="n">
        <v>21.497</v>
      </c>
      <c r="D2291" s="0" t="n">
        <v>10.922</v>
      </c>
      <c r="E2291" s="0" t="n">
        <f aca="false">IFERROR((C2291-D2291)/C2291/'Project Inputs and Calcs'!$E$11,0)</f>
        <v>0.0163976368795646</v>
      </c>
    </row>
    <row r="2292" customFormat="false" ht="15" hidden="false" customHeight="false" outlineLevel="0" collapsed="false">
      <c r="A2292" s="0" t="n">
        <v>16</v>
      </c>
      <c r="B2292" s="0" t="n">
        <v>19800</v>
      </c>
      <c r="C2292" s="0" t="n">
        <v>21.64</v>
      </c>
      <c r="D2292" s="0" t="n">
        <v>11.048</v>
      </c>
      <c r="E2292" s="0" t="n">
        <f aca="false">IFERROR((C2292-D2292)/C2292/'Project Inputs and Calcs'!$E$11,0)</f>
        <v>0.0163154651879236</v>
      </c>
    </row>
    <row r="2293" customFormat="false" ht="15" hidden="false" customHeight="false" outlineLevel="0" collapsed="false">
      <c r="A2293" s="0" t="n">
        <v>16</v>
      </c>
      <c r="B2293" s="0" t="n">
        <v>19900</v>
      </c>
      <c r="C2293" s="0" t="n">
        <v>21.782</v>
      </c>
      <c r="D2293" s="0" t="n">
        <v>11.174</v>
      </c>
      <c r="E2293" s="0" t="n">
        <f aca="false">IFERROR((C2293-D2293)/C2293/'Project Inputs and Calcs'!$E$11,0)</f>
        <v>0.0162335873657148</v>
      </c>
    </row>
    <row r="2294" customFormat="false" ht="15" hidden="false" customHeight="false" outlineLevel="0" collapsed="false">
      <c r="A2294" s="0" t="n">
        <v>16</v>
      </c>
      <c r="B2294" s="0" t="n">
        <v>20000</v>
      </c>
      <c r="C2294" s="0" t="n">
        <v>21.923</v>
      </c>
      <c r="D2294" s="0" t="n">
        <v>11.302</v>
      </c>
      <c r="E2294" s="0" t="n">
        <f aca="false">IFERROR((C2294-D2294)/C2294/'Project Inputs and Calcs'!$E$11,0)</f>
        <v>0.0161489455518557</v>
      </c>
    </row>
    <row r="2295" customFormat="false" ht="15" hidden="false" customHeight="false" outlineLevel="0" collapsed="false">
      <c r="A2295" s="0" t="n">
        <v>17</v>
      </c>
      <c r="B2295" s="0" t="n">
        <v>1000</v>
      </c>
      <c r="C2295" s="0" t="s">
        <v>155</v>
      </c>
      <c r="D2295" s="0" t="s">
        <v>155</v>
      </c>
      <c r="E2295" s="0" t="n">
        <f aca="false">IFERROR((C2295-D2295)/C2295/'Project Inputs and Calcs'!$E$11,0)</f>
        <v>0</v>
      </c>
    </row>
    <row r="2296" customFormat="false" ht="15" hidden="false" customHeight="false" outlineLevel="0" collapsed="false">
      <c r="A2296" s="0" t="n">
        <v>17</v>
      </c>
      <c r="B2296" s="0" t="n">
        <v>1100</v>
      </c>
      <c r="C2296" s="0" t="s">
        <v>155</v>
      </c>
      <c r="D2296" s="0" t="s">
        <v>155</v>
      </c>
      <c r="E2296" s="0" t="n">
        <f aca="false">IFERROR((C2296-D2296)/C2296/'Project Inputs and Calcs'!$E$11,0)</f>
        <v>0</v>
      </c>
    </row>
    <row r="2297" customFormat="false" ht="15" hidden="false" customHeight="false" outlineLevel="0" collapsed="false">
      <c r="A2297" s="0" t="n">
        <v>17</v>
      </c>
      <c r="B2297" s="0" t="n">
        <v>1200</v>
      </c>
      <c r="C2297" s="0" t="s">
        <v>155</v>
      </c>
      <c r="D2297" s="0" t="s">
        <v>155</v>
      </c>
      <c r="E2297" s="0" t="n">
        <f aca="false">IFERROR((C2297-D2297)/C2297/'Project Inputs and Calcs'!$E$11,0)</f>
        <v>0</v>
      </c>
    </row>
    <row r="2298" customFormat="false" ht="15" hidden="false" customHeight="false" outlineLevel="0" collapsed="false">
      <c r="A2298" s="0" t="n">
        <v>17</v>
      </c>
      <c r="B2298" s="0" t="n">
        <v>1300</v>
      </c>
      <c r="C2298" s="0" t="s">
        <v>155</v>
      </c>
      <c r="D2298" s="0" t="s">
        <v>155</v>
      </c>
      <c r="E2298" s="0" t="n">
        <f aca="false">IFERROR((C2298-D2298)/C2298/'Project Inputs and Calcs'!$E$11,0)</f>
        <v>0</v>
      </c>
    </row>
    <row r="2299" customFormat="false" ht="15" hidden="false" customHeight="false" outlineLevel="0" collapsed="false">
      <c r="A2299" s="0" t="n">
        <v>17</v>
      </c>
      <c r="B2299" s="0" t="n">
        <v>1400</v>
      </c>
      <c r="C2299" s="0" t="s">
        <v>155</v>
      </c>
      <c r="D2299" s="0" t="s">
        <v>155</v>
      </c>
      <c r="E2299" s="0" t="n">
        <f aca="false">IFERROR((C2299-D2299)/C2299/'Project Inputs and Calcs'!$E$11,0)</f>
        <v>0</v>
      </c>
    </row>
    <row r="2300" customFormat="false" ht="15" hidden="false" customHeight="false" outlineLevel="0" collapsed="false">
      <c r="A2300" s="0" t="n">
        <v>17</v>
      </c>
      <c r="B2300" s="0" t="n">
        <v>1500</v>
      </c>
      <c r="C2300" s="0" t="s">
        <v>155</v>
      </c>
      <c r="D2300" s="0" t="s">
        <v>155</v>
      </c>
      <c r="E2300" s="0" t="n">
        <f aca="false">IFERROR((C2300-D2300)/C2300/'Project Inputs and Calcs'!$E$11,0)</f>
        <v>0</v>
      </c>
    </row>
    <row r="2301" customFormat="false" ht="15" hidden="false" customHeight="false" outlineLevel="0" collapsed="false">
      <c r="A2301" s="0" t="n">
        <v>17</v>
      </c>
      <c r="B2301" s="0" t="n">
        <v>1600</v>
      </c>
      <c r="C2301" s="0" t="s">
        <v>155</v>
      </c>
      <c r="D2301" s="0" t="s">
        <v>155</v>
      </c>
      <c r="E2301" s="0" t="n">
        <f aca="false">IFERROR((C2301-D2301)/C2301/'Project Inputs and Calcs'!$E$11,0)</f>
        <v>0</v>
      </c>
    </row>
    <row r="2302" customFormat="false" ht="15" hidden="false" customHeight="false" outlineLevel="0" collapsed="false">
      <c r="A2302" s="0" t="n">
        <v>17</v>
      </c>
      <c r="B2302" s="0" t="n">
        <v>1700</v>
      </c>
      <c r="C2302" s="0" t="s">
        <v>155</v>
      </c>
      <c r="D2302" s="0" t="s">
        <v>155</v>
      </c>
      <c r="E2302" s="0" t="n">
        <f aca="false">IFERROR((C2302-D2302)/C2302/'Project Inputs and Calcs'!$E$11,0)</f>
        <v>0</v>
      </c>
    </row>
    <row r="2303" customFormat="false" ht="15" hidden="false" customHeight="false" outlineLevel="0" collapsed="false">
      <c r="A2303" s="0" t="n">
        <v>17</v>
      </c>
      <c r="B2303" s="0" t="n">
        <v>1800</v>
      </c>
      <c r="C2303" s="0" t="s">
        <v>155</v>
      </c>
      <c r="D2303" s="0" t="s">
        <v>155</v>
      </c>
      <c r="E2303" s="0" t="n">
        <f aca="false">IFERROR((C2303-D2303)/C2303/'Project Inputs and Calcs'!$E$11,0)</f>
        <v>0</v>
      </c>
    </row>
    <row r="2304" customFormat="false" ht="15" hidden="false" customHeight="false" outlineLevel="0" collapsed="false">
      <c r="A2304" s="0" t="n">
        <v>17</v>
      </c>
      <c r="B2304" s="0" t="n">
        <v>1900</v>
      </c>
      <c r="C2304" s="0" t="s">
        <v>155</v>
      </c>
      <c r="D2304" s="0" t="s">
        <v>155</v>
      </c>
      <c r="E2304" s="0" t="n">
        <f aca="false">IFERROR((C2304-D2304)/C2304/'Project Inputs and Calcs'!$E$11,0)</f>
        <v>0</v>
      </c>
    </row>
    <row r="2305" customFormat="false" ht="15" hidden="false" customHeight="false" outlineLevel="0" collapsed="false">
      <c r="A2305" s="0" t="n">
        <v>17</v>
      </c>
      <c r="B2305" s="0" t="n">
        <v>2000</v>
      </c>
      <c r="C2305" s="0" t="s">
        <v>155</v>
      </c>
      <c r="D2305" s="0" t="s">
        <v>155</v>
      </c>
      <c r="E2305" s="0" t="n">
        <f aca="false">IFERROR((C2305-D2305)/C2305/'Project Inputs and Calcs'!$E$11,0)</f>
        <v>0</v>
      </c>
    </row>
    <row r="2306" customFormat="false" ht="15" hidden="false" customHeight="false" outlineLevel="0" collapsed="false">
      <c r="A2306" s="0" t="n">
        <v>17</v>
      </c>
      <c r="B2306" s="0" t="n">
        <v>2100</v>
      </c>
      <c r="C2306" s="0" t="n">
        <v>0.012973</v>
      </c>
      <c r="D2306" s="0" t="s">
        <v>155</v>
      </c>
      <c r="E2306" s="0" t="n">
        <f aca="false">IFERROR((C2306-D2306)/C2306/'Project Inputs and Calcs'!$E$11,0)</f>
        <v>0</v>
      </c>
    </row>
    <row r="2307" customFormat="false" ht="15" hidden="false" customHeight="false" outlineLevel="0" collapsed="false">
      <c r="A2307" s="0" t="n">
        <v>17</v>
      </c>
      <c r="B2307" s="0" t="n">
        <v>2200</v>
      </c>
      <c r="C2307" s="0" t="n">
        <v>0.023647</v>
      </c>
      <c r="D2307" s="0" t="s">
        <v>155</v>
      </c>
      <c r="E2307" s="0" t="n">
        <f aca="false">IFERROR((C2307-D2307)/C2307/'Project Inputs and Calcs'!$E$11,0)</f>
        <v>0</v>
      </c>
    </row>
    <row r="2308" customFormat="false" ht="15" hidden="false" customHeight="false" outlineLevel="0" collapsed="false">
      <c r="A2308" s="0" t="n">
        <v>17</v>
      </c>
      <c r="B2308" s="0" t="n">
        <v>2300</v>
      </c>
      <c r="C2308" s="0" t="n">
        <v>0.03741</v>
      </c>
      <c r="D2308" s="0" t="s">
        <v>155</v>
      </c>
      <c r="E2308" s="0" t="n">
        <f aca="false">IFERROR((C2308-D2308)/C2308/'Project Inputs and Calcs'!$E$11,0)</f>
        <v>0</v>
      </c>
    </row>
    <row r="2309" customFormat="false" ht="15" hidden="false" customHeight="false" outlineLevel="0" collapsed="false">
      <c r="A2309" s="0" t="n">
        <v>17</v>
      </c>
      <c r="B2309" s="0" t="n">
        <v>2400</v>
      </c>
      <c r="C2309" s="0" t="n">
        <v>0.054223</v>
      </c>
      <c r="D2309" s="0" t="s">
        <v>155</v>
      </c>
      <c r="E2309" s="0" t="n">
        <f aca="false">IFERROR((C2309-D2309)/C2309/'Project Inputs and Calcs'!$E$11,0)</f>
        <v>0</v>
      </c>
    </row>
    <row r="2310" customFormat="false" ht="15" hidden="false" customHeight="false" outlineLevel="0" collapsed="false">
      <c r="A2310" s="0" t="n">
        <v>17</v>
      </c>
      <c r="B2310" s="0" t="n">
        <v>2500</v>
      </c>
      <c r="C2310" s="0" t="n">
        <v>0.074045</v>
      </c>
      <c r="D2310" s="0" t="s">
        <v>155</v>
      </c>
      <c r="E2310" s="0" t="n">
        <f aca="false">IFERROR((C2310-D2310)/C2310/'Project Inputs and Calcs'!$E$11,0)</f>
        <v>0</v>
      </c>
    </row>
    <row r="2311" customFormat="false" ht="15" hidden="false" customHeight="false" outlineLevel="0" collapsed="false">
      <c r="A2311" s="0" t="n">
        <v>17</v>
      </c>
      <c r="B2311" s="0" t="n">
        <v>2600</v>
      </c>
      <c r="C2311" s="0" t="n">
        <v>0.096809</v>
      </c>
      <c r="D2311" s="0" t="s">
        <v>155</v>
      </c>
      <c r="E2311" s="0" t="n">
        <f aca="false">IFERROR((C2311-D2311)/C2311/'Project Inputs and Calcs'!$E$11,0)</f>
        <v>0</v>
      </c>
    </row>
    <row r="2312" customFormat="false" ht="15" hidden="false" customHeight="false" outlineLevel="0" collapsed="false">
      <c r="A2312" s="0" t="n">
        <v>17</v>
      </c>
      <c r="B2312" s="0" t="n">
        <v>2700</v>
      </c>
      <c r="C2312" s="0" t="n">
        <v>0.12249</v>
      </c>
      <c r="D2312" s="0" t="n">
        <v>0.017681</v>
      </c>
      <c r="E2312" s="0" t="n">
        <f aca="false">IFERROR((C2312-D2312)/C2312/'Project Inputs and Calcs'!$E$11,0)</f>
        <v>0.0285217840912183</v>
      </c>
    </row>
    <row r="2313" customFormat="false" ht="15" hidden="false" customHeight="false" outlineLevel="0" collapsed="false">
      <c r="A2313" s="0" t="n">
        <v>17</v>
      </c>
      <c r="B2313" s="0" t="n">
        <v>2800</v>
      </c>
      <c r="C2313" s="0" t="n">
        <v>0.15103</v>
      </c>
      <c r="D2313" s="0" t="n">
        <v>0.02213</v>
      </c>
      <c r="E2313" s="0" t="n">
        <f aca="false">IFERROR((C2313-D2313)/C2313/'Project Inputs and Calcs'!$E$11,0)</f>
        <v>0.0284490939989847</v>
      </c>
    </row>
    <row r="2314" customFormat="false" ht="15" hidden="false" customHeight="false" outlineLevel="0" collapsed="false">
      <c r="A2314" s="0" t="n">
        <v>17</v>
      </c>
      <c r="B2314" s="0" t="n">
        <v>2900</v>
      </c>
      <c r="C2314" s="0" t="n">
        <v>0.17337</v>
      </c>
      <c r="D2314" s="0" t="n">
        <v>0.030818</v>
      </c>
      <c r="E2314" s="0" t="n">
        <f aca="false">IFERROR((C2314-D2314)/C2314/'Project Inputs and Calcs'!$E$11,0)</f>
        <v>0.0274080482974755</v>
      </c>
    </row>
    <row r="2315" customFormat="false" ht="15" hidden="false" customHeight="false" outlineLevel="0" collapsed="false">
      <c r="A2315" s="0" t="n">
        <v>17</v>
      </c>
      <c r="B2315" s="0" t="n">
        <v>3000</v>
      </c>
      <c r="C2315" s="0" t="n">
        <v>0.21652</v>
      </c>
      <c r="D2315" s="0" t="n">
        <v>0.032683</v>
      </c>
      <c r="E2315" s="0" t="n">
        <f aca="false">IFERROR((C2315-D2315)/C2315/'Project Inputs and Calcs'!$E$11,0)</f>
        <v>0.028301773508221</v>
      </c>
    </row>
    <row r="2316" customFormat="false" ht="15" hidden="false" customHeight="false" outlineLevel="0" collapsed="false">
      <c r="A2316" s="0" t="n">
        <v>17</v>
      </c>
      <c r="B2316" s="0" t="n">
        <v>3100</v>
      </c>
      <c r="C2316" s="0" t="n">
        <v>0.25338</v>
      </c>
      <c r="D2316" s="0" t="n">
        <v>0.038813</v>
      </c>
      <c r="E2316" s="0" t="n">
        <f aca="false">IFERROR((C2316-D2316)/C2316/'Project Inputs and Calcs'!$E$11,0)</f>
        <v>0.0282273002341674</v>
      </c>
    </row>
    <row r="2317" customFormat="false" ht="15" hidden="false" customHeight="false" outlineLevel="0" collapsed="false">
      <c r="A2317" s="0" t="n">
        <v>17</v>
      </c>
      <c r="B2317" s="0" t="n">
        <v>3200</v>
      </c>
      <c r="C2317" s="0" t="n">
        <v>0.29293</v>
      </c>
      <c r="D2317" s="0" t="n">
        <v>0.045528</v>
      </c>
      <c r="E2317" s="0" t="n">
        <f aca="false">IFERROR((C2317-D2317)/C2317/'Project Inputs and Calcs'!$E$11,0)</f>
        <v>0.0281525734248228</v>
      </c>
    </row>
    <row r="2318" customFormat="false" ht="15" hidden="false" customHeight="false" outlineLevel="0" collapsed="false">
      <c r="A2318" s="0" t="n">
        <v>17</v>
      </c>
      <c r="B2318" s="0" t="n">
        <v>3300</v>
      </c>
      <c r="C2318" s="0" t="n">
        <v>0.33513</v>
      </c>
      <c r="D2318" s="0" t="n">
        <v>0.052847</v>
      </c>
      <c r="E2318" s="0" t="n">
        <f aca="false">IFERROR((C2318-D2318)/C2318/'Project Inputs and Calcs'!$E$11,0)</f>
        <v>0.0280769651577995</v>
      </c>
    </row>
    <row r="2319" customFormat="false" ht="15" hidden="false" customHeight="false" outlineLevel="0" collapsed="false">
      <c r="A2319" s="0" t="n">
        <v>17</v>
      </c>
      <c r="B2319" s="0" t="n">
        <v>3400</v>
      </c>
      <c r="C2319" s="0" t="n">
        <v>0.37992</v>
      </c>
      <c r="D2319" s="0" t="n">
        <v>0.060781</v>
      </c>
      <c r="E2319" s="0" t="n">
        <f aca="false">IFERROR((C2319-D2319)/C2319/'Project Inputs and Calcs'!$E$11,0)</f>
        <v>0.02800054397417</v>
      </c>
    </row>
    <row r="2320" customFormat="false" ht="15" hidden="false" customHeight="false" outlineLevel="0" collapsed="false">
      <c r="A2320" s="0" t="n">
        <v>17</v>
      </c>
      <c r="B2320" s="0" t="n">
        <v>3500</v>
      </c>
      <c r="C2320" s="0" t="n">
        <v>0.4273</v>
      </c>
      <c r="D2320" s="0" t="n">
        <v>0.069335</v>
      </c>
      <c r="E2320" s="0" t="n">
        <f aca="false">IFERROR((C2320-D2320)/C2320/'Project Inputs and Calcs'!$E$11,0)</f>
        <v>0.0279245650986816</v>
      </c>
    </row>
    <row r="2321" customFormat="false" ht="15" hidden="false" customHeight="false" outlineLevel="0" collapsed="false">
      <c r="A2321" s="0" t="n">
        <v>17</v>
      </c>
      <c r="B2321" s="0" t="n">
        <v>3600</v>
      </c>
      <c r="C2321" s="0" t="n">
        <v>0.47719</v>
      </c>
      <c r="D2321" s="0" t="n">
        <v>0.078526</v>
      </c>
      <c r="E2321" s="0" t="n">
        <f aca="false">IFERROR((C2321-D2321)/C2321/'Project Inputs and Calcs'!$E$11,0)</f>
        <v>0.0278480269913452</v>
      </c>
    </row>
    <row r="2322" customFormat="false" ht="15" hidden="false" customHeight="false" outlineLevel="0" collapsed="false">
      <c r="A2322" s="0" t="n">
        <v>17</v>
      </c>
      <c r="B2322" s="0" t="n">
        <v>3700</v>
      </c>
      <c r="C2322" s="0" t="n">
        <v>0.50646</v>
      </c>
      <c r="D2322" s="0" t="n">
        <v>0.098497</v>
      </c>
      <c r="E2322" s="0" t="n">
        <f aca="false">IFERROR((C2322-D2322)/C2322/'Project Inputs and Calcs'!$E$11,0)</f>
        <v>0.0268506232805486</v>
      </c>
    </row>
    <row r="2323" customFormat="false" ht="15" hidden="false" customHeight="false" outlineLevel="0" collapsed="false">
      <c r="A2323" s="0" t="n">
        <v>17</v>
      </c>
      <c r="B2323" s="0" t="n">
        <v>3800</v>
      </c>
      <c r="C2323" s="0" t="n">
        <v>0.58439</v>
      </c>
      <c r="D2323" s="0" t="n">
        <v>0.098843</v>
      </c>
      <c r="E2323" s="0" t="n">
        <f aca="false">IFERROR((C2323-D2323)/C2323/'Project Inputs and Calcs'!$E$11,0)</f>
        <v>0.0276953746641797</v>
      </c>
    </row>
    <row r="2324" customFormat="false" ht="15" hidden="false" customHeight="false" outlineLevel="0" collapsed="false">
      <c r="A2324" s="0" t="n">
        <v>17</v>
      </c>
      <c r="B2324" s="0" t="n">
        <v>3900</v>
      </c>
      <c r="C2324" s="0" t="n">
        <v>0.64163</v>
      </c>
      <c r="D2324" s="0" t="n">
        <v>0.11</v>
      </c>
      <c r="E2324" s="0" t="n">
        <f aca="false">IFERROR((C2324-D2324)/C2324/'Project Inputs and Calcs'!$E$11,0)</f>
        <v>0.0276187210697754</v>
      </c>
    </row>
    <row r="2325" customFormat="false" ht="15" hidden="false" customHeight="false" outlineLevel="0" collapsed="false">
      <c r="A2325" s="0" t="n">
        <v>17</v>
      </c>
      <c r="B2325" s="0" t="n">
        <v>4000</v>
      </c>
      <c r="C2325" s="0" t="n">
        <v>0.70123</v>
      </c>
      <c r="D2325" s="0" t="n">
        <v>0.12184</v>
      </c>
      <c r="E2325" s="0" t="n">
        <f aca="false">IFERROR((C2325-D2325)/C2325/'Project Inputs and Calcs'!$E$11,0)</f>
        <v>0.0275416054646835</v>
      </c>
    </row>
    <row r="2326" customFormat="false" ht="15" hidden="false" customHeight="false" outlineLevel="0" collapsed="false">
      <c r="A2326" s="0" t="n">
        <v>17</v>
      </c>
      <c r="B2326" s="0" t="n">
        <v>4100</v>
      </c>
      <c r="C2326" s="0" t="n">
        <v>0.76318</v>
      </c>
      <c r="D2326" s="0" t="n">
        <v>0.13437</v>
      </c>
      <c r="E2326" s="0" t="n">
        <f aca="false">IFERROR((C2326-D2326)/C2326/'Project Inputs and Calcs'!$E$11,0)</f>
        <v>0.0274644688452702</v>
      </c>
    </row>
    <row r="2327" customFormat="false" ht="15" hidden="false" customHeight="false" outlineLevel="0" collapsed="false">
      <c r="A2327" s="0" t="n">
        <v>17</v>
      </c>
      <c r="B2327" s="0" t="n">
        <v>4200</v>
      </c>
      <c r="C2327" s="0" t="n">
        <v>0.82741</v>
      </c>
      <c r="D2327" s="0" t="n">
        <v>0.14759</v>
      </c>
      <c r="E2327" s="0" t="n">
        <f aca="false">IFERROR((C2327-D2327)/C2327/'Project Inputs and Calcs'!$E$11,0)</f>
        <v>0.0273874701377391</v>
      </c>
    </row>
    <row r="2328" customFormat="false" ht="15" hidden="false" customHeight="false" outlineLevel="0" collapsed="false">
      <c r="A2328" s="0" t="n">
        <v>17</v>
      </c>
      <c r="B2328" s="0" t="n">
        <v>4300</v>
      </c>
      <c r="C2328" s="0" t="n">
        <v>0.89393</v>
      </c>
      <c r="D2328" s="0" t="n">
        <v>0.16151</v>
      </c>
      <c r="E2328" s="0" t="n">
        <f aca="false">IFERROR((C2328-D2328)/C2328/'Project Inputs and Calcs'!$E$11,0)</f>
        <v>0.0273108632666987</v>
      </c>
    </row>
    <row r="2329" customFormat="false" ht="15" hidden="false" customHeight="false" outlineLevel="0" collapsed="false">
      <c r="A2329" s="0" t="n">
        <v>17</v>
      </c>
      <c r="B2329" s="0" t="n">
        <v>4400</v>
      </c>
      <c r="C2329" s="0" t="n">
        <v>0.96266</v>
      </c>
      <c r="D2329" s="0" t="n">
        <v>0.17616</v>
      </c>
      <c r="E2329" s="0" t="n">
        <f aca="false">IFERROR((C2329-D2329)/C2329/'Project Inputs and Calcs'!$E$11,0)</f>
        <v>0.0272335680995021</v>
      </c>
    </row>
    <row r="2330" customFormat="false" ht="15" hidden="false" customHeight="false" outlineLevel="0" collapsed="false">
      <c r="A2330" s="0" t="n">
        <v>17</v>
      </c>
      <c r="B2330" s="0" t="n">
        <v>4500</v>
      </c>
      <c r="C2330" s="0" t="n">
        <v>1.0336</v>
      </c>
      <c r="D2330" s="0" t="n">
        <v>0.19153</v>
      </c>
      <c r="E2330" s="0" t="n">
        <f aca="false">IFERROR((C2330-D2330)/C2330/'Project Inputs and Calcs'!$E$11,0)</f>
        <v>0.027156540247678</v>
      </c>
    </row>
    <row r="2331" customFormat="false" ht="15" hidden="false" customHeight="false" outlineLevel="0" collapsed="false">
      <c r="A2331" s="0" t="n">
        <v>17</v>
      </c>
      <c r="B2331" s="0" t="n">
        <v>4600</v>
      </c>
      <c r="C2331" s="0" t="n">
        <v>1.1067</v>
      </c>
      <c r="D2331" s="0" t="n">
        <v>0.20764</v>
      </c>
      <c r="E2331" s="0" t="n">
        <f aca="false">IFERROR((C2331-D2331)/C2331/'Project Inputs and Calcs'!$E$11,0)</f>
        <v>0.0270793048402157</v>
      </c>
    </row>
    <row r="2332" customFormat="false" ht="15" hidden="false" customHeight="false" outlineLevel="0" collapsed="false">
      <c r="A2332" s="0" t="n">
        <v>17</v>
      </c>
      <c r="B2332" s="0" t="n">
        <v>4700</v>
      </c>
      <c r="C2332" s="0" t="n">
        <v>1.1819</v>
      </c>
      <c r="D2332" s="0" t="n">
        <v>0.22449</v>
      </c>
      <c r="E2332" s="0" t="n">
        <f aca="false">IFERROR((C2332-D2332)/C2332/'Project Inputs and Calcs'!$E$11,0)</f>
        <v>0.0270020024254731</v>
      </c>
    </row>
    <row r="2333" customFormat="false" ht="15" hidden="false" customHeight="false" outlineLevel="0" collapsed="false">
      <c r="A2333" s="0" t="n">
        <v>17</v>
      </c>
      <c r="B2333" s="0" t="n">
        <v>4800</v>
      </c>
      <c r="C2333" s="0" t="n">
        <v>1.2592</v>
      </c>
      <c r="D2333" s="0" t="n">
        <v>0.24209</v>
      </c>
      <c r="E2333" s="0" t="n">
        <f aca="false">IFERROR((C2333-D2333)/C2333/'Project Inputs and Calcs'!$E$11,0)</f>
        <v>0.0269247670478611</v>
      </c>
    </row>
    <row r="2334" customFormat="false" ht="15" hidden="false" customHeight="false" outlineLevel="0" collapsed="false">
      <c r="A2334" s="0" t="n">
        <v>17</v>
      </c>
      <c r="B2334" s="0" t="n">
        <v>4900</v>
      </c>
      <c r="C2334" s="0" t="n">
        <v>1.3386</v>
      </c>
      <c r="D2334" s="0" t="n">
        <v>0.26045</v>
      </c>
      <c r="E2334" s="0" t="n">
        <f aca="false">IFERROR((C2334-D2334)/C2334/'Project Inputs and Calcs'!$E$11,0)</f>
        <v>0.0268477015787639</v>
      </c>
    </row>
    <row r="2335" customFormat="false" ht="15" hidden="false" customHeight="false" outlineLevel="0" collapsed="false">
      <c r="A2335" s="0" t="n">
        <v>17</v>
      </c>
      <c r="B2335" s="0" t="n">
        <v>5000</v>
      </c>
      <c r="C2335" s="0" t="n">
        <v>1.42</v>
      </c>
      <c r="D2335" s="0" t="n">
        <v>0.27957</v>
      </c>
      <c r="E2335" s="0" t="n">
        <f aca="false">IFERROR((C2335-D2335)/C2335/'Project Inputs and Calcs'!$E$11,0)</f>
        <v>0.0267706572769953</v>
      </c>
    </row>
    <row r="2336" customFormat="false" ht="15" hidden="false" customHeight="false" outlineLevel="0" collapsed="false">
      <c r="A2336" s="0" t="n">
        <v>17</v>
      </c>
      <c r="B2336" s="0" t="n">
        <v>5100</v>
      </c>
      <c r="C2336" s="0" t="n">
        <v>1.5033</v>
      </c>
      <c r="D2336" s="0" t="n">
        <v>0.29948</v>
      </c>
      <c r="E2336" s="0" t="n">
        <f aca="false">IFERROR((C2336-D2336)/C2336/'Project Inputs and Calcs'!$E$11,0)</f>
        <v>0.026692831326637</v>
      </c>
    </row>
    <row r="2337" customFormat="false" ht="15" hidden="false" customHeight="false" outlineLevel="0" collapsed="false">
      <c r="A2337" s="0" t="n">
        <v>17</v>
      </c>
      <c r="B2337" s="0" t="n">
        <v>5200</v>
      </c>
      <c r="C2337" s="0" t="n">
        <v>1.5887</v>
      </c>
      <c r="D2337" s="0" t="n">
        <v>0.32017</v>
      </c>
      <c r="E2337" s="0" t="n">
        <f aca="false">IFERROR((C2337-D2337)/C2337/'Project Inputs and Calcs'!$E$11,0)</f>
        <v>0.026615681584524</v>
      </c>
    </row>
    <row r="2338" customFormat="false" ht="15" hidden="false" customHeight="false" outlineLevel="0" collapsed="false">
      <c r="A2338" s="0" t="n">
        <v>17</v>
      </c>
      <c r="B2338" s="0" t="n">
        <v>5300</v>
      </c>
      <c r="C2338" s="0" t="n">
        <v>1.676</v>
      </c>
      <c r="D2338" s="0" t="n">
        <v>0.34163</v>
      </c>
      <c r="E2338" s="0" t="n">
        <f aca="false">IFERROR((C2338-D2338)/C2338/'Project Inputs and Calcs'!$E$11,0)</f>
        <v>0.0265387828162291</v>
      </c>
    </row>
    <row r="2339" customFormat="false" ht="15" hidden="false" customHeight="false" outlineLevel="0" collapsed="false">
      <c r="A2339" s="0" t="n">
        <v>17</v>
      </c>
      <c r="B2339" s="0" t="n">
        <v>5400</v>
      </c>
      <c r="C2339" s="0" t="n">
        <v>1.7652</v>
      </c>
      <c r="D2339" s="0" t="n">
        <v>0.36389</v>
      </c>
      <c r="E2339" s="0" t="n">
        <f aca="false">IFERROR((C2339-D2339)/C2339/'Project Inputs and Calcs'!$E$11,0)</f>
        <v>0.0264617795906035</v>
      </c>
    </row>
    <row r="2340" customFormat="false" ht="15" hidden="false" customHeight="false" outlineLevel="0" collapsed="false">
      <c r="A2340" s="0" t="n">
        <v>17</v>
      </c>
      <c r="B2340" s="0" t="n">
        <v>5500</v>
      </c>
      <c r="C2340" s="0" t="n">
        <v>1.8563</v>
      </c>
      <c r="D2340" s="0" t="n">
        <v>0.38695</v>
      </c>
      <c r="E2340" s="0" t="n">
        <f aca="false">IFERROR((C2340-D2340)/C2340/'Project Inputs and Calcs'!$E$11,0)</f>
        <v>0.0263849234139597</v>
      </c>
    </row>
    <row r="2341" customFormat="false" ht="15" hidden="false" customHeight="false" outlineLevel="0" collapsed="false">
      <c r="A2341" s="0" t="n">
        <v>17</v>
      </c>
      <c r="B2341" s="0" t="n">
        <v>5600</v>
      </c>
      <c r="C2341" s="0" t="n">
        <v>1.9492</v>
      </c>
      <c r="D2341" s="0" t="n">
        <v>0.41083</v>
      </c>
      <c r="E2341" s="0" t="n">
        <f aca="false">IFERROR((C2341-D2341)/C2341/'Project Inputs and Calcs'!$E$11,0)</f>
        <v>0.0263077159860456</v>
      </c>
    </row>
    <row r="2342" customFormat="false" ht="15" hidden="false" customHeight="false" outlineLevel="0" collapsed="false">
      <c r="A2342" s="0" t="n">
        <v>17</v>
      </c>
      <c r="B2342" s="0" t="n">
        <v>5700</v>
      </c>
      <c r="C2342" s="0" t="n">
        <v>2.044</v>
      </c>
      <c r="D2342" s="0" t="n">
        <v>0.43552</v>
      </c>
      <c r="E2342" s="0" t="n">
        <f aca="false">IFERROR((C2342-D2342)/C2342/'Project Inputs and Calcs'!$E$11,0)</f>
        <v>0.0262309197651663</v>
      </c>
    </row>
    <row r="2343" customFormat="false" ht="15" hidden="false" customHeight="false" outlineLevel="0" collapsed="false">
      <c r="A2343" s="0" t="n">
        <v>17</v>
      </c>
      <c r="B2343" s="0" t="n">
        <v>5800</v>
      </c>
      <c r="C2343" s="0" t="n">
        <v>2.1405</v>
      </c>
      <c r="D2343" s="0" t="n">
        <v>0.46103</v>
      </c>
      <c r="E2343" s="0" t="n">
        <f aca="false">IFERROR((C2343-D2343)/C2343/'Project Inputs and Calcs'!$E$11,0)</f>
        <v>0.026153858132835</v>
      </c>
    </row>
    <row r="2344" customFormat="false" ht="15" hidden="false" customHeight="false" outlineLevel="0" collapsed="false">
      <c r="A2344" s="0" t="n">
        <v>17</v>
      </c>
      <c r="B2344" s="0" t="n">
        <v>5900</v>
      </c>
      <c r="C2344" s="0" t="n">
        <v>2.2387</v>
      </c>
      <c r="D2344" s="0" t="n">
        <v>0.48737</v>
      </c>
      <c r="E2344" s="0" t="n">
        <f aca="false">IFERROR((C2344-D2344)/C2344/'Project Inputs and Calcs'!$E$11,0)</f>
        <v>0.0260765920698024</v>
      </c>
    </row>
    <row r="2345" customFormat="false" ht="15" hidden="false" customHeight="false" outlineLevel="0" collapsed="false">
      <c r="A2345" s="0" t="n">
        <v>17</v>
      </c>
      <c r="B2345" s="0" t="n">
        <v>6000</v>
      </c>
      <c r="C2345" s="0" t="n">
        <v>2.3388</v>
      </c>
      <c r="D2345" s="0" t="n">
        <v>0.51451</v>
      </c>
      <c r="E2345" s="0" t="n">
        <f aca="false">IFERROR((C2345-D2345)/C2345/'Project Inputs and Calcs'!$E$11,0)</f>
        <v>0.0260003705604013</v>
      </c>
    </row>
    <row r="2346" customFormat="false" ht="15" hidden="false" customHeight="false" outlineLevel="0" collapsed="false">
      <c r="A2346" s="0" t="n">
        <v>17</v>
      </c>
      <c r="B2346" s="0" t="n">
        <v>6100</v>
      </c>
      <c r="C2346" s="0" t="n">
        <v>2.4405</v>
      </c>
      <c r="D2346" s="0" t="n">
        <v>0.50072</v>
      </c>
      <c r="E2346" s="0" t="n">
        <f aca="false">IFERROR((C2346-D2346)/C2346/'Project Inputs and Calcs'!$E$11,0)</f>
        <v>0.0264942976166086</v>
      </c>
    </row>
    <row r="2347" customFormat="false" ht="15" hidden="false" customHeight="false" outlineLevel="0" collapsed="false">
      <c r="A2347" s="0" t="n">
        <v>17</v>
      </c>
      <c r="B2347" s="0" t="n">
        <v>6200</v>
      </c>
      <c r="C2347" s="0" t="n">
        <v>2.5439</v>
      </c>
      <c r="D2347" s="0" t="n">
        <v>0.57137</v>
      </c>
      <c r="E2347" s="0" t="n">
        <f aca="false">IFERROR((C2347-D2347)/C2347/'Project Inputs and Calcs'!$E$11,0)</f>
        <v>0.0258465348480679</v>
      </c>
    </row>
    <row r="2348" customFormat="false" ht="15" hidden="false" customHeight="false" outlineLevel="0" collapsed="false">
      <c r="A2348" s="0" t="n">
        <v>17</v>
      </c>
      <c r="B2348" s="0" t="n">
        <v>6300</v>
      </c>
      <c r="C2348" s="0" t="n">
        <v>2.649</v>
      </c>
      <c r="D2348" s="0" t="n">
        <v>0.60105</v>
      </c>
      <c r="E2348" s="0" t="n">
        <f aca="false">IFERROR((C2348-D2348)/C2348/'Project Inputs and Calcs'!$E$11,0)</f>
        <v>0.0257701019252548</v>
      </c>
    </row>
    <row r="2349" customFormat="false" ht="15" hidden="false" customHeight="false" outlineLevel="0" collapsed="false">
      <c r="A2349" s="0" t="n">
        <v>17</v>
      </c>
      <c r="B2349" s="0" t="n">
        <v>6400</v>
      </c>
      <c r="C2349" s="0" t="n">
        <v>2.7556</v>
      </c>
      <c r="D2349" s="0" t="n">
        <v>0.63158</v>
      </c>
      <c r="E2349" s="0" t="n">
        <f aca="false">IFERROR((C2349-D2349)/C2349/'Project Inputs and Calcs'!$E$11,0)</f>
        <v>0.0256933759132917</v>
      </c>
    </row>
    <row r="2350" customFormat="false" ht="15" hidden="false" customHeight="false" outlineLevel="0" collapsed="false">
      <c r="A2350" s="0" t="n">
        <v>17</v>
      </c>
      <c r="B2350" s="0" t="n">
        <v>6500</v>
      </c>
      <c r="C2350" s="0" t="n">
        <v>2.8639</v>
      </c>
      <c r="D2350" s="0" t="n">
        <v>0.66296</v>
      </c>
      <c r="E2350" s="0" t="n">
        <f aca="false">IFERROR((C2350-D2350)/C2350/'Project Inputs and Calcs'!$E$11,0)</f>
        <v>0.025617049012419</v>
      </c>
    </row>
    <row r="2351" customFormat="false" ht="15" hidden="false" customHeight="false" outlineLevel="0" collapsed="false">
      <c r="A2351" s="0" t="n">
        <v>17</v>
      </c>
      <c r="B2351" s="0" t="n">
        <v>6600</v>
      </c>
      <c r="C2351" s="0" t="n">
        <v>2.9737</v>
      </c>
      <c r="D2351" s="0" t="n">
        <v>0.6952</v>
      </c>
      <c r="E2351" s="0" t="n">
        <f aca="false">IFERROR((C2351-D2351)/C2351/'Project Inputs and Calcs'!$E$11,0)</f>
        <v>0.0255405723509433</v>
      </c>
    </row>
    <row r="2352" customFormat="false" ht="15" hidden="false" customHeight="false" outlineLevel="0" collapsed="false">
      <c r="A2352" s="0" t="n">
        <v>17</v>
      </c>
      <c r="B2352" s="0" t="n">
        <v>6700</v>
      </c>
      <c r="C2352" s="0" t="n">
        <v>3.0851</v>
      </c>
      <c r="D2352" s="0" t="n">
        <v>0.72831</v>
      </c>
      <c r="E2352" s="0" t="n">
        <f aca="false">IFERROR((C2352-D2352)/C2352/'Project Inputs and Calcs'!$E$11,0)</f>
        <v>0.0254642205006861</v>
      </c>
    </row>
    <row r="2353" customFormat="false" ht="15" hidden="false" customHeight="false" outlineLevel="0" collapsed="false">
      <c r="A2353" s="0" t="n">
        <v>17</v>
      </c>
      <c r="B2353" s="0" t="n">
        <v>6800</v>
      </c>
      <c r="C2353" s="0" t="n">
        <v>3.1981</v>
      </c>
      <c r="D2353" s="0" t="n">
        <v>0.76228</v>
      </c>
      <c r="E2353" s="0" t="n">
        <f aca="false">IFERROR((C2353-D2353)/C2353/'Project Inputs and Calcs'!$E$11,0)</f>
        <v>0.0253881992433007</v>
      </c>
    </row>
    <row r="2354" customFormat="false" ht="15" hidden="false" customHeight="false" outlineLevel="0" collapsed="false">
      <c r="A2354" s="0" t="n">
        <v>17</v>
      </c>
      <c r="B2354" s="0" t="n">
        <v>6900</v>
      </c>
      <c r="C2354" s="0" t="n">
        <v>3.3124</v>
      </c>
      <c r="D2354" s="0" t="n">
        <v>0.79713</v>
      </c>
      <c r="E2354" s="0" t="n">
        <f aca="false">IFERROR((C2354-D2354)/C2354/'Project Inputs and Calcs'!$E$11,0)</f>
        <v>0.0253116572072616</v>
      </c>
    </row>
    <row r="2355" customFormat="false" ht="15" hidden="false" customHeight="false" outlineLevel="0" collapsed="false">
      <c r="A2355" s="0" t="n">
        <v>17</v>
      </c>
      <c r="B2355" s="0" t="n">
        <v>7000</v>
      </c>
      <c r="C2355" s="0" t="n">
        <v>3.4283</v>
      </c>
      <c r="D2355" s="0" t="n">
        <v>0.83281</v>
      </c>
      <c r="E2355" s="0" t="n">
        <f aca="false">IFERROR((C2355-D2355)/C2355/'Project Inputs and Calcs'!$E$11,0)</f>
        <v>0.0252359283998872</v>
      </c>
    </row>
    <row r="2356" customFormat="false" ht="15" hidden="false" customHeight="false" outlineLevel="0" collapsed="false">
      <c r="A2356" s="0" t="n">
        <v>17</v>
      </c>
      <c r="B2356" s="0" t="n">
        <v>7100</v>
      </c>
      <c r="C2356" s="0" t="n">
        <v>3.5457</v>
      </c>
      <c r="D2356" s="0" t="n">
        <v>0.86939</v>
      </c>
      <c r="E2356" s="0" t="n">
        <f aca="false">IFERROR((C2356-D2356)/C2356/'Project Inputs and Calcs'!$E$11,0)</f>
        <v>0.0251601470325559</v>
      </c>
    </row>
    <row r="2357" customFormat="false" ht="15" hidden="false" customHeight="false" outlineLevel="0" collapsed="false">
      <c r="A2357" s="0" t="n">
        <v>17</v>
      </c>
      <c r="B2357" s="0" t="n">
        <v>7200</v>
      </c>
      <c r="C2357" s="0" t="n">
        <v>3.6644</v>
      </c>
      <c r="D2357" s="0" t="n">
        <v>0.90686</v>
      </c>
      <c r="E2357" s="0" t="n">
        <f aca="false">IFERROR((C2357-D2357)/C2357/'Project Inputs and Calcs'!$E$11,0)</f>
        <v>0.0250840519593931</v>
      </c>
    </row>
    <row r="2358" customFormat="false" ht="15" hidden="false" customHeight="false" outlineLevel="0" collapsed="false">
      <c r="A2358" s="0" t="n">
        <v>17</v>
      </c>
      <c r="B2358" s="0" t="n">
        <v>7300</v>
      </c>
      <c r="C2358" s="0" t="n">
        <v>3.7845</v>
      </c>
      <c r="D2358" s="0" t="n">
        <v>0.94521</v>
      </c>
      <c r="E2358" s="0" t="n">
        <f aca="false">IFERROR((C2358-D2358)/C2358/'Project Inputs and Calcs'!$E$11,0)</f>
        <v>0.0250080591887964</v>
      </c>
    </row>
    <row r="2359" customFormat="false" ht="15" hidden="false" customHeight="false" outlineLevel="0" collapsed="false">
      <c r="A2359" s="0" t="n">
        <v>17</v>
      </c>
      <c r="B2359" s="0" t="n">
        <v>7400</v>
      </c>
      <c r="C2359" s="0" t="n">
        <v>3.9061</v>
      </c>
      <c r="D2359" s="0" t="n">
        <v>0.98441</v>
      </c>
      <c r="E2359" s="0" t="n">
        <f aca="false">IFERROR((C2359-D2359)/C2359/'Project Inputs and Calcs'!$E$11,0)</f>
        <v>0.0249327120828106</v>
      </c>
    </row>
    <row r="2360" customFormat="false" ht="15" hidden="false" customHeight="false" outlineLevel="0" collapsed="false">
      <c r="A2360" s="0" t="n">
        <v>17</v>
      </c>
      <c r="B2360" s="0" t="n">
        <v>7500</v>
      </c>
      <c r="C2360" s="0" t="n">
        <v>4.029</v>
      </c>
      <c r="D2360" s="0" t="n">
        <v>1.0245</v>
      </c>
      <c r="E2360" s="0" t="n">
        <f aca="false">IFERROR((C2360-D2360)/C2360/'Project Inputs and Calcs'!$E$11,0)</f>
        <v>0.0248572846860263</v>
      </c>
    </row>
    <row r="2361" customFormat="false" ht="15" hidden="false" customHeight="false" outlineLevel="0" collapsed="false">
      <c r="A2361" s="0" t="n">
        <v>17</v>
      </c>
      <c r="B2361" s="0" t="n">
        <v>7600</v>
      </c>
      <c r="C2361" s="0" t="n">
        <v>4.1532</v>
      </c>
      <c r="D2361" s="0" t="n">
        <v>1.0655</v>
      </c>
      <c r="E2361" s="0" t="n">
        <f aca="false">IFERROR((C2361-D2361)/C2361/'Project Inputs and Calcs'!$E$11,0)</f>
        <v>0.0247816944364185</v>
      </c>
    </row>
    <row r="2362" customFormat="false" ht="15" hidden="false" customHeight="false" outlineLevel="0" collapsed="false">
      <c r="A2362" s="0" t="n">
        <v>17</v>
      </c>
      <c r="B2362" s="0" t="n">
        <v>7700</v>
      </c>
      <c r="C2362" s="0" t="n">
        <v>4.2787</v>
      </c>
      <c r="D2362" s="0" t="n">
        <v>1.1074</v>
      </c>
      <c r="E2362" s="0" t="n">
        <f aca="false">IFERROR((C2362-D2362)/C2362/'Project Inputs and Calcs'!$E$11,0)</f>
        <v>0.0247061023207984</v>
      </c>
    </row>
    <row r="2363" customFormat="false" ht="15" hidden="false" customHeight="false" outlineLevel="0" collapsed="false">
      <c r="A2363" s="0" t="n">
        <v>17</v>
      </c>
      <c r="B2363" s="0" t="n">
        <v>7800</v>
      </c>
      <c r="C2363" s="0" t="n">
        <v>4.4055</v>
      </c>
      <c r="D2363" s="0" t="n">
        <v>1.1502</v>
      </c>
      <c r="E2363" s="0" t="n">
        <f aca="false">IFERROR((C2363-D2363)/C2363/'Project Inputs and Calcs'!$E$11,0)</f>
        <v>0.0246305754170923</v>
      </c>
    </row>
    <row r="2364" customFormat="false" ht="15" hidden="false" customHeight="false" outlineLevel="0" collapsed="false">
      <c r="A2364" s="0" t="n">
        <v>17</v>
      </c>
      <c r="B2364" s="0" t="n">
        <v>7900</v>
      </c>
      <c r="C2364" s="0" t="n">
        <v>4.5336</v>
      </c>
      <c r="D2364" s="0" t="n">
        <v>1.1938</v>
      </c>
      <c r="E2364" s="0" t="n">
        <f aca="false">IFERROR((C2364-D2364)/C2364/'Project Inputs and Calcs'!$E$11,0)</f>
        <v>0.024555908475972</v>
      </c>
    </row>
    <row r="2365" customFormat="false" ht="15" hidden="false" customHeight="false" outlineLevel="0" collapsed="false">
      <c r="A2365" s="0" t="n">
        <v>17</v>
      </c>
      <c r="B2365" s="0" t="n">
        <v>8000</v>
      </c>
      <c r="C2365" s="0" t="n">
        <v>4.6629</v>
      </c>
      <c r="D2365" s="0" t="n">
        <v>1.2384</v>
      </c>
      <c r="E2365" s="0" t="n">
        <f aca="false">IFERROR((C2365-D2365)/C2365/'Project Inputs and Calcs'!$E$11,0)</f>
        <v>0.0244804735250595</v>
      </c>
    </row>
    <row r="2366" customFormat="false" ht="15" hidden="false" customHeight="false" outlineLevel="0" collapsed="false">
      <c r="A2366" s="0" t="n">
        <v>17</v>
      </c>
      <c r="B2366" s="0" t="n">
        <v>8100</v>
      </c>
      <c r="C2366" s="0" t="n">
        <v>4.7934</v>
      </c>
      <c r="D2366" s="0" t="n">
        <v>1.2838</v>
      </c>
      <c r="E2366" s="0" t="n">
        <f aca="false">IFERROR((C2366-D2366)/C2366/'Project Inputs and Calcs'!$E$11,0)</f>
        <v>0.0244057801699559</v>
      </c>
    </row>
    <row r="2367" customFormat="false" ht="15" hidden="false" customHeight="false" outlineLevel="0" collapsed="false">
      <c r="A2367" s="0" t="n">
        <v>17</v>
      </c>
      <c r="B2367" s="0" t="n">
        <v>8200</v>
      </c>
      <c r="C2367" s="0" t="n">
        <v>4.9252</v>
      </c>
      <c r="D2367" s="0" t="n">
        <v>1.3302</v>
      </c>
      <c r="E2367" s="0" t="n">
        <f aca="false">IFERROR((C2367-D2367)/C2367/'Project Inputs and Calcs'!$E$11,0)</f>
        <v>0.024330653239124</v>
      </c>
    </row>
    <row r="2368" customFormat="false" ht="15" hidden="false" customHeight="false" outlineLevel="0" collapsed="false">
      <c r="A2368" s="0" t="n">
        <v>17</v>
      </c>
      <c r="B2368" s="0" t="n">
        <v>8300</v>
      </c>
      <c r="C2368" s="0" t="n">
        <v>5.0581</v>
      </c>
      <c r="D2368" s="0" t="n">
        <v>1.3774</v>
      </c>
      <c r="E2368" s="0" t="n">
        <f aca="false">IFERROR((C2368-D2368)/C2368/'Project Inputs and Calcs'!$E$11,0)</f>
        <v>0.0242561436112374</v>
      </c>
    </row>
    <row r="2369" customFormat="false" ht="15" hidden="false" customHeight="false" outlineLevel="0" collapsed="false">
      <c r="A2369" s="0" t="n">
        <v>17</v>
      </c>
      <c r="B2369" s="0" t="n">
        <v>8400</v>
      </c>
      <c r="C2369" s="0" t="n">
        <v>5.1921</v>
      </c>
      <c r="D2369" s="0" t="n">
        <v>1.4255</v>
      </c>
      <c r="E2369" s="0" t="n">
        <f aca="false">IFERROR((C2369-D2369)/C2369/'Project Inputs and Calcs'!$E$11,0)</f>
        <v>0.0241816092396782</v>
      </c>
    </row>
    <row r="2370" customFormat="false" ht="15" hidden="false" customHeight="false" outlineLevel="0" collapsed="false">
      <c r="A2370" s="0" t="n">
        <v>17</v>
      </c>
      <c r="B2370" s="0" t="n">
        <v>8500</v>
      </c>
      <c r="C2370" s="0" t="n">
        <v>5.3274</v>
      </c>
      <c r="D2370" s="0" t="n">
        <v>1.4746</v>
      </c>
      <c r="E2370" s="0" t="n">
        <f aca="false">IFERROR((C2370-D2370)/C2370/'Project Inputs and Calcs'!$E$11,0)</f>
        <v>0.024106818835955</v>
      </c>
    </row>
    <row r="2371" customFormat="false" ht="15" hidden="false" customHeight="false" outlineLevel="0" collapsed="false">
      <c r="A2371" s="0" t="n">
        <v>17</v>
      </c>
      <c r="B2371" s="0" t="n">
        <v>8600</v>
      </c>
      <c r="C2371" s="0" t="n">
        <v>5.4636</v>
      </c>
      <c r="D2371" s="0" t="n">
        <v>1.5245</v>
      </c>
      <c r="E2371" s="0" t="n">
        <f aca="false">IFERROR((C2371-D2371)/C2371/'Project Inputs and Calcs'!$E$11,0)</f>
        <v>0.0240323840203041</v>
      </c>
    </row>
    <row r="2372" customFormat="false" ht="15" hidden="false" customHeight="false" outlineLevel="0" collapsed="false">
      <c r="A2372" s="0" t="n">
        <v>17</v>
      </c>
      <c r="B2372" s="0" t="n">
        <v>8700</v>
      </c>
      <c r="C2372" s="0" t="n">
        <v>5.6011</v>
      </c>
      <c r="D2372" s="0" t="n">
        <v>1.5754</v>
      </c>
      <c r="E2372" s="0" t="n">
        <f aca="false">IFERROR((C2372-D2372)/C2372/'Project Inputs and Calcs'!$E$11,0)</f>
        <v>0.0239577940047491</v>
      </c>
    </row>
    <row r="2373" customFormat="false" ht="15" hidden="false" customHeight="false" outlineLevel="0" collapsed="false">
      <c r="A2373" s="0" t="n">
        <v>17</v>
      </c>
      <c r="B2373" s="0" t="n">
        <v>8800</v>
      </c>
      <c r="C2373" s="0" t="n">
        <v>5.7396</v>
      </c>
      <c r="D2373" s="0" t="n">
        <v>1.6271</v>
      </c>
      <c r="E2373" s="0" t="n">
        <f aca="false">IFERROR((C2373-D2373)/C2373/'Project Inputs and Calcs'!$E$11,0)</f>
        <v>0.0238837781959254</v>
      </c>
    </row>
    <row r="2374" customFormat="false" ht="15" hidden="false" customHeight="false" outlineLevel="0" collapsed="false">
      <c r="A2374" s="0" t="n">
        <v>17</v>
      </c>
      <c r="B2374" s="0" t="n">
        <v>8900</v>
      </c>
      <c r="C2374" s="0" t="n">
        <v>5.8791</v>
      </c>
      <c r="D2374" s="0" t="n">
        <v>1.6797</v>
      </c>
      <c r="E2374" s="0" t="n">
        <f aca="false">IFERROR((C2374-D2374)/C2374/'Project Inputs and Calcs'!$E$11,0)</f>
        <v>0.023809766801041</v>
      </c>
    </row>
    <row r="2375" customFormat="false" ht="15" hidden="false" customHeight="false" outlineLevel="0" collapsed="false">
      <c r="A2375" s="0" t="n">
        <v>17</v>
      </c>
      <c r="B2375" s="0" t="n">
        <v>9000</v>
      </c>
      <c r="C2375" s="0" t="n">
        <v>6.0197</v>
      </c>
      <c r="D2375" s="0" t="n">
        <v>1.7333</v>
      </c>
      <c r="E2375" s="0" t="n">
        <f aca="false">IFERROR((C2375-D2375)/C2375/'Project Inputs and Calcs'!$E$11,0)</f>
        <v>0.02373540209645</v>
      </c>
    </row>
    <row r="2376" customFormat="false" ht="15" hidden="false" customHeight="false" outlineLevel="0" collapsed="false">
      <c r="A2376" s="0" t="n">
        <v>17</v>
      </c>
      <c r="B2376" s="0" t="n">
        <v>9100</v>
      </c>
      <c r="C2376" s="0" t="n">
        <v>6.1612</v>
      </c>
      <c r="D2376" s="0" t="n">
        <v>1.7877</v>
      </c>
      <c r="E2376" s="0" t="n">
        <f aca="false">IFERROR((C2376-D2376)/C2376/'Project Inputs and Calcs'!$E$11,0)</f>
        <v>0.0236615161548616</v>
      </c>
    </row>
    <row r="2377" customFormat="false" ht="15" hidden="false" customHeight="false" outlineLevel="0" collapsed="false">
      <c r="A2377" s="0" t="n">
        <v>17</v>
      </c>
      <c r="B2377" s="0" t="n">
        <v>9200</v>
      </c>
      <c r="C2377" s="0" t="n">
        <v>6.3038</v>
      </c>
      <c r="D2377" s="0" t="n">
        <v>1.8431</v>
      </c>
      <c r="E2377" s="0" t="n">
        <f aca="false">IFERROR((C2377-D2377)/C2377/'Project Inputs and Calcs'!$E$11,0)</f>
        <v>0.0235873600050763</v>
      </c>
    </row>
    <row r="2378" customFormat="false" ht="15" hidden="false" customHeight="false" outlineLevel="0" collapsed="false">
      <c r="A2378" s="0" t="n">
        <v>17</v>
      </c>
      <c r="B2378" s="0" t="n">
        <v>9300</v>
      </c>
      <c r="C2378" s="0" t="n">
        <v>6.4474</v>
      </c>
      <c r="D2378" s="0" t="n">
        <v>1.8993</v>
      </c>
      <c r="E2378" s="0" t="n">
        <f aca="false">IFERROR((C2378-D2378)/C2378/'Project Inputs and Calcs'!$E$11,0)</f>
        <v>0.0235138712245763</v>
      </c>
    </row>
    <row r="2379" customFormat="false" ht="15" hidden="false" customHeight="false" outlineLevel="0" collapsed="false">
      <c r="A2379" s="0" t="n">
        <v>17</v>
      </c>
      <c r="B2379" s="0" t="n">
        <v>9400</v>
      </c>
      <c r="C2379" s="0" t="n">
        <v>6.5919</v>
      </c>
      <c r="D2379" s="0" t="n">
        <v>1.9564</v>
      </c>
      <c r="E2379" s="0" t="n">
        <f aca="false">IFERROR((C2379-D2379)/C2379/'Project Inputs and Calcs'!$E$11,0)</f>
        <v>0.0234403839055002</v>
      </c>
    </row>
    <row r="2380" customFormat="false" ht="15" hidden="false" customHeight="false" outlineLevel="0" collapsed="false">
      <c r="A2380" s="0" t="n">
        <v>17</v>
      </c>
      <c r="B2380" s="0" t="n">
        <v>9500</v>
      </c>
      <c r="C2380" s="0" t="n">
        <v>6.7373</v>
      </c>
      <c r="D2380" s="0" t="n">
        <v>2.0145</v>
      </c>
      <c r="E2380" s="0" t="n">
        <f aca="false">IFERROR((C2380-D2380)/C2380/'Project Inputs and Calcs'!$E$11,0)</f>
        <v>0.0233664326461144</v>
      </c>
    </row>
    <row r="2381" customFormat="false" ht="15" hidden="false" customHeight="false" outlineLevel="0" collapsed="false">
      <c r="A2381" s="0" t="n">
        <v>17</v>
      </c>
      <c r="B2381" s="0" t="n">
        <v>9600</v>
      </c>
      <c r="C2381" s="0" t="n">
        <v>6.8837</v>
      </c>
      <c r="D2381" s="0" t="n">
        <v>2.0735</v>
      </c>
      <c r="E2381" s="0" t="n">
        <f aca="false">IFERROR((C2381-D2381)/C2381/'Project Inputs and Calcs'!$E$11,0)</f>
        <v>0.0232927059575519</v>
      </c>
    </row>
    <row r="2382" customFormat="false" ht="15" hidden="false" customHeight="false" outlineLevel="0" collapsed="false">
      <c r="A2382" s="0" t="n">
        <v>17</v>
      </c>
      <c r="B2382" s="0" t="n">
        <v>9700</v>
      </c>
      <c r="C2382" s="0" t="n">
        <v>7.0309</v>
      </c>
      <c r="D2382" s="0" t="n">
        <v>2.1333</v>
      </c>
      <c r="E2382" s="0" t="n">
        <f aca="false">IFERROR((C2382-D2382)/C2382/'Project Inputs and Calcs'!$E$11,0)</f>
        <v>0.0232194076623666</v>
      </c>
    </row>
    <row r="2383" customFormat="false" ht="15" hidden="false" customHeight="false" outlineLevel="0" collapsed="false">
      <c r="A2383" s="0" t="n">
        <v>17</v>
      </c>
      <c r="B2383" s="0" t="n">
        <v>9800</v>
      </c>
      <c r="C2383" s="0" t="n">
        <v>7.179</v>
      </c>
      <c r="D2383" s="0" t="n">
        <v>2.194</v>
      </c>
      <c r="E2383" s="0" t="n">
        <f aca="false">IFERROR((C2383-D2383)/C2383/'Project Inputs and Calcs'!$E$11,0)</f>
        <v>0.0231462134930585</v>
      </c>
    </row>
    <row r="2384" customFormat="false" ht="15" hidden="false" customHeight="false" outlineLevel="0" collapsed="false">
      <c r="A2384" s="0" t="n">
        <v>17</v>
      </c>
      <c r="B2384" s="0" t="n">
        <v>9900</v>
      </c>
      <c r="C2384" s="0" t="n">
        <v>7.328</v>
      </c>
      <c r="D2384" s="0" t="n">
        <v>2.2557</v>
      </c>
      <c r="E2384" s="0" t="n">
        <f aca="false">IFERROR((C2384-D2384)/C2384/'Project Inputs and Calcs'!$E$11,0)</f>
        <v>0.0230726892285298</v>
      </c>
    </row>
    <row r="2385" customFormat="false" ht="15" hidden="false" customHeight="false" outlineLevel="0" collapsed="false">
      <c r="A2385" s="0" t="n">
        <v>17</v>
      </c>
      <c r="B2385" s="0" t="n">
        <v>10000</v>
      </c>
      <c r="C2385" s="0" t="n">
        <v>7.4778</v>
      </c>
      <c r="D2385" s="0" t="n">
        <v>2.3182</v>
      </c>
      <c r="E2385" s="0" t="n">
        <f aca="false">IFERROR((C2385-D2385)/C2385/'Project Inputs and Calcs'!$E$11,0)</f>
        <v>0.0229996344735974</v>
      </c>
    </row>
    <row r="2386" customFormat="false" ht="15" hidden="false" customHeight="false" outlineLevel="0" collapsed="false">
      <c r="A2386" s="0" t="n">
        <v>17</v>
      </c>
      <c r="B2386" s="0" t="n">
        <v>10100</v>
      </c>
      <c r="C2386" s="0" t="n">
        <v>7.6285</v>
      </c>
      <c r="D2386" s="0" t="n">
        <v>2.3817</v>
      </c>
      <c r="E2386" s="0" t="n">
        <f aca="false">IFERROR((C2386-D2386)/C2386/'Project Inputs and Calcs'!$E$11,0)</f>
        <v>0.0229263070503157</v>
      </c>
    </row>
    <row r="2387" customFormat="false" ht="15" hidden="false" customHeight="false" outlineLevel="0" collapsed="false">
      <c r="A2387" s="0" t="n">
        <v>17</v>
      </c>
      <c r="B2387" s="0" t="n">
        <v>10200</v>
      </c>
      <c r="C2387" s="0" t="n">
        <v>7.7799</v>
      </c>
      <c r="D2387" s="0" t="n">
        <v>2.446</v>
      </c>
      <c r="E2387" s="0" t="n">
        <f aca="false">IFERROR((C2387-D2387)/C2387/'Project Inputs and Calcs'!$E$11,0)</f>
        <v>0.0228533357326787</v>
      </c>
    </row>
    <row r="2388" customFormat="false" ht="15" hidden="false" customHeight="false" outlineLevel="0" collapsed="false">
      <c r="A2388" s="0" t="n">
        <v>17</v>
      </c>
      <c r="B2388" s="0" t="n">
        <v>10300</v>
      </c>
      <c r="C2388" s="0" t="n">
        <v>7.9321</v>
      </c>
      <c r="D2388" s="0" t="n">
        <v>2.5112</v>
      </c>
      <c r="E2388" s="0" t="n">
        <f aca="false">IFERROR((C2388-D2388)/C2388/'Project Inputs and Calcs'!$E$11,0)</f>
        <v>0.0227804322520728</v>
      </c>
    </row>
    <row r="2389" customFormat="false" ht="15" hidden="false" customHeight="false" outlineLevel="0" collapsed="false">
      <c r="A2389" s="0" t="n">
        <v>17</v>
      </c>
      <c r="B2389" s="0" t="n">
        <v>10400</v>
      </c>
      <c r="C2389" s="0" t="n">
        <v>8.0851</v>
      </c>
      <c r="D2389" s="0" t="n">
        <v>2.5773</v>
      </c>
      <c r="E2389" s="0" t="n">
        <f aca="false">IFERROR((C2389-D2389)/C2389/'Project Inputs and Calcs'!$E$11,0)</f>
        <v>0.0227076144182921</v>
      </c>
    </row>
    <row r="2390" customFormat="false" ht="15" hidden="false" customHeight="false" outlineLevel="0" collapsed="false">
      <c r="A2390" s="0" t="n">
        <v>17</v>
      </c>
      <c r="B2390" s="0" t="n">
        <v>10500</v>
      </c>
      <c r="C2390" s="0" t="n">
        <v>8.2388</v>
      </c>
      <c r="D2390" s="0" t="n">
        <v>2.6443</v>
      </c>
      <c r="E2390" s="0" t="n">
        <f aca="false">IFERROR((C2390-D2390)/C2390/'Project Inputs and Calcs'!$E$11,0)</f>
        <v>0.0226347688174653</v>
      </c>
    </row>
    <row r="2391" customFormat="false" ht="15" hidden="false" customHeight="false" outlineLevel="0" collapsed="false">
      <c r="A2391" s="0" t="n">
        <v>17</v>
      </c>
      <c r="B2391" s="0" t="n">
        <v>10600</v>
      </c>
      <c r="C2391" s="0" t="n">
        <v>8.3933</v>
      </c>
      <c r="D2391" s="0" t="n">
        <v>2.7122</v>
      </c>
      <c r="E2391" s="0" t="n">
        <f aca="false">IFERROR((C2391-D2391)/C2391/'Project Inputs and Calcs'!$E$11,0)</f>
        <v>0.0225620435347241</v>
      </c>
    </row>
    <row r="2392" customFormat="false" ht="15" hidden="false" customHeight="false" outlineLevel="0" collapsed="false">
      <c r="A2392" s="0" t="n">
        <v>17</v>
      </c>
      <c r="B2392" s="0" t="n">
        <v>10700</v>
      </c>
      <c r="C2392" s="0" t="n">
        <v>8.5485</v>
      </c>
      <c r="D2392" s="0" t="n">
        <v>2.781</v>
      </c>
      <c r="E2392" s="0" t="n">
        <f aca="false">IFERROR((C2392-D2392)/C2392/'Project Inputs and Calcs'!$E$11,0)</f>
        <v>0.0224893256126806</v>
      </c>
    </row>
    <row r="2393" customFormat="false" ht="15" hidden="false" customHeight="false" outlineLevel="0" collapsed="false">
      <c r="A2393" s="0" t="n">
        <v>17</v>
      </c>
      <c r="B2393" s="0" t="n">
        <v>10800</v>
      </c>
      <c r="C2393" s="0" t="n">
        <v>8.7043</v>
      </c>
      <c r="D2393" s="0" t="n">
        <v>2.8507</v>
      </c>
      <c r="E2393" s="0" t="n">
        <f aca="false">IFERROR((C2393-D2393)/C2393/'Project Inputs and Calcs'!$E$11,0)</f>
        <v>0.0224165067840033</v>
      </c>
    </row>
    <row r="2394" customFormat="false" ht="15" hidden="false" customHeight="false" outlineLevel="0" collapsed="false">
      <c r="A2394" s="0" t="n">
        <v>17</v>
      </c>
      <c r="B2394" s="0" t="n">
        <v>10900</v>
      </c>
      <c r="C2394" s="0" t="n">
        <v>8.8609</v>
      </c>
      <c r="D2394" s="0" t="n">
        <v>2.9213</v>
      </c>
      <c r="E2394" s="0" t="n">
        <f aca="false">IFERROR((C2394-D2394)/C2394/'Project Inputs and Calcs'!$E$11,0)</f>
        <v>0.0223438552141054</v>
      </c>
    </row>
    <row r="2395" customFormat="false" ht="15" hidden="false" customHeight="false" outlineLevel="0" collapsed="false">
      <c r="A2395" s="0" t="n">
        <v>17</v>
      </c>
      <c r="B2395" s="0" t="n">
        <v>11000</v>
      </c>
      <c r="C2395" s="0" t="n">
        <v>9.0181</v>
      </c>
      <c r="D2395" s="0" t="n">
        <v>2.9927</v>
      </c>
      <c r="E2395" s="0" t="n">
        <f aca="false">IFERROR((C2395-D2395)/C2395/'Project Inputs and Calcs'!$E$11,0)</f>
        <v>0.0222715058234735</v>
      </c>
    </row>
    <row r="2396" customFormat="false" ht="15" hidden="false" customHeight="false" outlineLevel="0" collapsed="false">
      <c r="A2396" s="0" t="n">
        <v>17</v>
      </c>
      <c r="B2396" s="0" t="n">
        <v>11100</v>
      </c>
      <c r="C2396" s="0" t="n">
        <v>9.1759</v>
      </c>
      <c r="D2396" s="0" t="n">
        <v>3.065</v>
      </c>
      <c r="E2396" s="0" t="n">
        <f aca="false">IFERROR((C2396-D2396)/C2396/'Project Inputs and Calcs'!$E$11,0)</f>
        <v>0.0221990940034947</v>
      </c>
    </row>
    <row r="2397" customFormat="false" ht="15" hidden="false" customHeight="false" outlineLevel="0" collapsed="false">
      <c r="A2397" s="0" t="n">
        <v>17</v>
      </c>
      <c r="B2397" s="0" t="n">
        <v>11200</v>
      </c>
      <c r="C2397" s="0" t="n">
        <v>9.3344</v>
      </c>
      <c r="D2397" s="0" t="n">
        <v>3.1383</v>
      </c>
      <c r="E2397" s="0" t="n">
        <f aca="false">IFERROR((C2397-D2397)/C2397/'Project Inputs and Calcs'!$E$11,0)</f>
        <v>0.0221263998400183</v>
      </c>
    </row>
    <row r="2398" customFormat="false" ht="15" hidden="false" customHeight="false" outlineLevel="0" collapsed="false">
      <c r="A2398" s="0" t="n">
        <v>17</v>
      </c>
      <c r="B2398" s="0" t="n">
        <v>11300</v>
      </c>
      <c r="C2398" s="0" t="n">
        <v>9.4935</v>
      </c>
      <c r="D2398" s="0" t="n">
        <v>3.2124</v>
      </c>
      <c r="E2398" s="0" t="n">
        <f aca="false">IFERROR((C2398-D2398)/C2398/'Project Inputs and Calcs'!$E$11,0)</f>
        <v>0.0220540369726655</v>
      </c>
    </row>
    <row r="2399" customFormat="false" ht="15" hidden="false" customHeight="false" outlineLevel="0" collapsed="false">
      <c r="A2399" s="0" t="n">
        <v>17</v>
      </c>
      <c r="B2399" s="0" t="n">
        <v>11400</v>
      </c>
      <c r="C2399" s="0" t="n">
        <v>9.6531</v>
      </c>
      <c r="D2399" s="0" t="n">
        <v>3.2874</v>
      </c>
      <c r="E2399" s="0" t="n">
        <f aca="false">IFERROR((C2399-D2399)/C2399/'Project Inputs and Calcs'!$E$11,0)</f>
        <v>0.0219815396090375</v>
      </c>
    </row>
    <row r="2400" customFormat="false" ht="15" hidden="false" customHeight="false" outlineLevel="0" collapsed="false">
      <c r="A2400" s="0" t="n">
        <v>17</v>
      </c>
      <c r="B2400" s="0" t="n">
        <v>11500</v>
      </c>
      <c r="C2400" s="0" t="n">
        <v>9.8133</v>
      </c>
      <c r="D2400" s="0" t="n">
        <v>3.3632</v>
      </c>
      <c r="E2400" s="0" t="n">
        <f aca="false">IFERROR((C2400-D2400)/C2400/'Project Inputs and Calcs'!$E$11,0)</f>
        <v>0.0219093814856708</v>
      </c>
    </row>
    <row r="2401" customFormat="false" ht="15" hidden="false" customHeight="false" outlineLevel="0" collapsed="false">
      <c r="A2401" s="0" t="n">
        <v>17</v>
      </c>
      <c r="B2401" s="0" t="n">
        <v>11600</v>
      </c>
      <c r="C2401" s="0" t="n">
        <v>9.9741</v>
      </c>
      <c r="D2401" s="0" t="n">
        <v>3.4399</v>
      </c>
      <c r="E2401" s="0" t="n">
        <f aca="false">IFERROR((C2401-D2401)/C2401/'Project Inputs and Calcs'!$E$11,0)</f>
        <v>0.0218372250796229</v>
      </c>
    </row>
    <row r="2402" customFormat="false" ht="15" hidden="false" customHeight="false" outlineLevel="0" collapsed="false">
      <c r="A2402" s="0" t="n">
        <v>17</v>
      </c>
      <c r="B2402" s="0" t="n">
        <v>11700</v>
      </c>
      <c r="C2402" s="0" t="n">
        <v>10.135</v>
      </c>
      <c r="D2402" s="0" t="n">
        <v>3.5176</v>
      </c>
      <c r="E2402" s="0" t="n">
        <f aca="false">IFERROR((C2402-D2402)/C2402/'Project Inputs and Calcs'!$E$11,0)</f>
        <v>0.021764183522447</v>
      </c>
    </row>
    <row r="2403" customFormat="false" ht="15" hidden="false" customHeight="false" outlineLevel="0" collapsed="false">
      <c r="A2403" s="0" t="n">
        <v>17</v>
      </c>
      <c r="B2403" s="0" t="n">
        <v>11800</v>
      </c>
      <c r="C2403" s="0" t="n">
        <v>10.297</v>
      </c>
      <c r="D2403" s="0" t="n">
        <v>3.596</v>
      </c>
      <c r="E2403" s="0" t="n">
        <f aca="false">IFERROR((C2403-D2403)/C2403/'Project Inputs and Calcs'!$E$11,0)</f>
        <v>0.0216924023178272</v>
      </c>
    </row>
    <row r="2404" customFormat="false" ht="15" hidden="false" customHeight="false" outlineLevel="0" collapsed="false">
      <c r="A2404" s="0" t="n">
        <v>17</v>
      </c>
      <c r="B2404" s="0" t="n">
        <v>11900</v>
      </c>
      <c r="C2404" s="0" t="n">
        <v>10.459</v>
      </c>
      <c r="D2404" s="0" t="n">
        <v>3.6753</v>
      </c>
      <c r="E2404" s="0" t="n">
        <f aca="false">IFERROR((C2404-D2404)/C2404/'Project Inputs and Calcs'!$E$11,0)</f>
        <v>0.021619976415846</v>
      </c>
    </row>
    <row r="2405" customFormat="false" ht="15" hidden="false" customHeight="false" outlineLevel="0" collapsed="false">
      <c r="A2405" s="0" t="n">
        <v>17</v>
      </c>
      <c r="B2405" s="0" t="n">
        <v>12000</v>
      </c>
      <c r="C2405" s="0" t="n">
        <v>10.622</v>
      </c>
      <c r="D2405" s="0" t="n">
        <v>3.7555</v>
      </c>
      <c r="E2405" s="0" t="n">
        <f aca="false">IFERROR((C2405-D2405)/C2405/'Project Inputs and Calcs'!$E$11,0)</f>
        <v>0.0215480449381786</v>
      </c>
    </row>
    <row r="2406" customFormat="false" ht="15" hidden="false" customHeight="false" outlineLevel="0" collapsed="false">
      <c r="A2406" s="0" t="n">
        <v>17</v>
      </c>
      <c r="B2406" s="0" t="n">
        <v>12100</v>
      </c>
      <c r="C2406" s="0" t="n">
        <v>10.786</v>
      </c>
      <c r="D2406" s="0" t="n">
        <v>3.8366</v>
      </c>
      <c r="E2406" s="0" t="n">
        <f aca="false">IFERROR((C2406-D2406)/C2406/'Project Inputs and Calcs'!$E$11,0)</f>
        <v>0.0214766054762346</v>
      </c>
    </row>
    <row r="2407" customFormat="false" ht="15" hidden="false" customHeight="false" outlineLevel="0" collapsed="false">
      <c r="A2407" s="0" t="n">
        <v>17</v>
      </c>
      <c r="B2407" s="0" t="n">
        <v>12200</v>
      </c>
      <c r="C2407" s="0" t="n">
        <v>10.949</v>
      </c>
      <c r="D2407" s="0" t="n">
        <v>3.9186</v>
      </c>
      <c r="E2407" s="0" t="n">
        <f aca="false">IFERROR((C2407-D2407)/C2407/'Project Inputs and Calcs'!$E$11,0)</f>
        <v>0.0214034767254239</v>
      </c>
    </row>
    <row r="2408" customFormat="false" ht="15" hidden="false" customHeight="false" outlineLevel="0" collapsed="false">
      <c r="A2408" s="0" t="n">
        <v>17</v>
      </c>
      <c r="B2408" s="0" t="n">
        <v>12300</v>
      </c>
      <c r="C2408" s="0" t="n">
        <v>11.113</v>
      </c>
      <c r="D2408" s="0" t="n">
        <v>4.0014</v>
      </c>
      <c r="E2408" s="0" t="n">
        <f aca="false">IFERROR((C2408-D2408)/C2408/'Project Inputs and Calcs'!$E$11,0)</f>
        <v>0.0213311737004709</v>
      </c>
    </row>
    <row r="2409" customFormat="false" ht="15" hidden="false" customHeight="false" outlineLevel="0" collapsed="false">
      <c r="A2409" s="0" t="n">
        <v>17</v>
      </c>
      <c r="B2409" s="0" t="n">
        <v>12400</v>
      </c>
      <c r="C2409" s="0" t="n">
        <v>11.278</v>
      </c>
      <c r="D2409" s="0" t="n">
        <v>4.085</v>
      </c>
      <c r="E2409" s="0" t="n">
        <f aca="false">IFERROR((C2409-D2409)/C2409/'Project Inputs and Calcs'!$E$11,0)</f>
        <v>0.0212596796122244</v>
      </c>
    </row>
    <row r="2410" customFormat="false" ht="15" hidden="false" customHeight="false" outlineLevel="0" collapsed="false">
      <c r="A2410" s="0" t="n">
        <v>17</v>
      </c>
      <c r="B2410" s="0" t="n">
        <v>12500</v>
      </c>
      <c r="C2410" s="0" t="n">
        <v>11.443</v>
      </c>
      <c r="D2410" s="0" t="n">
        <v>4.1696</v>
      </c>
      <c r="E2410" s="0" t="n">
        <f aca="false">IFERROR((C2410-D2410)/C2410/'Project Inputs and Calcs'!$E$11,0)</f>
        <v>0.0211873343237496</v>
      </c>
    </row>
    <row r="2411" customFormat="false" ht="15" hidden="false" customHeight="false" outlineLevel="0" collapsed="false">
      <c r="A2411" s="0" t="n">
        <v>17</v>
      </c>
      <c r="B2411" s="0" t="n">
        <v>12600</v>
      </c>
      <c r="C2411" s="0" t="n">
        <v>11.608</v>
      </c>
      <c r="D2411" s="0" t="n">
        <v>4.2549</v>
      </c>
      <c r="E2411" s="0" t="n">
        <f aca="false">IFERROR((C2411-D2411)/C2411/'Project Inputs and Calcs'!$E$11,0)</f>
        <v>0.0211150356076269</v>
      </c>
    </row>
    <row r="2412" customFormat="false" ht="15" hidden="false" customHeight="false" outlineLevel="0" collapsed="false">
      <c r="A2412" s="0" t="n">
        <v>17</v>
      </c>
      <c r="B2412" s="0" t="n">
        <v>12700</v>
      </c>
      <c r="C2412" s="0" t="n">
        <v>11.774</v>
      </c>
      <c r="D2412" s="0" t="n">
        <v>4.3411</v>
      </c>
      <c r="E2412" s="0" t="n">
        <f aca="false">IFERROR((C2412-D2412)/C2412/'Project Inputs and Calcs'!$E$11,0)</f>
        <v>0.021043259158598</v>
      </c>
    </row>
    <row r="2413" customFormat="false" ht="15" hidden="false" customHeight="false" outlineLevel="0" collapsed="false">
      <c r="A2413" s="0" t="n">
        <v>17</v>
      </c>
      <c r="B2413" s="0" t="n">
        <v>12800</v>
      </c>
      <c r="C2413" s="0" t="n">
        <v>11.94</v>
      </c>
      <c r="D2413" s="0" t="n">
        <v>4.4282</v>
      </c>
      <c r="E2413" s="0" t="n">
        <f aca="false">IFERROR((C2413-D2413)/C2413/'Project Inputs and Calcs'!$E$11,0)</f>
        <v>0.0209709659408152</v>
      </c>
    </row>
    <row r="2414" customFormat="false" ht="15" hidden="false" customHeight="false" outlineLevel="0" collapsed="false">
      <c r="A2414" s="0" t="n">
        <v>17</v>
      </c>
      <c r="B2414" s="0" t="n">
        <v>12900</v>
      </c>
      <c r="C2414" s="0" t="n">
        <v>12.106</v>
      </c>
      <c r="D2414" s="0" t="n">
        <v>4.5162</v>
      </c>
      <c r="E2414" s="0" t="n">
        <f aca="false">IFERROR((C2414-D2414)/C2414/'Project Inputs and Calcs'!$E$11,0)</f>
        <v>0.0208981772124016</v>
      </c>
    </row>
    <row r="2415" customFormat="false" ht="15" hidden="false" customHeight="false" outlineLevel="0" collapsed="false">
      <c r="A2415" s="0" t="n">
        <v>17</v>
      </c>
      <c r="B2415" s="0" t="n">
        <v>13000</v>
      </c>
      <c r="C2415" s="0" t="n">
        <v>12.273</v>
      </c>
      <c r="D2415" s="0" t="n">
        <v>4.605</v>
      </c>
      <c r="E2415" s="0" t="n">
        <f aca="false">IFERROR((C2415-D2415)/C2415/'Project Inputs and Calcs'!$E$11,0)</f>
        <v>0.0208262038621364</v>
      </c>
    </row>
    <row r="2416" customFormat="false" ht="15" hidden="false" customHeight="false" outlineLevel="0" collapsed="false">
      <c r="A2416" s="0" t="n">
        <v>17</v>
      </c>
      <c r="B2416" s="0" t="n">
        <v>13100</v>
      </c>
      <c r="C2416" s="0" t="n">
        <v>12.439</v>
      </c>
      <c r="D2416" s="0" t="n">
        <v>4.6946</v>
      </c>
      <c r="E2416" s="0" t="n">
        <f aca="false">IFERROR((C2416-D2416)/C2416/'Project Inputs and Calcs'!$E$11,0)</f>
        <v>0.020753008012434</v>
      </c>
    </row>
    <row r="2417" customFormat="false" ht="15" hidden="false" customHeight="false" outlineLevel="0" collapsed="false">
      <c r="A2417" s="0" t="n">
        <v>17</v>
      </c>
      <c r="B2417" s="0" t="n">
        <v>13200</v>
      </c>
      <c r="C2417" s="0" t="n">
        <v>12.607</v>
      </c>
      <c r="D2417" s="0" t="n">
        <v>4.785</v>
      </c>
      <c r="E2417" s="0" t="n">
        <f aca="false">IFERROR((C2417-D2417)/C2417/'Project Inputs and Calcs'!$E$11,0)</f>
        <v>0.020681631897623</v>
      </c>
    </row>
    <row r="2418" customFormat="false" ht="15" hidden="false" customHeight="false" outlineLevel="0" collapsed="false">
      <c r="A2418" s="0" t="n">
        <v>17</v>
      </c>
      <c r="B2418" s="0" t="n">
        <v>13300</v>
      </c>
      <c r="C2418" s="0" t="n">
        <v>12.774</v>
      </c>
      <c r="D2418" s="0" t="n">
        <v>4.8764</v>
      </c>
      <c r="E2418" s="0" t="n">
        <f aca="false">IFERROR((C2418-D2418)/C2418/'Project Inputs and Calcs'!$E$11,0)</f>
        <v>0.0206085277386358</v>
      </c>
    </row>
    <row r="2419" customFormat="false" ht="15" hidden="false" customHeight="false" outlineLevel="0" collapsed="false">
      <c r="A2419" s="0" t="n">
        <v>17</v>
      </c>
      <c r="B2419" s="0" t="n">
        <v>13400</v>
      </c>
      <c r="C2419" s="0" t="n">
        <v>12.942</v>
      </c>
      <c r="D2419" s="0" t="n">
        <v>4.9685</v>
      </c>
      <c r="E2419" s="0" t="n">
        <f aca="false">IFERROR((C2419-D2419)/C2419/'Project Inputs and Calcs'!$E$11,0)</f>
        <v>0.0205364961623654</v>
      </c>
    </row>
    <row r="2420" customFormat="false" ht="15" hidden="false" customHeight="false" outlineLevel="0" collapsed="false">
      <c r="A2420" s="0" t="n">
        <v>17</v>
      </c>
      <c r="B2420" s="0" t="n">
        <v>13500</v>
      </c>
      <c r="C2420" s="0" t="n">
        <v>13.11</v>
      </c>
      <c r="D2420" s="0" t="n">
        <v>5.0615</v>
      </c>
      <c r="E2420" s="0" t="n">
        <f aca="false">IFERROR((C2420-D2420)/C2420/'Project Inputs and Calcs'!$E$11,0)</f>
        <v>0.0204640223747775</v>
      </c>
    </row>
    <row r="2421" customFormat="false" ht="15" hidden="false" customHeight="false" outlineLevel="0" collapsed="false">
      <c r="A2421" s="0" t="n">
        <v>17</v>
      </c>
      <c r="B2421" s="0" t="n">
        <v>13600</v>
      </c>
      <c r="C2421" s="0" t="n">
        <v>13.278</v>
      </c>
      <c r="D2421" s="0" t="n">
        <v>5.1553</v>
      </c>
      <c r="E2421" s="0" t="n">
        <f aca="false">IFERROR((C2421-D2421)/C2421/'Project Inputs and Calcs'!$E$11,0)</f>
        <v>0.0203913742029422</v>
      </c>
    </row>
    <row r="2422" customFormat="false" ht="15" hidden="false" customHeight="false" outlineLevel="0" collapsed="false">
      <c r="A2422" s="0" t="n">
        <v>17</v>
      </c>
      <c r="B2422" s="0" t="n">
        <v>13700</v>
      </c>
      <c r="C2422" s="0" t="n">
        <v>13.446</v>
      </c>
      <c r="D2422" s="0" t="n">
        <v>5.2499</v>
      </c>
      <c r="E2422" s="0" t="n">
        <f aca="false">IFERROR((C2422-D2422)/C2422/'Project Inputs and Calcs'!$E$11,0)</f>
        <v>0.0203185581833507</v>
      </c>
    </row>
    <row r="2423" customFormat="false" ht="15" hidden="false" customHeight="false" outlineLevel="0" collapsed="false">
      <c r="A2423" s="0" t="n">
        <v>17</v>
      </c>
      <c r="B2423" s="0" t="n">
        <v>13800</v>
      </c>
      <c r="C2423" s="0" t="n">
        <v>13.614</v>
      </c>
      <c r="D2423" s="0" t="n">
        <v>5.3454</v>
      </c>
      <c r="E2423" s="0" t="n">
        <f aca="false">IFERROR((C2423-D2423)/C2423/'Project Inputs and Calcs'!$E$11,0)</f>
        <v>0.0202453356838549</v>
      </c>
    </row>
    <row r="2424" customFormat="false" ht="15" hidden="false" customHeight="false" outlineLevel="0" collapsed="false">
      <c r="A2424" s="0" t="n">
        <v>17</v>
      </c>
      <c r="B2424" s="0" t="n">
        <v>13900</v>
      </c>
      <c r="C2424" s="0" t="n">
        <v>13.783</v>
      </c>
      <c r="D2424" s="0" t="n">
        <v>5.4417</v>
      </c>
      <c r="E2424" s="0" t="n">
        <f aca="false">IFERROR((C2424-D2424)/C2424/'Project Inputs and Calcs'!$E$11,0)</f>
        <v>0.0201729183293429</v>
      </c>
    </row>
    <row r="2425" customFormat="false" ht="15" hidden="false" customHeight="false" outlineLevel="0" collapsed="false">
      <c r="A2425" s="0" t="n">
        <v>17</v>
      </c>
      <c r="B2425" s="0" t="n">
        <v>14000</v>
      </c>
      <c r="C2425" s="0" t="n">
        <v>13.952</v>
      </c>
      <c r="D2425" s="0" t="n">
        <v>5.5388</v>
      </c>
      <c r="E2425" s="0" t="n">
        <f aca="false">IFERROR((C2425-D2425)/C2425/'Project Inputs and Calcs'!$E$11,0)</f>
        <v>0.0201003440366973</v>
      </c>
    </row>
    <row r="2426" customFormat="false" ht="15" hidden="false" customHeight="false" outlineLevel="0" collapsed="false">
      <c r="A2426" s="0" t="n">
        <v>17</v>
      </c>
      <c r="B2426" s="0" t="n">
        <v>14100</v>
      </c>
      <c r="C2426" s="0" t="n">
        <v>14.12</v>
      </c>
      <c r="D2426" s="0" t="n">
        <v>5.6368</v>
      </c>
      <c r="E2426" s="0" t="n">
        <f aca="false">IFERROR((C2426-D2426)/C2426/'Project Inputs and Calcs'!$E$11,0)</f>
        <v>0.0200264400377715</v>
      </c>
    </row>
    <row r="2427" customFormat="false" ht="15" hidden="false" customHeight="false" outlineLevel="0" collapsed="false">
      <c r="A2427" s="0" t="n">
        <v>17</v>
      </c>
      <c r="B2427" s="0" t="n">
        <v>14200</v>
      </c>
      <c r="C2427" s="0" t="n">
        <v>14.289</v>
      </c>
      <c r="D2427" s="0" t="n">
        <v>5.7356</v>
      </c>
      <c r="E2427" s="0" t="n">
        <f aca="false">IFERROR((C2427-D2427)/C2427/'Project Inputs and Calcs'!$E$11,0)</f>
        <v>0.0199533440641986</v>
      </c>
    </row>
    <row r="2428" customFormat="false" ht="15" hidden="false" customHeight="false" outlineLevel="0" collapsed="false">
      <c r="A2428" s="0" t="n">
        <v>17</v>
      </c>
      <c r="B2428" s="0" t="n">
        <v>14300</v>
      </c>
      <c r="C2428" s="0" t="n">
        <v>14.458</v>
      </c>
      <c r="D2428" s="0" t="n">
        <v>5.8351</v>
      </c>
      <c r="E2428" s="0" t="n">
        <f aca="false">IFERROR((C2428-D2428)/C2428/'Project Inputs and Calcs'!$E$11,0)</f>
        <v>0.0198803430626643</v>
      </c>
    </row>
    <row r="2429" customFormat="false" ht="15" hidden="false" customHeight="false" outlineLevel="0" collapsed="false">
      <c r="A2429" s="0" t="n">
        <v>17</v>
      </c>
      <c r="B2429" s="0" t="n">
        <v>14400</v>
      </c>
      <c r="C2429" s="0" t="n">
        <v>14.627</v>
      </c>
      <c r="D2429" s="0" t="n">
        <v>5.9355</v>
      </c>
      <c r="E2429" s="0" t="n">
        <f aca="false">IFERROR((C2429-D2429)/C2429/'Project Inputs and Calcs'!$E$11,0)</f>
        <v>0.0198069779631276</v>
      </c>
    </row>
    <row r="2430" customFormat="false" ht="15" hidden="false" customHeight="false" outlineLevel="0" collapsed="false">
      <c r="A2430" s="0" t="n">
        <v>17</v>
      </c>
      <c r="B2430" s="0" t="n">
        <v>14500</v>
      </c>
      <c r="C2430" s="0" t="n">
        <v>14.796</v>
      </c>
      <c r="D2430" s="0" t="n">
        <v>6.0368</v>
      </c>
      <c r="E2430" s="0" t="n">
        <f aca="false">IFERROR((C2430-D2430)/C2430/'Project Inputs and Calcs'!$E$11,0)</f>
        <v>0.0197332612417771</v>
      </c>
    </row>
    <row r="2431" customFormat="false" ht="15" hidden="false" customHeight="false" outlineLevel="0" collapsed="false">
      <c r="A2431" s="0" t="n">
        <v>17</v>
      </c>
      <c r="B2431" s="0" t="n">
        <v>14600</v>
      </c>
      <c r="C2431" s="0" t="n">
        <v>14.965</v>
      </c>
      <c r="D2431" s="0" t="n">
        <v>6.1388</v>
      </c>
      <c r="E2431" s="0" t="n">
        <f aca="false">IFERROR((C2431-D2431)/C2431/'Project Inputs and Calcs'!$E$11,0)</f>
        <v>0.0196596502951331</v>
      </c>
    </row>
    <row r="2432" customFormat="false" ht="15" hidden="false" customHeight="false" outlineLevel="0" collapsed="false">
      <c r="A2432" s="0" t="n">
        <v>17</v>
      </c>
      <c r="B2432" s="0" t="n">
        <v>14700</v>
      </c>
      <c r="C2432" s="0" t="n">
        <v>15.134</v>
      </c>
      <c r="D2432" s="0" t="n">
        <v>6.2416</v>
      </c>
      <c r="E2432" s="0" t="n">
        <f aca="false">IFERROR((C2432-D2432)/C2432/'Project Inputs and Calcs'!$E$11,0)</f>
        <v>0.0195859213250518</v>
      </c>
    </row>
    <row r="2433" customFormat="false" ht="15" hidden="false" customHeight="false" outlineLevel="0" collapsed="false">
      <c r="A2433" s="0" t="n">
        <v>17</v>
      </c>
      <c r="B2433" s="0" t="n">
        <v>14800</v>
      </c>
      <c r="C2433" s="0" t="n">
        <v>15.303</v>
      </c>
      <c r="D2433" s="0" t="n">
        <v>6.3452</v>
      </c>
      <c r="E2433" s="0" t="n">
        <f aca="false">IFERROR((C2433-D2433)/C2433/'Project Inputs and Calcs'!$E$11,0)</f>
        <v>0.0195120782417391</v>
      </c>
    </row>
    <row r="2434" customFormat="false" ht="15" hidden="false" customHeight="false" outlineLevel="0" collapsed="false">
      <c r="A2434" s="0" t="n">
        <v>17</v>
      </c>
      <c r="B2434" s="0" t="n">
        <v>14900</v>
      </c>
      <c r="C2434" s="0" t="n">
        <v>15.472</v>
      </c>
      <c r="D2434" s="0" t="n">
        <v>6.4497</v>
      </c>
      <c r="E2434" s="0" t="n">
        <f aca="false">IFERROR((C2434-D2434)/C2434/'Project Inputs and Calcs'!$E$11,0)</f>
        <v>0.0194379093416063</v>
      </c>
    </row>
    <row r="2435" customFormat="false" ht="15" hidden="false" customHeight="false" outlineLevel="0" collapsed="false">
      <c r="A2435" s="0" t="n">
        <v>17</v>
      </c>
      <c r="B2435" s="0" t="n">
        <v>15000</v>
      </c>
      <c r="C2435" s="0" t="n">
        <v>15.641</v>
      </c>
      <c r="D2435" s="0" t="n">
        <v>6.555</v>
      </c>
      <c r="E2435" s="0" t="n">
        <f aca="false">IFERROR((C2435-D2435)/C2435/'Project Inputs and Calcs'!$E$11,0)</f>
        <v>0.0193636383010464</v>
      </c>
    </row>
    <row r="2436" customFormat="false" ht="15" hidden="false" customHeight="false" outlineLevel="0" collapsed="false">
      <c r="A2436" s="0" t="n">
        <v>17</v>
      </c>
      <c r="B2436" s="0" t="n">
        <v>15100</v>
      </c>
      <c r="C2436" s="0" t="n">
        <v>15.81</v>
      </c>
      <c r="D2436" s="0" t="n">
        <v>6.6609</v>
      </c>
      <c r="E2436" s="0" t="n">
        <f aca="false">IFERROR((C2436-D2436)/C2436/'Project Inputs and Calcs'!$E$11,0)</f>
        <v>0.0192896900695762</v>
      </c>
    </row>
    <row r="2437" customFormat="false" ht="15" hidden="false" customHeight="false" outlineLevel="0" collapsed="false">
      <c r="A2437" s="0" t="n">
        <v>17</v>
      </c>
      <c r="B2437" s="0" t="n">
        <v>15200</v>
      </c>
      <c r="C2437" s="0" t="n">
        <v>15.979</v>
      </c>
      <c r="D2437" s="0" t="n">
        <v>6.7678</v>
      </c>
      <c r="E2437" s="0" t="n">
        <f aca="false">IFERROR((C2437-D2437)/C2437/'Project Inputs and Calcs'!$E$11,0)</f>
        <v>0.0192152199762188</v>
      </c>
    </row>
    <row r="2438" customFormat="false" ht="15" hidden="false" customHeight="false" outlineLevel="0" collapsed="false">
      <c r="A2438" s="0" t="n">
        <v>17</v>
      </c>
      <c r="B2438" s="0" t="n">
        <v>15300</v>
      </c>
      <c r="C2438" s="0" t="n">
        <v>16.147</v>
      </c>
      <c r="D2438" s="0" t="n">
        <v>6.8755</v>
      </c>
      <c r="E2438" s="0" t="n">
        <f aca="false">IFERROR((C2438-D2438)/C2438/'Project Inputs and Calcs'!$E$11,0)</f>
        <v>0.0191397782869883</v>
      </c>
    </row>
    <row r="2439" customFormat="false" ht="15" hidden="false" customHeight="false" outlineLevel="0" collapsed="false">
      <c r="A2439" s="0" t="n">
        <v>17</v>
      </c>
      <c r="B2439" s="0" t="n">
        <v>15400</v>
      </c>
      <c r="C2439" s="0" t="n">
        <v>16.316</v>
      </c>
      <c r="D2439" s="0" t="n">
        <v>6.9839</v>
      </c>
      <c r="E2439" s="0" t="n">
        <f aca="false">IFERROR((C2439-D2439)/C2439/'Project Inputs and Calcs'!$E$11,0)</f>
        <v>0.0190653346408433</v>
      </c>
    </row>
    <row r="2440" customFormat="false" ht="15" hidden="false" customHeight="false" outlineLevel="0" collapsed="false">
      <c r="A2440" s="0" t="n">
        <v>17</v>
      </c>
      <c r="B2440" s="0" t="n">
        <v>15500</v>
      </c>
      <c r="C2440" s="0" t="n">
        <v>16.484</v>
      </c>
      <c r="D2440" s="0" t="n">
        <v>7.093</v>
      </c>
      <c r="E2440" s="0" t="n">
        <f aca="false">IFERROR((C2440-D2440)/C2440/'Project Inputs and Calcs'!$E$11,0)</f>
        <v>0.0189901318450214</v>
      </c>
    </row>
    <row r="2441" customFormat="false" ht="15" hidden="false" customHeight="false" outlineLevel="0" collapsed="false">
      <c r="A2441" s="0" t="n">
        <v>17</v>
      </c>
      <c r="B2441" s="0" t="n">
        <v>15600</v>
      </c>
      <c r="C2441" s="0" t="n">
        <v>16.652</v>
      </c>
      <c r="D2441" s="0" t="n">
        <v>7.2031</v>
      </c>
      <c r="E2441" s="0" t="n">
        <f aca="false">IFERROR((C2441-D2441)/C2441/'Project Inputs and Calcs'!$E$11,0)</f>
        <v>0.018914444711346</v>
      </c>
    </row>
    <row r="2442" customFormat="false" ht="15" hidden="false" customHeight="false" outlineLevel="0" collapsed="false">
      <c r="A2442" s="0" t="n">
        <v>17</v>
      </c>
      <c r="B2442" s="0" t="n">
        <v>15700</v>
      </c>
      <c r="C2442" s="0" t="n">
        <v>16.82</v>
      </c>
      <c r="D2442" s="0" t="n">
        <v>7.3139</v>
      </c>
      <c r="E2442" s="0" t="n">
        <f aca="false">IFERROR((C2442-D2442)/C2442/'Project Inputs and Calcs'!$E$11,0)</f>
        <v>0.0188388822829964</v>
      </c>
    </row>
    <row r="2443" customFormat="false" ht="15" hidden="false" customHeight="false" outlineLevel="0" collapsed="false">
      <c r="A2443" s="0" t="n">
        <v>17</v>
      </c>
      <c r="B2443" s="0" t="n">
        <v>15800</v>
      </c>
      <c r="C2443" s="0" t="n">
        <v>16.988</v>
      </c>
      <c r="D2443" s="0" t="n">
        <v>7.4254</v>
      </c>
      <c r="E2443" s="0" t="n">
        <f aca="false">IFERROR((C2443-D2443)/C2443/'Project Inputs and Calcs'!$E$11,0)</f>
        <v>0.0187634408602151</v>
      </c>
    </row>
    <row r="2444" customFormat="false" ht="15" hidden="false" customHeight="false" outlineLevel="0" collapsed="false">
      <c r="A2444" s="0" t="n">
        <v>17</v>
      </c>
      <c r="B2444" s="0" t="n">
        <v>15900</v>
      </c>
      <c r="C2444" s="0" t="n">
        <v>17.156</v>
      </c>
      <c r="D2444" s="0" t="n">
        <v>7.5378</v>
      </c>
      <c r="E2444" s="0" t="n">
        <f aca="false">IFERROR((C2444-D2444)/C2444/'Project Inputs and Calcs'!$E$11,0)</f>
        <v>0.0186877282971944</v>
      </c>
    </row>
    <row r="2445" customFormat="false" ht="15" hidden="false" customHeight="false" outlineLevel="0" collapsed="false">
      <c r="A2445" s="0" t="n">
        <v>17</v>
      </c>
      <c r="B2445" s="0" t="n">
        <v>16000</v>
      </c>
      <c r="C2445" s="0" t="n">
        <v>17.323</v>
      </c>
      <c r="D2445" s="0" t="n">
        <v>7.651</v>
      </c>
      <c r="E2445" s="0" t="n">
        <f aca="false">IFERROR((C2445-D2445)/C2445/'Project Inputs and Calcs'!$E$11,0)</f>
        <v>0.0186110950759106</v>
      </c>
    </row>
    <row r="2446" customFormat="false" ht="15" hidden="false" customHeight="false" outlineLevel="0" collapsed="false">
      <c r="A2446" s="0" t="n">
        <v>17</v>
      </c>
      <c r="B2446" s="0" t="n">
        <v>16100</v>
      </c>
      <c r="C2446" s="0" t="n">
        <v>17.49</v>
      </c>
      <c r="D2446" s="0" t="n">
        <v>7.7649</v>
      </c>
      <c r="E2446" s="0" t="n">
        <f aca="false">IFERROR((C2446-D2446)/C2446/'Project Inputs and Calcs'!$E$11,0)</f>
        <v>0.0185345911949685</v>
      </c>
    </row>
    <row r="2447" customFormat="false" ht="15" hidden="false" customHeight="false" outlineLevel="0" collapsed="false">
      <c r="A2447" s="0" t="n">
        <v>17</v>
      </c>
      <c r="B2447" s="0" t="n">
        <v>16200</v>
      </c>
      <c r="C2447" s="0" t="n">
        <v>17.657</v>
      </c>
      <c r="D2447" s="0" t="n">
        <v>7.8795</v>
      </c>
      <c r="E2447" s="0" t="n">
        <f aca="false">IFERROR((C2447-D2447)/C2447/'Project Inputs and Calcs'!$E$11,0)</f>
        <v>0.0184582129844632</v>
      </c>
    </row>
    <row r="2448" customFormat="false" ht="15" hidden="false" customHeight="false" outlineLevel="0" collapsed="false">
      <c r="A2448" s="0" t="n">
        <v>17</v>
      </c>
      <c r="B2448" s="0" t="n">
        <v>16300</v>
      </c>
      <c r="C2448" s="0" t="n">
        <v>17.823</v>
      </c>
      <c r="D2448" s="0" t="n">
        <v>7.995</v>
      </c>
      <c r="E2448" s="0" t="n">
        <f aca="false">IFERROR((C2448-D2448)/C2448/'Project Inputs and Calcs'!$E$11,0)</f>
        <v>0.0183807439824945</v>
      </c>
    </row>
    <row r="2449" customFormat="false" ht="15" hidden="false" customHeight="false" outlineLevel="0" collapsed="false">
      <c r="A2449" s="0" t="n">
        <v>17</v>
      </c>
      <c r="B2449" s="0" t="n">
        <v>16400</v>
      </c>
      <c r="C2449" s="0" t="n">
        <v>17.989</v>
      </c>
      <c r="D2449" s="0" t="n">
        <v>8.1112</v>
      </c>
      <c r="E2449" s="0" t="n">
        <f aca="false">IFERROR((C2449-D2449)/C2449/'Project Inputs and Calcs'!$E$11,0)</f>
        <v>0.018303407638001</v>
      </c>
    </row>
    <row r="2450" customFormat="false" ht="15" hidden="false" customHeight="false" outlineLevel="0" collapsed="false">
      <c r="A2450" s="0" t="n">
        <v>17</v>
      </c>
      <c r="B2450" s="0" t="n">
        <v>16500</v>
      </c>
      <c r="C2450" s="0" t="n">
        <v>18.155</v>
      </c>
      <c r="D2450" s="0" t="n">
        <v>8.2282</v>
      </c>
      <c r="E2450" s="0" t="n">
        <f aca="false">IFERROR((C2450-D2450)/C2450/'Project Inputs and Calcs'!$E$11,0)</f>
        <v>0.0182260167079776</v>
      </c>
    </row>
    <row r="2451" customFormat="false" ht="15" hidden="false" customHeight="false" outlineLevel="0" collapsed="false">
      <c r="A2451" s="0" t="n">
        <v>17</v>
      </c>
      <c r="B2451" s="0" t="n">
        <v>16600</v>
      </c>
      <c r="C2451" s="0" t="n">
        <v>18.32</v>
      </c>
      <c r="D2451" s="0" t="n">
        <v>8.3459</v>
      </c>
      <c r="E2451" s="0" t="n">
        <f aca="false">IFERROR((C2451-D2451)/C2451/'Project Inputs and Calcs'!$E$11,0)</f>
        <v>0.0181479257641921</v>
      </c>
    </row>
    <row r="2452" customFormat="false" ht="15" hidden="false" customHeight="false" outlineLevel="0" collapsed="false">
      <c r="A2452" s="0" t="n">
        <v>17</v>
      </c>
      <c r="B2452" s="0" t="n">
        <v>16700</v>
      </c>
      <c r="C2452" s="0" t="n">
        <v>18.485</v>
      </c>
      <c r="D2452" s="0" t="n">
        <v>8.4645</v>
      </c>
      <c r="E2452" s="0" t="n">
        <f aca="false">IFERROR((C2452-D2452)/C2452/'Project Inputs and Calcs'!$E$11,0)</f>
        <v>0.0180696059868362</v>
      </c>
    </row>
    <row r="2453" customFormat="false" ht="15" hidden="false" customHeight="false" outlineLevel="0" collapsed="false">
      <c r="A2453" s="0" t="n">
        <v>17</v>
      </c>
      <c r="B2453" s="0" t="n">
        <v>16800</v>
      </c>
      <c r="C2453" s="0" t="n">
        <v>18.65</v>
      </c>
      <c r="D2453" s="0" t="n">
        <v>8.5838</v>
      </c>
      <c r="E2453" s="0" t="n">
        <f aca="false">IFERROR((C2453-D2453)/C2453/'Project Inputs and Calcs'!$E$11,0)</f>
        <v>0.0179914209115282</v>
      </c>
    </row>
    <row r="2454" customFormat="false" ht="15" hidden="false" customHeight="false" outlineLevel="0" collapsed="false">
      <c r="A2454" s="0" t="n">
        <v>17</v>
      </c>
      <c r="B2454" s="0" t="n">
        <v>16900</v>
      </c>
      <c r="C2454" s="0" t="n">
        <v>18.814</v>
      </c>
      <c r="D2454" s="0" t="n">
        <v>8.7038</v>
      </c>
      <c r="E2454" s="0" t="n">
        <f aca="false">IFERROR((C2454-D2454)/C2454/'Project Inputs and Calcs'!$E$11,0)</f>
        <v>0.0179125473937848</v>
      </c>
    </row>
    <row r="2455" customFormat="false" ht="15" hidden="false" customHeight="false" outlineLevel="0" collapsed="false">
      <c r="A2455" s="0" t="n">
        <v>17</v>
      </c>
      <c r="B2455" s="0" t="n">
        <v>17000</v>
      </c>
      <c r="C2455" s="0" t="n">
        <v>18.977</v>
      </c>
      <c r="D2455" s="0" t="n">
        <v>8.8246</v>
      </c>
      <c r="E2455" s="0" t="n">
        <f aca="false">IFERROR((C2455-D2455)/C2455/'Project Inputs and Calcs'!$E$11,0)</f>
        <v>0.0178328151622139</v>
      </c>
    </row>
    <row r="2456" customFormat="false" ht="15" hidden="false" customHeight="false" outlineLevel="0" collapsed="false">
      <c r="A2456" s="0" t="n">
        <v>17</v>
      </c>
      <c r="B2456" s="0" t="n">
        <v>17100</v>
      </c>
      <c r="C2456" s="0" t="n">
        <v>19.14</v>
      </c>
      <c r="D2456" s="0" t="n">
        <v>8.9462</v>
      </c>
      <c r="E2456" s="0" t="n">
        <f aca="false">IFERROR((C2456-D2456)/C2456/'Project Inputs and Calcs'!$E$11,0)</f>
        <v>0.017753047718565</v>
      </c>
    </row>
    <row r="2457" customFormat="false" ht="15" hidden="false" customHeight="false" outlineLevel="0" collapsed="false">
      <c r="A2457" s="0" t="n">
        <v>17</v>
      </c>
      <c r="B2457" s="0" t="n">
        <v>17200</v>
      </c>
      <c r="C2457" s="0" t="n">
        <v>19.303</v>
      </c>
      <c r="D2457" s="0" t="n">
        <v>9.0685</v>
      </c>
      <c r="E2457" s="0" t="n">
        <f aca="false">IFERROR((C2457-D2457)/C2457/'Project Inputs and Calcs'!$E$11,0)</f>
        <v>0.0176734186395897</v>
      </c>
    </row>
    <row r="2458" customFormat="false" ht="15" hidden="false" customHeight="false" outlineLevel="0" collapsed="false">
      <c r="A2458" s="0" t="n">
        <v>17</v>
      </c>
      <c r="B2458" s="0" t="n">
        <v>17300</v>
      </c>
      <c r="C2458" s="0" t="n">
        <v>19.465</v>
      </c>
      <c r="D2458" s="0" t="n">
        <v>9.1915</v>
      </c>
      <c r="E2458" s="0" t="n">
        <f aca="false">IFERROR((C2458-D2458)/C2458/'Project Inputs and Calcs'!$E$11,0)</f>
        <v>0.0175931158489597</v>
      </c>
    </row>
    <row r="2459" customFormat="false" ht="15" hidden="false" customHeight="false" outlineLevel="0" collapsed="false">
      <c r="A2459" s="0" t="n">
        <v>17</v>
      </c>
      <c r="B2459" s="0" t="n">
        <v>17400</v>
      </c>
      <c r="C2459" s="0" t="n">
        <v>19.627</v>
      </c>
      <c r="D2459" s="0" t="n">
        <v>9.3153</v>
      </c>
      <c r="E2459" s="0" t="n">
        <f aca="false">IFERROR((C2459-D2459)/C2459/'Project Inputs and Calcs'!$E$11,0)</f>
        <v>0.0175127800139264</v>
      </c>
    </row>
    <row r="2460" customFormat="false" ht="15" hidden="false" customHeight="false" outlineLevel="0" collapsed="false">
      <c r="A2460" s="0" t="n">
        <v>17</v>
      </c>
      <c r="B2460" s="0" t="n">
        <v>17500</v>
      </c>
      <c r="C2460" s="0" t="n">
        <v>19.787</v>
      </c>
      <c r="D2460" s="0" t="n">
        <v>9.4399</v>
      </c>
      <c r="E2460" s="0" t="n">
        <f aca="false">IFERROR((C2460-D2460)/C2460/'Project Inputs and Calcs'!$E$11,0)</f>
        <v>0.017430804737117</v>
      </c>
    </row>
    <row r="2461" customFormat="false" ht="15" hidden="false" customHeight="false" outlineLevel="0" collapsed="false">
      <c r="A2461" s="0" t="n">
        <v>17</v>
      </c>
      <c r="B2461" s="0" t="n">
        <v>17600</v>
      </c>
      <c r="C2461" s="0" t="n">
        <v>19.948</v>
      </c>
      <c r="D2461" s="0" t="n">
        <v>9.5652</v>
      </c>
      <c r="E2461" s="0" t="n">
        <f aca="false">IFERROR((C2461-D2461)/C2461/'Project Inputs and Calcs'!$E$11,0)</f>
        <v>0.0173497760844863</v>
      </c>
    </row>
    <row r="2462" customFormat="false" ht="15" hidden="false" customHeight="false" outlineLevel="0" collapsed="false">
      <c r="A2462" s="0" t="n">
        <v>17</v>
      </c>
      <c r="B2462" s="0" t="n">
        <v>17700</v>
      </c>
      <c r="C2462" s="0" t="n">
        <v>20.107</v>
      </c>
      <c r="D2462" s="0" t="n">
        <v>9.6912</v>
      </c>
      <c r="E2462" s="0" t="n">
        <f aca="false">IFERROR((C2462-D2462)/C2462/'Project Inputs and Calcs'!$E$11,0)</f>
        <v>0.0172672866829131</v>
      </c>
    </row>
    <row r="2463" customFormat="false" ht="15" hidden="false" customHeight="false" outlineLevel="0" collapsed="false">
      <c r="A2463" s="0" t="n">
        <v>17</v>
      </c>
      <c r="B2463" s="0" t="n">
        <v>17800</v>
      </c>
      <c r="C2463" s="0" t="n">
        <v>20.267</v>
      </c>
      <c r="D2463" s="0" t="n">
        <v>9.818</v>
      </c>
      <c r="E2463" s="0" t="n">
        <f aca="false">IFERROR((C2463-D2463)/C2463/'Project Inputs and Calcs'!$E$11,0)</f>
        <v>0.0171855726057137</v>
      </c>
    </row>
    <row r="2464" customFormat="false" ht="15" hidden="false" customHeight="false" outlineLevel="0" collapsed="false">
      <c r="A2464" s="0" t="n">
        <v>17</v>
      </c>
      <c r="B2464" s="0" t="n">
        <v>17900</v>
      </c>
      <c r="C2464" s="0" t="n">
        <v>20.425</v>
      </c>
      <c r="D2464" s="0" t="n">
        <v>9.9456</v>
      </c>
      <c r="E2464" s="0" t="n">
        <f aca="false">IFERROR((C2464-D2464)/C2464/'Project Inputs and Calcs'!$E$11,0)</f>
        <v>0.0171022439820481</v>
      </c>
    </row>
    <row r="2465" customFormat="false" ht="15" hidden="false" customHeight="false" outlineLevel="0" collapsed="false">
      <c r="A2465" s="0" t="n">
        <v>17</v>
      </c>
      <c r="B2465" s="0" t="n">
        <v>18000</v>
      </c>
      <c r="C2465" s="0" t="n">
        <v>20.583</v>
      </c>
      <c r="D2465" s="0" t="n">
        <v>10.074</v>
      </c>
      <c r="E2465" s="0" t="n">
        <f aca="false">IFERROR((C2465-D2465)/C2465/'Project Inputs and Calcs'!$E$11,0)</f>
        <v>0.0170188990914833</v>
      </c>
    </row>
    <row r="2466" customFormat="false" ht="15" hidden="false" customHeight="false" outlineLevel="0" collapsed="false">
      <c r="A2466" s="0" t="n">
        <v>17</v>
      </c>
      <c r="B2466" s="0" t="n">
        <v>18100</v>
      </c>
      <c r="C2466" s="0" t="n">
        <v>20.74</v>
      </c>
      <c r="D2466" s="0" t="n">
        <v>10.203</v>
      </c>
      <c r="E2466" s="0" t="n">
        <f aca="false">IFERROR((C2466-D2466)/C2466/'Project Inputs and Calcs'!$E$11,0)</f>
        <v>0.0169350691096111</v>
      </c>
    </row>
    <row r="2467" customFormat="false" ht="15" hidden="false" customHeight="false" outlineLevel="0" collapsed="false">
      <c r="A2467" s="0" t="n">
        <v>17</v>
      </c>
      <c r="B2467" s="0" t="n">
        <v>18200</v>
      </c>
      <c r="C2467" s="0" t="n">
        <v>20.896</v>
      </c>
      <c r="D2467" s="0" t="n">
        <v>10.333</v>
      </c>
      <c r="E2467" s="0" t="n">
        <f aca="false">IFERROR((C2467-D2467)/C2467/'Project Inputs and Calcs'!$E$11,0)</f>
        <v>0.0168501148545176</v>
      </c>
    </row>
    <row r="2468" customFormat="false" ht="15" hidden="false" customHeight="false" outlineLevel="0" collapsed="false">
      <c r="A2468" s="0" t="n">
        <v>17</v>
      </c>
      <c r="B2468" s="0" t="n">
        <v>18300</v>
      </c>
      <c r="C2468" s="0" t="n">
        <v>21.051</v>
      </c>
      <c r="D2468" s="0" t="n">
        <v>10.463</v>
      </c>
      <c r="E2468" s="0" t="n">
        <f aca="false">IFERROR((C2468-D2468)/C2468/'Project Inputs and Calcs'!$E$11,0)</f>
        <v>0.0167656326698653</v>
      </c>
    </row>
    <row r="2469" customFormat="false" ht="15" hidden="false" customHeight="false" outlineLevel="0" collapsed="false">
      <c r="A2469" s="0" t="n">
        <v>17</v>
      </c>
      <c r="B2469" s="0" t="n">
        <v>18400</v>
      </c>
      <c r="C2469" s="0" t="n">
        <v>21.206</v>
      </c>
      <c r="D2469" s="0" t="n">
        <v>10.594</v>
      </c>
      <c r="E2469" s="0" t="n">
        <f aca="false">IFERROR((C2469-D2469)/C2469/'Project Inputs and Calcs'!$E$11,0)</f>
        <v>0.0166808136062121</v>
      </c>
    </row>
    <row r="2470" customFormat="false" ht="15" hidden="false" customHeight="false" outlineLevel="0" collapsed="false">
      <c r="A2470" s="0" t="n">
        <v>17</v>
      </c>
      <c r="B2470" s="0" t="n">
        <v>18500</v>
      </c>
      <c r="C2470" s="0" t="n">
        <v>21.36</v>
      </c>
      <c r="D2470" s="0" t="n">
        <v>10.726</v>
      </c>
      <c r="E2470" s="0" t="n">
        <f aca="false">IFERROR((C2470-D2470)/C2470/'Project Inputs and Calcs'!$E$11,0)</f>
        <v>0.0165948813982522</v>
      </c>
    </row>
    <row r="2471" customFormat="false" ht="15" hidden="false" customHeight="false" outlineLevel="0" collapsed="false">
      <c r="A2471" s="0" t="n">
        <v>17</v>
      </c>
      <c r="B2471" s="0" t="n">
        <v>18600</v>
      </c>
      <c r="C2471" s="0" t="n">
        <v>21.513</v>
      </c>
      <c r="D2471" s="0" t="n">
        <v>10.859</v>
      </c>
      <c r="E2471" s="0" t="n">
        <f aca="false">IFERROR((C2471-D2471)/C2471/'Project Inputs and Calcs'!$E$11,0)</f>
        <v>0.0165078479678954</v>
      </c>
    </row>
    <row r="2472" customFormat="false" ht="15" hidden="false" customHeight="false" outlineLevel="0" collapsed="false">
      <c r="A2472" s="0" t="n">
        <v>17</v>
      </c>
      <c r="B2472" s="0" t="n">
        <v>18700</v>
      </c>
      <c r="C2472" s="0" t="n">
        <v>21.665</v>
      </c>
      <c r="D2472" s="0" t="n">
        <v>10.992</v>
      </c>
      <c r="E2472" s="0" t="n">
        <f aca="false">IFERROR((C2472-D2472)/C2472/'Project Inputs and Calcs'!$E$11,0)</f>
        <v>0.0164212631740903</v>
      </c>
    </row>
    <row r="2473" customFormat="false" ht="15" hidden="false" customHeight="false" outlineLevel="0" collapsed="false">
      <c r="A2473" s="0" t="n">
        <v>17</v>
      </c>
      <c r="B2473" s="0" t="n">
        <v>18800</v>
      </c>
      <c r="C2473" s="0" t="n">
        <v>21.816</v>
      </c>
      <c r="D2473" s="0" t="n">
        <v>11.126</v>
      </c>
      <c r="E2473" s="0" t="n">
        <f aca="false">IFERROR((C2473-D2473)/C2473/'Project Inputs and Calcs'!$E$11,0)</f>
        <v>0.0163335778022247</v>
      </c>
    </row>
    <row r="2474" customFormat="false" ht="15" hidden="false" customHeight="false" outlineLevel="0" collapsed="false">
      <c r="A2474" s="0" t="n">
        <v>17</v>
      </c>
      <c r="B2474" s="0" t="n">
        <v>18900</v>
      </c>
      <c r="C2474" s="0" t="n">
        <v>21.966</v>
      </c>
      <c r="D2474" s="0" t="n">
        <v>11.261</v>
      </c>
      <c r="E2474" s="0" t="n">
        <f aca="false">IFERROR((C2474-D2474)/C2474/'Project Inputs and Calcs'!$E$11,0)</f>
        <v>0.0162448025736745</v>
      </c>
    </row>
    <row r="2475" customFormat="false" ht="15" hidden="false" customHeight="false" outlineLevel="0" collapsed="false">
      <c r="A2475" s="0" t="n">
        <v>17</v>
      </c>
      <c r="B2475" s="0" t="n">
        <v>19000</v>
      </c>
      <c r="C2475" s="0" t="n">
        <v>22.115</v>
      </c>
      <c r="D2475" s="0" t="n">
        <v>11.397</v>
      </c>
      <c r="E2475" s="0" t="n">
        <f aca="false">IFERROR((C2475-D2475)/C2475/'Project Inputs and Calcs'!$E$11,0)</f>
        <v>0.0161549476222775</v>
      </c>
    </row>
    <row r="2476" customFormat="false" ht="15" hidden="false" customHeight="false" outlineLevel="0" collapsed="false">
      <c r="A2476" s="0" t="n">
        <v>17</v>
      </c>
      <c r="B2476" s="0" t="n">
        <v>19100</v>
      </c>
      <c r="C2476" s="0" t="n">
        <v>22.263</v>
      </c>
      <c r="D2476" s="0" t="n">
        <v>11.533</v>
      </c>
      <c r="E2476" s="0" t="n">
        <f aca="false">IFERROR((C2476-D2476)/C2476/'Project Inputs and Calcs'!$E$11,0)</f>
        <v>0.0160655197712198</v>
      </c>
    </row>
    <row r="2477" customFormat="false" ht="15" hidden="false" customHeight="false" outlineLevel="0" collapsed="false">
      <c r="A2477" s="0" t="n">
        <v>17</v>
      </c>
      <c r="B2477" s="0" t="n">
        <v>19200</v>
      </c>
      <c r="C2477" s="0" t="n">
        <v>22.411</v>
      </c>
      <c r="D2477" s="0" t="n">
        <v>11.67</v>
      </c>
      <c r="E2477" s="0" t="n">
        <f aca="false">IFERROR((C2477-D2477)/C2477/'Project Inputs and Calcs'!$E$11,0)</f>
        <v>0.0159757857004745</v>
      </c>
    </row>
    <row r="2478" customFormat="false" ht="15" hidden="false" customHeight="false" outlineLevel="0" collapsed="false">
      <c r="A2478" s="0" t="n">
        <v>17</v>
      </c>
      <c r="B2478" s="0" t="n">
        <v>19300</v>
      </c>
      <c r="C2478" s="0" t="n">
        <v>22.557</v>
      </c>
      <c r="D2478" s="0" t="n">
        <v>11.807</v>
      </c>
      <c r="E2478" s="0" t="n">
        <f aca="false">IFERROR((C2478-D2478)/C2478/'Project Inputs and Calcs'!$E$11,0)</f>
        <v>0.0158856821976918</v>
      </c>
    </row>
    <row r="2479" customFormat="false" ht="15" hidden="false" customHeight="false" outlineLevel="0" collapsed="false">
      <c r="A2479" s="0" t="n">
        <v>17</v>
      </c>
      <c r="B2479" s="0" t="n">
        <v>19400</v>
      </c>
      <c r="C2479" s="0" t="n">
        <v>22.702</v>
      </c>
      <c r="D2479" s="0" t="n">
        <v>11.946</v>
      </c>
      <c r="E2479" s="0" t="n">
        <f aca="false">IFERROR((C2479-D2479)/C2479/'Project Inputs and Calcs'!$E$11,0)</f>
        <v>0.0157930285143747</v>
      </c>
    </row>
    <row r="2480" customFormat="false" ht="15" hidden="false" customHeight="false" outlineLevel="0" collapsed="false">
      <c r="A2480" s="0" t="n">
        <v>17</v>
      </c>
      <c r="B2480" s="0" t="n">
        <v>19500</v>
      </c>
      <c r="C2480" s="0" t="n">
        <v>22.846</v>
      </c>
      <c r="D2480" s="0" t="n">
        <v>12.085</v>
      </c>
      <c r="E2480" s="0" t="n">
        <f aca="false">IFERROR((C2480-D2480)/C2480/'Project Inputs and Calcs'!$E$11,0)</f>
        <v>0.0157007791298258</v>
      </c>
    </row>
    <row r="2481" customFormat="false" ht="15" hidden="false" customHeight="false" outlineLevel="0" collapsed="false">
      <c r="A2481" s="0" t="n">
        <v>17</v>
      </c>
      <c r="B2481" s="0" t="n">
        <v>19600</v>
      </c>
      <c r="C2481" s="0" t="n">
        <v>22.989</v>
      </c>
      <c r="D2481" s="0" t="n">
        <v>12.225</v>
      </c>
      <c r="E2481" s="0" t="n">
        <f aca="false">IFERROR((C2481-D2481)/C2481/'Project Inputs and Calcs'!$E$11,0)</f>
        <v>0.0156074644395146</v>
      </c>
    </row>
    <row r="2482" customFormat="false" ht="15" hidden="false" customHeight="false" outlineLevel="0" collapsed="false">
      <c r="A2482" s="0" t="n">
        <v>17</v>
      </c>
      <c r="B2482" s="0" t="n">
        <v>19700</v>
      </c>
      <c r="C2482" s="0" t="n">
        <v>23.13</v>
      </c>
      <c r="D2482" s="0" t="n">
        <v>12.365</v>
      </c>
      <c r="E2482" s="0" t="n">
        <f aca="false">IFERROR((C2482-D2482)/C2482/'Project Inputs and Calcs'!$E$11,0)</f>
        <v>0.0155137627900274</v>
      </c>
    </row>
    <row r="2483" customFormat="false" ht="15" hidden="false" customHeight="false" outlineLevel="0" collapsed="false">
      <c r="A2483" s="0" t="n">
        <v>17</v>
      </c>
      <c r="B2483" s="0" t="n">
        <v>19800</v>
      </c>
      <c r="C2483" s="0" t="n">
        <v>23.271</v>
      </c>
      <c r="D2483" s="0" t="n">
        <v>12.506</v>
      </c>
      <c r="E2483" s="0" t="n">
        <f aca="false">IFERROR((C2483-D2483)/C2483/'Project Inputs and Calcs'!$E$11,0)</f>
        <v>0.0154197642272929</v>
      </c>
    </row>
    <row r="2484" customFormat="false" ht="15" hidden="false" customHeight="false" outlineLevel="0" collapsed="false">
      <c r="A2484" s="0" t="n">
        <v>17</v>
      </c>
      <c r="B2484" s="0" t="n">
        <v>19900</v>
      </c>
      <c r="C2484" s="0" t="n">
        <v>23.41</v>
      </c>
      <c r="D2484" s="0" t="n">
        <v>12.648</v>
      </c>
      <c r="E2484" s="0" t="n">
        <f aca="false">IFERROR((C2484-D2484)/C2484/'Project Inputs and Calcs'!$E$11,0)</f>
        <v>0.0153239356400399</v>
      </c>
    </row>
    <row r="2485" customFormat="false" ht="15" hidden="false" customHeight="false" outlineLevel="0" collapsed="false">
      <c r="A2485" s="0" t="n">
        <v>17</v>
      </c>
      <c r="B2485" s="0" t="n">
        <v>20000</v>
      </c>
      <c r="C2485" s="0" t="n">
        <v>23.548</v>
      </c>
      <c r="D2485" s="0" t="n">
        <v>12.791</v>
      </c>
      <c r="E2485" s="0" t="n">
        <f aca="false">IFERROR((C2485-D2485)/C2485/'Project Inputs and Calcs'!$E$11,0)</f>
        <v>0.0152270539607044</v>
      </c>
    </row>
    <row r="2486" customFormat="false" ht="15" hidden="false" customHeight="false" outlineLevel="0" collapsed="false">
      <c r="A2486" s="0" t="n">
        <v>18</v>
      </c>
      <c r="B2486" s="0" t="n">
        <v>1000</v>
      </c>
      <c r="C2486" s="0" t="s">
        <v>155</v>
      </c>
      <c r="D2486" s="0" t="s">
        <v>155</v>
      </c>
      <c r="E2486" s="0" t="n">
        <f aca="false">IFERROR((C2486-D2486)/C2486/'Project Inputs and Calcs'!$E$11,0)</f>
        <v>0</v>
      </c>
    </row>
    <row r="2487" customFormat="false" ht="15" hidden="false" customHeight="false" outlineLevel="0" collapsed="false">
      <c r="A2487" s="0" t="n">
        <v>18</v>
      </c>
      <c r="B2487" s="0" t="n">
        <v>1100</v>
      </c>
      <c r="C2487" s="0" t="s">
        <v>155</v>
      </c>
      <c r="D2487" s="0" t="s">
        <v>155</v>
      </c>
      <c r="E2487" s="0" t="n">
        <f aca="false">IFERROR((C2487-D2487)/C2487/'Project Inputs and Calcs'!$E$11,0)</f>
        <v>0</v>
      </c>
    </row>
    <row r="2488" customFormat="false" ht="15" hidden="false" customHeight="false" outlineLevel="0" collapsed="false">
      <c r="A2488" s="0" t="n">
        <v>18</v>
      </c>
      <c r="B2488" s="0" t="n">
        <v>1200</v>
      </c>
      <c r="C2488" s="0" t="s">
        <v>155</v>
      </c>
      <c r="D2488" s="0" t="s">
        <v>155</v>
      </c>
      <c r="E2488" s="0" t="n">
        <f aca="false">IFERROR((C2488-D2488)/C2488/'Project Inputs and Calcs'!$E$11,0)</f>
        <v>0</v>
      </c>
    </row>
    <row r="2489" customFormat="false" ht="15" hidden="false" customHeight="false" outlineLevel="0" collapsed="false">
      <c r="A2489" s="0" t="n">
        <v>18</v>
      </c>
      <c r="B2489" s="0" t="n">
        <v>1300</v>
      </c>
      <c r="C2489" s="0" t="s">
        <v>155</v>
      </c>
      <c r="D2489" s="0" t="s">
        <v>155</v>
      </c>
      <c r="E2489" s="0" t="n">
        <f aca="false">IFERROR((C2489-D2489)/C2489/'Project Inputs and Calcs'!$E$11,0)</f>
        <v>0</v>
      </c>
    </row>
    <row r="2490" customFormat="false" ht="15" hidden="false" customHeight="false" outlineLevel="0" collapsed="false">
      <c r="A2490" s="0" t="n">
        <v>18</v>
      </c>
      <c r="B2490" s="0" t="n">
        <v>1400</v>
      </c>
      <c r="C2490" s="0" t="s">
        <v>155</v>
      </c>
      <c r="D2490" s="0" t="s">
        <v>155</v>
      </c>
      <c r="E2490" s="0" t="n">
        <f aca="false">IFERROR((C2490-D2490)/C2490/'Project Inputs and Calcs'!$E$11,0)</f>
        <v>0</v>
      </c>
    </row>
    <row r="2491" customFormat="false" ht="15" hidden="false" customHeight="false" outlineLevel="0" collapsed="false">
      <c r="A2491" s="0" t="n">
        <v>18</v>
      </c>
      <c r="B2491" s="0" t="n">
        <v>1500</v>
      </c>
      <c r="C2491" s="0" t="s">
        <v>155</v>
      </c>
      <c r="D2491" s="0" t="s">
        <v>155</v>
      </c>
      <c r="E2491" s="0" t="n">
        <f aca="false">IFERROR((C2491-D2491)/C2491/'Project Inputs and Calcs'!$E$11,0)</f>
        <v>0</v>
      </c>
    </row>
    <row r="2492" customFormat="false" ht="15" hidden="false" customHeight="false" outlineLevel="0" collapsed="false">
      <c r="A2492" s="0" t="n">
        <v>18</v>
      </c>
      <c r="B2492" s="0" t="n">
        <v>1600</v>
      </c>
      <c r="C2492" s="0" t="s">
        <v>155</v>
      </c>
      <c r="D2492" s="0" t="s">
        <v>155</v>
      </c>
      <c r="E2492" s="0" t="n">
        <f aca="false">IFERROR((C2492-D2492)/C2492/'Project Inputs and Calcs'!$E$11,0)</f>
        <v>0</v>
      </c>
    </row>
    <row r="2493" customFormat="false" ht="15" hidden="false" customHeight="false" outlineLevel="0" collapsed="false">
      <c r="A2493" s="0" t="n">
        <v>18</v>
      </c>
      <c r="B2493" s="0" t="n">
        <v>1700</v>
      </c>
      <c r="C2493" s="0" t="s">
        <v>155</v>
      </c>
      <c r="D2493" s="0" t="s">
        <v>155</v>
      </c>
      <c r="E2493" s="0" t="n">
        <f aca="false">IFERROR((C2493-D2493)/C2493/'Project Inputs and Calcs'!$E$11,0)</f>
        <v>0</v>
      </c>
    </row>
    <row r="2494" customFormat="false" ht="15" hidden="false" customHeight="false" outlineLevel="0" collapsed="false">
      <c r="A2494" s="0" t="n">
        <v>18</v>
      </c>
      <c r="B2494" s="0" t="n">
        <v>1800</v>
      </c>
      <c r="C2494" s="0" t="s">
        <v>155</v>
      </c>
      <c r="D2494" s="0" t="s">
        <v>155</v>
      </c>
      <c r="E2494" s="0" t="n">
        <f aca="false">IFERROR((C2494-D2494)/C2494/'Project Inputs and Calcs'!$E$11,0)</f>
        <v>0</v>
      </c>
    </row>
    <row r="2495" customFormat="false" ht="15" hidden="false" customHeight="false" outlineLevel="0" collapsed="false">
      <c r="A2495" s="0" t="n">
        <v>18</v>
      </c>
      <c r="B2495" s="0" t="n">
        <v>1900</v>
      </c>
      <c r="C2495" s="0" t="s">
        <v>155</v>
      </c>
      <c r="D2495" s="0" t="s">
        <v>155</v>
      </c>
      <c r="E2495" s="0" t="n">
        <f aca="false">IFERROR((C2495-D2495)/C2495/'Project Inputs and Calcs'!$E$11,0)</f>
        <v>0</v>
      </c>
    </row>
    <row r="2496" customFormat="false" ht="15" hidden="false" customHeight="false" outlineLevel="0" collapsed="false">
      <c r="A2496" s="0" t="n">
        <v>18</v>
      </c>
      <c r="B2496" s="0" t="n">
        <v>2000</v>
      </c>
      <c r="C2496" s="0" t="n">
        <v>0.013342</v>
      </c>
      <c r="D2496" s="0" t="s">
        <v>155</v>
      </c>
      <c r="E2496" s="0" t="n">
        <f aca="false">IFERROR((C2496-D2496)/C2496/'Project Inputs and Calcs'!$E$11,0)</f>
        <v>0</v>
      </c>
    </row>
    <row r="2497" customFormat="false" ht="15" hidden="false" customHeight="false" outlineLevel="0" collapsed="false">
      <c r="A2497" s="0" t="n">
        <v>18</v>
      </c>
      <c r="B2497" s="0" t="n">
        <v>2100</v>
      </c>
      <c r="C2497" s="0" t="n">
        <v>0.024795</v>
      </c>
      <c r="D2497" s="0" t="s">
        <v>155</v>
      </c>
      <c r="E2497" s="0" t="n">
        <f aca="false">IFERROR((C2497-D2497)/C2497/'Project Inputs and Calcs'!$E$11,0)</f>
        <v>0</v>
      </c>
    </row>
    <row r="2498" customFormat="false" ht="15" hidden="false" customHeight="false" outlineLevel="0" collapsed="false">
      <c r="A2498" s="0" t="n">
        <v>18</v>
      </c>
      <c r="B2498" s="0" t="n">
        <v>2200</v>
      </c>
      <c r="C2498" s="0" t="n">
        <v>0.039668</v>
      </c>
      <c r="D2498" s="0" t="s">
        <v>155</v>
      </c>
      <c r="E2498" s="0" t="n">
        <f aca="false">IFERROR((C2498-D2498)/C2498/'Project Inputs and Calcs'!$E$11,0)</f>
        <v>0</v>
      </c>
    </row>
    <row r="2499" customFormat="false" ht="15" hidden="false" customHeight="false" outlineLevel="0" collapsed="false">
      <c r="A2499" s="0" t="n">
        <v>18</v>
      </c>
      <c r="B2499" s="0" t="n">
        <v>2300</v>
      </c>
      <c r="C2499" s="0" t="n">
        <v>0.057915</v>
      </c>
      <c r="D2499" s="0" t="s">
        <v>155</v>
      </c>
      <c r="E2499" s="0" t="n">
        <f aca="false">IFERROR((C2499-D2499)/C2499/'Project Inputs and Calcs'!$E$11,0)</f>
        <v>0</v>
      </c>
    </row>
    <row r="2500" customFormat="false" ht="15" hidden="false" customHeight="false" outlineLevel="0" collapsed="false">
      <c r="A2500" s="0" t="n">
        <v>18</v>
      </c>
      <c r="B2500" s="0" t="n">
        <v>2400</v>
      </c>
      <c r="C2500" s="0" t="n">
        <v>0.079483</v>
      </c>
      <c r="D2500" s="0" t="s">
        <v>155</v>
      </c>
      <c r="E2500" s="0" t="n">
        <f aca="false">IFERROR((C2500-D2500)/C2500/'Project Inputs and Calcs'!$E$11,0)</f>
        <v>0</v>
      </c>
    </row>
    <row r="2501" customFormat="false" ht="15" hidden="false" customHeight="false" outlineLevel="0" collapsed="false">
      <c r="A2501" s="0" t="n">
        <v>18</v>
      </c>
      <c r="B2501" s="0" t="n">
        <v>2500</v>
      </c>
      <c r="C2501" s="0" t="n">
        <v>0.1043</v>
      </c>
      <c r="D2501" s="0" t="n">
        <v>0.014884</v>
      </c>
      <c r="E2501" s="0" t="n">
        <f aca="false">IFERROR((C2501-D2501)/C2501/'Project Inputs and Calcs'!$E$11,0)</f>
        <v>0.0285765420262065</v>
      </c>
    </row>
    <row r="2502" customFormat="false" ht="15" hidden="false" customHeight="false" outlineLevel="0" collapsed="false">
      <c r="A2502" s="0" t="n">
        <v>18</v>
      </c>
      <c r="B2502" s="0" t="n">
        <v>2600</v>
      </c>
      <c r="C2502" s="0" t="n">
        <v>0.13234</v>
      </c>
      <c r="D2502" s="0" t="n">
        <v>0.019186</v>
      </c>
      <c r="E2502" s="0" t="n">
        <f aca="false">IFERROR((C2502-D2502)/C2502/'Project Inputs and Calcs'!$E$11,0)</f>
        <v>0.0285008311923833</v>
      </c>
    </row>
    <row r="2503" customFormat="false" ht="15" hidden="false" customHeight="false" outlineLevel="0" collapsed="false">
      <c r="A2503" s="0" t="n">
        <v>18</v>
      </c>
      <c r="B2503" s="0" t="n">
        <v>2700</v>
      </c>
      <c r="C2503" s="0" t="n">
        <v>0.16353</v>
      </c>
      <c r="D2503" s="0" t="n">
        <v>0.024083</v>
      </c>
      <c r="E2503" s="0" t="n">
        <f aca="false">IFERROR((C2503-D2503)/C2503/'Project Inputs and Calcs'!$E$11,0)</f>
        <v>0.0284243461953974</v>
      </c>
    </row>
    <row r="2504" customFormat="false" ht="15" hidden="false" customHeight="false" outlineLevel="0" collapsed="false">
      <c r="A2504" s="0" t="n">
        <v>18</v>
      </c>
      <c r="B2504" s="0" t="n">
        <v>2800</v>
      </c>
      <c r="C2504" s="0" t="n">
        <v>0.19783</v>
      </c>
      <c r="D2504" s="0" t="n">
        <v>0.029594</v>
      </c>
      <c r="E2504" s="0" t="n">
        <f aca="false">IFERROR((C2504-D2504)/C2504/'Project Inputs and Calcs'!$E$11,0)</f>
        <v>0.0283468971676018</v>
      </c>
    </row>
    <row r="2505" customFormat="false" ht="15" hidden="false" customHeight="false" outlineLevel="0" collapsed="false">
      <c r="A2505" s="0" t="n">
        <v>18</v>
      </c>
      <c r="B2505" s="0" t="n">
        <v>2900</v>
      </c>
      <c r="C2505" s="0" t="n">
        <v>0.23519</v>
      </c>
      <c r="D2505" s="0" t="n">
        <v>0.035728</v>
      </c>
      <c r="E2505" s="0" t="n">
        <f aca="false">IFERROR((C2505-D2505)/C2505/'Project Inputs and Calcs'!$E$11,0)</f>
        <v>0.0282696259761611</v>
      </c>
    </row>
    <row r="2506" customFormat="false" ht="15" hidden="false" customHeight="false" outlineLevel="0" collapsed="false">
      <c r="A2506" s="0" t="n">
        <v>18</v>
      </c>
      <c r="B2506" s="0" t="n">
        <v>3000</v>
      </c>
      <c r="C2506" s="0" t="n">
        <v>0.27554</v>
      </c>
      <c r="D2506" s="0" t="n">
        <v>0.042506</v>
      </c>
      <c r="E2506" s="0" t="n">
        <f aca="false">IFERROR((C2506-D2506)/C2506/'Project Inputs and Calcs'!$E$11,0)</f>
        <v>0.0281911882122378</v>
      </c>
    </row>
    <row r="2507" customFormat="false" ht="15" hidden="false" customHeight="false" outlineLevel="0" collapsed="false">
      <c r="A2507" s="0" t="n">
        <v>18</v>
      </c>
      <c r="B2507" s="0" t="n">
        <v>3100</v>
      </c>
      <c r="C2507" s="0" t="n">
        <v>0.31886</v>
      </c>
      <c r="D2507" s="0" t="n">
        <v>0.049944</v>
      </c>
      <c r="E2507" s="0" t="n">
        <f aca="false">IFERROR((C2507-D2507)/C2507/'Project Inputs and Calcs'!$E$11,0)</f>
        <v>0.02811223316398</v>
      </c>
    </row>
    <row r="2508" customFormat="false" ht="15" hidden="false" customHeight="false" outlineLevel="0" collapsed="false">
      <c r="A2508" s="0" t="n">
        <v>18</v>
      </c>
      <c r="B2508" s="0" t="n">
        <v>3200</v>
      </c>
      <c r="C2508" s="0" t="n">
        <v>0.36508</v>
      </c>
      <c r="D2508" s="0" t="n">
        <v>0.058059</v>
      </c>
      <c r="E2508" s="0" t="n">
        <f aca="false">IFERROR((C2508-D2508)/C2508/'Project Inputs and Calcs'!$E$11,0)</f>
        <v>0.028032303422081</v>
      </c>
    </row>
    <row r="2509" customFormat="false" ht="15" hidden="false" customHeight="false" outlineLevel="0" collapsed="false">
      <c r="A2509" s="0" t="n">
        <v>18</v>
      </c>
      <c r="B2509" s="0" t="n">
        <v>3300</v>
      </c>
      <c r="C2509" s="0" t="n">
        <v>0.41415</v>
      </c>
      <c r="D2509" s="0" t="n">
        <v>0.06686</v>
      </c>
      <c r="E2509" s="0" t="n">
        <f aca="false">IFERROR((C2509-D2509)/C2509/'Project Inputs and Calcs'!$E$11,0)</f>
        <v>0.0279520302627872</v>
      </c>
    </row>
    <row r="2510" customFormat="false" ht="15" hidden="false" customHeight="false" outlineLevel="0" collapsed="false">
      <c r="A2510" s="0" t="n">
        <v>18</v>
      </c>
      <c r="B2510" s="0" t="n">
        <v>3400</v>
      </c>
      <c r="C2510" s="0" t="n">
        <v>0.46607</v>
      </c>
      <c r="D2510" s="0" t="n">
        <v>0.076355</v>
      </c>
      <c r="E2510" s="0" t="n">
        <f aca="false">IFERROR((C2510-D2510)/C2510/'Project Inputs and Calcs'!$E$11,0)</f>
        <v>0.0278724225974639</v>
      </c>
    </row>
    <row r="2511" customFormat="false" ht="15" hidden="false" customHeight="false" outlineLevel="0" collapsed="false">
      <c r="A2511" s="0" t="n">
        <v>18</v>
      </c>
      <c r="B2511" s="0" t="n">
        <v>3500</v>
      </c>
      <c r="C2511" s="0" t="n">
        <v>0.51448</v>
      </c>
      <c r="D2511" s="0" t="n">
        <v>0.089255</v>
      </c>
      <c r="E2511" s="0" t="n">
        <f aca="false">IFERROR((C2511-D2511)/C2511/'Project Inputs and Calcs'!$E$11,0)</f>
        <v>0.027550471673664</v>
      </c>
    </row>
    <row r="2512" customFormat="false" ht="15" hidden="false" customHeight="false" outlineLevel="0" collapsed="false">
      <c r="A2512" s="0" t="n">
        <v>18</v>
      </c>
      <c r="B2512" s="0" t="n">
        <v>3600</v>
      </c>
      <c r="C2512" s="0" t="n">
        <v>0.57813</v>
      </c>
      <c r="D2512" s="0" t="n">
        <v>0.097495</v>
      </c>
      <c r="E2512" s="0" t="n">
        <f aca="false">IFERROR((C2512-D2512)/C2512/'Project Inputs and Calcs'!$E$11,0)</f>
        <v>0.0277120486165165</v>
      </c>
    </row>
    <row r="2513" customFormat="false" ht="15" hidden="false" customHeight="false" outlineLevel="0" collapsed="false">
      <c r="A2513" s="0" t="n">
        <v>18</v>
      </c>
      <c r="B2513" s="0" t="n">
        <v>3700</v>
      </c>
      <c r="C2513" s="0" t="n">
        <v>0.6382</v>
      </c>
      <c r="D2513" s="0" t="n">
        <v>0.10917</v>
      </c>
      <c r="E2513" s="0" t="n">
        <f aca="false">IFERROR((C2513-D2513)/C2513/'Project Inputs and Calcs'!$E$11,0)</f>
        <v>0.0276313590306069</v>
      </c>
    </row>
    <row r="2514" customFormat="false" ht="15" hidden="false" customHeight="false" outlineLevel="0" collapsed="false">
      <c r="A2514" s="0" t="n">
        <v>18</v>
      </c>
      <c r="B2514" s="0" t="n">
        <v>3800</v>
      </c>
      <c r="C2514" s="0" t="n">
        <v>0.70091</v>
      </c>
      <c r="D2514" s="0" t="n">
        <v>0.12159</v>
      </c>
      <c r="E2514" s="0" t="n">
        <f aca="false">IFERROR((C2514-D2514)/C2514/'Project Inputs and Calcs'!$E$11,0)</f>
        <v>0.0275508505609374</v>
      </c>
    </row>
    <row r="2515" customFormat="false" ht="15" hidden="false" customHeight="false" outlineLevel="0" collapsed="false">
      <c r="A2515" s="0" t="n">
        <v>18</v>
      </c>
      <c r="B2515" s="0" t="n">
        <v>3900</v>
      </c>
      <c r="C2515" s="0" t="n">
        <v>0.76624</v>
      </c>
      <c r="D2515" s="0" t="n">
        <v>0.13478</v>
      </c>
      <c r="E2515" s="0" t="n">
        <f aca="false">IFERROR((C2515-D2515)/C2515/'Project Inputs and Calcs'!$E$11,0)</f>
        <v>0.027470070299993</v>
      </c>
    </row>
    <row r="2516" customFormat="false" ht="15" hidden="false" customHeight="false" outlineLevel="0" collapsed="false">
      <c r="A2516" s="0" t="n">
        <v>18</v>
      </c>
      <c r="B2516" s="0" t="n">
        <v>4000</v>
      </c>
      <c r="C2516" s="0" t="n">
        <v>0.83409</v>
      </c>
      <c r="D2516" s="0" t="n">
        <v>0.14873</v>
      </c>
      <c r="E2516" s="0" t="n">
        <f aca="false">IFERROR((C2516-D2516)/C2516/'Project Inputs and Calcs'!$E$11,0)</f>
        <v>0.0273895303064817</v>
      </c>
    </row>
    <row r="2517" customFormat="false" ht="15" hidden="false" customHeight="false" outlineLevel="0" collapsed="false">
      <c r="A2517" s="0" t="n">
        <v>18</v>
      </c>
      <c r="B2517" s="0" t="n">
        <v>4100</v>
      </c>
      <c r="C2517" s="0" t="n">
        <v>0.90447</v>
      </c>
      <c r="D2517" s="0" t="n">
        <v>0.16347</v>
      </c>
      <c r="E2517" s="0" t="n">
        <f aca="false">IFERROR((C2517-D2517)/C2517/'Project Inputs and Calcs'!$E$11,0)</f>
        <v>0.0273088106847104</v>
      </c>
    </row>
    <row r="2518" customFormat="false" ht="15" hidden="false" customHeight="false" outlineLevel="0" collapsed="false">
      <c r="A2518" s="0" t="n">
        <v>18</v>
      </c>
      <c r="B2518" s="0" t="n">
        <v>4200</v>
      </c>
      <c r="C2518" s="0" t="n">
        <v>0.97731</v>
      </c>
      <c r="D2518" s="0" t="n">
        <v>0.17664</v>
      </c>
      <c r="E2518" s="0" t="n">
        <f aca="false">IFERROR((C2518-D2518)/C2518/'Project Inputs and Calcs'!$E$11,0)</f>
        <v>0.0273086328800483</v>
      </c>
    </row>
    <row r="2519" customFormat="false" ht="15" hidden="false" customHeight="false" outlineLevel="0" collapsed="false">
      <c r="A2519" s="0" t="n">
        <v>18</v>
      </c>
      <c r="B2519" s="0" t="n">
        <v>4300</v>
      </c>
      <c r="C2519" s="0" t="n">
        <v>1.0526</v>
      </c>
      <c r="D2519" s="0" t="n">
        <v>0.19536</v>
      </c>
      <c r="E2519" s="0" t="n">
        <f aca="false">IFERROR((C2519-D2519)/C2519/'Project Inputs and Calcs'!$E$11,0)</f>
        <v>0.0271467477357654</v>
      </c>
    </row>
    <row r="2520" customFormat="false" ht="15" hidden="false" customHeight="false" outlineLevel="0" collapsed="false">
      <c r="A2520" s="0" t="n">
        <v>18</v>
      </c>
      <c r="B2520" s="0" t="n">
        <v>4400</v>
      </c>
      <c r="C2520" s="0" t="n">
        <v>1.1303</v>
      </c>
      <c r="D2520" s="0" t="n">
        <v>0.21252</v>
      </c>
      <c r="E2520" s="0" t="n">
        <f aca="false">IFERROR((C2520-D2520)/C2520/'Project Inputs and Calcs'!$E$11,0)</f>
        <v>0.0270659706862485</v>
      </c>
    </row>
    <row r="2521" customFormat="false" ht="15" hidden="false" customHeight="false" outlineLevel="0" collapsed="false">
      <c r="A2521" s="0" t="n">
        <v>18</v>
      </c>
      <c r="B2521" s="0" t="n">
        <v>4500</v>
      </c>
      <c r="C2521" s="0" t="n">
        <v>1.2103</v>
      </c>
      <c r="D2521" s="0" t="n">
        <v>0.2305</v>
      </c>
      <c r="E2521" s="0" t="n">
        <f aca="false">IFERROR((C2521-D2521)/C2521/'Project Inputs and Calcs'!$E$11,0)</f>
        <v>0.0269850450301578</v>
      </c>
    </row>
    <row r="2522" customFormat="false" ht="15" hidden="false" customHeight="false" outlineLevel="0" collapsed="false">
      <c r="A2522" s="0" t="n">
        <v>18</v>
      </c>
      <c r="B2522" s="0" t="n">
        <v>4600</v>
      </c>
      <c r="C2522" s="0" t="n">
        <v>1.2926</v>
      </c>
      <c r="D2522" s="0" t="n">
        <v>0.24933</v>
      </c>
      <c r="E2522" s="0" t="n">
        <f aca="false">IFERROR((C2522-D2522)/C2522/'Project Inputs and Calcs'!$E$11,0)</f>
        <v>0.026903656712569</v>
      </c>
    </row>
    <row r="2523" customFormat="false" ht="15" hidden="false" customHeight="false" outlineLevel="0" collapsed="false">
      <c r="A2523" s="0" t="n">
        <v>18</v>
      </c>
      <c r="B2523" s="0" t="n">
        <v>4700</v>
      </c>
      <c r="C2523" s="0" t="n">
        <v>1.3772</v>
      </c>
      <c r="D2523" s="0" t="n">
        <v>0.26899</v>
      </c>
      <c r="E2523" s="0" t="n">
        <f aca="false">IFERROR((C2523-D2523)/C2523/'Project Inputs and Calcs'!$E$11,0)</f>
        <v>0.0268227805208636</v>
      </c>
    </row>
    <row r="2524" customFormat="false" ht="15" hidden="false" customHeight="false" outlineLevel="0" collapsed="false">
      <c r="A2524" s="0" t="n">
        <v>18</v>
      </c>
      <c r="B2524" s="0" t="n">
        <v>4800</v>
      </c>
      <c r="C2524" s="0" t="n">
        <v>1.4519</v>
      </c>
      <c r="D2524" s="0" t="n">
        <v>0.29513</v>
      </c>
      <c r="E2524" s="0" t="n">
        <f aca="false">IFERROR((C2524-D2524)/C2524/'Project Inputs and Calcs'!$E$11,0)</f>
        <v>0.0265576141607549</v>
      </c>
    </row>
    <row r="2525" customFormat="false" ht="15" hidden="false" customHeight="false" outlineLevel="0" collapsed="false">
      <c r="A2525" s="0" t="n">
        <v>18</v>
      </c>
      <c r="B2525" s="0" t="n">
        <v>4900</v>
      </c>
      <c r="C2525" s="0" t="n">
        <v>1.5531</v>
      </c>
      <c r="D2525" s="0" t="n">
        <v>0.31089</v>
      </c>
      <c r="E2525" s="0" t="n">
        <f aca="false">IFERROR((C2525-D2525)/C2525/'Project Inputs and Calcs'!$E$11,0)</f>
        <v>0.0266608718047775</v>
      </c>
    </row>
    <row r="2526" customFormat="false" ht="15" hidden="false" customHeight="false" outlineLevel="0" collapsed="false">
      <c r="A2526" s="0" t="n">
        <v>18</v>
      </c>
      <c r="B2526" s="0" t="n">
        <v>5000</v>
      </c>
      <c r="C2526" s="0" t="n">
        <v>1.6444</v>
      </c>
      <c r="D2526" s="0" t="n">
        <v>0.33314</v>
      </c>
      <c r="E2526" s="0" t="n">
        <f aca="false">IFERROR((C2526-D2526)/C2526/'Project Inputs and Calcs'!$E$11,0)</f>
        <v>0.0265803129814319</v>
      </c>
    </row>
    <row r="2527" customFormat="false" ht="15" hidden="false" customHeight="false" outlineLevel="0" collapsed="false">
      <c r="A2527" s="0" t="n">
        <v>18</v>
      </c>
      <c r="B2527" s="0" t="n">
        <v>5100</v>
      </c>
      <c r="C2527" s="0" t="n">
        <v>1.7377</v>
      </c>
      <c r="D2527" s="0" t="n">
        <v>0.35627</v>
      </c>
      <c r="E2527" s="0" t="n">
        <f aca="false">IFERROR((C2527-D2527)/C2527/'Project Inputs and Calcs'!$E$11,0)</f>
        <v>0.0264992039285646</v>
      </c>
    </row>
    <row r="2528" customFormat="false" ht="15" hidden="false" customHeight="false" outlineLevel="0" collapsed="false">
      <c r="A2528" s="0" t="n">
        <v>18</v>
      </c>
      <c r="B2528" s="0" t="n">
        <v>5200</v>
      </c>
      <c r="C2528" s="0" t="n">
        <v>1.8332</v>
      </c>
      <c r="D2528" s="0" t="n">
        <v>0.38028</v>
      </c>
      <c r="E2528" s="0" t="n">
        <f aca="false">IFERROR((C2528-D2528)/C2528/'Project Inputs and Calcs'!$E$11,0)</f>
        <v>0.0264186486289912</v>
      </c>
    </row>
    <row r="2529" customFormat="false" ht="15" hidden="false" customHeight="false" outlineLevel="0" collapsed="false">
      <c r="A2529" s="0" t="n">
        <v>18</v>
      </c>
      <c r="B2529" s="0" t="n">
        <v>5300</v>
      </c>
      <c r="C2529" s="0" t="n">
        <v>1.9307</v>
      </c>
      <c r="D2529" s="0" t="n">
        <v>0.37483</v>
      </c>
      <c r="E2529" s="0" t="n">
        <f aca="false">IFERROR((C2529-D2529)/C2529/'Project Inputs and Calcs'!$E$11,0)</f>
        <v>0.0268619326323786</v>
      </c>
    </row>
    <row r="2530" customFormat="false" ht="15" hidden="false" customHeight="false" outlineLevel="0" collapsed="false">
      <c r="A2530" s="0" t="n">
        <v>18</v>
      </c>
      <c r="B2530" s="0" t="n">
        <v>5400</v>
      </c>
      <c r="C2530" s="0" t="n">
        <v>2.0303</v>
      </c>
      <c r="D2530" s="0" t="n">
        <v>0.431</v>
      </c>
      <c r="E2530" s="0" t="n">
        <f aca="false">IFERROR((C2530-D2530)/C2530/'Project Inputs and Calcs'!$E$11,0)</f>
        <v>0.0262572033689603</v>
      </c>
    </row>
    <row r="2531" customFormat="false" ht="15" hidden="false" customHeight="false" outlineLevel="0" collapsed="false">
      <c r="A2531" s="0" t="n">
        <v>18</v>
      </c>
      <c r="B2531" s="0" t="n">
        <v>5500</v>
      </c>
      <c r="C2531" s="0" t="n">
        <v>2.1318</v>
      </c>
      <c r="D2531" s="0" t="n">
        <v>0.45771</v>
      </c>
      <c r="E2531" s="0" t="n">
        <f aca="false">IFERROR((C2531-D2531)/C2531/'Project Inputs and Calcs'!$E$11,0)</f>
        <v>0.0261764705882353</v>
      </c>
    </row>
    <row r="2532" customFormat="false" ht="15" hidden="false" customHeight="false" outlineLevel="0" collapsed="false">
      <c r="A2532" s="0" t="n">
        <v>18</v>
      </c>
      <c r="B2532" s="0" t="n">
        <v>5600</v>
      </c>
      <c r="C2532" s="0" t="n">
        <v>2.2353</v>
      </c>
      <c r="D2532" s="0" t="n">
        <v>0.48534</v>
      </c>
      <c r="E2532" s="0" t="n">
        <f aca="false">IFERROR((C2532-D2532)/C2532/'Project Inputs and Calcs'!$E$11,0)</f>
        <v>0.0260958260636156</v>
      </c>
    </row>
    <row r="2533" customFormat="false" ht="15" hidden="false" customHeight="false" outlineLevel="0" collapsed="false">
      <c r="A2533" s="0" t="n">
        <v>18</v>
      </c>
      <c r="B2533" s="0" t="n">
        <v>5700</v>
      </c>
      <c r="C2533" s="0" t="n">
        <v>2.3408</v>
      </c>
      <c r="D2533" s="0" t="n">
        <v>0.51387</v>
      </c>
      <c r="E2533" s="0" t="n">
        <f aca="false">IFERROR((C2533-D2533)/C2533/'Project Inputs and Calcs'!$E$11,0)</f>
        <v>0.0260157496012759</v>
      </c>
    </row>
    <row r="2534" customFormat="false" ht="15" hidden="false" customHeight="false" outlineLevel="0" collapsed="false">
      <c r="A2534" s="0" t="n">
        <v>18</v>
      </c>
      <c r="B2534" s="0" t="n">
        <v>5800</v>
      </c>
      <c r="C2534" s="0" t="n">
        <v>2.4481</v>
      </c>
      <c r="D2534" s="0" t="n">
        <v>0.49955</v>
      </c>
      <c r="E2534" s="0" t="n">
        <f aca="false">IFERROR((C2534-D2534)/C2534/'Project Inputs and Calcs'!$E$11,0)</f>
        <v>0.0265314597715235</v>
      </c>
    </row>
    <row r="2535" customFormat="false" ht="15" hidden="false" customHeight="false" outlineLevel="0" collapsed="false">
      <c r="A2535" s="0" t="n">
        <v>18</v>
      </c>
      <c r="B2535" s="0" t="n">
        <v>5900</v>
      </c>
      <c r="C2535" s="0" t="n">
        <v>2.5573</v>
      </c>
      <c r="D2535" s="0" t="n">
        <v>0.57377</v>
      </c>
      <c r="E2535" s="0" t="n">
        <f aca="false">IFERROR((C2535-D2535)/C2535/'Project Inputs and Calcs'!$E$11,0)</f>
        <v>0.0258544819405884</v>
      </c>
    </row>
    <row r="2536" customFormat="false" ht="15" hidden="false" customHeight="false" outlineLevel="0" collapsed="false">
      <c r="A2536" s="0" t="n">
        <v>18</v>
      </c>
      <c r="B2536" s="0" t="n">
        <v>6000</v>
      </c>
      <c r="C2536" s="0" t="n">
        <v>2.6684</v>
      </c>
      <c r="D2536" s="0" t="n">
        <v>0.60511</v>
      </c>
      <c r="E2536" s="0" t="n">
        <f aca="false">IFERROR((C2536-D2536)/C2536/'Project Inputs and Calcs'!$E$11,0)</f>
        <v>0.025774371658422</v>
      </c>
    </row>
    <row r="2537" customFormat="false" ht="15" hidden="false" customHeight="false" outlineLevel="0" collapsed="false">
      <c r="A2537" s="0" t="n">
        <v>18</v>
      </c>
      <c r="B2537" s="0" t="n">
        <v>6100</v>
      </c>
      <c r="C2537" s="0" t="n">
        <v>2.7812</v>
      </c>
      <c r="D2537" s="0" t="n">
        <v>0.63739</v>
      </c>
      <c r="E2537" s="0" t="n">
        <f aca="false">IFERROR((C2537-D2537)/C2537/'Project Inputs and Calcs'!$E$11,0)</f>
        <v>0.0256940649120284</v>
      </c>
    </row>
    <row r="2538" customFormat="false" ht="15" hidden="false" customHeight="false" outlineLevel="0" collapsed="false">
      <c r="A2538" s="0" t="n">
        <v>18</v>
      </c>
      <c r="B2538" s="0" t="n">
        <v>6200</v>
      </c>
      <c r="C2538" s="0" t="n">
        <v>2.8959</v>
      </c>
      <c r="D2538" s="0" t="n">
        <v>0.67061</v>
      </c>
      <c r="E2538" s="0" t="n">
        <f aca="false">IFERROR((C2538-D2538)/C2538/'Project Inputs and Calcs'!$E$11,0)</f>
        <v>0.0256142592400751</v>
      </c>
    </row>
    <row r="2539" customFormat="false" ht="15" hidden="false" customHeight="false" outlineLevel="0" collapsed="false">
      <c r="A2539" s="0" t="n">
        <v>18</v>
      </c>
      <c r="B2539" s="0" t="n">
        <v>6300</v>
      </c>
      <c r="C2539" s="0" t="n">
        <v>3.0123</v>
      </c>
      <c r="D2539" s="0" t="n">
        <v>0.70479</v>
      </c>
      <c r="E2539" s="0" t="n">
        <f aca="false">IFERROR((C2539-D2539)/C2539/'Project Inputs and Calcs'!$E$11,0)</f>
        <v>0.0255343093317399</v>
      </c>
    </row>
    <row r="2540" customFormat="false" ht="15" hidden="false" customHeight="false" outlineLevel="0" collapsed="false">
      <c r="A2540" s="0" t="n">
        <v>18</v>
      </c>
      <c r="B2540" s="0" t="n">
        <v>6400</v>
      </c>
      <c r="C2540" s="0" t="n">
        <v>3.1304</v>
      </c>
      <c r="D2540" s="0" t="n">
        <v>0.73993</v>
      </c>
      <c r="E2540" s="0" t="n">
        <f aca="false">IFERROR((C2540-D2540)/C2540/'Project Inputs and Calcs'!$E$11,0)</f>
        <v>0.0254543615299429</v>
      </c>
    </row>
    <row r="2541" customFormat="false" ht="15" hidden="false" customHeight="false" outlineLevel="0" collapsed="false">
      <c r="A2541" s="0" t="n">
        <v>18</v>
      </c>
      <c r="B2541" s="0" t="n">
        <v>6500</v>
      </c>
      <c r="C2541" s="0" t="n">
        <v>3.2502</v>
      </c>
      <c r="D2541" s="0" t="n">
        <v>0.77603</v>
      </c>
      <c r="E2541" s="0" t="n">
        <f aca="false">IFERROR((C2541-D2541)/C2541/'Project Inputs and Calcs'!$E$11,0)</f>
        <v>0.0253745410538839</v>
      </c>
    </row>
    <row r="2542" customFormat="false" ht="15" hidden="false" customHeight="false" outlineLevel="0" collapsed="false">
      <c r="A2542" s="0" t="n">
        <v>18</v>
      </c>
      <c r="B2542" s="0" t="n">
        <v>6600</v>
      </c>
      <c r="C2542" s="0" t="n">
        <v>3.3716</v>
      </c>
      <c r="D2542" s="0" t="n">
        <v>0.81308</v>
      </c>
      <c r="E2542" s="0" t="n">
        <f aca="false">IFERROR((C2542-D2542)/C2542/'Project Inputs and Calcs'!$E$11,0)</f>
        <v>0.025294815517855</v>
      </c>
    </row>
    <row r="2543" customFormat="false" ht="15" hidden="false" customHeight="false" outlineLevel="0" collapsed="false">
      <c r="A2543" s="0" t="n">
        <v>18</v>
      </c>
      <c r="B2543" s="0" t="n">
        <v>6700</v>
      </c>
      <c r="C2543" s="0" t="n">
        <v>3.4947</v>
      </c>
      <c r="D2543" s="0" t="n">
        <v>0.8511</v>
      </c>
      <c r="E2543" s="0" t="n">
        <f aca="false">IFERROR((C2543-D2543)/C2543/'Project Inputs and Calcs'!$E$11,0)</f>
        <v>0.0252153260651844</v>
      </c>
    </row>
    <row r="2544" customFormat="false" ht="15" hidden="false" customHeight="false" outlineLevel="0" collapsed="false">
      <c r="A2544" s="0" t="n">
        <v>18</v>
      </c>
      <c r="B2544" s="0" t="n">
        <v>6800</v>
      </c>
      <c r="C2544" s="0" t="n">
        <v>3.6194</v>
      </c>
      <c r="D2544" s="0" t="n">
        <v>0.89011</v>
      </c>
      <c r="E2544" s="0" t="n">
        <f aca="false">IFERROR((C2544-D2544)/C2544/'Project Inputs and Calcs'!$E$11,0)</f>
        <v>0.0251357499401374</v>
      </c>
    </row>
    <row r="2545" customFormat="false" ht="15" hidden="false" customHeight="false" outlineLevel="0" collapsed="false">
      <c r="A2545" s="0" t="n">
        <v>18</v>
      </c>
      <c r="B2545" s="0" t="n">
        <v>6900</v>
      </c>
      <c r="C2545" s="0" t="n">
        <v>3.7456</v>
      </c>
      <c r="D2545" s="0" t="n">
        <v>0.93008</v>
      </c>
      <c r="E2545" s="0" t="n">
        <f aca="false">IFERROR((C2545-D2545)/C2545/'Project Inputs and Calcs'!$E$11,0)</f>
        <v>0.0250562437704685</v>
      </c>
    </row>
    <row r="2546" customFormat="false" ht="15" hidden="false" customHeight="false" outlineLevel="0" collapsed="false">
      <c r="A2546" s="0" t="n">
        <v>18</v>
      </c>
      <c r="B2546" s="0" t="n">
        <v>7000</v>
      </c>
      <c r="C2546" s="0" t="n">
        <v>3.8734</v>
      </c>
      <c r="D2546" s="0" t="n">
        <v>0.97103</v>
      </c>
      <c r="E2546" s="0" t="n">
        <f aca="false">IFERROR((C2546-D2546)/C2546/'Project Inputs and Calcs'!$E$11,0)</f>
        <v>0.0249769367136538</v>
      </c>
    </row>
    <row r="2547" customFormat="false" ht="15" hidden="false" customHeight="false" outlineLevel="0" collapsed="false">
      <c r="A2547" s="0" t="n">
        <v>18</v>
      </c>
      <c r="B2547" s="0" t="n">
        <v>7100</v>
      </c>
      <c r="C2547" s="0" t="n">
        <v>4.0027</v>
      </c>
      <c r="D2547" s="0" t="n">
        <v>1.0129</v>
      </c>
      <c r="E2547" s="0" t="n">
        <f aca="false">IFERROR((C2547-D2547)/C2547/'Project Inputs and Calcs'!$E$11,0)</f>
        <v>0.0248981937192395</v>
      </c>
    </row>
    <row r="2548" customFormat="false" ht="15" hidden="false" customHeight="false" outlineLevel="0" collapsed="false">
      <c r="A2548" s="0" t="n">
        <v>18</v>
      </c>
      <c r="B2548" s="0" t="n">
        <v>7200</v>
      </c>
      <c r="C2548" s="0" t="n">
        <v>4.1336</v>
      </c>
      <c r="D2548" s="0" t="n">
        <v>1.0558</v>
      </c>
      <c r="E2548" s="0" t="n">
        <f aca="false">IFERROR((C2548-D2548)/C2548/'Project Inputs and Calcs'!$E$11,0)</f>
        <v>0.0248193664924844</v>
      </c>
    </row>
    <row r="2549" customFormat="false" ht="15" hidden="false" customHeight="false" outlineLevel="0" collapsed="false">
      <c r="A2549" s="0" t="n">
        <v>18</v>
      </c>
      <c r="B2549" s="0" t="n">
        <v>7300</v>
      </c>
      <c r="C2549" s="0" t="n">
        <v>4.2659</v>
      </c>
      <c r="D2549" s="0" t="n">
        <v>1.0997</v>
      </c>
      <c r="E2549" s="0" t="n">
        <f aca="false">IFERROR((C2549-D2549)/C2549/'Project Inputs and Calcs'!$E$11,0)</f>
        <v>0.0247403830375771</v>
      </c>
    </row>
    <row r="2550" customFormat="false" ht="15" hidden="false" customHeight="false" outlineLevel="0" collapsed="false">
      <c r="A2550" s="0" t="n">
        <v>18</v>
      </c>
      <c r="B2550" s="0" t="n">
        <v>7400</v>
      </c>
      <c r="C2550" s="0" t="n">
        <v>4.3989</v>
      </c>
      <c r="D2550" s="0" t="n">
        <v>1.1449</v>
      </c>
      <c r="E2550" s="0" t="n">
        <f aca="false">IFERROR((C2550-D2550)/C2550/'Project Inputs and Calcs'!$E$11,0)</f>
        <v>0.024657679571408</v>
      </c>
    </row>
    <row r="2551" customFormat="false" ht="15" hidden="false" customHeight="false" outlineLevel="0" collapsed="false">
      <c r="A2551" s="0" t="n">
        <v>18</v>
      </c>
      <c r="B2551" s="0" t="n">
        <v>7500</v>
      </c>
      <c r="C2551" s="0" t="n">
        <v>4.5348</v>
      </c>
      <c r="D2551" s="0" t="n">
        <v>1.1905</v>
      </c>
      <c r="E2551" s="0" t="n">
        <f aca="false">IFERROR((C2551-D2551)/C2551/'Project Inputs and Calcs'!$E$11,0)</f>
        <v>0.0245824880185822</v>
      </c>
    </row>
    <row r="2552" customFormat="false" ht="15" hidden="false" customHeight="false" outlineLevel="0" collapsed="false">
      <c r="A2552" s="0" t="n">
        <v>18</v>
      </c>
      <c r="B2552" s="0" t="n">
        <v>7600</v>
      </c>
      <c r="C2552" s="0" t="n">
        <v>4.6712</v>
      </c>
      <c r="D2552" s="0" t="n">
        <v>1.2373</v>
      </c>
      <c r="E2552" s="0" t="n">
        <f aca="false">IFERROR((C2552-D2552)/C2552/'Project Inputs and Calcs'!$E$11,0)</f>
        <v>0.0245040532054576</v>
      </c>
    </row>
    <row r="2553" customFormat="false" ht="15" hidden="false" customHeight="false" outlineLevel="0" collapsed="false">
      <c r="A2553" s="0" t="n">
        <v>18</v>
      </c>
      <c r="B2553" s="0" t="n">
        <v>7700</v>
      </c>
      <c r="C2553" s="0" t="n">
        <v>4.8091</v>
      </c>
      <c r="D2553" s="0" t="n">
        <v>1.2852</v>
      </c>
      <c r="E2553" s="0" t="n">
        <f aca="false">IFERROR((C2553-D2553)/C2553/'Project Inputs and Calcs'!$E$11,0)</f>
        <v>0.0244252216284405</v>
      </c>
    </row>
    <row r="2554" customFormat="false" ht="15" hidden="false" customHeight="false" outlineLevel="0" collapsed="false">
      <c r="A2554" s="0" t="n">
        <v>18</v>
      </c>
      <c r="B2554" s="0" t="n">
        <v>7800</v>
      </c>
      <c r="C2554" s="0" t="n">
        <v>4.9484</v>
      </c>
      <c r="D2554" s="0" t="n">
        <v>1.3341</v>
      </c>
      <c r="E2554" s="0" t="n">
        <f aca="false">IFERROR((C2554-D2554)/C2554/'Project Inputs and Calcs'!$E$11,0)</f>
        <v>0.0243465901436154</v>
      </c>
    </row>
    <row r="2555" customFormat="false" ht="15" hidden="false" customHeight="false" outlineLevel="0" collapsed="false">
      <c r="A2555" s="0" t="n">
        <v>18</v>
      </c>
      <c r="B2555" s="0" t="n">
        <v>7900</v>
      </c>
      <c r="C2555" s="0" t="n">
        <v>5.0889</v>
      </c>
      <c r="D2555" s="0" t="n">
        <v>1.3839</v>
      </c>
      <c r="E2555" s="0" t="n">
        <f aca="false">IFERROR((C2555-D2555)/C2555/'Project Inputs and Calcs'!$E$11,0)</f>
        <v>0.0242685059639608</v>
      </c>
    </row>
    <row r="2556" customFormat="false" ht="15" hidden="false" customHeight="false" outlineLevel="0" collapsed="false">
      <c r="A2556" s="0" t="n">
        <v>18</v>
      </c>
      <c r="B2556" s="0" t="n">
        <v>8000</v>
      </c>
      <c r="C2556" s="0" t="n">
        <v>5.2308</v>
      </c>
      <c r="D2556" s="0" t="n">
        <v>1.4347</v>
      </c>
      <c r="E2556" s="0" t="n">
        <f aca="false">IFERROR((C2556-D2556)/C2556/'Project Inputs and Calcs'!$E$11,0)</f>
        <v>0.0241906910351508</v>
      </c>
    </row>
    <row r="2557" customFormat="false" ht="15" hidden="false" customHeight="false" outlineLevel="0" collapsed="false">
      <c r="A2557" s="0" t="n">
        <v>18</v>
      </c>
      <c r="B2557" s="0" t="n">
        <v>8100</v>
      </c>
      <c r="C2557" s="0" t="n">
        <v>5.3739</v>
      </c>
      <c r="D2557" s="0" t="n">
        <v>1.4865</v>
      </c>
      <c r="E2557" s="0" t="n">
        <f aca="false">IFERROR((C2557-D2557)/C2557/'Project Inputs and Calcs'!$E$11,0)</f>
        <v>0.0241128416978358</v>
      </c>
    </row>
    <row r="2558" customFormat="false" ht="15" hidden="false" customHeight="false" outlineLevel="0" collapsed="false">
      <c r="A2558" s="0" t="n">
        <v>18</v>
      </c>
      <c r="B2558" s="0" t="n">
        <v>8200</v>
      </c>
      <c r="C2558" s="0" t="n">
        <v>5.5183</v>
      </c>
      <c r="D2558" s="0" t="n">
        <v>1.5394</v>
      </c>
      <c r="E2558" s="0" t="n">
        <f aca="false">IFERROR((C2558-D2558)/C2558/'Project Inputs and Calcs'!$E$11,0)</f>
        <v>0.0240345758657558</v>
      </c>
    </row>
    <row r="2559" customFormat="false" ht="15" hidden="false" customHeight="false" outlineLevel="0" collapsed="false">
      <c r="A2559" s="0" t="n">
        <v>18</v>
      </c>
      <c r="B2559" s="0" t="n">
        <v>8300</v>
      </c>
      <c r="C2559" s="0" t="n">
        <v>5.6639</v>
      </c>
      <c r="D2559" s="0" t="n">
        <v>1.5932</v>
      </c>
      <c r="E2559" s="0" t="n">
        <f aca="false">IFERROR((C2559-D2559)/C2559/'Project Inputs and Calcs'!$E$11,0)</f>
        <v>0.0239569907660799</v>
      </c>
    </row>
    <row r="2560" customFormat="false" ht="15" hidden="false" customHeight="false" outlineLevel="0" collapsed="false">
      <c r="A2560" s="0" t="n">
        <v>18</v>
      </c>
      <c r="B2560" s="0" t="n">
        <v>8400</v>
      </c>
      <c r="C2560" s="0" t="n">
        <v>5.8106</v>
      </c>
      <c r="D2560" s="0" t="n">
        <v>1.648</v>
      </c>
      <c r="E2560" s="0" t="n">
        <f aca="false">IFERROR((C2560-D2560)/C2560/'Project Inputs and Calcs'!$E$11,0)</f>
        <v>0.0238793469406487</v>
      </c>
    </row>
    <row r="2561" customFormat="false" ht="15" hidden="false" customHeight="false" outlineLevel="0" collapsed="false">
      <c r="A2561" s="0" t="n">
        <v>18</v>
      </c>
      <c r="B2561" s="0" t="n">
        <v>8500</v>
      </c>
      <c r="C2561" s="0" t="n">
        <v>5.9585</v>
      </c>
      <c r="D2561" s="0" t="n">
        <v>1.7039</v>
      </c>
      <c r="E2561" s="0" t="n">
        <f aca="false">IFERROR((C2561-D2561)/C2561/'Project Inputs and Calcs'!$E$11,0)</f>
        <v>0.0238012922715449</v>
      </c>
    </row>
    <row r="2562" customFormat="false" ht="15" hidden="false" customHeight="false" outlineLevel="0" collapsed="false">
      <c r="A2562" s="0" t="n">
        <v>18</v>
      </c>
      <c r="B2562" s="0" t="n">
        <v>8600</v>
      </c>
      <c r="C2562" s="0" t="n">
        <v>6.1077</v>
      </c>
      <c r="D2562" s="0" t="n">
        <v>1.7607</v>
      </c>
      <c r="E2562" s="0" t="n">
        <f aca="false">IFERROR((C2562-D2562)/C2562/'Project Inputs and Calcs'!$E$11,0)</f>
        <v>0.0237241514809175</v>
      </c>
    </row>
    <row r="2563" customFormat="false" ht="15" hidden="false" customHeight="false" outlineLevel="0" collapsed="false">
      <c r="A2563" s="0" t="n">
        <v>18</v>
      </c>
      <c r="B2563" s="0" t="n">
        <v>8700</v>
      </c>
      <c r="C2563" s="0" t="n">
        <v>6.2578</v>
      </c>
      <c r="D2563" s="0" t="n">
        <v>1.8185</v>
      </c>
      <c r="E2563" s="0" t="n">
        <f aca="false">IFERROR((C2563-D2563)/C2563/'Project Inputs and Calcs'!$E$11,0)</f>
        <v>0.023646755515783</v>
      </c>
    </row>
    <row r="2564" customFormat="false" ht="15" hidden="false" customHeight="false" outlineLevel="0" collapsed="false">
      <c r="A2564" s="0" t="n">
        <v>18</v>
      </c>
      <c r="B2564" s="0" t="n">
        <v>8800</v>
      </c>
      <c r="C2564" s="0" t="n">
        <v>6.4092</v>
      </c>
      <c r="D2564" s="0" t="n">
        <v>1.8774</v>
      </c>
      <c r="E2564" s="0" t="n">
        <f aca="false">IFERROR((C2564-D2564)/C2564/'Project Inputs and Calcs'!$E$11,0)</f>
        <v>0.0235692442114461</v>
      </c>
    </row>
    <row r="2565" customFormat="false" ht="15" hidden="false" customHeight="false" outlineLevel="0" collapsed="false">
      <c r="A2565" s="0" t="n">
        <v>18</v>
      </c>
      <c r="B2565" s="0" t="n">
        <v>8900</v>
      </c>
      <c r="C2565" s="0" t="n">
        <v>6.5616</v>
      </c>
      <c r="D2565" s="0" t="n">
        <v>1.9372</v>
      </c>
      <c r="E2565" s="0" t="n">
        <f aca="false">IFERROR((C2565-D2565)/C2565/'Project Inputs and Calcs'!$E$11,0)</f>
        <v>0.02349223766561</v>
      </c>
    </row>
    <row r="2566" customFormat="false" ht="15" hidden="false" customHeight="false" outlineLevel="0" collapsed="false">
      <c r="A2566" s="0" t="n">
        <v>18</v>
      </c>
      <c r="B2566" s="0" t="n">
        <v>9000</v>
      </c>
      <c r="C2566" s="0" t="n">
        <v>6.715</v>
      </c>
      <c r="D2566" s="0" t="n">
        <v>1.998</v>
      </c>
      <c r="E2566" s="0" t="n">
        <f aca="false">IFERROR((C2566-D2566)/C2566/'Project Inputs and Calcs'!$E$11,0)</f>
        <v>0.0234152395135269</v>
      </c>
    </row>
    <row r="2567" customFormat="false" ht="15" hidden="false" customHeight="false" outlineLevel="0" collapsed="false">
      <c r="A2567" s="0" t="n">
        <v>18</v>
      </c>
      <c r="B2567" s="0" t="n">
        <v>9100</v>
      </c>
      <c r="C2567" s="0" t="n">
        <v>6.8695</v>
      </c>
      <c r="D2567" s="0" t="n">
        <v>2.0598</v>
      </c>
      <c r="E2567" s="0" t="n">
        <f aca="false">IFERROR((C2567-D2567)/C2567/'Project Inputs and Calcs'!$E$11,0)</f>
        <v>0.0233384283184123</v>
      </c>
    </row>
    <row r="2568" customFormat="false" ht="15" hidden="false" customHeight="false" outlineLevel="0" collapsed="false">
      <c r="A2568" s="0" t="n">
        <v>18</v>
      </c>
      <c r="B2568" s="0" t="n">
        <v>9200</v>
      </c>
      <c r="C2568" s="0" t="n">
        <v>7.025</v>
      </c>
      <c r="D2568" s="0" t="n">
        <v>2.1227</v>
      </c>
      <c r="E2568" s="0" t="n">
        <f aca="false">IFERROR((C2568-D2568)/C2568/'Project Inputs and Calcs'!$E$11,0)</f>
        <v>0.0232612099644128</v>
      </c>
    </row>
    <row r="2569" customFormat="false" ht="15" hidden="false" customHeight="false" outlineLevel="0" collapsed="false">
      <c r="A2569" s="0" t="n">
        <v>18</v>
      </c>
      <c r="B2569" s="0" t="n">
        <v>9300</v>
      </c>
      <c r="C2569" s="0" t="n">
        <v>7.1815</v>
      </c>
      <c r="D2569" s="0" t="n">
        <v>2.1864</v>
      </c>
      <c r="E2569" s="0" t="n">
        <f aca="false">IFERROR((C2569-D2569)/C2569/'Project Inputs and Calcs'!$E$11,0)</f>
        <v>0.0231850356239411</v>
      </c>
    </row>
    <row r="2570" customFormat="false" ht="15" hidden="false" customHeight="false" outlineLevel="0" collapsed="false">
      <c r="A2570" s="0" t="n">
        <v>18</v>
      </c>
      <c r="B2570" s="0" t="n">
        <v>9400</v>
      </c>
      <c r="C2570" s="0" t="n">
        <v>7.3389</v>
      </c>
      <c r="D2570" s="0" t="n">
        <v>2.2513</v>
      </c>
      <c r="E2570" s="0" t="n">
        <f aca="false">IFERROR((C2570-D2570)/C2570/'Project Inputs and Calcs'!$E$11,0)</f>
        <v>0.0231079135383595</v>
      </c>
    </row>
    <row r="2571" customFormat="false" ht="15" hidden="false" customHeight="false" outlineLevel="0" collapsed="false">
      <c r="A2571" s="0" t="n">
        <v>18</v>
      </c>
      <c r="B2571" s="0" t="n">
        <v>9500</v>
      </c>
      <c r="C2571" s="0" t="n">
        <v>7.4972</v>
      </c>
      <c r="D2571" s="0" t="n">
        <v>2.3171</v>
      </c>
      <c r="E2571" s="0" t="n">
        <f aca="false">IFERROR((C2571-D2571)/C2571/'Project Inputs and Calcs'!$E$11,0)</f>
        <v>0.0230312650056021</v>
      </c>
    </row>
    <row r="2572" customFormat="false" ht="15" hidden="false" customHeight="false" outlineLevel="0" collapsed="false">
      <c r="A2572" s="0" t="n">
        <v>18</v>
      </c>
      <c r="B2572" s="0" t="n">
        <v>9600</v>
      </c>
      <c r="C2572" s="0" t="n">
        <v>7.6566</v>
      </c>
      <c r="D2572" s="0" t="n">
        <v>2.3839</v>
      </c>
      <c r="E2572" s="0" t="n">
        <f aca="false">IFERROR((C2572-D2572)/C2572/'Project Inputs and Calcs'!$E$11,0)</f>
        <v>0.0229549234211878</v>
      </c>
    </row>
    <row r="2573" customFormat="false" ht="15" hidden="false" customHeight="false" outlineLevel="0" collapsed="false">
      <c r="A2573" s="0" t="n">
        <v>18</v>
      </c>
      <c r="B2573" s="0" t="n">
        <v>9700</v>
      </c>
      <c r="C2573" s="0" t="n">
        <v>7.8168</v>
      </c>
      <c r="D2573" s="0" t="n">
        <v>2.4517</v>
      </c>
      <c r="E2573" s="0" t="n">
        <f aca="false">IFERROR((C2573-D2573)/C2573/'Project Inputs and Calcs'!$E$11,0)</f>
        <v>0.0228785010063794</v>
      </c>
    </row>
    <row r="2574" customFormat="false" ht="15" hidden="false" customHeight="false" outlineLevel="0" collapsed="false">
      <c r="A2574" s="0" t="n">
        <v>18</v>
      </c>
      <c r="B2574" s="0" t="n">
        <v>9800</v>
      </c>
      <c r="C2574" s="0" t="n">
        <v>7.9779</v>
      </c>
      <c r="D2574" s="0" t="n">
        <v>2.5205</v>
      </c>
      <c r="E2574" s="0" t="n">
        <f aca="false">IFERROR((C2574-D2574)/C2574/'Project Inputs and Calcs'!$E$11,0)</f>
        <v>0.0228021576271116</v>
      </c>
    </row>
    <row r="2575" customFormat="false" ht="15" hidden="false" customHeight="false" outlineLevel="0" collapsed="false">
      <c r="A2575" s="0" t="n">
        <v>18</v>
      </c>
      <c r="B2575" s="0" t="n">
        <v>9900</v>
      </c>
      <c r="C2575" s="0" t="n">
        <v>8.1399</v>
      </c>
      <c r="D2575" s="0" t="n">
        <v>2.5903</v>
      </c>
      <c r="E2575" s="0" t="n">
        <f aca="false">IFERROR((C2575-D2575)/C2575/'Project Inputs and Calcs'!$E$11,0)</f>
        <v>0.0227259139137663</v>
      </c>
    </row>
    <row r="2576" customFormat="false" ht="15" hidden="false" customHeight="false" outlineLevel="0" collapsed="false">
      <c r="A2576" s="0" t="n">
        <v>18</v>
      </c>
      <c r="B2576" s="0" t="n">
        <v>10000</v>
      </c>
      <c r="C2576" s="0" t="n">
        <v>8.3027</v>
      </c>
      <c r="D2576" s="0" t="n">
        <v>2.6611</v>
      </c>
      <c r="E2576" s="0" t="n">
        <f aca="false">IFERROR((C2576-D2576)/C2576/'Project Inputs and Calcs'!$E$11,0)</f>
        <v>0.022649660150714</v>
      </c>
    </row>
    <row r="2577" customFormat="false" ht="15" hidden="false" customHeight="false" outlineLevel="0" collapsed="false">
      <c r="A2577" s="0" t="n">
        <v>18</v>
      </c>
      <c r="B2577" s="0" t="n">
        <v>10100</v>
      </c>
      <c r="C2577" s="0" t="n">
        <v>8.4663</v>
      </c>
      <c r="D2577" s="0" t="n">
        <v>2.7328</v>
      </c>
      <c r="E2577" s="0" t="n">
        <f aca="false">IFERROR((C2577-D2577)/C2577/'Project Inputs and Calcs'!$E$11,0)</f>
        <v>0.0225738122517117</v>
      </c>
    </row>
    <row r="2578" customFormat="false" ht="15" hidden="false" customHeight="false" outlineLevel="0" collapsed="false">
      <c r="A2578" s="0" t="n">
        <v>18</v>
      </c>
      <c r="B2578" s="0" t="n">
        <v>10200</v>
      </c>
      <c r="C2578" s="0" t="n">
        <v>8.6307</v>
      </c>
      <c r="D2578" s="0" t="n">
        <v>2.8056</v>
      </c>
      <c r="E2578" s="0" t="n">
        <f aca="false">IFERROR((C2578-D2578)/C2578/'Project Inputs and Calcs'!$E$11,0)</f>
        <v>0.0224975957917666</v>
      </c>
    </row>
    <row r="2579" customFormat="false" ht="15" hidden="false" customHeight="false" outlineLevel="0" collapsed="false">
      <c r="A2579" s="0" t="n">
        <v>18</v>
      </c>
      <c r="B2579" s="0" t="n">
        <v>10300</v>
      </c>
      <c r="C2579" s="0" t="n">
        <v>8.7958</v>
      </c>
      <c r="D2579" s="0" t="n">
        <v>2.8793</v>
      </c>
      <c r="E2579" s="0" t="n">
        <f aca="false">IFERROR((C2579-D2579)/C2579/'Project Inputs and Calcs'!$E$11,0)</f>
        <v>0.0224216861077636</v>
      </c>
    </row>
    <row r="2580" customFormat="false" ht="15" hidden="false" customHeight="false" outlineLevel="0" collapsed="false">
      <c r="A2580" s="0" t="n">
        <v>18</v>
      </c>
      <c r="B2580" s="0" t="n">
        <v>10400</v>
      </c>
      <c r="C2580" s="0" t="n">
        <v>8.9618</v>
      </c>
      <c r="D2580" s="0" t="n">
        <v>2.9541</v>
      </c>
      <c r="E2580" s="0" t="n">
        <f aca="false">IFERROR((C2580-D2580)/C2580/'Project Inputs and Calcs'!$E$11,0)</f>
        <v>0.0223455853362792</v>
      </c>
    </row>
    <row r="2581" customFormat="false" ht="15" hidden="false" customHeight="false" outlineLevel="0" collapsed="false">
      <c r="A2581" s="0" t="n">
        <v>18</v>
      </c>
      <c r="B2581" s="0" t="n">
        <v>10500</v>
      </c>
      <c r="C2581" s="0" t="n">
        <v>9.1285</v>
      </c>
      <c r="D2581" s="0" t="n">
        <v>3.0297</v>
      </c>
      <c r="E2581" s="0" t="n">
        <f aca="false">IFERROR((C2581-D2581)/C2581/'Project Inputs and Calcs'!$E$11,0)</f>
        <v>0.0222701794745394</v>
      </c>
    </row>
    <row r="2582" customFormat="false" ht="15" hidden="false" customHeight="false" outlineLevel="0" collapsed="false">
      <c r="A2582" s="0" t="n">
        <v>18</v>
      </c>
      <c r="B2582" s="0" t="n">
        <v>10600</v>
      </c>
      <c r="C2582" s="0" t="n">
        <v>9.2958</v>
      </c>
      <c r="D2582" s="0" t="n">
        <v>3.1064</v>
      </c>
      <c r="E2582" s="0" t="n">
        <f aca="false">IFERROR((C2582-D2582)/C2582/'Project Inputs and Calcs'!$E$11,0)</f>
        <v>0.0221942526015333</v>
      </c>
    </row>
    <row r="2583" customFormat="false" ht="15" hidden="false" customHeight="false" outlineLevel="0" collapsed="false">
      <c r="A2583" s="0" t="n">
        <v>18</v>
      </c>
      <c r="B2583" s="0" t="n">
        <v>10700</v>
      </c>
      <c r="C2583" s="0" t="n">
        <v>9.464</v>
      </c>
      <c r="D2583" s="0" t="n">
        <v>3.1841</v>
      </c>
      <c r="E2583" s="0" t="n">
        <f aca="false">IFERROR((C2583-D2583)/C2583/'Project Inputs and Calcs'!$E$11,0)</f>
        <v>0.0221185545224007</v>
      </c>
    </row>
    <row r="2584" customFormat="false" ht="15" hidden="false" customHeight="false" outlineLevel="0" collapsed="false">
      <c r="A2584" s="0" t="n">
        <v>18</v>
      </c>
      <c r="B2584" s="0" t="n">
        <v>10800</v>
      </c>
      <c r="C2584" s="0" t="n">
        <v>9.6326</v>
      </c>
      <c r="D2584" s="0" t="n">
        <v>3.2628</v>
      </c>
      <c r="E2584" s="0" t="n">
        <f aca="false">IFERROR((C2584-D2584)/C2584/'Project Inputs and Calcs'!$E$11,0)</f>
        <v>0.022042508426247</v>
      </c>
    </row>
    <row r="2585" customFormat="false" ht="15" hidden="false" customHeight="false" outlineLevel="0" collapsed="false">
      <c r="A2585" s="0" t="n">
        <v>18</v>
      </c>
      <c r="B2585" s="0" t="n">
        <v>10900</v>
      </c>
      <c r="C2585" s="0" t="n">
        <v>9.802</v>
      </c>
      <c r="D2585" s="0" t="n">
        <v>3.3424</v>
      </c>
      <c r="E2585" s="0" t="n">
        <f aca="false">IFERROR((C2585-D2585)/C2585/'Project Inputs and Calcs'!$E$11,0)</f>
        <v>0.0219669455213222</v>
      </c>
    </row>
    <row r="2586" customFormat="false" ht="15" hidden="false" customHeight="false" outlineLevel="0" collapsed="false">
      <c r="A2586" s="0" t="n">
        <v>18</v>
      </c>
      <c r="B2586" s="0" t="n">
        <v>11000</v>
      </c>
      <c r="C2586" s="0" t="n">
        <v>9.972</v>
      </c>
      <c r="D2586" s="0" t="n">
        <v>3.423</v>
      </c>
      <c r="E2586" s="0" t="n">
        <f aca="false">IFERROR((C2586-D2586)/C2586/'Project Inputs and Calcs'!$E$11,0)</f>
        <v>0.0218912956277577</v>
      </c>
    </row>
    <row r="2587" customFormat="false" ht="15" hidden="false" customHeight="false" outlineLevel="0" collapsed="false">
      <c r="A2587" s="0" t="n">
        <v>18</v>
      </c>
      <c r="B2587" s="0" t="n">
        <v>11100</v>
      </c>
      <c r="C2587" s="0" t="n">
        <v>10.143</v>
      </c>
      <c r="D2587" s="0" t="n">
        <v>3.5046</v>
      </c>
      <c r="E2587" s="0" t="n">
        <f aca="false">IFERROR((C2587-D2587)/C2587/'Project Inputs and Calcs'!$E$11,0)</f>
        <v>0.0218160307601301</v>
      </c>
    </row>
    <row r="2588" customFormat="false" ht="15" hidden="false" customHeight="false" outlineLevel="0" collapsed="false">
      <c r="A2588" s="0" t="n">
        <v>18</v>
      </c>
      <c r="B2588" s="0" t="n">
        <v>11200</v>
      </c>
      <c r="C2588" s="0" t="n">
        <v>10.314</v>
      </c>
      <c r="D2588" s="0" t="n">
        <v>3.5871</v>
      </c>
      <c r="E2588" s="0" t="n">
        <f aca="false">IFERROR((C2588-D2588)/C2588/'Project Inputs and Calcs'!$E$11,0)</f>
        <v>0.0217403529183634</v>
      </c>
    </row>
    <row r="2589" customFormat="false" ht="15" hidden="false" customHeight="false" outlineLevel="0" collapsed="false">
      <c r="A2589" s="0" t="n">
        <v>18</v>
      </c>
      <c r="B2589" s="0" t="n">
        <v>11300</v>
      </c>
      <c r="C2589" s="0" t="n">
        <v>10.486</v>
      </c>
      <c r="D2589" s="0" t="n">
        <v>3.6706</v>
      </c>
      <c r="E2589" s="0" t="n">
        <f aca="false">IFERROR((C2589-D2589)/C2589/'Project Inputs and Calcs'!$E$11,0)</f>
        <v>0.0216650772458516</v>
      </c>
    </row>
    <row r="2590" customFormat="false" ht="15" hidden="false" customHeight="false" outlineLevel="0" collapsed="false">
      <c r="A2590" s="0" t="n">
        <v>18</v>
      </c>
      <c r="B2590" s="0" t="n">
        <v>11400</v>
      </c>
      <c r="C2590" s="0" t="n">
        <v>10.658</v>
      </c>
      <c r="D2590" s="0" t="n">
        <v>3.7551</v>
      </c>
      <c r="E2590" s="0" t="n">
        <f aca="false">IFERROR((C2590-D2590)/C2590/'Project Inputs and Calcs'!$E$11,0)</f>
        <v>0.021589103646713</v>
      </c>
    </row>
    <row r="2591" customFormat="false" ht="15" hidden="false" customHeight="false" outlineLevel="0" collapsed="false">
      <c r="A2591" s="0" t="n">
        <v>18</v>
      </c>
      <c r="B2591" s="0" t="n">
        <v>11500</v>
      </c>
      <c r="C2591" s="0" t="n">
        <v>10.831</v>
      </c>
      <c r="D2591" s="0" t="n">
        <v>3.8405</v>
      </c>
      <c r="E2591" s="0" t="n">
        <f aca="false">IFERROR((C2591-D2591)/C2591/'Project Inputs and Calcs'!$E$11,0)</f>
        <v>0.0215138645246669</v>
      </c>
    </row>
    <row r="2592" customFormat="false" ht="15" hidden="false" customHeight="false" outlineLevel="0" collapsed="false">
      <c r="A2592" s="0" t="n">
        <v>18</v>
      </c>
      <c r="B2592" s="0" t="n">
        <v>11600</v>
      </c>
      <c r="C2592" s="0" t="n">
        <v>11.004</v>
      </c>
      <c r="D2592" s="0" t="n">
        <v>3.9269</v>
      </c>
      <c r="E2592" s="0" t="n">
        <f aca="false">IFERROR((C2592-D2592)/C2592/'Project Inputs and Calcs'!$E$11,0)</f>
        <v>0.0214379619532291</v>
      </c>
    </row>
    <row r="2593" customFormat="false" ht="15" hidden="false" customHeight="false" outlineLevel="0" collapsed="false">
      <c r="A2593" s="0" t="n">
        <v>18</v>
      </c>
      <c r="B2593" s="0" t="n">
        <v>11700</v>
      </c>
      <c r="C2593" s="0" t="n">
        <v>11.178</v>
      </c>
      <c r="D2593" s="0" t="n">
        <v>4.0142</v>
      </c>
      <c r="E2593" s="0" t="n">
        <f aca="false">IFERROR((C2593-D2593)/C2593/'Project Inputs and Calcs'!$E$11,0)</f>
        <v>0.021362795968271</v>
      </c>
    </row>
    <row r="2594" customFormat="false" ht="15" hidden="false" customHeight="false" outlineLevel="0" collapsed="false">
      <c r="A2594" s="0" t="n">
        <v>18</v>
      </c>
      <c r="B2594" s="0" t="n">
        <v>11800</v>
      </c>
      <c r="C2594" s="0" t="n">
        <v>11.352</v>
      </c>
      <c r="D2594" s="0" t="n">
        <v>4.1026</v>
      </c>
      <c r="E2594" s="0" t="n">
        <f aca="false">IFERROR((C2594-D2594)/C2594/'Project Inputs and Calcs'!$E$11,0)</f>
        <v>0.0212867042518205</v>
      </c>
    </row>
    <row r="2595" customFormat="false" ht="15" hidden="false" customHeight="false" outlineLevel="0" collapsed="false">
      <c r="A2595" s="0" t="n">
        <v>18</v>
      </c>
      <c r="B2595" s="0" t="n">
        <v>11900</v>
      </c>
      <c r="C2595" s="0" t="n">
        <v>11.527</v>
      </c>
      <c r="D2595" s="0" t="n">
        <v>4.1919</v>
      </c>
      <c r="E2595" s="0" t="n">
        <f aca="false">IFERROR((C2595-D2595)/C2595/'Project Inputs and Calcs'!$E$11,0)</f>
        <v>0.0212113588386686</v>
      </c>
    </row>
    <row r="2596" customFormat="false" ht="15" hidden="false" customHeight="false" outlineLevel="0" collapsed="false">
      <c r="A2596" s="0" t="n">
        <v>18</v>
      </c>
      <c r="B2596" s="0" t="n">
        <v>12000</v>
      </c>
      <c r="C2596" s="0" t="n">
        <v>11.702</v>
      </c>
      <c r="D2596" s="0" t="n">
        <v>4.2821</v>
      </c>
      <c r="E2596" s="0" t="n">
        <f aca="false">IFERROR((C2596-D2596)/C2596/'Project Inputs and Calcs'!$E$11,0)</f>
        <v>0.0211357032985814</v>
      </c>
    </row>
    <row r="2597" customFormat="false" ht="15" hidden="false" customHeight="false" outlineLevel="0" collapsed="false">
      <c r="A2597" s="0" t="n">
        <v>18</v>
      </c>
      <c r="B2597" s="0" t="n">
        <v>12100</v>
      </c>
      <c r="C2597" s="0" t="n">
        <v>11.878</v>
      </c>
      <c r="D2597" s="0" t="n">
        <v>4.3732</v>
      </c>
      <c r="E2597" s="0" t="n">
        <f aca="false">IFERROR((C2597-D2597)/C2597/'Project Inputs and Calcs'!$E$11,0)</f>
        <v>0.0210607846438794</v>
      </c>
    </row>
    <row r="2598" customFormat="false" ht="15" hidden="false" customHeight="false" outlineLevel="0" collapsed="false">
      <c r="A2598" s="0" t="n">
        <v>18</v>
      </c>
      <c r="B2598" s="0" t="n">
        <v>12200</v>
      </c>
      <c r="C2598" s="0" t="n">
        <v>12.053</v>
      </c>
      <c r="D2598" s="0" t="n">
        <v>4.4654</v>
      </c>
      <c r="E2598" s="0" t="n">
        <f aca="false">IFERROR((C2598-D2598)/C2598/'Project Inputs and Calcs'!$E$11,0)</f>
        <v>0.0209839873890318</v>
      </c>
    </row>
    <row r="2599" customFormat="false" ht="15" hidden="false" customHeight="false" outlineLevel="0" collapsed="false">
      <c r="A2599" s="0" t="n">
        <v>18</v>
      </c>
      <c r="B2599" s="0" t="n">
        <v>12300</v>
      </c>
      <c r="C2599" s="0" t="n">
        <v>12.23</v>
      </c>
      <c r="D2599" s="0" t="n">
        <v>4.5585</v>
      </c>
      <c r="E2599" s="0" t="n">
        <f aca="false">IFERROR((C2599-D2599)/C2599/'Project Inputs and Calcs'!$E$11,0)</f>
        <v>0.0209089670209866</v>
      </c>
    </row>
    <row r="2600" customFormat="false" ht="15" hidden="false" customHeight="false" outlineLevel="0" collapsed="false">
      <c r="A2600" s="0" t="n">
        <v>18</v>
      </c>
      <c r="B2600" s="0" t="n">
        <v>12400</v>
      </c>
      <c r="C2600" s="0" t="n">
        <v>12.406</v>
      </c>
      <c r="D2600" s="0" t="n">
        <v>4.6524</v>
      </c>
      <c r="E2600" s="0" t="n">
        <f aca="false">IFERROR((C2600-D2600)/C2600/'Project Inputs and Calcs'!$E$11,0)</f>
        <v>0.0208329303025418</v>
      </c>
    </row>
    <row r="2601" customFormat="false" ht="15" hidden="false" customHeight="false" outlineLevel="0" collapsed="false">
      <c r="A2601" s="0" t="n">
        <v>18</v>
      </c>
      <c r="B2601" s="0" t="n">
        <v>12500</v>
      </c>
      <c r="C2601" s="0" t="n">
        <v>12.583</v>
      </c>
      <c r="D2601" s="0" t="n">
        <v>4.7472</v>
      </c>
      <c r="E2601" s="0" t="n">
        <f aca="false">IFERROR((C2601-D2601)/C2601/'Project Inputs and Calcs'!$E$11,0)</f>
        <v>0.0207576359638666</v>
      </c>
    </row>
    <row r="2602" customFormat="false" ht="15" hidden="false" customHeight="false" outlineLevel="0" collapsed="false">
      <c r="A2602" s="0" t="n">
        <v>18</v>
      </c>
      <c r="B2602" s="0" t="n">
        <v>12600</v>
      </c>
      <c r="C2602" s="0" t="n">
        <v>12.761</v>
      </c>
      <c r="D2602" s="0" t="n">
        <v>4.8433</v>
      </c>
      <c r="E2602" s="0" t="n">
        <f aca="false">IFERROR((C2602-D2602)/C2602/'Project Inputs and Calcs'!$E$11,0)</f>
        <v>0.0206820259645273</v>
      </c>
    </row>
    <row r="2603" customFormat="false" ht="15" hidden="false" customHeight="false" outlineLevel="0" collapsed="false">
      <c r="A2603" s="0" t="n">
        <v>18</v>
      </c>
      <c r="B2603" s="0" t="n">
        <v>12700</v>
      </c>
      <c r="C2603" s="0" t="n">
        <v>12.938</v>
      </c>
      <c r="D2603" s="0" t="n">
        <v>4.9401</v>
      </c>
      <c r="E2603" s="0" t="n">
        <f aca="false">IFERROR((C2603-D2603)/C2603/'Project Inputs and Calcs'!$E$11,0)</f>
        <v>0.0206057092801566</v>
      </c>
    </row>
    <row r="2604" customFormat="false" ht="15" hidden="false" customHeight="false" outlineLevel="0" collapsed="false">
      <c r="A2604" s="0" t="n">
        <v>18</v>
      </c>
      <c r="B2604" s="0" t="n">
        <v>12800</v>
      </c>
      <c r="C2604" s="0" t="n">
        <v>13.116</v>
      </c>
      <c r="D2604" s="0" t="n">
        <v>5.0378</v>
      </c>
      <c r="E2604" s="0" t="n">
        <f aca="false">IFERROR((C2604-D2604)/C2604/'Project Inputs and Calcs'!$E$11,0)</f>
        <v>0.0205301413032429</v>
      </c>
    </row>
    <row r="2605" customFormat="false" ht="15" hidden="false" customHeight="false" outlineLevel="0" collapsed="false">
      <c r="A2605" s="0" t="n">
        <v>18</v>
      </c>
      <c r="B2605" s="0" t="n">
        <v>12900</v>
      </c>
      <c r="C2605" s="0" t="n">
        <v>13.294</v>
      </c>
      <c r="D2605" s="0" t="n">
        <v>5.1365</v>
      </c>
      <c r="E2605" s="0" t="n">
        <f aca="false">IFERROR((C2605-D2605)/C2605/'Project Inputs and Calcs'!$E$11,0)</f>
        <v>0.0204540895642144</v>
      </c>
    </row>
    <row r="2606" customFormat="false" ht="15" hidden="false" customHeight="false" outlineLevel="0" collapsed="false">
      <c r="A2606" s="0" t="n">
        <v>18</v>
      </c>
      <c r="B2606" s="0" t="n">
        <v>13000</v>
      </c>
      <c r="C2606" s="0" t="n">
        <v>13.472</v>
      </c>
      <c r="D2606" s="0" t="n">
        <v>5.2361</v>
      </c>
      <c r="E2606" s="0" t="n">
        <f aca="false">IFERROR((C2606-D2606)/C2606/'Project Inputs and Calcs'!$E$11,0)</f>
        <v>0.0203778206650831</v>
      </c>
    </row>
    <row r="2607" customFormat="false" ht="15" hidden="false" customHeight="false" outlineLevel="0" collapsed="false">
      <c r="A2607" s="0" t="n">
        <v>18</v>
      </c>
      <c r="B2607" s="0" t="n">
        <v>13100</v>
      </c>
      <c r="C2607" s="0" t="n">
        <v>13.65</v>
      </c>
      <c r="D2607" s="0" t="n">
        <v>5.3367</v>
      </c>
      <c r="E2607" s="0" t="n">
        <f aca="false">IFERROR((C2607-D2607)/C2607/'Project Inputs and Calcs'!$E$11,0)</f>
        <v>0.0203010989010989</v>
      </c>
    </row>
    <row r="2608" customFormat="false" ht="15" hidden="false" customHeight="false" outlineLevel="0" collapsed="false">
      <c r="A2608" s="0" t="n">
        <v>18</v>
      </c>
      <c r="B2608" s="0" t="n">
        <v>13200</v>
      </c>
      <c r="C2608" s="0" t="n">
        <v>13.829</v>
      </c>
      <c r="D2608" s="0" t="n">
        <v>5.4381</v>
      </c>
      <c r="E2608" s="0" t="n">
        <f aca="false">IFERROR((C2608-D2608)/C2608/'Project Inputs and Calcs'!$E$11,0)</f>
        <v>0.0202253718032155</v>
      </c>
    </row>
    <row r="2609" customFormat="false" ht="15" hidden="false" customHeight="false" outlineLevel="0" collapsed="false">
      <c r="A2609" s="0" t="n">
        <v>18</v>
      </c>
      <c r="B2609" s="0" t="n">
        <v>13300</v>
      </c>
      <c r="C2609" s="0" t="n">
        <v>14.008</v>
      </c>
      <c r="D2609" s="0" t="n">
        <v>5.5405</v>
      </c>
      <c r="E2609" s="0" t="n">
        <f aca="false">IFERROR((C2609-D2609)/C2609/'Project Inputs and Calcs'!$E$11,0)</f>
        <v>0.0201492004568818</v>
      </c>
    </row>
    <row r="2610" customFormat="false" ht="15" hidden="false" customHeight="false" outlineLevel="0" collapsed="false">
      <c r="A2610" s="0" t="n">
        <v>18</v>
      </c>
      <c r="B2610" s="0" t="n">
        <v>13400</v>
      </c>
      <c r="C2610" s="0" t="n">
        <v>14.186</v>
      </c>
      <c r="D2610" s="0" t="n">
        <v>5.6439</v>
      </c>
      <c r="E2610" s="0" t="n">
        <f aca="false">IFERROR((C2610-D2610)/C2610/'Project Inputs and Calcs'!$E$11,0)</f>
        <v>0.0200716669016401</v>
      </c>
    </row>
    <row r="2611" customFormat="false" ht="15" hidden="false" customHeight="false" outlineLevel="0" collapsed="false">
      <c r="A2611" s="0" t="n">
        <v>18</v>
      </c>
      <c r="B2611" s="0" t="n">
        <v>13500</v>
      </c>
      <c r="C2611" s="0" t="n">
        <v>14.365</v>
      </c>
      <c r="D2611" s="0" t="n">
        <v>5.748</v>
      </c>
      <c r="E2611" s="0" t="n">
        <f aca="false">IFERROR((C2611-D2611)/C2611/'Project Inputs and Calcs'!$E$11,0)</f>
        <v>0.0199953590903817</v>
      </c>
    </row>
    <row r="2612" customFormat="false" ht="15" hidden="false" customHeight="false" outlineLevel="0" collapsed="false">
      <c r="A2612" s="0" t="n">
        <v>18</v>
      </c>
      <c r="B2612" s="0" t="n">
        <v>13600</v>
      </c>
      <c r="C2612" s="0" t="n">
        <v>14.544</v>
      </c>
      <c r="D2612" s="0" t="n">
        <v>5.8531</v>
      </c>
      <c r="E2612" s="0" t="n">
        <f aca="false">IFERROR((C2612-D2612)/C2612/'Project Inputs and Calcs'!$E$11,0)</f>
        <v>0.019918637697103</v>
      </c>
    </row>
    <row r="2613" customFormat="false" ht="15" hidden="false" customHeight="false" outlineLevel="0" collapsed="false">
      <c r="A2613" s="0" t="n">
        <v>18</v>
      </c>
      <c r="B2613" s="0" t="n">
        <v>13700</v>
      </c>
      <c r="C2613" s="0" t="n">
        <v>14.723</v>
      </c>
      <c r="D2613" s="0" t="n">
        <v>5.9592</v>
      </c>
      <c r="E2613" s="0" t="n">
        <f aca="false">IFERROR((C2613-D2613)/C2613/'Project Inputs and Calcs'!$E$11,0)</f>
        <v>0.0198415178066064</v>
      </c>
    </row>
    <row r="2614" customFormat="false" ht="15" hidden="false" customHeight="false" outlineLevel="0" collapsed="false">
      <c r="A2614" s="0" t="n">
        <v>18</v>
      </c>
      <c r="B2614" s="0" t="n">
        <v>13800</v>
      </c>
      <c r="C2614" s="0" t="n">
        <v>14.903</v>
      </c>
      <c r="D2614" s="0" t="n">
        <v>6.0662</v>
      </c>
      <c r="E2614" s="0" t="n">
        <f aca="false">IFERROR((C2614-D2614)/C2614/'Project Inputs and Calcs'!$E$11,0)</f>
        <v>0.0197651479567872</v>
      </c>
    </row>
    <row r="2615" customFormat="false" ht="15" hidden="false" customHeight="false" outlineLevel="0" collapsed="false">
      <c r="A2615" s="0" t="n">
        <v>18</v>
      </c>
      <c r="B2615" s="0" t="n">
        <v>13900</v>
      </c>
      <c r="C2615" s="0" t="n">
        <v>15.082</v>
      </c>
      <c r="D2615" s="0" t="n">
        <v>6.174</v>
      </c>
      <c r="E2615" s="0" t="n">
        <f aca="false">IFERROR((C2615-D2615)/C2615/'Project Inputs and Calcs'!$E$11,0)</f>
        <v>0.0196879282146488</v>
      </c>
    </row>
    <row r="2616" customFormat="false" ht="15" hidden="false" customHeight="false" outlineLevel="0" collapsed="false">
      <c r="A2616" s="0" t="n">
        <v>18</v>
      </c>
      <c r="B2616" s="0" t="n">
        <v>14000</v>
      </c>
      <c r="C2616" s="0" t="n">
        <v>15.261</v>
      </c>
      <c r="D2616" s="0" t="n">
        <v>6.2828</v>
      </c>
      <c r="E2616" s="0" t="n">
        <f aca="false">IFERROR((C2616-D2616)/C2616/'Project Inputs and Calcs'!$E$11,0)</f>
        <v>0.0196103357141297</v>
      </c>
    </row>
    <row r="2617" customFormat="false" ht="15" hidden="false" customHeight="false" outlineLevel="0" collapsed="false">
      <c r="A2617" s="0" t="n">
        <v>18</v>
      </c>
      <c r="B2617" s="0" t="n">
        <v>14100</v>
      </c>
      <c r="C2617" s="0" t="n">
        <v>15.44</v>
      </c>
      <c r="D2617" s="0" t="n">
        <v>6.3925</v>
      </c>
      <c r="E2617" s="0" t="n">
        <f aca="false">IFERROR((C2617-D2617)/C2617/'Project Inputs and Calcs'!$E$11,0)</f>
        <v>0.0195325993091537</v>
      </c>
    </row>
    <row r="2618" customFormat="false" ht="15" hidden="false" customHeight="false" outlineLevel="0" collapsed="false">
      <c r="A2618" s="0" t="n">
        <v>18</v>
      </c>
      <c r="B2618" s="0" t="n">
        <v>14200</v>
      </c>
      <c r="C2618" s="0" t="n">
        <v>15.619</v>
      </c>
      <c r="D2618" s="0" t="n">
        <v>6.503</v>
      </c>
      <c r="E2618" s="0" t="n">
        <f aca="false">IFERROR((C2618-D2618)/C2618/'Project Inputs and Calcs'!$E$11,0)</f>
        <v>0.0194549373626139</v>
      </c>
    </row>
    <row r="2619" customFormat="false" ht="15" hidden="false" customHeight="false" outlineLevel="0" collapsed="false">
      <c r="A2619" s="0" t="n">
        <v>18</v>
      </c>
      <c r="B2619" s="0" t="n">
        <v>14300</v>
      </c>
      <c r="C2619" s="0" t="n">
        <v>15.798</v>
      </c>
      <c r="D2619" s="0" t="n">
        <v>6.6145</v>
      </c>
      <c r="E2619" s="0" t="n">
        <f aca="false">IFERROR((C2619-D2619)/C2619/'Project Inputs and Calcs'!$E$11,0)</f>
        <v>0.0193769253492003</v>
      </c>
    </row>
    <row r="2620" customFormat="false" ht="15" hidden="false" customHeight="false" outlineLevel="0" collapsed="false">
      <c r="A2620" s="0" t="n">
        <v>18</v>
      </c>
      <c r="B2620" s="0" t="n">
        <v>14400</v>
      </c>
      <c r="C2620" s="0" t="n">
        <v>15.977</v>
      </c>
      <c r="D2620" s="0" t="n">
        <v>6.7268</v>
      </c>
      <c r="E2620" s="0" t="n">
        <f aca="false">IFERROR((C2620-D2620)/C2620/'Project Inputs and Calcs'!$E$11,0)</f>
        <v>0.0192989923014333</v>
      </c>
    </row>
    <row r="2621" customFormat="false" ht="15" hidden="false" customHeight="false" outlineLevel="0" collapsed="false">
      <c r="A2621" s="0" t="n">
        <v>18</v>
      </c>
      <c r="B2621" s="0" t="n">
        <v>14500</v>
      </c>
      <c r="C2621" s="0" t="n">
        <v>16.156</v>
      </c>
      <c r="D2621" s="0" t="n">
        <v>6.8401</v>
      </c>
      <c r="E2621" s="0" t="n">
        <f aca="false">IFERROR((C2621-D2621)/C2621/'Project Inputs and Calcs'!$E$11,0)</f>
        <v>0.0192207229512256</v>
      </c>
    </row>
    <row r="2622" customFormat="false" ht="15" hidden="false" customHeight="false" outlineLevel="0" collapsed="false">
      <c r="A2622" s="0" t="n">
        <v>18</v>
      </c>
      <c r="B2622" s="0" t="n">
        <v>14600</v>
      </c>
      <c r="C2622" s="0" t="n">
        <v>16.334</v>
      </c>
      <c r="D2622" s="0" t="n">
        <v>6.9542</v>
      </c>
      <c r="E2622" s="0" t="n">
        <f aca="false">IFERROR((C2622-D2622)/C2622/'Project Inputs and Calcs'!$E$11,0)</f>
        <v>0.0191416676870332</v>
      </c>
    </row>
    <row r="2623" customFormat="false" ht="15" hidden="false" customHeight="false" outlineLevel="0" collapsed="false">
      <c r="A2623" s="0" t="n">
        <v>18</v>
      </c>
      <c r="B2623" s="0" t="n">
        <v>14700</v>
      </c>
      <c r="C2623" s="0" t="n">
        <v>16.513</v>
      </c>
      <c r="D2623" s="0" t="n">
        <v>7.0691</v>
      </c>
      <c r="E2623" s="0" t="n">
        <f aca="false">IFERROR((C2623-D2623)/C2623/'Project Inputs and Calcs'!$E$11,0)</f>
        <v>0.0190635660792507</v>
      </c>
    </row>
    <row r="2624" customFormat="false" ht="15" hidden="false" customHeight="false" outlineLevel="0" collapsed="false">
      <c r="A2624" s="0" t="n">
        <v>18</v>
      </c>
      <c r="B2624" s="0" t="n">
        <v>14800</v>
      </c>
      <c r="C2624" s="0" t="n">
        <v>16.691</v>
      </c>
      <c r="D2624" s="0" t="n">
        <v>7.1851</v>
      </c>
      <c r="E2624" s="0" t="n">
        <f aca="false">IFERROR((C2624-D2624)/C2624/'Project Inputs and Calcs'!$E$11,0)</f>
        <v>0.0189840832384718</v>
      </c>
    </row>
    <row r="2625" customFormat="false" ht="15" hidden="false" customHeight="false" outlineLevel="0" collapsed="false">
      <c r="A2625" s="0" t="n">
        <v>18</v>
      </c>
      <c r="B2625" s="0" t="n">
        <v>14900</v>
      </c>
      <c r="C2625" s="0" t="n">
        <v>16.869</v>
      </c>
      <c r="D2625" s="0" t="n">
        <v>7.3019</v>
      </c>
      <c r="E2625" s="0" t="n">
        <f aca="false">IFERROR((C2625-D2625)/C2625/'Project Inputs and Calcs'!$E$11,0)</f>
        <v>0.0189046969786788</v>
      </c>
    </row>
    <row r="2626" customFormat="false" ht="15" hidden="false" customHeight="false" outlineLevel="0" collapsed="false">
      <c r="A2626" s="0" t="n">
        <v>18</v>
      </c>
      <c r="B2626" s="0" t="n">
        <v>15000</v>
      </c>
      <c r="C2626" s="0" t="n">
        <v>17.047</v>
      </c>
      <c r="D2626" s="0" t="n">
        <v>7.4196</v>
      </c>
      <c r="E2626" s="0" t="n">
        <f aca="false">IFERROR((C2626-D2626)/C2626/'Project Inputs and Calcs'!$E$11,0)</f>
        <v>0.0188252087366301</v>
      </c>
    </row>
    <row r="2627" customFormat="false" ht="15" hidden="false" customHeight="false" outlineLevel="0" collapsed="false">
      <c r="A2627" s="0" t="n">
        <v>18</v>
      </c>
      <c r="B2627" s="0" t="n">
        <v>15100</v>
      </c>
      <c r="C2627" s="0" t="n">
        <v>17.225</v>
      </c>
      <c r="D2627" s="0" t="n">
        <v>7.5381</v>
      </c>
      <c r="E2627" s="0" t="n">
        <f aca="false">IFERROR((C2627-D2627)/C2627/'Project Inputs and Calcs'!$E$11,0)</f>
        <v>0.0187458151910982</v>
      </c>
    </row>
    <row r="2628" customFormat="false" ht="15" hidden="false" customHeight="false" outlineLevel="0" collapsed="false">
      <c r="A2628" s="0" t="n">
        <v>18</v>
      </c>
      <c r="B2628" s="0" t="n">
        <v>15200</v>
      </c>
      <c r="C2628" s="0" t="n">
        <v>17.402</v>
      </c>
      <c r="D2628" s="0" t="n">
        <v>7.6575</v>
      </c>
      <c r="E2628" s="0" t="n">
        <f aca="false">IFERROR((C2628-D2628)/C2628/'Project Inputs and Calcs'!$E$11,0)</f>
        <v>0.0186654790637092</v>
      </c>
    </row>
    <row r="2629" customFormat="false" ht="15" hidden="false" customHeight="false" outlineLevel="0" collapsed="false">
      <c r="A2629" s="0" t="n">
        <v>18</v>
      </c>
      <c r="B2629" s="0" t="n">
        <v>15300</v>
      </c>
      <c r="C2629" s="0" t="n">
        <v>17.579</v>
      </c>
      <c r="D2629" s="0" t="n">
        <v>7.7778</v>
      </c>
      <c r="E2629" s="0" t="n">
        <f aca="false">IFERROR((C2629-D2629)/C2629/'Project Inputs and Calcs'!$E$11,0)</f>
        <v>0.0185850541365645</v>
      </c>
    </row>
    <row r="2630" customFormat="false" ht="15" hidden="false" customHeight="false" outlineLevel="0" collapsed="false">
      <c r="A2630" s="0" t="n">
        <v>18</v>
      </c>
      <c r="B2630" s="0" t="n">
        <v>15400</v>
      </c>
      <c r="C2630" s="0" t="n">
        <v>17.756</v>
      </c>
      <c r="D2630" s="0" t="n">
        <v>7.8989</v>
      </c>
      <c r="E2630" s="0" t="n">
        <f aca="false">IFERROR((C2630-D2630)/C2630/'Project Inputs and Calcs'!$E$11,0)</f>
        <v>0.0185047307952241</v>
      </c>
    </row>
    <row r="2631" customFormat="false" ht="15" hidden="false" customHeight="false" outlineLevel="0" collapsed="false">
      <c r="A2631" s="0" t="n">
        <v>18</v>
      </c>
      <c r="B2631" s="0" t="n">
        <v>15500</v>
      </c>
      <c r="C2631" s="0" t="n">
        <v>17.932</v>
      </c>
      <c r="D2631" s="0" t="n">
        <v>8.021</v>
      </c>
      <c r="E2631" s="0" t="n">
        <f aca="false">IFERROR((C2631-D2631)/C2631/'Project Inputs and Calcs'!$E$11,0)</f>
        <v>0.0184233028477954</v>
      </c>
    </row>
    <row r="2632" customFormat="false" ht="15" hidden="false" customHeight="false" outlineLevel="0" collapsed="false">
      <c r="A2632" s="0" t="n">
        <v>18</v>
      </c>
      <c r="B2632" s="0" t="n">
        <v>15600</v>
      </c>
      <c r="C2632" s="0" t="n">
        <v>18.108</v>
      </c>
      <c r="D2632" s="0" t="n">
        <v>8.1439</v>
      </c>
      <c r="E2632" s="0" t="n">
        <f aca="false">IFERROR((C2632-D2632)/C2632/'Project Inputs and Calcs'!$E$11,0)</f>
        <v>0.0183419851262794</v>
      </c>
    </row>
    <row r="2633" customFormat="false" ht="15" hidden="false" customHeight="false" outlineLevel="0" collapsed="false">
      <c r="A2633" s="0" t="n">
        <v>18</v>
      </c>
      <c r="B2633" s="0" t="n">
        <v>15700</v>
      </c>
      <c r="C2633" s="0" t="n">
        <v>18.283</v>
      </c>
      <c r="D2633" s="0" t="n">
        <v>8.2676</v>
      </c>
      <c r="E2633" s="0" t="n">
        <f aca="false">IFERROR((C2633-D2633)/C2633/'Project Inputs and Calcs'!$E$11,0)</f>
        <v>0.0182599500446681</v>
      </c>
    </row>
    <row r="2634" customFormat="false" ht="15" hidden="false" customHeight="false" outlineLevel="0" collapsed="false">
      <c r="A2634" s="0" t="n">
        <v>18</v>
      </c>
      <c r="B2634" s="0" t="n">
        <v>15800</v>
      </c>
      <c r="C2634" s="0" t="n">
        <v>18.458</v>
      </c>
      <c r="D2634" s="0" t="n">
        <v>8.3922</v>
      </c>
      <c r="E2634" s="0" t="n">
        <f aca="false">IFERROR((C2634-D2634)/C2634/'Project Inputs and Calcs'!$E$11,0)</f>
        <v>0.0181778451981074</v>
      </c>
    </row>
    <row r="2635" customFormat="false" ht="15" hidden="false" customHeight="false" outlineLevel="0" collapsed="false">
      <c r="A2635" s="0" t="n">
        <v>18</v>
      </c>
      <c r="B2635" s="0" t="n">
        <v>15900</v>
      </c>
      <c r="C2635" s="0" t="n">
        <v>18.633</v>
      </c>
      <c r="D2635" s="0" t="n">
        <v>8.5177</v>
      </c>
      <c r="E2635" s="0" t="n">
        <f aca="false">IFERROR((C2635-D2635)/C2635/'Project Inputs and Calcs'!$E$11,0)</f>
        <v>0.0180956725522818</v>
      </c>
    </row>
    <row r="2636" customFormat="false" ht="15" hidden="false" customHeight="false" outlineLevel="0" collapsed="false">
      <c r="A2636" s="0" t="n">
        <v>18</v>
      </c>
      <c r="B2636" s="0" t="n">
        <v>16000</v>
      </c>
      <c r="C2636" s="0" t="n">
        <v>18.807</v>
      </c>
      <c r="D2636" s="0" t="n">
        <v>8.644</v>
      </c>
      <c r="E2636" s="0" t="n">
        <f aca="false">IFERROR((C2636-D2636)/C2636/'Project Inputs and Calcs'!$E$11,0)</f>
        <v>0.0180127966537282</v>
      </c>
    </row>
    <row r="2637" customFormat="false" ht="15" hidden="false" customHeight="false" outlineLevel="0" collapsed="false">
      <c r="A2637" s="0" t="n">
        <v>18</v>
      </c>
      <c r="B2637" s="0" t="n">
        <v>16100</v>
      </c>
      <c r="C2637" s="0" t="n">
        <v>18.981</v>
      </c>
      <c r="D2637" s="0" t="n">
        <v>8.7711</v>
      </c>
      <c r="E2637" s="0" t="n">
        <f aca="false">IFERROR((C2637-D2637)/C2637/'Project Inputs and Calcs'!$E$11,0)</f>
        <v>0.0179300352984564</v>
      </c>
    </row>
    <row r="2638" customFormat="false" ht="15" hidden="false" customHeight="false" outlineLevel="0" collapsed="false">
      <c r="A2638" s="0" t="n">
        <v>18</v>
      </c>
      <c r="B2638" s="0" t="n">
        <v>16200</v>
      </c>
      <c r="C2638" s="0" t="n">
        <v>19.154</v>
      </c>
      <c r="D2638" s="0" t="n">
        <v>8.8993</v>
      </c>
      <c r="E2638" s="0" t="n">
        <f aca="false">IFERROR((C2638-D2638)/C2638/'Project Inputs and Calcs'!$E$11,0)</f>
        <v>0.0178460547840312</v>
      </c>
    </row>
    <row r="2639" customFormat="false" ht="15" hidden="false" customHeight="false" outlineLevel="0" collapsed="false">
      <c r="A2639" s="0" t="n">
        <v>18</v>
      </c>
      <c r="B2639" s="0" t="n">
        <v>16300</v>
      </c>
      <c r="C2639" s="0" t="n">
        <v>19.327</v>
      </c>
      <c r="D2639" s="0" t="n">
        <v>9.0282</v>
      </c>
      <c r="E2639" s="0" t="n">
        <f aca="false">IFERROR((C2639-D2639)/C2639/'Project Inputs and Calcs'!$E$11,0)</f>
        <v>0.0177623704316931</v>
      </c>
    </row>
    <row r="2640" customFormat="false" ht="15" hidden="false" customHeight="false" outlineLevel="0" collapsed="false">
      <c r="A2640" s="0" t="n">
        <v>18</v>
      </c>
      <c r="B2640" s="0" t="n">
        <v>16400</v>
      </c>
      <c r="C2640" s="0" t="n">
        <v>19.498</v>
      </c>
      <c r="D2640" s="0" t="n">
        <v>9.1579</v>
      </c>
      <c r="E2640" s="0" t="n">
        <f aca="false">IFERROR((C2640-D2640)/C2640/'Project Inputs and Calcs'!$E$11,0)</f>
        <v>0.0176771976612986</v>
      </c>
    </row>
    <row r="2641" customFormat="false" ht="15" hidden="false" customHeight="false" outlineLevel="0" collapsed="false">
      <c r="A2641" s="0" t="n">
        <v>18</v>
      </c>
      <c r="B2641" s="0" t="n">
        <v>16500</v>
      </c>
      <c r="C2641" s="0" t="n">
        <v>19.67</v>
      </c>
      <c r="D2641" s="0" t="n">
        <v>9.2885</v>
      </c>
      <c r="E2641" s="0" t="n">
        <f aca="false">IFERROR((C2641-D2641)/C2641/'Project Inputs and Calcs'!$E$11,0)</f>
        <v>0.0175927808845958</v>
      </c>
    </row>
    <row r="2642" customFormat="false" ht="15" hidden="false" customHeight="false" outlineLevel="0" collapsed="false">
      <c r="A2642" s="0" t="n">
        <v>18</v>
      </c>
      <c r="B2642" s="0" t="n">
        <v>16600</v>
      </c>
      <c r="C2642" s="0" t="n">
        <v>19.841</v>
      </c>
      <c r="D2642" s="0" t="n">
        <v>9.42</v>
      </c>
      <c r="E2642" s="0" t="n">
        <f aca="false">IFERROR((C2642-D2642)/C2642/'Project Inputs and Calcs'!$E$11,0)</f>
        <v>0.0175075181022462</v>
      </c>
    </row>
    <row r="2643" customFormat="false" ht="15" hidden="false" customHeight="false" outlineLevel="0" collapsed="false">
      <c r="A2643" s="0" t="n">
        <v>18</v>
      </c>
      <c r="B2643" s="0" t="n">
        <v>16700</v>
      </c>
      <c r="C2643" s="0" t="n">
        <v>20.011</v>
      </c>
      <c r="D2643" s="0" t="n">
        <v>9.5522</v>
      </c>
      <c r="E2643" s="0" t="n">
        <f aca="false">IFERROR((C2643-D2643)/C2643/'Project Inputs and Calcs'!$E$11,0)</f>
        <v>0.0174217513700798</v>
      </c>
    </row>
    <row r="2644" customFormat="false" ht="15" hidden="false" customHeight="false" outlineLevel="0" collapsed="false">
      <c r="A2644" s="0" t="n">
        <v>18</v>
      </c>
      <c r="B2644" s="0" t="n">
        <v>16800</v>
      </c>
      <c r="C2644" s="0" t="n">
        <v>20.18</v>
      </c>
      <c r="D2644" s="0" t="n">
        <v>9.6852</v>
      </c>
      <c r="E2644" s="0" t="n">
        <f aca="false">IFERROR((C2644-D2644)/C2644/'Project Inputs and Calcs'!$E$11,0)</f>
        <v>0.0173353154938883</v>
      </c>
    </row>
    <row r="2645" customFormat="false" ht="15" hidden="false" customHeight="false" outlineLevel="0" collapsed="false">
      <c r="A2645" s="0" t="n">
        <v>18</v>
      </c>
      <c r="B2645" s="0" t="n">
        <v>16900</v>
      </c>
      <c r="C2645" s="0" t="n">
        <v>20.349</v>
      </c>
      <c r="D2645" s="0" t="n">
        <v>9.8193</v>
      </c>
      <c r="E2645" s="0" t="n">
        <f aca="false">IFERROR((C2645-D2645)/C2645/'Project Inputs and Calcs'!$E$11,0)</f>
        <v>0.0172485134404639</v>
      </c>
    </row>
    <row r="2646" customFormat="false" ht="15" hidden="false" customHeight="false" outlineLevel="0" collapsed="false">
      <c r="A2646" s="0" t="n">
        <v>18</v>
      </c>
      <c r="B2646" s="0" t="n">
        <v>17000</v>
      </c>
      <c r="C2646" s="0" t="n">
        <v>20.516</v>
      </c>
      <c r="D2646" s="0" t="n">
        <v>9.9541</v>
      </c>
      <c r="E2646" s="0" t="n">
        <f aca="false">IFERROR((C2646-D2646)/C2646/'Project Inputs and Calcs'!$E$11,0)</f>
        <v>0.0171604276337168</v>
      </c>
    </row>
    <row r="2647" customFormat="false" ht="15" hidden="false" customHeight="false" outlineLevel="0" collapsed="false">
      <c r="A2647" s="0" t="n">
        <v>18</v>
      </c>
      <c r="B2647" s="0" t="n">
        <v>17100</v>
      </c>
      <c r="C2647" s="0" t="n">
        <v>20.683</v>
      </c>
      <c r="D2647" s="0" t="n">
        <v>10.09</v>
      </c>
      <c r="E2647" s="0" t="n">
        <f aca="false">IFERROR((C2647-D2647)/C2647/'Project Inputs and Calcs'!$E$11,0)</f>
        <v>0.0170719914905961</v>
      </c>
    </row>
    <row r="2648" customFormat="false" ht="15" hidden="false" customHeight="false" outlineLevel="0" collapsed="false">
      <c r="A2648" s="0" t="n">
        <v>18</v>
      </c>
      <c r="B2648" s="0" t="n">
        <v>17200</v>
      </c>
      <c r="C2648" s="0" t="n">
        <v>20.85</v>
      </c>
      <c r="D2648" s="0" t="n">
        <v>10.226</v>
      </c>
      <c r="E2648" s="0" t="n">
        <f aca="false">IFERROR((C2648-D2648)/C2648/'Project Inputs and Calcs'!$E$11,0)</f>
        <v>0.0169848121502798</v>
      </c>
    </row>
    <row r="2649" customFormat="false" ht="15" hidden="false" customHeight="false" outlineLevel="0" collapsed="false">
      <c r="A2649" s="0" t="n">
        <v>18</v>
      </c>
      <c r="B2649" s="0" t="n">
        <v>17300</v>
      </c>
      <c r="C2649" s="0" t="n">
        <v>21.015</v>
      </c>
      <c r="D2649" s="0" t="n">
        <v>10.363</v>
      </c>
      <c r="E2649" s="0" t="n">
        <f aca="false">IFERROR((C2649-D2649)/C2649/'Project Inputs and Calcs'!$E$11,0)</f>
        <v>0.0168958680307717</v>
      </c>
    </row>
    <row r="2650" customFormat="false" ht="15" hidden="false" customHeight="false" outlineLevel="0" collapsed="false">
      <c r="A2650" s="0" t="n">
        <v>18</v>
      </c>
      <c r="B2650" s="0" t="n">
        <v>17400</v>
      </c>
      <c r="C2650" s="0" t="n">
        <v>21.179</v>
      </c>
      <c r="D2650" s="0" t="n">
        <v>10.502</v>
      </c>
      <c r="E2650" s="0" t="n">
        <f aca="false">IFERROR((C2650-D2650)/C2650/'Project Inputs and Calcs'!$E$11,0)</f>
        <v>0.0168043816988526</v>
      </c>
    </row>
    <row r="2651" customFormat="false" ht="15" hidden="false" customHeight="false" outlineLevel="0" collapsed="false">
      <c r="A2651" s="0" t="n">
        <v>18</v>
      </c>
      <c r="B2651" s="0" t="n">
        <v>17500</v>
      </c>
      <c r="C2651" s="0" t="n">
        <v>21.343</v>
      </c>
      <c r="D2651" s="0" t="n">
        <v>10.641</v>
      </c>
      <c r="E2651" s="0" t="n">
        <f aca="false">IFERROR((C2651-D2651)/C2651/'Project Inputs and Calcs'!$E$11,0)</f>
        <v>0.0167143013322088</v>
      </c>
    </row>
    <row r="2652" customFormat="false" ht="15" hidden="false" customHeight="false" outlineLevel="0" collapsed="false">
      <c r="A2652" s="0" t="n">
        <v>18</v>
      </c>
      <c r="B2652" s="0" t="n">
        <v>17600</v>
      </c>
      <c r="C2652" s="0" t="n">
        <v>21.506</v>
      </c>
      <c r="D2652" s="0" t="n">
        <v>10.78</v>
      </c>
      <c r="E2652" s="0" t="n">
        <f aca="false">IFERROR((C2652-D2652)/C2652/'Project Inputs and Calcs'!$E$11,0)</f>
        <v>0.0166248178802815</v>
      </c>
    </row>
    <row r="2653" customFormat="false" ht="15" hidden="false" customHeight="false" outlineLevel="0" collapsed="false">
      <c r="A2653" s="0" t="n">
        <v>18</v>
      </c>
      <c r="B2653" s="0" t="n">
        <v>17700</v>
      </c>
      <c r="C2653" s="0" t="n">
        <v>21.667</v>
      </c>
      <c r="D2653" s="0" t="n">
        <v>10.921</v>
      </c>
      <c r="E2653" s="0" t="n">
        <f aca="false">IFERROR((C2653-D2653)/C2653/'Project Inputs and Calcs'!$E$11,0)</f>
        <v>0.0165320533530253</v>
      </c>
    </row>
    <row r="2654" customFormat="false" ht="15" hidden="false" customHeight="false" outlineLevel="0" collapsed="false">
      <c r="A2654" s="0" t="n">
        <v>18</v>
      </c>
      <c r="B2654" s="0" t="n">
        <v>17800</v>
      </c>
      <c r="C2654" s="0" t="n">
        <v>21.828</v>
      </c>
      <c r="D2654" s="0" t="n">
        <v>11.062</v>
      </c>
      <c r="E2654" s="0" t="n">
        <f aca="false">IFERROR((C2654-D2654)/C2654/'Project Inputs and Calcs'!$E$11,0)</f>
        <v>0.0164406572597887</v>
      </c>
    </row>
    <row r="2655" customFormat="false" ht="15" hidden="false" customHeight="false" outlineLevel="0" collapsed="false">
      <c r="A2655" s="0" t="n">
        <v>18</v>
      </c>
      <c r="B2655" s="0" t="n">
        <v>17900</v>
      </c>
      <c r="C2655" s="0" t="n">
        <v>21.988</v>
      </c>
      <c r="D2655" s="0" t="n">
        <v>11.205</v>
      </c>
      <c r="E2655" s="0" t="n">
        <f aca="false">IFERROR((C2655-D2655)/C2655/'Project Inputs and Calcs'!$E$11,0)</f>
        <v>0.016346795221636</v>
      </c>
    </row>
    <row r="2656" customFormat="false" ht="15" hidden="false" customHeight="false" outlineLevel="0" collapsed="false">
      <c r="A2656" s="0" t="n">
        <v>18</v>
      </c>
      <c r="B2656" s="0" t="n">
        <v>18000</v>
      </c>
      <c r="C2656" s="0" t="n">
        <v>22.146</v>
      </c>
      <c r="D2656" s="0" t="n">
        <v>11.348</v>
      </c>
      <c r="E2656" s="0" t="n">
        <f aca="false">IFERROR((C2656-D2656)/C2656/'Project Inputs and Calcs'!$E$11,0)</f>
        <v>0.0162527469219423</v>
      </c>
    </row>
    <row r="2657" customFormat="false" ht="15" hidden="false" customHeight="false" outlineLevel="0" collapsed="false">
      <c r="A2657" s="0" t="n">
        <v>18</v>
      </c>
      <c r="B2657" s="0" t="n">
        <v>18100</v>
      </c>
      <c r="C2657" s="0" t="n">
        <v>22.303</v>
      </c>
      <c r="D2657" s="0" t="n">
        <v>11.492</v>
      </c>
      <c r="E2657" s="0" t="n">
        <f aca="false">IFERROR((C2657-D2657)/C2657/'Project Inputs and Calcs'!$E$11,0)</f>
        <v>0.0161577665187045</v>
      </c>
    </row>
    <row r="2658" customFormat="false" ht="15" hidden="false" customHeight="false" outlineLevel="0" collapsed="false">
      <c r="A2658" s="0" t="n">
        <v>18</v>
      </c>
      <c r="B2658" s="0" t="n">
        <v>18200</v>
      </c>
      <c r="C2658" s="0" t="n">
        <v>22.46</v>
      </c>
      <c r="D2658" s="0" t="n">
        <v>11.636</v>
      </c>
      <c r="E2658" s="0" t="n">
        <f aca="false">IFERROR((C2658-D2658)/C2658/'Project Inputs and Calcs'!$E$11,0)</f>
        <v>0.0160641139804096</v>
      </c>
    </row>
    <row r="2659" customFormat="false" ht="15" hidden="false" customHeight="false" outlineLevel="0" collapsed="false">
      <c r="A2659" s="0" t="n">
        <v>18</v>
      </c>
      <c r="B2659" s="0" t="n">
        <v>18300</v>
      </c>
      <c r="C2659" s="0" t="n">
        <v>22.615</v>
      </c>
      <c r="D2659" s="0" t="n">
        <v>11.782</v>
      </c>
      <c r="E2659" s="0" t="n">
        <f aca="false">IFERROR((C2659-D2659)/C2659/'Project Inputs and Calcs'!$E$11,0)</f>
        <v>0.0159672783550741</v>
      </c>
    </row>
    <row r="2660" customFormat="false" ht="15" hidden="false" customHeight="false" outlineLevel="0" collapsed="false">
      <c r="A2660" s="0" t="n">
        <v>18</v>
      </c>
      <c r="B2660" s="0" t="n">
        <v>18400</v>
      </c>
      <c r="C2660" s="0" t="n">
        <v>22.769</v>
      </c>
      <c r="D2660" s="0" t="n">
        <v>11.928</v>
      </c>
      <c r="E2660" s="0" t="n">
        <f aca="false">IFERROR((C2660-D2660)/C2660/'Project Inputs and Calcs'!$E$11,0)</f>
        <v>0.0158709941880042</v>
      </c>
    </row>
    <row r="2661" customFormat="false" ht="15" hidden="false" customHeight="false" outlineLevel="0" collapsed="false">
      <c r="A2661" s="0" t="n">
        <v>18</v>
      </c>
      <c r="B2661" s="0" t="n">
        <v>18500</v>
      </c>
      <c r="C2661" s="0" t="n">
        <v>22.921</v>
      </c>
      <c r="D2661" s="0" t="n">
        <v>12.075</v>
      </c>
      <c r="E2661" s="0" t="n">
        <f aca="false">IFERROR((C2661-D2661)/C2661/'Project Inputs and Calcs'!$E$11,0)</f>
        <v>0.0157730174657883</v>
      </c>
    </row>
    <row r="2662" customFormat="false" ht="15" hidden="false" customHeight="false" outlineLevel="0" collapsed="false">
      <c r="A2662" s="0" t="n">
        <v>18</v>
      </c>
      <c r="B2662" s="0" t="n">
        <v>18600</v>
      </c>
      <c r="C2662" s="0" t="n">
        <v>23.072</v>
      </c>
      <c r="D2662" s="0" t="n">
        <v>12.223</v>
      </c>
      <c r="E2662" s="0" t="n">
        <f aca="false">IFERROR((C2662-D2662)/C2662/'Project Inputs and Calcs'!$E$11,0)</f>
        <v>0.0156741215903837</v>
      </c>
    </row>
    <row r="2663" customFormat="false" ht="15" hidden="false" customHeight="false" outlineLevel="0" collapsed="false">
      <c r="A2663" s="0" t="n">
        <v>18</v>
      </c>
      <c r="B2663" s="0" t="n">
        <v>18700</v>
      </c>
      <c r="C2663" s="0" t="n">
        <v>23.222</v>
      </c>
      <c r="D2663" s="0" t="n">
        <v>12.372</v>
      </c>
      <c r="E2663" s="0" t="n">
        <f aca="false">IFERROR((C2663-D2663)/C2663/'Project Inputs and Calcs'!$E$11,0)</f>
        <v>0.0155743117159016</v>
      </c>
    </row>
    <row r="2664" customFormat="false" ht="15" hidden="false" customHeight="false" outlineLevel="0" collapsed="false">
      <c r="A2664" s="0" t="n">
        <v>18</v>
      </c>
      <c r="B2664" s="0" t="n">
        <v>18800</v>
      </c>
      <c r="C2664" s="0" t="n">
        <v>23.371</v>
      </c>
      <c r="D2664" s="0" t="n">
        <v>12.522</v>
      </c>
      <c r="E2664" s="0" t="n">
        <f aca="false">IFERROR((C2664-D2664)/C2664/'Project Inputs and Calcs'!$E$11,0)</f>
        <v>0.0154735926290417</v>
      </c>
    </row>
    <row r="2665" customFormat="false" ht="15" hidden="false" customHeight="false" outlineLevel="0" collapsed="false">
      <c r="A2665" s="0" t="n">
        <v>18</v>
      </c>
      <c r="B2665" s="0" t="n">
        <v>18900</v>
      </c>
      <c r="C2665" s="0" t="n">
        <v>23.518</v>
      </c>
      <c r="D2665" s="0" t="n">
        <v>12.672</v>
      </c>
      <c r="E2665" s="0" t="n">
        <f aca="false">IFERROR((C2665-D2665)/C2665/'Project Inputs and Calcs'!$E$11,0)</f>
        <v>0.0153726223885251</v>
      </c>
    </row>
    <row r="2666" customFormat="false" ht="15" hidden="false" customHeight="false" outlineLevel="0" collapsed="false">
      <c r="A2666" s="0" t="n">
        <v>18</v>
      </c>
      <c r="B2666" s="0" t="n">
        <v>19000</v>
      </c>
      <c r="C2666" s="0" t="n">
        <v>23.663</v>
      </c>
      <c r="D2666" s="0" t="n">
        <v>12.823</v>
      </c>
      <c r="E2666" s="0" t="n">
        <f aca="false">IFERROR((C2666-D2666)/C2666/'Project Inputs and Calcs'!$E$11,0)</f>
        <v>0.0152699714040203</v>
      </c>
    </row>
    <row r="2667" customFormat="false" ht="15" hidden="false" customHeight="false" outlineLevel="0" collapsed="false">
      <c r="A2667" s="0" t="n">
        <v>18</v>
      </c>
      <c r="B2667" s="0" t="n">
        <v>19100</v>
      </c>
      <c r="C2667" s="0" t="n">
        <v>23.807</v>
      </c>
      <c r="D2667" s="0" t="n">
        <v>12.975</v>
      </c>
      <c r="E2667" s="0" t="n">
        <f aca="false">IFERROR((C2667-D2667)/C2667/'Project Inputs and Calcs'!$E$11,0)</f>
        <v>0.0151664076392098</v>
      </c>
    </row>
    <row r="2668" customFormat="false" ht="15" hidden="false" customHeight="false" outlineLevel="0" collapsed="false">
      <c r="A2668" s="0" t="n">
        <v>18</v>
      </c>
      <c r="B2668" s="0" t="n">
        <v>19200</v>
      </c>
      <c r="C2668" s="0" t="n">
        <v>23.949</v>
      </c>
      <c r="D2668" s="0" t="n">
        <v>13.128</v>
      </c>
      <c r="E2668" s="0" t="n">
        <f aca="false">IFERROR((C2668-D2668)/C2668/'Project Inputs and Calcs'!$E$11,0)</f>
        <v>0.0150611716564366</v>
      </c>
    </row>
    <row r="2669" customFormat="false" ht="15" hidden="false" customHeight="false" outlineLevel="0" collapsed="false">
      <c r="A2669" s="0" t="n">
        <v>18</v>
      </c>
      <c r="B2669" s="0" t="n">
        <v>19300</v>
      </c>
      <c r="C2669" s="0" t="n">
        <v>24.09</v>
      </c>
      <c r="D2669" s="0" t="n">
        <v>13.282</v>
      </c>
      <c r="E2669" s="0" t="n">
        <f aca="false">IFERROR((C2669-D2669)/C2669/'Project Inputs and Calcs'!$E$11,0)</f>
        <v>0.0149550297495503</v>
      </c>
    </row>
    <row r="2670" customFormat="false" ht="15" hidden="false" customHeight="false" outlineLevel="0" collapsed="false">
      <c r="A2670" s="0" t="n">
        <v>18</v>
      </c>
      <c r="B2670" s="0" t="n">
        <v>19400</v>
      </c>
      <c r="C2670" s="0" t="n">
        <v>24.23</v>
      </c>
      <c r="D2670" s="0" t="n">
        <v>13.437</v>
      </c>
      <c r="E2670" s="0" t="n">
        <f aca="false">IFERROR((C2670-D2670)/C2670/'Project Inputs and Calcs'!$E$11,0)</f>
        <v>0.0148479845921035</v>
      </c>
    </row>
    <row r="2671" customFormat="false" ht="15" hidden="false" customHeight="false" outlineLevel="0" collapsed="false">
      <c r="A2671" s="0" t="n">
        <v>18</v>
      </c>
      <c r="B2671" s="0" t="n">
        <v>19500</v>
      </c>
      <c r="C2671" s="0" t="n">
        <v>24.366</v>
      </c>
      <c r="D2671" s="0" t="n">
        <v>13.592</v>
      </c>
      <c r="E2671" s="0" t="n">
        <f aca="false">IFERROR((C2671-D2671)/C2671/'Project Inputs and Calcs'!$E$11,0)</f>
        <v>0.0147391173493119</v>
      </c>
    </row>
    <row r="2672" customFormat="false" ht="15" hidden="false" customHeight="false" outlineLevel="0" collapsed="false">
      <c r="A2672" s="0" t="n">
        <v>18</v>
      </c>
      <c r="B2672" s="0" t="n">
        <v>19600</v>
      </c>
      <c r="C2672" s="0" t="n">
        <v>24.503</v>
      </c>
      <c r="D2672" s="0" t="n">
        <v>13.748</v>
      </c>
      <c r="E2672" s="0" t="n">
        <f aca="false">IFERROR((C2672-D2672)/C2672/'Project Inputs and Calcs'!$E$11,0)</f>
        <v>0.0146308615271599</v>
      </c>
    </row>
    <row r="2673" customFormat="false" ht="15" hidden="false" customHeight="false" outlineLevel="0" collapsed="false">
      <c r="A2673" s="0" t="n">
        <v>18</v>
      </c>
      <c r="B2673" s="0" t="n">
        <v>19700</v>
      </c>
      <c r="C2673" s="0" t="n">
        <v>24.636</v>
      </c>
      <c r="D2673" s="0" t="n">
        <v>13.905</v>
      </c>
      <c r="E2673" s="0" t="n">
        <f aca="false">IFERROR((C2673-D2673)/C2673/'Project Inputs and Calcs'!$E$11,0)</f>
        <v>0.0145194025004059</v>
      </c>
    </row>
    <row r="2674" customFormat="false" ht="15" hidden="false" customHeight="false" outlineLevel="0" collapsed="false">
      <c r="A2674" s="0" t="n">
        <v>18</v>
      </c>
      <c r="B2674" s="0" t="n">
        <v>19800</v>
      </c>
      <c r="C2674" s="0" t="n">
        <v>24.767</v>
      </c>
      <c r="D2674" s="0" t="n">
        <v>14.063</v>
      </c>
      <c r="E2674" s="0" t="n">
        <f aca="false">IFERROR((C2674-D2674)/C2674/'Project Inputs and Calcs'!$E$11,0)</f>
        <v>0.0144062664028748</v>
      </c>
    </row>
    <row r="2675" customFormat="false" ht="15" hidden="false" customHeight="false" outlineLevel="0" collapsed="false">
      <c r="A2675" s="0" t="n">
        <v>18</v>
      </c>
      <c r="B2675" s="0" t="n">
        <v>19900</v>
      </c>
      <c r="C2675" s="0" t="n">
        <v>24.899</v>
      </c>
      <c r="D2675" s="0" t="n">
        <v>14.221</v>
      </c>
      <c r="E2675" s="0" t="n">
        <f aca="false">IFERROR((C2675-D2675)/C2675/'Project Inputs and Calcs'!$E$11,0)</f>
        <v>0.0142950854786671</v>
      </c>
    </row>
    <row r="2676" customFormat="false" ht="15" hidden="false" customHeight="false" outlineLevel="0" collapsed="false">
      <c r="A2676" s="0" t="n">
        <v>18</v>
      </c>
      <c r="B2676" s="0" t="n">
        <v>20000</v>
      </c>
      <c r="C2676" s="0" t="n">
        <v>25.025</v>
      </c>
      <c r="D2676" s="0" t="n">
        <v>14.382</v>
      </c>
      <c r="E2676" s="0" t="n">
        <f aca="false">IFERROR((C2676-D2676)/C2676/'Project Inputs and Calcs'!$E$11,0)</f>
        <v>0.0141764901764902</v>
      </c>
    </row>
    <row r="2677" customFormat="false" ht="15" hidden="false" customHeight="false" outlineLevel="0" collapsed="false">
      <c r="A2677" s="0" t="n">
        <v>19</v>
      </c>
      <c r="B2677" s="0" t="n">
        <v>1000</v>
      </c>
      <c r="C2677" s="0" t="s">
        <v>155</v>
      </c>
      <c r="D2677" s="0" t="s">
        <v>155</v>
      </c>
      <c r="E2677" s="0" t="n">
        <f aca="false">IFERROR((C2677-D2677)/C2677/'Project Inputs and Calcs'!$E$11,0)</f>
        <v>0</v>
      </c>
    </row>
    <row r="2678" customFormat="false" ht="15" hidden="false" customHeight="false" outlineLevel="0" collapsed="false">
      <c r="A2678" s="0" t="n">
        <v>19</v>
      </c>
      <c r="B2678" s="0" t="n">
        <v>1100</v>
      </c>
      <c r="C2678" s="0" t="s">
        <v>155</v>
      </c>
      <c r="D2678" s="0" t="s">
        <v>155</v>
      </c>
      <c r="E2678" s="0" t="n">
        <f aca="false">IFERROR((C2678-D2678)/C2678/'Project Inputs and Calcs'!$E$11,0)</f>
        <v>0</v>
      </c>
    </row>
    <row r="2679" customFormat="false" ht="15" hidden="false" customHeight="false" outlineLevel="0" collapsed="false">
      <c r="A2679" s="0" t="n">
        <v>19</v>
      </c>
      <c r="B2679" s="0" t="n">
        <v>1200</v>
      </c>
      <c r="C2679" s="0" t="s">
        <v>155</v>
      </c>
      <c r="D2679" s="0" t="s">
        <v>155</v>
      </c>
      <c r="E2679" s="0" t="n">
        <f aca="false">IFERROR((C2679-D2679)/C2679/'Project Inputs and Calcs'!$E$11,0)</f>
        <v>0</v>
      </c>
    </row>
    <row r="2680" customFormat="false" ht="15" hidden="false" customHeight="false" outlineLevel="0" collapsed="false">
      <c r="A2680" s="0" t="n">
        <v>19</v>
      </c>
      <c r="B2680" s="0" t="n">
        <v>1300</v>
      </c>
      <c r="C2680" s="0" t="s">
        <v>155</v>
      </c>
      <c r="D2680" s="0" t="s">
        <v>155</v>
      </c>
      <c r="E2680" s="0" t="n">
        <f aca="false">IFERROR((C2680-D2680)/C2680/'Project Inputs and Calcs'!$E$11,0)</f>
        <v>0</v>
      </c>
    </row>
    <row r="2681" customFormat="false" ht="15" hidden="false" customHeight="false" outlineLevel="0" collapsed="false">
      <c r="A2681" s="0" t="n">
        <v>19</v>
      </c>
      <c r="B2681" s="0" t="n">
        <v>1400</v>
      </c>
      <c r="C2681" s="0" t="s">
        <v>155</v>
      </c>
      <c r="D2681" s="0" t="s">
        <v>155</v>
      </c>
      <c r="E2681" s="0" t="n">
        <f aca="false">IFERROR((C2681-D2681)/C2681/'Project Inputs and Calcs'!$E$11,0)</f>
        <v>0</v>
      </c>
    </row>
    <row r="2682" customFormat="false" ht="15" hidden="false" customHeight="false" outlineLevel="0" collapsed="false">
      <c r="A2682" s="0" t="n">
        <v>19</v>
      </c>
      <c r="B2682" s="0" t="n">
        <v>1500</v>
      </c>
      <c r="C2682" s="0" t="s">
        <v>155</v>
      </c>
      <c r="D2682" s="0" t="s">
        <v>155</v>
      </c>
      <c r="E2682" s="0" t="n">
        <f aca="false">IFERROR((C2682-D2682)/C2682/'Project Inputs and Calcs'!$E$11,0)</f>
        <v>0</v>
      </c>
    </row>
    <row r="2683" customFormat="false" ht="15" hidden="false" customHeight="false" outlineLevel="0" collapsed="false">
      <c r="A2683" s="0" t="n">
        <v>19</v>
      </c>
      <c r="B2683" s="0" t="n">
        <v>1600</v>
      </c>
      <c r="C2683" s="0" t="s">
        <v>155</v>
      </c>
      <c r="D2683" s="0" t="s">
        <v>155</v>
      </c>
      <c r="E2683" s="0" t="n">
        <f aca="false">IFERROR((C2683-D2683)/C2683/'Project Inputs and Calcs'!$E$11,0)</f>
        <v>0</v>
      </c>
    </row>
    <row r="2684" customFormat="false" ht="15" hidden="false" customHeight="false" outlineLevel="0" collapsed="false">
      <c r="A2684" s="0" t="n">
        <v>19</v>
      </c>
      <c r="B2684" s="0" t="n">
        <v>1700</v>
      </c>
      <c r="C2684" s="0" t="s">
        <v>155</v>
      </c>
      <c r="D2684" s="0" t="s">
        <v>155</v>
      </c>
      <c r="E2684" s="0" t="n">
        <f aca="false">IFERROR((C2684-D2684)/C2684/'Project Inputs and Calcs'!$E$11,0)</f>
        <v>0</v>
      </c>
    </row>
    <row r="2685" customFormat="false" ht="15" hidden="false" customHeight="false" outlineLevel="0" collapsed="false">
      <c r="A2685" s="0" t="n">
        <v>19</v>
      </c>
      <c r="B2685" s="0" t="n">
        <v>1800</v>
      </c>
      <c r="C2685" s="0" t="s">
        <v>155</v>
      </c>
      <c r="D2685" s="0" t="s">
        <v>155</v>
      </c>
      <c r="E2685" s="0" t="n">
        <f aca="false">IFERROR((C2685-D2685)/C2685/'Project Inputs and Calcs'!$E$11,0)</f>
        <v>0</v>
      </c>
    </row>
    <row r="2686" customFormat="false" ht="15" hidden="false" customHeight="false" outlineLevel="0" collapsed="false">
      <c r="A2686" s="0" t="n">
        <v>19</v>
      </c>
      <c r="B2686" s="0" t="n">
        <v>1900</v>
      </c>
      <c r="C2686" s="0" t="n">
        <v>0.012759</v>
      </c>
      <c r="D2686" s="0" t="s">
        <v>155</v>
      </c>
      <c r="E2686" s="0" t="n">
        <f aca="false">IFERROR((C2686-D2686)/C2686/'Project Inputs and Calcs'!$E$11,0)</f>
        <v>0</v>
      </c>
    </row>
    <row r="2687" customFormat="false" ht="15" hidden="false" customHeight="false" outlineLevel="0" collapsed="false">
      <c r="A2687" s="0" t="n">
        <v>19</v>
      </c>
      <c r="B2687" s="0" t="n">
        <v>2000</v>
      </c>
      <c r="C2687" s="0" t="n">
        <v>0.024657</v>
      </c>
      <c r="D2687" s="0" t="s">
        <v>155</v>
      </c>
      <c r="E2687" s="0" t="n">
        <f aca="false">IFERROR((C2687-D2687)/C2687/'Project Inputs and Calcs'!$E$11,0)</f>
        <v>0</v>
      </c>
    </row>
    <row r="2688" customFormat="false" ht="15" hidden="false" customHeight="false" outlineLevel="0" collapsed="false">
      <c r="A2688" s="0" t="n">
        <v>19</v>
      </c>
      <c r="B2688" s="0" t="n">
        <v>2100</v>
      </c>
      <c r="C2688" s="0" t="n">
        <v>0.040324</v>
      </c>
      <c r="D2688" s="0" t="s">
        <v>155</v>
      </c>
      <c r="E2688" s="0" t="n">
        <f aca="false">IFERROR((C2688-D2688)/C2688/'Project Inputs and Calcs'!$E$11,0)</f>
        <v>0</v>
      </c>
    </row>
    <row r="2689" customFormat="false" ht="15" hidden="false" customHeight="false" outlineLevel="0" collapsed="false">
      <c r="A2689" s="0" t="n">
        <v>19</v>
      </c>
      <c r="B2689" s="0" t="n">
        <v>2200</v>
      </c>
      <c r="C2689" s="0" t="n">
        <v>0.059713</v>
      </c>
      <c r="D2689" s="0" t="s">
        <v>155</v>
      </c>
      <c r="E2689" s="0" t="n">
        <f aca="false">IFERROR((C2689-D2689)/C2689/'Project Inputs and Calcs'!$E$11,0)</f>
        <v>0</v>
      </c>
    </row>
    <row r="2690" customFormat="false" ht="15" hidden="false" customHeight="false" outlineLevel="0" collapsed="false">
      <c r="A2690" s="0" t="n">
        <v>19</v>
      </c>
      <c r="B2690" s="0" t="n">
        <v>2300</v>
      </c>
      <c r="C2690" s="0" t="n">
        <v>0.082756</v>
      </c>
      <c r="D2690" s="0" t="s">
        <v>155</v>
      </c>
      <c r="E2690" s="0" t="n">
        <f aca="false">IFERROR((C2690-D2690)/C2690/'Project Inputs and Calcs'!$E$11,0)</f>
        <v>0</v>
      </c>
    </row>
    <row r="2691" customFormat="false" ht="15" hidden="false" customHeight="false" outlineLevel="0" collapsed="false">
      <c r="A2691" s="0" t="n">
        <v>19</v>
      </c>
      <c r="B2691" s="0" t="n">
        <v>2400</v>
      </c>
      <c r="C2691" s="0" t="n">
        <v>0.10938</v>
      </c>
      <c r="D2691" s="0" t="n">
        <v>0.015642</v>
      </c>
      <c r="E2691" s="0" t="n">
        <f aca="false">IFERROR((C2691-D2691)/C2691/'Project Inputs and Calcs'!$E$11,0)</f>
        <v>0.0285664655330042</v>
      </c>
    </row>
    <row r="2692" customFormat="false" ht="15" hidden="false" customHeight="false" outlineLevel="0" collapsed="false">
      <c r="A2692" s="0" t="n">
        <v>19</v>
      </c>
      <c r="B2692" s="0" t="n">
        <v>2500</v>
      </c>
      <c r="C2692" s="0" t="n">
        <v>0.13955</v>
      </c>
      <c r="D2692" s="0" t="n">
        <v>0.020287</v>
      </c>
      <c r="E2692" s="0" t="n">
        <f aca="false">IFERROR((C2692-D2692)/C2692/'Project Inputs and Calcs'!$E$11,0)</f>
        <v>0.0284875194076197</v>
      </c>
    </row>
    <row r="2693" customFormat="false" ht="15" hidden="false" customHeight="false" outlineLevel="0" collapsed="false">
      <c r="A2693" s="0" t="n">
        <v>19</v>
      </c>
      <c r="B2693" s="0" t="n">
        <v>2600</v>
      </c>
      <c r="C2693" s="0" t="n">
        <v>0.17317</v>
      </c>
      <c r="D2693" s="0" t="n">
        <v>0.025594</v>
      </c>
      <c r="E2693" s="0" t="n">
        <f aca="false">IFERROR((C2693-D2693)/C2693/'Project Inputs and Calcs'!$E$11,0)</f>
        <v>0.0284067679159208</v>
      </c>
    </row>
    <row r="2694" customFormat="false" ht="15" hidden="false" customHeight="false" outlineLevel="0" collapsed="false">
      <c r="A2694" s="0" t="n">
        <v>19</v>
      </c>
      <c r="B2694" s="0" t="n">
        <v>2700</v>
      </c>
      <c r="C2694" s="0" t="n">
        <v>0.21022</v>
      </c>
      <c r="D2694" s="0" t="n">
        <v>0.031579</v>
      </c>
      <c r="E2694" s="0" t="n">
        <f aca="false">IFERROR((C2694-D2694)/C2694/'Project Inputs and Calcs'!$E$11,0)</f>
        <v>0.0283260393873085</v>
      </c>
    </row>
    <row r="2695" customFormat="false" ht="15" hidden="false" customHeight="false" outlineLevel="0" collapsed="false">
      <c r="A2695" s="0" t="n">
        <v>19</v>
      </c>
      <c r="B2695" s="0" t="n">
        <v>2800</v>
      </c>
      <c r="C2695" s="0" t="n">
        <v>0.25062</v>
      </c>
      <c r="D2695" s="0" t="n">
        <v>0.03826</v>
      </c>
      <c r="E2695" s="0" t="n">
        <f aca="false">IFERROR((C2695-D2695)/C2695/'Project Inputs and Calcs'!$E$11,0)</f>
        <v>0.0282446200090442</v>
      </c>
    </row>
    <row r="2696" customFormat="false" ht="15" hidden="false" customHeight="false" outlineLevel="0" collapsed="false">
      <c r="A2696" s="0" t="n">
        <v>19</v>
      </c>
      <c r="B2696" s="0" t="n">
        <v>2900</v>
      </c>
      <c r="C2696" s="0" t="n">
        <v>0.2943</v>
      </c>
      <c r="D2696" s="0" t="n">
        <v>0.045655</v>
      </c>
      <c r="E2696" s="0" t="n">
        <f aca="false">IFERROR((C2696-D2696)/C2696/'Project Inputs and Calcs'!$E$11,0)</f>
        <v>0.0281623060369238</v>
      </c>
    </row>
    <row r="2697" customFormat="false" ht="15" hidden="false" customHeight="false" outlineLevel="0" collapsed="false">
      <c r="A2697" s="0" t="n">
        <v>19</v>
      </c>
      <c r="B2697" s="0" t="n">
        <v>3000</v>
      </c>
      <c r="C2697" s="0" t="n">
        <v>0.34124</v>
      </c>
      <c r="D2697" s="0" t="n">
        <v>0.053787</v>
      </c>
      <c r="E2697" s="0" t="n">
        <f aca="false">IFERROR((C2697-D2697)/C2697/'Project Inputs and Calcs'!$E$11,0)</f>
        <v>0.0280792599538936</v>
      </c>
    </row>
    <row r="2698" customFormat="false" ht="15" hidden="false" customHeight="false" outlineLevel="0" collapsed="false">
      <c r="A2698" s="0" t="n">
        <v>19</v>
      </c>
      <c r="B2698" s="0" t="n">
        <v>3100</v>
      </c>
      <c r="C2698" s="0" t="n">
        <v>0.38389</v>
      </c>
      <c r="D2698" s="0" t="n">
        <v>0.065858</v>
      </c>
      <c r="E2698" s="0" t="n">
        <f aca="false">IFERROR((C2698-D2698)/C2698/'Project Inputs and Calcs'!$E$11,0)</f>
        <v>0.0276148549497686</v>
      </c>
    </row>
    <row r="2699" customFormat="false" ht="15" hidden="false" customHeight="false" outlineLevel="0" collapsed="false">
      <c r="A2699" s="0" t="n">
        <v>19</v>
      </c>
      <c r="B2699" s="0" t="n">
        <v>3200</v>
      </c>
      <c r="C2699" s="0" t="n">
        <v>0.44461</v>
      </c>
      <c r="D2699" s="0" t="n">
        <v>0.072316</v>
      </c>
      <c r="E2699" s="0" t="n">
        <f aca="false">IFERROR((C2699-D2699)/C2699/'Project Inputs and Calcs'!$E$11,0)</f>
        <v>0.0279116529092913</v>
      </c>
    </row>
    <row r="2700" customFormat="false" ht="15" hidden="false" customHeight="false" outlineLevel="0" collapsed="false">
      <c r="A2700" s="0" t="n">
        <v>19</v>
      </c>
      <c r="B2700" s="0" t="n">
        <v>3300</v>
      </c>
      <c r="C2700" s="0" t="n">
        <v>0.50093</v>
      </c>
      <c r="D2700" s="0" t="n">
        <v>0.08274</v>
      </c>
      <c r="E2700" s="0" t="n">
        <f aca="false">IFERROR((C2700-D2700)/C2700/'Project Inputs and Calcs'!$E$11,0)</f>
        <v>0.0278275740456085</v>
      </c>
    </row>
    <row r="2701" customFormat="false" ht="15" hidden="false" customHeight="false" outlineLevel="0" collapsed="false">
      <c r="A2701" s="0" t="n">
        <v>19</v>
      </c>
      <c r="B2701" s="0" t="n">
        <v>3400</v>
      </c>
      <c r="C2701" s="0" t="n">
        <v>0.5603</v>
      </c>
      <c r="D2701" s="0" t="n">
        <v>0.093952</v>
      </c>
      <c r="E2701" s="0" t="n">
        <f aca="false">IFERROR((C2701-D2701)/C2701/'Project Inputs and Calcs'!$E$11,0)</f>
        <v>0.0277439466952228</v>
      </c>
    </row>
    <row r="2702" customFormat="false" ht="15" hidden="false" customHeight="false" outlineLevel="0" collapsed="false">
      <c r="A2702" s="0" t="n">
        <v>19</v>
      </c>
      <c r="B2702" s="0" t="n">
        <v>3500</v>
      </c>
      <c r="C2702" s="0" t="n">
        <v>0.62264</v>
      </c>
      <c r="D2702" s="0" t="n">
        <v>0.10597</v>
      </c>
      <c r="E2702" s="0" t="n">
        <f aca="false">IFERROR((C2702-D2702)/C2702/'Project Inputs and Calcs'!$E$11,0)</f>
        <v>0.0276601781660885</v>
      </c>
    </row>
    <row r="2703" customFormat="false" ht="15" hidden="false" customHeight="false" outlineLevel="0" collapsed="false">
      <c r="A2703" s="0" t="n">
        <v>19</v>
      </c>
      <c r="B2703" s="0" t="n">
        <v>3600</v>
      </c>
      <c r="C2703" s="0" t="n">
        <v>0.6879</v>
      </c>
      <c r="D2703" s="0" t="n">
        <v>0.11883</v>
      </c>
      <c r="E2703" s="0" t="n">
        <f aca="false">IFERROR((C2703-D2703)/C2703/'Project Inputs and Calcs'!$E$11,0)</f>
        <v>0.0275752289576973</v>
      </c>
    </row>
    <row r="2704" customFormat="false" ht="15" hidden="false" customHeight="false" outlineLevel="0" collapsed="false">
      <c r="A2704" s="0" t="n">
        <v>19</v>
      </c>
      <c r="B2704" s="0" t="n">
        <v>3700</v>
      </c>
      <c r="C2704" s="0" t="n">
        <v>0.75606</v>
      </c>
      <c r="D2704" s="0" t="n">
        <v>0.13251</v>
      </c>
      <c r="E2704" s="0" t="n">
        <f aca="false">IFERROR((C2704-D2704)/C2704/'Project Inputs and Calcs'!$E$11,0)</f>
        <v>0.0274912044017671</v>
      </c>
    </row>
    <row r="2705" customFormat="false" ht="15" hidden="false" customHeight="false" outlineLevel="0" collapsed="false">
      <c r="A2705" s="0" t="n">
        <v>19</v>
      </c>
      <c r="B2705" s="0" t="n">
        <v>3800</v>
      </c>
      <c r="C2705" s="0" t="n">
        <v>0.82701</v>
      </c>
      <c r="D2705" s="0" t="n">
        <v>0.14705</v>
      </c>
      <c r="E2705" s="0" t="n">
        <f aca="false">IFERROR((C2705-D2705)/C2705/'Project Inputs and Calcs'!$E$11,0)</f>
        <v>0.0274063594555487</v>
      </c>
    </row>
    <row r="2706" customFormat="false" ht="15" hidden="false" customHeight="false" outlineLevel="0" collapsed="false">
      <c r="A2706" s="0" t="n">
        <v>19</v>
      </c>
      <c r="B2706" s="0" t="n">
        <v>3900</v>
      </c>
      <c r="C2706" s="0" t="n">
        <v>0.90079</v>
      </c>
      <c r="D2706" s="0" t="n">
        <v>0.16244</v>
      </c>
      <c r="E2706" s="0" t="n">
        <f aca="false">IFERROR((C2706-D2706)/C2706/'Project Inputs and Calcs'!$E$11,0)</f>
        <v>0.0273223133767767</v>
      </c>
    </row>
    <row r="2707" customFormat="false" ht="15" hidden="false" customHeight="false" outlineLevel="0" collapsed="false">
      <c r="A2707" s="0" t="n">
        <v>19</v>
      </c>
      <c r="B2707" s="0" t="n">
        <v>4000</v>
      </c>
      <c r="C2707" s="0" t="n">
        <v>0.97728</v>
      </c>
      <c r="D2707" s="0" t="n">
        <v>0.1768</v>
      </c>
      <c r="E2707" s="0" t="n">
        <f aca="false">IFERROR((C2707-D2707)/C2707/'Project Inputs and Calcs'!$E$11,0)</f>
        <v>0.0273029906134032</v>
      </c>
    </row>
    <row r="2708" customFormat="false" ht="15" hidden="false" customHeight="false" outlineLevel="0" collapsed="false">
      <c r="A2708" s="0" t="n">
        <v>19</v>
      </c>
      <c r="B2708" s="0" t="n">
        <v>4100</v>
      </c>
      <c r="C2708" s="0" t="n">
        <v>1.0564</v>
      </c>
      <c r="D2708" s="0" t="n">
        <v>0.19589</v>
      </c>
      <c r="E2708" s="0" t="n">
        <f aca="false">IFERROR((C2708-D2708)/C2708/'Project Inputs and Calcs'!$E$11,0)</f>
        <v>0.027152278177458</v>
      </c>
    </row>
    <row r="2709" customFormat="false" ht="15" hidden="false" customHeight="false" outlineLevel="0" collapsed="false">
      <c r="A2709" s="0" t="n">
        <v>19</v>
      </c>
      <c r="B2709" s="0" t="n">
        <v>4200</v>
      </c>
      <c r="C2709" s="0" t="n">
        <v>1.1383</v>
      </c>
      <c r="D2709" s="0" t="n">
        <v>0.21396</v>
      </c>
      <c r="E2709" s="0" t="n">
        <f aca="false">IFERROR((C2709-D2709)/C2709/'Project Inputs and Calcs'!$E$11,0)</f>
        <v>0.0270678497174149</v>
      </c>
    </row>
    <row r="2710" customFormat="false" ht="15" hidden="false" customHeight="false" outlineLevel="0" collapsed="false">
      <c r="A2710" s="0" t="n">
        <v>19</v>
      </c>
      <c r="B2710" s="0" t="n">
        <v>4300</v>
      </c>
      <c r="C2710" s="0" t="n">
        <v>1.2227</v>
      </c>
      <c r="D2710" s="0" t="n">
        <v>0.23293</v>
      </c>
      <c r="E2710" s="0" t="n">
        <f aca="false">IFERROR((C2710-D2710)/C2710/'Project Inputs and Calcs'!$E$11,0)</f>
        <v>0.0269831793026362</v>
      </c>
    </row>
    <row r="2711" customFormat="false" ht="15" hidden="false" customHeight="false" outlineLevel="0" collapsed="false">
      <c r="A2711" s="0" t="n">
        <v>19</v>
      </c>
      <c r="B2711" s="0" t="n">
        <v>4400</v>
      </c>
      <c r="C2711" s="0" t="n">
        <v>1.3097</v>
      </c>
      <c r="D2711" s="0" t="n">
        <v>0.25283</v>
      </c>
      <c r="E2711" s="0" t="n">
        <f aca="false">IFERROR((C2711-D2711)/C2711/'Project Inputs and Calcs'!$E$11,0)</f>
        <v>0.026898526380087</v>
      </c>
    </row>
    <row r="2712" customFormat="false" ht="15" hidden="false" customHeight="false" outlineLevel="0" collapsed="false">
      <c r="A2712" s="0" t="n">
        <v>19</v>
      </c>
      <c r="B2712" s="0" t="n">
        <v>4500</v>
      </c>
      <c r="C2712" s="0" t="n">
        <v>1.3992</v>
      </c>
      <c r="D2712" s="0" t="n">
        <v>0.27365</v>
      </c>
      <c r="E2712" s="0" t="n">
        <f aca="false">IFERROR((C2712-D2712)/C2712/'Project Inputs and Calcs'!$E$11,0)</f>
        <v>0.0268141318848866</v>
      </c>
    </row>
    <row r="2713" customFormat="false" ht="15" hidden="false" customHeight="false" outlineLevel="0" collapsed="false">
      <c r="A2713" s="0" t="n">
        <v>19</v>
      </c>
      <c r="B2713" s="0" t="n">
        <v>4600</v>
      </c>
      <c r="C2713" s="0" t="n">
        <v>1.4911</v>
      </c>
      <c r="D2713" s="0" t="n">
        <v>0.29543</v>
      </c>
      <c r="E2713" s="0" t="n">
        <f aca="false">IFERROR((C2713-D2713)/C2713/'Project Inputs and Calcs'!$E$11,0)</f>
        <v>0.0267290367290367</v>
      </c>
    </row>
    <row r="2714" customFormat="false" ht="15" hidden="false" customHeight="false" outlineLevel="0" collapsed="false">
      <c r="A2714" s="0" t="n">
        <v>19</v>
      </c>
      <c r="B2714" s="0" t="n">
        <v>4700</v>
      </c>
      <c r="C2714" s="0" t="n">
        <v>1.5855</v>
      </c>
      <c r="D2714" s="0" t="n">
        <v>0.31816</v>
      </c>
      <c r="E2714" s="0" t="n">
        <f aca="false">IFERROR((C2714-D2714)/C2714/'Project Inputs and Calcs'!$E$11,0)</f>
        <v>0.0266443813728582</v>
      </c>
    </row>
    <row r="2715" customFormat="false" ht="15" hidden="false" customHeight="false" outlineLevel="0" collapsed="false">
      <c r="A2715" s="0" t="n">
        <v>19</v>
      </c>
      <c r="B2715" s="0" t="n">
        <v>4800</v>
      </c>
      <c r="C2715" s="0" t="n">
        <v>1.6823</v>
      </c>
      <c r="D2715" s="0" t="n">
        <v>0.34185</v>
      </c>
      <c r="E2715" s="0" t="n">
        <f aca="false">IFERROR((C2715-D2715)/C2715/'Project Inputs and Calcs'!$E$11,0)</f>
        <v>0.0265598684340883</v>
      </c>
    </row>
    <row r="2716" customFormat="false" ht="15" hidden="false" customHeight="false" outlineLevel="0" collapsed="false">
      <c r="A2716" s="0" t="n">
        <v>19</v>
      </c>
      <c r="B2716" s="0" t="n">
        <v>4900</v>
      </c>
      <c r="C2716" s="0" t="n">
        <v>1.7814</v>
      </c>
      <c r="D2716" s="0" t="n">
        <v>0.3665</v>
      </c>
      <c r="E2716" s="0" t="n">
        <f aca="false">IFERROR((C2716-D2716)/C2716/'Project Inputs and Calcs'!$E$11,0)</f>
        <v>0.0264754313087085</v>
      </c>
    </row>
    <row r="2717" customFormat="false" ht="15" hidden="false" customHeight="false" outlineLevel="0" collapsed="false">
      <c r="A2717" s="0" t="n">
        <v>19</v>
      </c>
      <c r="B2717" s="0" t="n">
        <v>5000</v>
      </c>
      <c r="C2717" s="0" t="n">
        <v>1.8828</v>
      </c>
      <c r="D2717" s="0" t="n">
        <v>0.38433</v>
      </c>
      <c r="E2717" s="0" t="n">
        <f aca="false">IFERROR((C2717-D2717)/C2717/'Project Inputs and Calcs'!$E$11,0)</f>
        <v>0.026529105587423</v>
      </c>
    </row>
    <row r="2718" customFormat="false" ht="15" hidden="false" customHeight="false" outlineLevel="0" collapsed="false">
      <c r="A2718" s="0" t="n">
        <v>19</v>
      </c>
      <c r="B2718" s="0" t="n">
        <v>5100</v>
      </c>
      <c r="C2718" s="0" t="n">
        <v>1.9865</v>
      </c>
      <c r="D2718" s="0" t="n">
        <v>0.41877</v>
      </c>
      <c r="E2718" s="0" t="n">
        <f aca="false">IFERROR((C2718-D2718)/C2718/'Project Inputs and Calcs'!$E$11,0)</f>
        <v>0.0263064015437537</v>
      </c>
    </row>
    <row r="2719" customFormat="false" ht="15" hidden="false" customHeight="false" outlineLevel="0" collapsed="false">
      <c r="A2719" s="0" t="n">
        <v>19</v>
      </c>
      <c r="B2719" s="0" t="n">
        <v>5200</v>
      </c>
      <c r="C2719" s="0" t="n">
        <v>2.0925</v>
      </c>
      <c r="D2719" s="0" t="n">
        <v>0.4464</v>
      </c>
      <c r="E2719" s="0" t="n">
        <f aca="false">IFERROR((C2719-D2719)/C2719/'Project Inputs and Calcs'!$E$11,0)</f>
        <v>0.0262222222222222</v>
      </c>
    </row>
    <row r="2720" customFormat="false" ht="15" hidden="false" customHeight="false" outlineLevel="0" collapsed="false">
      <c r="A2720" s="0" t="n">
        <v>19</v>
      </c>
      <c r="B2720" s="0" t="n">
        <v>5300</v>
      </c>
      <c r="C2720" s="0" t="n">
        <v>2.2006</v>
      </c>
      <c r="D2720" s="0" t="n">
        <v>0.47502</v>
      </c>
      <c r="E2720" s="0" t="n">
        <f aca="false">IFERROR((C2720-D2720)/C2720/'Project Inputs and Calcs'!$E$11,0)</f>
        <v>0.0261380229634342</v>
      </c>
    </row>
    <row r="2721" customFormat="false" ht="15" hidden="false" customHeight="false" outlineLevel="0" collapsed="false">
      <c r="A2721" s="0" t="n">
        <v>19</v>
      </c>
      <c r="B2721" s="0" t="n">
        <v>5400</v>
      </c>
      <c r="C2721" s="0" t="n">
        <v>2.3109</v>
      </c>
      <c r="D2721" s="0" t="n">
        <v>0.50465</v>
      </c>
      <c r="E2721" s="0" t="n">
        <f aca="false">IFERROR((C2721-D2721)/C2721/'Project Inputs and Calcs'!$E$11,0)</f>
        <v>0.0260540626307211</v>
      </c>
    </row>
    <row r="2722" customFormat="false" ht="15" hidden="false" customHeight="false" outlineLevel="0" collapsed="false">
      <c r="A2722" s="0" t="n">
        <v>19</v>
      </c>
      <c r="B2722" s="0" t="n">
        <v>5500</v>
      </c>
      <c r="C2722" s="0" t="n">
        <v>2.4232</v>
      </c>
      <c r="D2722" s="0" t="n">
        <v>0.5047</v>
      </c>
      <c r="E2722" s="0" t="n">
        <f aca="false">IFERROR((C2722-D2722)/C2722/'Project Inputs and Calcs'!$E$11,0)</f>
        <v>0.0263907230108947</v>
      </c>
    </row>
    <row r="2723" customFormat="false" ht="15" hidden="false" customHeight="false" outlineLevel="0" collapsed="false">
      <c r="A2723" s="0" t="n">
        <v>19</v>
      </c>
      <c r="B2723" s="0" t="n">
        <v>5600</v>
      </c>
      <c r="C2723" s="0" t="n">
        <v>2.5377</v>
      </c>
      <c r="D2723" s="0" t="n">
        <v>0.567</v>
      </c>
      <c r="E2723" s="0" t="n">
        <f aca="false">IFERROR((C2723-D2723)/C2723/'Project Inputs and Calcs'!$E$11,0)</f>
        <v>0.0258856444812232</v>
      </c>
    </row>
    <row r="2724" customFormat="false" ht="15" hidden="false" customHeight="false" outlineLevel="0" collapsed="false">
      <c r="A2724" s="0" t="n">
        <v>19</v>
      </c>
      <c r="B2724" s="0" t="n">
        <v>5700</v>
      </c>
      <c r="C2724" s="0" t="n">
        <v>2.6542</v>
      </c>
      <c r="D2724" s="0" t="n">
        <v>0.59971</v>
      </c>
      <c r="E2724" s="0" t="n">
        <f aca="false">IFERROR((C2724-D2724)/C2724/'Project Inputs and Calcs'!$E$11,0)</f>
        <v>0.0258017481727074</v>
      </c>
    </row>
    <row r="2725" customFormat="false" ht="15" hidden="false" customHeight="false" outlineLevel="0" collapsed="false">
      <c r="A2725" s="0" t="n">
        <v>19</v>
      </c>
      <c r="B2725" s="0" t="n">
        <v>5800</v>
      </c>
      <c r="C2725" s="0" t="n">
        <v>2.7702</v>
      </c>
      <c r="D2725" s="0" t="n">
        <v>0.63468</v>
      </c>
      <c r="E2725" s="0" t="n">
        <f aca="false">IFERROR((C2725-D2725)/C2725/'Project Inputs and Calcs'!$E$11,0)</f>
        <v>0.0256963396144683</v>
      </c>
    </row>
    <row r="2726" customFormat="false" ht="15" hidden="false" customHeight="false" outlineLevel="0" collapsed="false">
      <c r="A2726" s="0" t="n">
        <v>19</v>
      </c>
      <c r="B2726" s="0" t="n">
        <v>5900</v>
      </c>
      <c r="C2726" s="0" t="n">
        <v>2.8933</v>
      </c>
      <c r="D2726" s="0" t="n">
        <v>0.66825</v>
      </c>
      <c r="E2726" s="0" t="n">
        <f aca="false">IFERROR((C2726-D2726)/C2726/'Project Inputs and Calcs'!$E$11,0)</f>
        <v>0.0256345119183401</v>
      </c>
    </row>
    <row r="2727" customFormat="false" ht="15" hidden="false" customHeight="false" outlineLevel="0" collapsed="false">
      <c r="A2727" s="0" t="n">
        <v>19</v>
      </c>
      <c r="B2727" s="0" t="n">
        <v>6000</v>
      </c>
      <c r="C2727" s="0" t="n">
        <v>3.0157</v>
      </c>
      <c r="D2727" s="0" t="n">
        <v>0.7041</v>
      </c>
      <c r="E2727" s="0" t="n">
        <f aca="false">IFERROR((C2727-D2727)/C2727/'Project Inputs and Calcs'!$E$11,0)</f>
        <v>0.0255507289628721</v>
      </c>
    </row>
    <row r="2728" customFormat="false" ht="15" hidden="false" customHeight="false" outlineLevel="0" collapsed="false">
      <c r="A2728" s="0" t="n">
        <v>19</v>
      </c>
      <c r="B2728" s="0" t="n">
        <v>6100</v>
      </c>
      <c r="C2728" s="0" t="n">
        <v>3.14</v>
      </c>
      <c r="D2728" s="0" t="n">
        <v>0.74101</v>
      </c>
      <c r="E2728" s="0" t="n">
        <f aca="false">IFERROR((C2728-D2728)/C2728/'Project Inputs and Calcs'!$E$11,0)</f>
        <v>0.0254669851380043</v>
      </c>
    </row>
    <row r="2729" customFormat="false" ht="15" hidden="false" customHeight="false" outlineLevel="0" collapsed="false">
      <c r="A2729" s="0" t="n">
        <v>19</v>
      </c>
      <c r="B2729" s="0" t="n">
        <v>6200</v>
      </c>
      <c r="C2729" s="0" t="n">
        <v>3.2663</v>
      </c>
      <c r="D2729" s="0" t="n">
        <v>0.77896</v>
      </c>
      <c r="E2729" s="0" t="n">
        <f aca="false">IFERROR((C2729-D2729)/C2729/'Project Inputs and Calcs'!$E$11,0)</f>
        <v>0.0253838696180183</v>
      </c>
    </row>
    <row r="2730" customFormat="false" ht="15" hidden="false" customHeight="false" outlineLevel="0" collapsed="false">
      <c r="A2730" s="0" t="n">
        <v>19</v>
      </c>
      <c r="B2730" s="0" t="n">
        <v>6300</v>
      </c>
      <c r="C2730" s="0" t="n">
        <v>3.3942</v>
      </c>
      <c r="D2730" s="0" t="n">
        <v>0.81799</v>
      </c>
      <c r="E2730" s="0" t="n">
        <f aca="false">IFERROR((C2730-D2730)/C2730/'Project Inputs and Calcs'!$E$11,0)</f>
        <v>0.0253001198122287</v>
      </c>
    </row>
    <row r="2731" customFormat="false" ht="15" hidden="false" customHeight="false" outlineLevel="0" collapsed="false">
      <c r="A2731" s="0" t="n">
        <v>19</v>
      </c>
      <c r="B2731" s="0" t="n">
        <v>6400</v>
      </c>
      <c r="C2731" s="0" t="n">
        <v>3.5242</v>
      </c>
      <c r="D2731" s="0" t="n">
        <v>0.85805</v>
      </c>
      <c r="E2731" s="0" t="n">
        <f aca="false">IFERROR((C2731-D2731)/C2731/'Project Inputs and Calcs'!$E$11,0)</f>
        <v>0.0252175434614002</v>
      </c>
    </row>
    <row r="2732" customFormat="false" ht="15" hidden="false" customHeight="false" outlineLevel="0" collapsed="false">
      <c r="A2732" s="0" t="n">
        <v>19</v>
      </c>
      <c r="B2732" s="0" t="n">
        <v>6500</v>
      </c>
      <c r="C2732" s="0" t="n">
        <v>3.6558</v>
      </c>
      <c r="D2732" s="0" t="n">
        <v>0.89923</v>
      </c>
      <c r="E2732" s="0" t="n">
        <f aca="false">IFERROR((C2732-D2732)/C2732/'Project Inputs and Calcs'!$E$11,0)</f>
        <v>0.0251342159490855</v>
      </c>
    </row>
    <row r="2733" customFormat="false" ht="15" hidden="false" customHeight="false" outlineLevel="0" collapsed="false">
      <c r="A2733" s="0" t="n">
        <v>19</v>
      </c>
      <c r="B2733" s="0" t="n">
        <v>6600</v>
      </c>
      <c r="C2733" s="0" t="n">
        <v>3.7892</v>
      </c>
      <c r="D2733" s="0" t="n">
        <v>0.94146</v>
      </c>
      <c r="E2733" s="0" t="n">
        <f aca="false">IFERROR((C2733-D2733)/C2733/'Project Inputs and Calcs'!$E$11,0)</f>
        <v>0.0250513740807206</v>
      </c>
    </row>
    <row r="2734" customFormat="false" ht="15" hidden="false" customHeight="false" outlineLevel="0" collapsed="false">
      <c r="A2734" s="0" t="n">
        <v>19</v>
      </c>
      <c r="B2734" s="0" t="n">
        <v>6700</v>
      </c>
      <c r="C2734" s="0" t="n">
        <v>3.9243</v>
      </c>
      <c r="D2734" s="0" t="n">
        <v>0.98476</v>
      </c>
      <c r="E2734" s="0" t="n">
        <f aca="false">IFERROR((C2734-D2734)/C2734/'Project Inputs and Calcs'!$E$11,0)</f>
        <v>0.0249686993009369</v>
      </c>
    </row>
    <row r="2735" customFormat="false" ht="15" hidden="false" customHeight="false" outlineLevel="0" collapsed="false">
      <c r="A2735" s="0" t="n">
        <v>19</v>
      </c>
      <c r="B2735" s="0" t="n">
        <v>6800</v>
      </c>
      <c r="C2735" s="0" t="n">
        <v>4.061</v>
      </c>
      <c r="D2735" s="0" t="n">
        <v>1.0292</v>
      </c>
      <c r="E2735" s="0" t="n">
        <f aca="false">IFERROR((C2735-D2735)/C2735/'Project Inputs and Calcs'!$E$11,0)</f>
        <v>0.0248854961832061</v>
      </c>
    </row>
    <row r="2736" customFormat="false" ht="15" hidden="false" customHeight="false" outlineLevel="0" collapsed="false">
      <c r="A2736" s="0" t="n">
        <v>19</v>
      </c>
      <c r="B2736" s="0" t="n">
        <v>6900</v>
      </c>
      <c r="C2736" s="0" t="n">
        <v>4.1995</v>
      </c>
      <c r="D2736" s="0" t="n">
        <v>1.0746</v>
      </c>
      <c r="E2736" s="0" t="n">
        <f aca="false">IFERROR((C2736-D2736)/C2736/'Project Inputs and Calcs'!$E$11,0)</f>
        <v>0.0248037464777553</v>
      </c>
    </row>
    <row r="2737" customFormat="false" ht="15" hidden="false" customHeight="false" outlineLevel="0" collapsed="false">
      <c r="A2737" s="0" t="n">
        <v>19</v>
      </c>
      <c r="B2737" s="0" t="n">
        <v>7000</v>
      </c>
      <c r="C2737" s="0" t="n">
        <v>4.3395</v>
      </c>
      <c r="D2737" s="0" t="n">
        <v>1.1212</v>
      </c>
      <c r="E2737" s="0" t="n">
        <f aca="false">IFERROR((C2737-D2737)/C2737/'Project Inputs and Calcs'!$E$11,0)</f>
        <v>0.0247209739985405</v>
      </c>
    </row>
    <row r="2738" customFormat="false" ht="15" hidden="false" customHeight="false" outlineLevel="0" collapsed="false">
      <c r="A2738" s="0" t="n">
        <v>19</v>
      </c>
      <c r="B2738" s="0" t="n">
        <v>7100</v>
      </c>
      <c r="C2738" s="0" t="n">
        <v>4.4811</v>
      </c>
      <c r="D2738" s="0" t="n">
        <v>1.1688</v>
      </c>
      <c r="E2738" s="0" t="n">
        <f aca="false">IFERROR((C2738-D2738)/C2738/'Project Inputs and Calcs'!$E$11,0)</f>
        <v>0.024639039521546</v>
      </c>
    </row>
    <row r="2739" customFormat="false" ht="15" hidden="false" customHeight="false" outlineLevel="0" collapsed="false">
      <c r="A2739" s="0" t="n">
        <v>19</v>
      </c>
      <c r="B2739" s="0" t="n">
        <v>7200</v>
      </c>
      <c r="C2739" s="0" t="n">
        <v>4.6243</v>
      </c>
      <c r="D2739" s="0" t="n">
        <v>1.2176</v>
      </c>
      <c r="E2739" s="0" t="n">
        <f aca="false">IFERROR((C2739-D2739)/C2739/'Project Inputs and Calcs'!$E$11,0)</f>
        <v>0.0245565094536831</v>
      </c>
    </row>
    <row r="2740" customFormat="false" ht="15" hidden="false" customHeight="false" outlineLevel="0" collapsed="false">
      <c r="A2740" s="0" t="n">
        <v>19</v>
      </c>
      <c r="B2740" s="0" t="n">
        <v>7300</v>
      </c>
      <c r="C2740" s="0" t="n">
        <v>4.769</v>
      </c>
      <c r="D2740" s="0" t="n">
        <v>1.2674</v>
      </c>
      <c r="E2740" s="0" t="n">
        <f aca="false">IFERROR((C2740-D2740)/C2740/'Project Inputs and Calcs'!$E$11,0)</f>
        <v>0.024474732648354</v>
      </c>
    </row>
    <row r="2741" customFormat="false" ht="15" hidden="false" customHeight="false" outlineLevel="0" collapsed="false">
      <c r="A2741" s="0" t="n">
        <v>19</v>
      </c>
      <c r="B2741" s="0" t="n">
        <v>7400</v>
      </c>
      <c r="C2741" s="0" t="n">
        <v>4.9152</v>
      </c>
      <c r="D2741" s="0" t="n">
        <v>1.3184</v>
      </c>
      <c r="E2741" s="0" t="n">
        <f aca="false">IFERROR((C2741-D2741)/C2741/'Project Inputs and Calcs'!$E$11,0)</f>
        <v>0.0243923611111111</v>
      </c>
    </row>
    <row r="2742" customFormat="false" ht="15" hidden="false" customHeight="false" outlineLevel="0" collapsed="false">
      <c r="A2742" s="0" t="n">
        <v>19</v>
      </c>
      <c r="B2742" s="0" t="n">
        <v>7500</v>
      </c>
      <c r="C2742" s="0" t="n">
        <v>5.0629</v>
      </c>
      <c r="D2742" s="0" t="n">
        <v>1.3704</v>
      </c>
      <c r="E2742" s="0" t="n">
        <f aca="false">IFERROR((C2742-D2742)/C2742/'Project Inputs and Calcs'!$E$11,0)</f>
        <v>0.024310836345441</v>
      </c>
    </row>
    <row r="2743" customFormat="false" ht="15" hidden="false" customHeight="false" outlineLevel="0" collapsed="false">
      <c r="A2743" s="0" t="n">
        <v>19</v>
      </c>
      <c r="B2743" s="0" t="n">
        <v>7600</v>
      </c>
      <c r="C2743" s="0" t="n">
        <v>5.2121</v>
      </c>
      <c r="D2743" s="0" t="n">
        <v>1.4235</v>
      </c>
      <c r="E2743" s="0" t="n">
        <f aca="false">IFERROR((C2743-D2743)/C2743/'Project Inputs and Calcs'!$E$11,0)</f>
        <v>0.0242295172131515</v>
      </c>
    </row>
    <row r="2744" customFormat="false" ht="15" hidden="false" customHeight="false" outlineLevel="0" collapsed="false">
      <c r="A2744" s="0" t="n">
        <v>19</v>
      </c>
      <c r="B2744" s="0" t="n">
        <v>7700</v>
      </c>
      <c r="C2744" s="0" t="n">
        <v>5.3626</v>
      </c>
      <c r="D2744" s="0" t="n">
        <v>1.4777</v>
      </c>
      <c r="E2744" s="0" t="n">
        <f aca="false">IFERROR((C2744-D2744)/C2744/'Project Inputs and Calcs'!$E$11,0)</f>
        <v>0.0241481122341153</v>
      </c>
    </row>
    <row r="2745" customFormat="false" ht="15" hidden="false" customHeight="false" outlineLevel="0" collapsed="false">
      <c r="A2745" s="0" t="n">
        <v>19</v>
      </c>
      <c r="B2745" s="0" t="n">
        <v>7800</v>
      </c>
      <c r="C2745" s="0" t="n">
        <v>5.5145</v>
      </c>
      <c r="D2745" s="0" t="n">
        <v>1.5331</v>
      </c>
      <c r="E2745" s="0" t="n">
        <f aca="false">IFERROR((C2745-D2745)/C2745/'Project Inputs and Calcs'!$E$11,0)</f>
        <v>0.0240662495844289</v>
      </c>
    </row>
    <row r="2746" customFormat="false" ht="15" hidden="false" customHeight="false" outlineLevel="0" collapsed="false">
      <c r="A2746" s="0" t="n">
        <v>19</v>
      </c>
      <c r="B2746" s="0" t="n">
        <v>7900</v>
      </c>
      <c r="C2746" s="0" t="n">
        <v>5.6678</v>
      </c>
      <c r="D2746" s="0" t="n">
        <v>1.5895</v>
      </c>
      <c r="E2746" s="0" t="n">
        <f aca="false">IFERROR((C2746-D2746)/C2746/'Project Inputs and Calcs'!$E$11,0)</f>
        <v>0.0239852029594081</v>
      </c>
    </row>
    <row r="2747" customFormat="false" ht="15" hidden="false" customHeight="false" outlineLevel="0" collapsed="false">
      <c r="A2747" s="0" t="n">
        <v>19</v>
      </c>
      <c r="B2747" s="0" t="n">
        <v>8000</v>
      </c>
      <c r="C2747" s="0" t="n">
        <v>5.8225</v>
      </c>
      <c r="D2747" s="0" t="n">
        <v>1.647</v>
      </c>
      <c r="E2747" s="0" t="n">
        <f aca="false">IFERROR((C2747-D2747)/C2747/'Project Inputs and Calcs'!$E$11,0)</f>
        <v>0.0239043938743381</v>
      </c>
    </row>
    <row r="2748" customFormat="false" ht="15" hidden="false" customHeight="false" outlineLevel="0" collapsed="false">
      <c r="A2748" s="0" t="n">
        <v>19</v>
      </c>
      <c r="B2748" s="0" t="n">
        <v>8100</v>
      </c>
      <c r="C2748" s="0" t="n">
        <v>5.9784</v>
      </c>
      <c r="D2748" s="0" t="n">
        <v>1.7057</v>
      </c>
      <c r="E2748" s="0" t="n">
        <f aca="false">IFERROR((C2748-D2748)/C2748/'Project Inputs and Calcs'!$E$11,0)</f>
        <v>0.0238229849681074</v>
      </c>
    </row>
    <row r="2749" customFormat="false" ht="15" hidden="false" customHeight="false" outlineLevel="0" collapsed="false">
      <c r="A2749" s="0" t="n">
        <v>19</v>
      </c>
      <c r="B2749" s="0" t="n">
        <v>8200</v>
      </c>
      <c r="C2749" s="0" t="n">
        <v>6.1356</v>
      </c>
      <c r="D2749" s="0" t="n">
        <v>1.7654</v>
      </c>
      <c r="E2749" s="0" t="n">
        <f aca="false">IFERROR((C2749-D2749)/C2749/'Project Inputs and Calcs'!$E$11,0)</f>
        <v>0.0237423126235956</v>
      </c>
    </row>
    <row r="2750" customFormat="false" ht="15" hidden="false" customHeight="false" outlineLevel="0" collapsed="false">
      <c r="A2750" s="0" t="n">
        <v>19</v>
      </c>
      <c r="B2750" s="0" t="n">
        <v>8300</v>
      </c>
      <c r="C2750" s="0" t="n">
        <v>6.294</v>
      </c>
      <c r="D2750" s="0" t="n">
        <v>1.8263</v>
      </c>
      <c r="E2750" s="0" t="n">
        <f aca="false">IFERROR((C2750-D2750)/C2750/'Project Inputs and Calcs'!$E$11,0)</f>
        <v>0.0236611587755534</v>
      </c>
    </row>
    <row r="2751" customFormat="false" ht="15" hidden="false" customHeight="false" outlineLevel="0" collapsed="false">
      <c r="A2751" s="0" t="n">
        <v>19</v>
      </c>
      <c r="B2751" s="0" t="n">
        <v>8400</v>
      </c>
      <c r="C2751" s="0" t="n">
        <v>6.4538</v>
      </c>
      <c r="D2751" s="0" t="n">
        <v>1.8882</v>
      </c>
      <c r="E2751" s="0" t="n">
        <f aca="false">IFERROR((C2751-D2751)/C2751/'Project Inputs and Calcs'!$E$11,0)</f>
        <v>0.0235809393948785</v>
      </c>
    </row>
    <row r="2752" customFormat="false" ht="15" hidden="false" customHeight="false" outlineLevel="0" collapsed="false">
      <c r="A2752" s="0" t="n">
        <v>19</v>
      </c>
      <c r="B2752" s="0" t="n">
        <v>8500</v>
      </c>
      <c r="C2752" s="0" t="n">
        <v>6.6146</v>
      </c>
      <c r="D2752" s="0" t="n">
        <v>1.9513</v>
      </c>
      <c r="E2752" s="0" t="n">
        <f aca="false">IFERROR((C2752-D2752)/C2752/'Project Inputs and Calcs'!$E$11,0)</f>
        <v>0.0235000352755017</v>
      </c>
    </row>
    <row r="2753" customFormat="false" ht="15" hidden="false" customHeight="false" outlineLevel="0" collapsed="false">
      <c r="A2753" s="0" t="n">
        <v>19</v>
      </c>
      <c r="B2753" s="0" t="n">
        <v>8600</v>
      </c>
      <c r="C2753" s="0" t="n">
        <v>6.7767</v>
      </c>
      <c r="D2753" s="0" t="n">
        <v>2.0154</v>
      </c>
      <c r="E2753" s="0" t="n">
        <f aca="false">IFERROR((C2753-D2753)/C2753/'Project Inputs and Calcs'!$E$11,0)</f>
        <v>0.0234199536647631</v>
      </c>
    </row>
    <row r="2754" customFormat="false" ht="15" hidden="false" customHeight="false" outlineLevel="0" collapsed="false">
      <c r="A2754" s="0" t="n">
        <v>19</v>
      </c>
      <c r="B2754" s="0" t="n">
        <v>8700</v>
      </c>
      <c r="C2754" s="0" t="n">
        <v>6.94</v>
      </c>
      <c r="D2754" s="0" t="n">
        <v>2.0807</v>
      </c>
      <c r="E2754" s="0" t="n">
        <f aca="false">IFERROR((C2754-D2754)/C2754/'Project Inputs and Calcs'!$E$11,0)</f>
        <v>0.0233395773294909</v>
      </c>
    </row>
    <row r="2755" customFormat="false" ht="15" hidden="false" customHeight="false" outlineLevel="0" collapsed="false">
      <c r="A2755" s="0" t="n">
        <v>19</v>
      </c>
      <c r="B2755" s="0" t="n">
        <v>8800</v>
      </c>
      <c r="C2755" s="0" t="n">
        <v>7.1042</v>
      </c>
      <c r="D2755" s="0" t="n">
        <v>2.1471</v>
      </c>
      <c r="E2755" s="0" t="n">
        <f aca="false">IFERROR((C2755-D2755)/C2755/'Project Inputs and Calcs'!$E$11,0)</f>
        <v>0.0232590111014142</v>
      </c>
    </row>
    <row r="2756" customFormat="false" ht="15" hidden="false" customHeight="false" outlineLevel="0" collapsed="false">
      <c r="A2756" s="0" t="n">
        <v>19</v>
      </c>
      <c r="B2756" s="0" t="n">
        <v>8900</v>
      </c>
      <c r="C2756" s="0" t="n">
        <v>7.2697</v>
      </c>
      <c r="D2756" s="0" t="n">
        <v>2.2145</v>
      </c>
      <c r="E2756" s="0" t="n">
        <f aca="false">IFERROR((C2756-D2756)/C2756/'Project Inputs and Calcs'!$E$11,0)</f>
        <v>0.023179315056559</v>
      </c>
    </row>
    <row r="2757" customFormat="false" ht="15" hidden="false" customHeight="false" outlineLevel="0" collapsed="false">
      <c r="A2757" s="0" t="n">
        <v>19</v>
      </c>
      <c r="B2757" s="0" t="n">
        <v>9000</v>
      </c>
      <c r="C2757" s="0" t="n">
        <v>7.4362</v>
      </c>
      <c r="D2757" s="0" t="n">
        <v>2.2831</v>
      </c>
      <c r="E2757" s="0" t="n">
        <f aca="false">IFERROR((C2757-D2757)/C2757/'Project Inputs and Calcs'!$E$11,0)</f>
        <v>0.0230991635512762</v>
      </c>
    </row>
    <row r="2758" customFormat="false" ht="15" hidden="false" customHeight="false" outlineLevel="0" collapsed="false">
      <c r="A2758" s="0" t="n">
        <v>19</v>
      </c>
      <c r="B2758" s="0" t="n">
        <v>9100</v>
      </c>
      <c r="C2758" s="0" t="n">
        <v>7.6037</v>
      </c>
      <c r="D2758" s="0" t="n">
        <v>2.3527</v>
      </c>
      <c r="E2758" s="0" t="n">
        <f aca="false">IFERROR((C2758-D2758)/C2758/'Project Inputs and Calcs'!$E$11,0)</f>
        <v>0.0230194948950292</v>
      </c>
    </row>
    <row r="2759" customFormat="false" ht="15" hidden="false" customHeight="false" outlineLevel="0" collapsed="false">
      <c r="A2759" s="0" t="n">
        <v>19</v>
      </c>
      <c r="B2759" s="0" t="n">
        <v>9200</v>
      </c>
      <c r="C2759" s="0" t="n">
        <v>7.7723</v>
      </c>
      <c r="D2759" s="0" t="n">
        <v>2.4235</v>
      </c>
      <c r="E2759" s="0" t="n">
        <f aca="false">IFERROR((C2759-D2759)/C2759/'Project Inputs and Calcs'!$E$11,0)</f>
        <v>0.0229395845931492</v>
      </c>
    </row>
    <row r="2760" customFormat="false" ht="15" hidden="false" customHeight="false" outlineLevel="0" collapsed="false">
      <c r="A2760" s="0" t="n">
        <v>19</v>
      </c>
      <c r="B2760" s="0" t="n">
        <v>9300</v>
      </c>
      <c r="C2760" s="0" t="n">
        <v>7.9418</v>
      </c>
      <c r="D2760" s="0" t="n">
        <v>2.4953</v>
      </c>
      <c r="E2760" s="0" t="n">
        <f aca="false">IFERROR((C2760-D2760)/C2760/'Project Inputs and Calcs'!$E$11,0)</f>
        <v>0.0228600569140497</v>
      </c>
    </row>
    <row r="2761" customFormat="false" ht="15" hidden="false" customHeight="false" outlineLevel="0" collapsed="false">
      <c r="A2761" s="0" t="n">
        <v>19</v>
      </c>
      <c r="B2761" s="0" t="n">
        <v>9400</v>
      </c>
      <c r="C2761" s="0" t="n">
        <v>8.1124</v>
      </c>
      <c r="D2761" s="0" t="n">
        <v>2.5683</v>
      </c>
      <c r="E2761" s="0" t="n">
        <f aca="false">IFERROR((C2761-D2761)/C2761/'Project Inputs and Calcs'!$E$11,0)</f>
        <v>0.022780352711076</v>
      </c>
    </row>
    <row r="2762" customFormat="false" ht="15" hidden="false" customHeight="false" outlineLevel="0" collapsed="false">
      <c r="A2762" s="0" t="n">
        <v>19</v>
      </c>
      <c r="B2762" s="0" t="n">
        <v>9500</v>
      </c>
      <c r="C2762" s="0" t="n">
        <v>8.2838</v>
      </c>
      <c r="D2762" s="0" t="n">
        <v>2.6424</v>
      </c>
      <c r="E2762" s="0" t="n">
        <f aca="false">IFERROR((C2762-D2762)/C2762/'Project Inputs and Calcs'!$E$11,0)</f>
        <v>0.022700531961982</v>
      </c>
    </row>
    <row r="2763" customFormat="false" ht="15" hidden="false" customHeight="false" outlineLevel="0" collapsed="false">
      <c r="A2763" s="0" t="n">
        <v>19</v>
      </c>
      <c r="B2763" s="0" t="n">
        <v>9600</v>
      </c>
      <c r="C2763" s="0" t="n">
        <v>8.4562</v>
      </c>
      <c r="D2763" s="0" t="n">
        <v>2.7175</v>
      </c>
      <c r="E2763" s="0" t="n">
        <f aca="false">IFERROR((C2763-D2763)/C2763/'Project Inputs and Calcs'!$E$11,0)</f>
        <v>0.0226212719661314</v>
      </c>
    </row>
    <row r="2764" customFormat="false" ht="15" hidden="false" customHeight="false" outlineLevel="0" collapsed="false">
      <c r="A2764" s="0" t="n">
        <v>19</v>
      </c>
      <c r="B2764" s="0" t="n">
        <v>9700</v>
      </c>
      <c r="C2764" s="0" t="n">
        <v>8.6295</v>
      </c>
      <c r="D2764" s="0" t="n">
        <v>2.7937</v>
      </c>
      <c r="E2764" s="0" t="n">
        <f aca="false">IFERROR((C2764-D2764)/C2764/'Project Inputs and Calcs'!$E$11,0)</f>
        <v>0.0225420553527628</v>
      </c>
    </row>
    <row r="2765" customFormat="false" ht="15" hidden="false" customHeight="false" outlineLevel="0" collapsed="false">
      <c r="A2765" s="0" t="n">
        <v>19</v>
      </c>
      <c r="B2765" s="0" t="n">
        <v>9800</v>
      </c>
      <c r="C2765" s="0" t="n">
        <v>8.8037</v>
      </c>
      <c r="D2765" s="0" t="n">
        <v>2.8711</v>
      </c>
      <c r="E2765" s="0" t="n">
        <f aca="false">IFERROR((C2765-D2765)/C2765/'Project Inputs and Calcs'!$E$11,0)</f>
        <v>0.022462525226136</v>
      </c>
    </row>
    <row r="2766" customFormat="false" ht="15" hidden="false" customHeight="false" outlineLevel="0" collapsed="false">
      <c r="A2766" s="0" t="n">
        <v>19</v>
      </c>
      <c r="B2766" s="0" t="n">
        <v>9900</v>
      </c>
      <c r="C2766" s="0" t="n">
        <v>8.9787</v>
      </c>
      <c r="D2766" s="0" t="n">
        <v>2.9495</v>
      </c>
      <c r="E2766" s="0" t="n">
        <f aca="false">IFERROR((C2766-D2766)/C2766/'Project Inputs and Calcs'!$E$11,0)</f>
        <v>0.0223833442851786</v>
      </c>
    </row>
    <row r="2767" customFormat="false" ht="15" hidden="false" customHeight="false" outlineLevel="0" collapsed="false">
      <c r="A2767" s="0" t="n">
        <v>19</v>
      </c>
      <c r="B2767" s="0" t="n">
        <v>10000</v>
      </c>
      <c r="C2767" s="0" t="n">
        <v>9.1545</v>
      </c>
      <c r="D2767" s="0" t="n">
        <v>3.0289</v>
      </c>
      <c r="E2767" s="0" t="n">
        <f aca="false">IFERROR((C2767-D2767)/C2767/'Project Inputs and Calcs'!$E$11,0)</f>
        <v>0.0223045132630582</v>
      </c>
    </row>
    <row r="2768" customFormat="false" ht="15" hidden="false" customHeight="false" outlineLevel="0" collapsed="false">
      <c r="A2768" s="0" t="n">
        <v>19</v>
      </c>
      <c r="B2768" s="0" t="n">
        <v>10100</v>
      </c>
      <c r="C2768" s="0" t="n">
        <v>9.3312</v>
      </c>
      <c r="D2768" s="0" t="n">
        <v>3.1095</v>
      </c>
      <c r="E2768" s="0" t="n">
        <f aca="false">IFERROR((C2768-D2768)/C2768/'Project Inputs and Calcs'!$E$11,0)</f>
        <v>0.0222254372427984</v>
      </c>
    </row>
    <row r="2769" customFormat="false" ht="15" hidden="false" customHeight="false" outlineLevel="0" collapsed="false">
      <c r="A2769" s="0" t="n">
        <v>19</v>
      </c>
      <c r="B2769" s="0" t="n">
        <v>10200</v>
      </c>
      <c r="C2769" s="0" t="n">
        <v>9.5086</v>
      </c>
      <c r="D2769" s="0" t="n">
        <v>3.1912</v>
      </c>
      <c r="E2769" s="0" t="n">
        <f aca="false">IFERROR((C2769-D2769)/C2769/'Project Inputs and Calcs'!$E$11,0)</f>
        <v>0.0221462675893402</v>
      </c>
    </row>
    <row r="2770" customFormat="false" ht="15" hidden="false" customHeight="false" outlineLevel="0" collapsed="false">
      <c r="A2770" s="0" t="n">
        <v>19</v>
      </c>
      <c r="B2770" s="0" t="n">
        <v>10300</v>
      </c>
      <c r="C2770" s="0" t="n">
        <v>9.6866</v>
      </c>
      <c r="D2770" s="0" t="n">
        <v>3.274</v>
      </c>
      <c r="E2770" s="0" t="n">
        <f aca="false">IFERROR((C2770-D2770)/C2770/'Project Inputs and Calcs'!$E$11,0)</f>
        <v>0.0220669103022044</v>
      </c>
    </row>
    <row r="2771" customFormat="false" ht="15" hidden="false" customHeight="false" outlineLevel="0" collapsed="false">
      <c r="A2771" s="0" t="n">
        <v>19</v>
      </c>
      <c r="B2771" s="0" t="n">
        <v>10400</v>
      </c>
      <c r="C2771" s="0" t="n">
        <v>9.8656</v>
      </c>
      <c r="D2771" s="0" t="n">
        <v>3.3578</v>
      </c>
      <c r="E2771" s="0" t="n">
        <f aca="false">IFERROR((C2771-D2771)/C2771/'Project Inputs and Calcs'!$E$11,0)</f>
        <v>0.0219881879122067</v>
      </c>
    </row>
    <row r="2772" customFormat="false" ht="15" hidden="false" customHeight="false" outlineLevel="0" collapsed="false">
      <c r="A2772" s="0" t="n">
        <v>19</v>
      </c>
      <c r="B2772" s="0" t="n">
        <v>10500</v>
      </c>
      <c r="C2772" s="0" t="n">
        <v>10.045</v>
      </c>
      <c r="D2772" s="0" t="n">
        <v>3.4427</v>
      </c>
      <c r="E2772" s="0" t="n">
        <f aca="false">IFERROR((C2772-D2772)/C2772/'Project Inputs and Calcs'!$E$11,0)</f>
        <v>0.0219090758254521</v>
      </c>
    </row>
    <row r="2773" customFormat="false" ht="15" hidden="false" customHeight="false" outlineLevel="0" collapsed="false">
      <c r="A2773" s="0" t="n">
        <v>19</v>
      </c>
      <c r="B2773" s="0" t="n">
        <v>10600</v>
      </c>
      <c r="C2773" s="0" t="n">
        <v>10.225</v>
      </c>
      <c r="D2773" s="0" t="n">
        <v>3.5287</v>
      </c>
      <c r="E2773" s="0" t="n">
        <f aca="false">IFERROR((C2773-D2773)/C2773/'Project Inputs and Calcs'!$E$11,0)</f>
        <v>0.0218298288508557</v>
      </c>
    </row>
    <row r="2774" customFormat="false" ht="15" hidden="false" customHeight="false" outlineLevel="0" collapsed="false">
      <c r="A2774" s="0" t="n">
        <v>19</v>
      </c>
      <c r="B2774" s="0" t="n">
        <v>10700</v>
      </c>
      <c r="C2774" s="0" t="n">
        <v>10.406</v>
      </c>
      <c r="D2774" s="0" t="n">
        <v>3.6157</v>
      </c>
      <c r="E2774" s="0" t="n">
        <f aca="false">IFERROR((C2774-D2774)/C2774/'Project Inputs and Calcs'!$E$11,0)</f>
        <v>0.0217512332628612</v>
      </c>
    </row>
    <row r="2775" customFormat="false" ht="15" hidden="false" customHeight="false" outlineLevel="0" collapsed="false">
      <c r="A2775" s="0" t="n">
        <v>19</v>
      </c>
      <c r="B2775" s="0" t="n">
        <v>10800</v>
      </c>
      <c r="C2775" s="0" t="n">
        <v>10.588</v>
      </c>
      <c r="D2775" s="0" t="n">
        <v>3.7039</v>
      </c>
      <c r="E2775" s="0" t="n">
        <f aca="false">IFERROR((C2775-D2775)/C2775/'Project Inputs and Calcs'!$E$11,0)</f>
        <v>0.0216726482810729</v>
      </c>
    </row>
    <row r="2776" customFormat="false" ht="15" hidden="false" customHeight="false" outlineLevel="0" collapsed="false">
      <c r="A2776" s="0" t="n">
        <v>19</v>
      </c>
      <c r="B2776" s="0" t="n">
        <v>10900</v>
      </c>
      <c r="C2776" s="0" t="n">
        <v>10.77</v>
      </c>
      <c r="D2776" s="0" t="n">
        <v>3.793</v>
      </c>
      <c r="E2776" s="0" t="n">
        <f aca="false">IFERROR((C2776-D2776)/C2776/'Project Inputs and Calcs'!$E$11,0)</f>
        <v>0.0215939337666357</v>
      </c>
    </row>
    <row r="2777" customFormat="false" ht="15" hidden="false" customHeight="false" outlineLevel="0" collapsed="false">
      <c r="A2777" s="0" t="n">
        <v>19</v>
      </c>
      <c r="B2777" s="0" t="n">
        <v>11000</v>
      </c>
      <c r="C2777" s="0" t="n">
        <v>10.953</v>
      </c>
      <c r="D2777" s="0" t="n">
        <v>3.8833</v>
      </c>
      <c r="E2777" s="0" t="n">
        <f aca="false">IFERROR((C2777-D2777)/C2777/'Project Inputs and Calcs'!$E$11,0)</f>
        <v>0.0215152621808333</v>
      </c>
    </row>
    <row r="2778" customFormat="false" ht="15" hidden="false" customHeight="false" outlineLevel="0" collapsed="false">
      <c r="A2778" s="0" t="n">
        <v>19</v>
      </c>
      <c r="B2778" s="0" t="n">
        <v>11100</v>
      </c>
      <c r="C2778" s="0" t="n">
        <v>11.136</v>
      </c>
      <c r="D2778" s="0" t="n">
        <v>3.9746</v>
      </c>
      <c r="E2778" s="0" t="n">
        <f aca="false">IFERROR((C2778-D2778)/C2778/'Project Inputs and Calcs'!$E$11,0)</f>
        <v>0.0214361829501916</v>
      </c>
    </row>
    <row r="2779" customFormat="false" ht="15" hidden="false" customHeight="false" outlineLevel="0" collapsed="false">
      <c r="A2779" s="0" t="n">
        <v>19</v>
      </c>
      <c r="B2779" s="0" t="n">
        <v>11200</v>
      </c>
      <c r="C2779" s="0" t="n">
        <v>11.32</v>
      </c>
      <c r="D2779" s="0" t="n">
        <v>4.067</v>
      </c>
      <c r="E2779" s="0" t="n">
        <f aca="false">IFERROR((C2779-D2779)/C2779/'Project Inputs and Calcs'!$E$11,0)</f>
        <v>0.0213574793875147</v>
      </c>
    </row>
    <row r="2780" customFormat="false" ht="15" hidden="false" customHeight="false" outlineLevel="0" collapsed="false">
      <c r="A2780" s="0" t="n">
        <v>19</v>
      </c>
      <c r="B2780" s="0" t="n">
        <v>11300</v>
      </c>
      <c r="C2780" s="0" t="n">
        <v>11.504</v>
      </c>
      <c r="D2780" s="0" t="n">
        <v>4.1605</v>
      </c>
      <c r="E2780" s="0" t="n">
        <f aca="false">IFERROR((C2780-D2780)/C2780/'Project Inputs and Calcs'!$E$11,0)</f>
        <v>0.0212781061659713</v>
      </c>
    </row>
    <row r="2781" customFormat="false" ht="15" hidden="false" customHeight="false" outlineLevel="0" collapsed="false">
      <c r="A2781" s="0" t="n">
        <v>19</v>
      </c>
      <c r="B2781" s="0" t="n">
        <v>11400</v>
      </c>
      <c r="C2781" s="0" t="n">
        <v>11.689</v>
      </c>
      <c r="D2781" s="0" t="n">
        <v>4.2549</v>
      </c>
      <c r="E2781" s="0" t="n">
        <f aca="false">IFERROR((C2781-D2781)/C2781/'Project Inputs and Calcs'!$E$11,0)</f>
        <v>0.0211997034248724</v>
      </c>
    </row>
    <row r="2782" customFormat="false" ht="15" hidden="false" customHeight="false" outlineLevel="0" collapsed="false">
      <c r="A2782" s="0" t="n">
        <v>19</v>
      </c>
      <c r="B2782" s="0" t="n">
        <v>11500</v>
      </c>
      <c r="C2782" s="0" t="n">
        <v>11.874</v>
      </c>
      <c r="D2782" s="0" t="n">
        <v>4.3505</v>
      </c>
      <c r="E2782" s="0" t="n">
        <f aca="false">IFERROR((C2782-D2782)/C2782/'Project Inputs and Calcs'!$E$11,0)</f>
        <v>0.0211203750491269</v>
      </c>
    </row>
    <row r="2783" customFormat="false" ht="15" hidden="false" customHeight="false" outlineLevel="0" collapsed="false">
      <c r="A2783" s="0" t="n">
        <v>19</v>
      </c>
      <c r="B2783" s="0" t="n">
        <v>11600</v>
      </c>
      <c r="C2783" s="0" t="n">
        <v>12.06</v>
      </c>
      <c r="D2783" s="0" t="n">
        <v>4.4471</v>
      </c>
      <c r="E2783" s="0" t="n">
        <f aca="false">IFERROR((C2783-D2783)/C2783/'Project Inputs and Calcs'!$E$11,0)</f>
        <v>0.0210417357656164</v>
      </c>
    </row>
    <row r="2784" customFormat="false" ht="15" hidden="false" customHeight="false" outlineLevel="0" collapsed="false">
      <c r="A2784" s="0" t="n">
        <v>19</v>
      </c>
      <c r="B2784" s="0" t="n">
        <v>11700</v>
      </c>
      <c r="C2784" s="0" t="n">
        <v>12.246</v>
      </c>
      <c r="D2784" s="0" t="n">
        <v>4.5448</v>
      </c>
      <c r="E2784" s="0" t="n">
        <f aca="false">IFERROR((C2784-D2784)/C2784/'Project Inputs and Calcs'!$E$11,0)</f>
        <v>0.020962491153574</v>
      </c>
    </row>
    <row r="2785" customFormat="false" ht="15" hidden="false" customHeight="false" outlineLevel="0" collapsed="false">
      <c r="A2785" s="0" t="n">
        <v>19</v>
      </c>
      <c r="B2785" s="0" t="n">
        <v>11800</v>
      </c>
      <c r="C2785" s="0" t="n">
        <v>12.432</v>
      </c>
      <c r="D2785" s="0" t="n">
        <v>4.6434</v>
      </c>
      <c r="E2785" s="0" t="n">
        <f aca="false">IFERROR((C2785-D2785)/C2785/'Project Inputs and Calcs'!$E$11,0)</f>
        <v>0.0208832046332046</v>
      </c>
    </row>
    <row r="2786" customFormat="false" ht="15" hidden="false" customHeight="false" outlineLevel="0" collapsed="false">
      <c r="A2786" s="0" t="n">
        <v>19</v>
      </c>
      <c r="B2786" s="0" t="n">
        <v>11900</v>
      </c>
      <c r="C2786" s="0" t="n">
        <v>12.619</v>
      </c>
      <c r="D2786" s="0" t="n">
        <v>4.7431</v>
      </c>
      <c r="E2786" s="0" t="n">
        <f aca="false">IFERROR((C2786-D2786)/C2786/'Project Inputs and Calcs'!$E$11,0)</f>
        <v>0.0208043426578968</v>
      </c>
    </row>
    <row r="2787" customFormat="false" ht="15" hidden="false" customHeight="false" outlineLevel="0" collapsed="false">
      <c r="A2787" s="0" t="n">
        <v>19</v>
      </c>
      <c r="B2787" s="0" t="n">
        <v>12000</v>
      </c>
      <c r="C2787" s="0" t="n">
        <v>12.806</v>
      </c>
      <c r="D2787" s="0" t="n">
        <v>4.844</v>
      </c>
      <c r="E2787" s="0" t="n">
        <f aca="false">IFERROR((C2787-D2787)/C2787/'Project Inputs and Calcs'!$E$11,0)</f>
        <v>0.0207246603154771</v>
      </c>
    </row>
    <row r="2788" customFormat="false" ht="15" hidden="false" customHeight="false" outlineLevel="0" collapsed="false">
      <c r="A2788" s="0" t="n">
        <v>19</v>
      </c>
      <c r="B2788" s="0" t="n">
        <v>12100</v>
      </c>
      <c r="C2788" s="0" t="n">
        <v>12.994</v>
      </c>
      <c r="D2788" s="0" t="n">
        <v>4.9458</v>
      </c>
      <c r="E2788" s="0" t="n">
        <f aca="false">IFERROR((C2788-D2788)/C2788/'Project Inputs and Calcs'!$E$11,0)</f>
        <v>0.0206459391514032</v>
      </c>
    </row>
    <row r="2789" customFormat="false" ht="15" hidden="false" customHeight="false" outlineLevel="0" collapsed="false">
      <c r="A2789" s="0" t="n">
        <v>19</v>
      </c>
      <c r="B2789" s="0" t="n">
        <v>12200</v>
      </c>
      <c r="C2789" s="0" t="n">
        <v>13.182</v>
      </c>
      <c r="D2789" s="0" t="n">
        <v>5.0486</v>
      </c>
      <c r="E2789" s="0" t="n">
        <f aca="false">IFERROR((C2789-D2789)/C2789/'Project Inputs and Calcs'!$E$11,0)</f>
        <v>0.0205669347089465</v>
      </c>
    </row>
    <row r="2790" customFormat="false" ht="15" hidden="false" customHeight="false" outlineLevel="0" collapsed="false">
      <c r="A2790" s="0" t="n">
        <v>19</v>
      </c>
      <c r="B2790" s="0" t="n">
        <v>12300</v>
      </c>
      <c r="C2790" s="0" t="n">
        <v>13.37</v>
      </c>
      <c r="D2790" s="0" t="n">
        <v>5.1525</v>
      </c>
      <c r="E2790" s="0" t="n">
        <f aca="false">IFERROR((C2790-D2790)/C2790/'Project Inputs and Calcs'!$E$11,0)</f>
        <v>0.0204874096235353</v>
      </c>
    </row>
    <row r="2791" customFormat="false" ht="15" hidden="false" customHeight="false" outlineLevel="0" collapsed="false">
      <c r="A2791" s="0" t="n">
        <v>19</v>
      </c>
      <c r="B2791" s="0" t="n">
        <v>12400</v>
      </c>
      <c r="C2791" s="0" t="n">
        <v>13.558</v>
      </c>
      <c r="D2791" s="0" t="n">
        <v>5.2574</v>
      </c>
      <c r="E2791" s="0" t="n">
        <f aca="false">IFERROR((C2791-D2791)/C2791/'Project Inputs and Calcs'!$E$11,0)</f>
        <v>0.0204076314107292</v>
      </c>
    </row>
    <row r="2792" customFormat="false" ht="15" hidden="false" customHeight="false" outlineLevel="0" collapsed="false">
      <c r="A2792" s="0" t="n">
        <v>19</v>
      </c>
      <c r="B2792" s="0" t="n">
        <v>12500</v>
      </c>
      <c r="C2792" s="0" t="n">
        <v>13.746</v>
      </c>
      <c r="D2792" s="0" t="n">
        <v>5.3634</v>
      </c>
      <c r="E2792" s="0" t="n">
        <f aca="false">IFERROR((C2792-D2792)/C2792/'Project Inputs and Calcs'!$E$11,0)</f>
        <v>0.0203273679615888</v>
      </c>
    </row>
    <row r="2793" customFormat="false" ht="15" hidden="false" customHeight="false" outlineLevel="0" collapsed="false">
      <c r="A2793" s="0" t="n">
        <v>19</v>
      </c>
      <c r="B2793" s="0" t="n">
        <v>12600</v>
      </c>
      <c r="C2793" s="0" t="n">
        <v>13.935</v>
      </c>
      <c r="D2793" s="0" t="n">
        <v>5.4703</v>
      </c>
      <c r="E2793" s="0" t="n">
        <f aca="false">IFERROR((C2793-D2793)/C2793/'Project Inputs and Calcs'!$E$11,0)</f>
        <v>0.0202480564525774</v>
      </c>
    </row>
    <row r="2794" customFormat="false" ht="15" hidden="false" customHeight="false" outlineLevel="0" collapsed="false">
      <c r="A2794" s="0" t="n">
        <v>19</v>
      </c>
      <c r="B2794" s="0" t="n">
        <v>12700</v>
      </c>
      <c r="C2794" s="0" t="n">
        <v>14.124</v>
      </c>
      <c r="D2794" s="0" t="n">
        <v>5.5783</v>
      </c>
      <c r="E2794" s="0" t="n">
        <f aca="false">IFERROR((C2794-D2794)/C2794/'Project Inputs and Calcs'!$E$11,0)</f>
        <v>0.0201682715000472</v>
      </c>
    </row>
    <row r="2795" customFormat="false" ht="15" hidden="false" customHeight="false" outlineLevel="0" collapsed="false">
      <c r="A2795" s="0" t="n">
        <v>19</v>
      </c>
      <c r="B2795" s="0" t="n">
        <v>12800</v>
      </c>
      <c r="C2795" s="0" t="n">
        <v>14.313</v>
      </c>
      <c r="D2795" s="0" t="n">
        <v>5.6874</v>
      </c>
      <c r="E2795" s="0" t="n">
        <f aca="false">IFERROR((C2795-D2795)/C2795/'Project Inputs and Calcs'!$E$11,0)</f>
        <v>0.020088031859149</v>
      </c>
    </row>
    <row r="2796" customFormat="false" ht="15" hidden="false" customHeight="false" outlineLevel="0" collapsed="false">
      <c r="A2796" s="0" t="n">
        <v>19</v>
      </c>
      <c r="B2796" s="0" t="n">
        <v>12900</v>
      </c>
      <c r="C2796" s="0" t="n">
        <v>14.502</v>
      </c>
      <c r="D2796" s="0" t="n">
        <v>5.7973</v>
      </c>
      <c r="E2796" s="0" t="n">
        <f aca="false">IFERROR((C2796-D2796)/C2796/'Project Inputs and Calcs'!$E$11,0)</f>
        <v>0.0200080448673746</v>
      </c>
    </row>
    <row r="2797" customFormat="false" ht="15" hidden="false" customHeight="false" outlineLevel="0" collapsed="false">
      <c r="A2797" s="0" t="n">
        <v>19</v>
      </c>
      <c r="B2797" s="0" t="n">
        <v>13000</v>
      </c>
      <c r="C2797" s="0" t="n">
        <v>14.691</v>
      </c>
      <c r="D2797" s="0" t="n">
        <v>5.9083</v>
      </c>
      <c r="E2797" s="0" t="n">
        <f aca="false">IFERROR((C2797-D2797)/C2797/'Project Inputs and Calcs'!$E$11,0)</f>
        <v>0.0199276200848592</v>
      </c>
    </row>
    <row r="2798" customFormat="false" ht="15" hidden="false" customHeight="false" outlineLevel="0" collapsed="false">
      <c r="A2798" s="0" t="n">
        <v>19</v>
      </c>
      <c r="B2798" s="0" t="n">
        <v>13100</v>
      </c>
      <c r="C2798" s="0" t="n">
        <v>14.881</v>
      </c>
      <c r="D2798" s="0" t="n">
        <v>6.0205</v>
      </c>
      <c r="E2798" s="0" t="n">
        <f aca="false">IFERROR((C2798-D2798)/C2798/'Project Inputs and Calcs'!$E$11,0)</f>
        <v>0.0198474564881392</v>
      </c>
    </row>
    <row r="2799" customFormat="false" ht="15" hidden="false" customHeight="false" outlineLevel="0" collapsed="false">
      <c r="A2799" s="0" t="n">
        <v>19</v>
      </c>
      <c r="B2799" s="0" t="n">
        <v>13200</v>
      </c>
      <c r="C2799" s="0" t="n">
        <v>15.07</v>
      </c>
      <c r="D2799" s="0" t="n">
        <v>6.1335</v>
      </c>
      <c r="E2799" s="0" t="n">
        <f aca="false">IFERROR((C2799-D2799)/C2799/'Project Inputs and Calcs'!$E$11,0)</f>
        <v>0.0197666445476664</v>
      </c>
    </row>
    <row r="2800" customFormat="false" ht="15" hidden="false" customHeight="false" outlineLevel="0" collapsed="false">
      <c r="A2800" s="0" t="n">
        <v>19</v>
      </c>
      <c r="B2800" s="0" t="n">
        <v>13300</v>
      </c>
      <c r="C2800" s="0" t="n">
        <v>15.259</v>
      </c>
      <c r="D2800" s="0" t="n">
        <v>6.2475</v>
      </c>
      <c r="E2800" s="0" t="n">
        <f aca="false">IFERROR((C2800-D2800)/C2800/'Project Inputs and Calcs'!$E$11,0)</f>
        <v>0.0196856499989078</v>
      </c>
    </row>
    <row r="2801" customFormat="false" ht="15" hidden="false" customHeight="false" outlineLevel="0" collapsed="false">
      <c r="A2801" s="0" t="n">
        <v>19</v>
      </c>
      <c r="B2801" s="0" t="n">
        <v>13400</v>
      </c>
      <c r="C2801" s="0" t="n">
        <v>15.449</v>
      </c>
      <c r="D2801" s="0" t="n">
        <v>6.3626</v>
      </c>
      <c r="E2801" s="0" t="n">
        <f aca="false">IFERROR((C2801-D2801)/C2801/'Project Inputs and Calcs'!$E$11,0)</f>
        <v>0.0196051524370509</v>
      </c>
    </row>
    <row r="2802" customFormat="false" ht="15" hidden="false" customHeight="false" outlineLevel="0" collapsed="false">
      <c r="A2802" s="0" t="n">
        <v>19</v>
      </c>
      <c r="B2802" s="0" t="n">
        <v>13500</v>
      </c>
      <c r="C2802" s="0" t="n">
        <v>15.638</v>
      </c>
      <c r="D2802" s="0" t="n">
        <v>6.4787</v>
      </c>
      <c r="E2802" s="0" t="n">
        <f aca="false">IFERROR((C2802-D2802)/C2802/'Project Inputs and Calcs'!$E$11,0)</f>
        <v>0.019523596367822</v>
      </c>
    </row>
    <row r="2803" customFormat="false" ht="15" hidden="false" customHeight="false" outlineLevel="0" collapsed="false">
      <c r="A2803" s="0" t="n">
        <v>19</v>
      </c>
      <c r="B2803" s="0" t="n">
        <v>13600</v>
      </c>
      <c r="C2803" s="0" t="n">
        <v>15.827</v>
      </c>
      <c r="D2803" s="0" t="n">
        <v>6.5958</v>
      </c>
      <c r="E2803" s="0" t="n">
        <f aca="false">IFERROR((C2803-D2803)/C2803/'Project Inputs and Calcs'!$E$11,0)</f>
        <v>0.0194418820159643</v>
      </c>
    </row>
    <row r="2804" customFormat="false" ht="15" hidden="false" customHeight="false" outlineLevel="0" collapsed="false">
      <c r="A2804" s="0" t="n">
        <v>19</v>
      </c>
      <c r="B2804" s="0" t="n">
        <v>13700</v>
      </c>
      <c r="C2804" s="0" t="n">
        <v>16.016</v>
      </c>
      <c r="D2804" s="0" t="n">
        <v>6.7138</v>
      </c>
      <c r="E2804" s="0" t="n">
        <f aca="false">IFERROR((C2804-D2804)/C2804/'Project Inputs and Calcs'!$E$11,0)</f>
        <v>0.0193602231102231</v>
      </c>
    </row>
    <row r="2805" customFormat="false" ht="15" hidden="false" customHeight="false" outlineLevel="0" collapsed="false">
      <c r="A2805" s="0" t="n">
        <v>19</v>
      </c>
      <c r="B2805" s="0" t="n">
        <v>13800</v>
      </c>
      <c r="C2805" s="0" t="n">
        <v>16.205</v>
      </c>
      <c r="D2805" s="0" t="n">
        <v>6.8329</v>
      </c>
      <c r="E2805" s="0" t="n">
        <f aca="false">IFERROR((C2805-D2805)/C2805/'Project Inputs and Calcs'!$E$11,0)</f>
        <v>0.0192782063149234</v>
      </c>
    </row>
    <row r="2806" customFormat="false" ht="15" hidden="false" customHeight="false" outlineLevel="0" collapsed="false">
      <c r="A2806" s="0" t="n">
        <v>19</v>
      </c>
      <c r="B2806" s="0" t="n">
        <v>13900</v>
      </c>
      <c r="C2806" s="0" t="n">
        <v>16.394</v>
      </c>
      <c r="D2806" s="0" t="n">
        <v>6.9529</v>
      </c>
      <c r="E2806" s="0" t="n">
        <f aca="false">IFERROR((C2806-D2806)/C2806/'Project Inputs and Calcs'!$E$11,0)</f>
        <v>0.0191962506608109</v>
      </c>
    </row>
    <row r="2807" customFormat="false" ht="15" hidden="false" customHeight="false" outlineLevel="0" collapsed="false">
      <c r="A2807" s="0" t="n">
        <v>19</v>
      </c>
      <c r="B2807" s="0" t="n">
        <v>14000</v>
      </c>
      <c r="C2807" s="0" t="n">
        <v>16.582</v>
      </c>
      <c r="D2807" s="0" t="n">
        <v>7.0739</v>
      </c>
      <c r="E2807" s="0" t="n">
        <f aca="false">IFERROR((C2807-D2807)/C2807/'Project Inputs and Calcs'!$E$11,0)</f>
        <v>0.0191132955413501</v>
      </c>
    </row>
    <row r="2808" customFormat="false" ht="15" hidden="false" customHeight="false" outlineLevel="0" collapsed="false">
      <c r="A2808" s="0" t="n">
        <v>19</v>
      </c>
      <c r="B2808" s="0" t="n">
        <v>14100</v>
      </c>
      <c r="C2808" s="0" t="n">
        <v>16.771</v>
      </c>
      <c r="D2808" s="0" t="n">
        <v>7.196</v>
      </c>
      <c r="E2808" s="0" t="n">
        <f aca="false">IFERROR((C2808-D2808)/C2808/'Project Inputs and Calcs'!$E$11,0)</f>
        <v>0.0190308667739948</v>
      </c>
    </row>
    <row r="2809" customFormat="false" ht="15" hidden="false" customHeight="false" outlineLevel="0" collapsed="false">
      <c r="A2809" s="0" t="n">
        <v>19</v>
      </c>
      <c r="B2809" s="0" t="n">
        <v>14200</v>
      </c>
      <c r="C2809" s="0" t="n">
        <v>16.959</v>
      </c>
      <c r="D2809" s="0" t="n">
        <v>7.319</v>
      </c>
      <c r="E2809" s="0" t="n">
        <f aca="false">IFERROR((C2809-D2809)/C2809/'Project Inputs and Calcs'!$E$11,0)</f>
        <v>0.0189476580773237</v>
      </c>
    </row>
    <row r="2810" customFormat="false" ht="15" hidden="false" customHeight="false" outlineLevel="0" collapsed="false">
      <c r="A2810" s="0" t="n">
        <v>19</v>
      </c>
      <c r="B2810" s="0" t="n">
        <v>14300</v>
      </c>
      <c r="C2810" s="0" t="n">
        <v>17.147</v>
      </c>
      <c r="D2810" s="0" t="n">
        <v>7.4429</v>
      </c>
      <c r="E2810" s="0" t="n">
        <f aca="false">IFERROR((C2810-D2810)/C2810/'Project Inputs and Calcs'!$E$11,0)</f>
        <v>0.0188645244066017</v>
      </c>
    </row>
    <row r="2811" customFormat="false" ht="15" hidden="false" customHeight="false" outlineLevel="0" collapsed="false">
      <c r="A2811" s="0" t="n">
        <v>19</v>
      </c>
      <c r="B2811" s="0" t="n">
        <v>14400</v>
      </c>
      <c r="C2811" s="0" t="n">
        <v>17.335</v>
      </c>
      <c r="D2811" s="0" t="n">
        <v>7.5679</v>
      </c>
      <c r="E2811" s="0" t="n">
        <f aca="false">IFERROR((C2811-D2811)/C2811/'Project Inputs and Calcs'!$E$11,0)</f>
        <v>0.0187810787424286</v>
      </c>
    </row>
    <row r="2812" customFormat="false" ht="15" hidden="false" customHeight="false" outlineLevel="0" collapsed="false">
      <c r="A2812" s="0" t="n">
        <v>19</v>
      </c>
      <c r="B2812" s="0" t="n">
        <v>14500</v>
      </c>
      <c r="C2812" s="0" t="n">
        <v>17.522</v>
      </c>
      <c r="D2812" s="0" t="n">
        <v>7.6939</v>
      </c>
      <c r="E2812" s="0" t="n">
        <f aca="false">IFERROR((C2812-D2812)/C2812/'Project Inputs and Calcs'!$E$11,0)</f>
        <v>0.0186966860708443</v>
      </c>
    </row>
    <row r="2813" customFormat="false" ht="15" hidden="false" customHeight="false" outlineLevel="0" collapsed="false">
      <c r="A2813" s="0" t="n">
        <v>19</v>
      </c>
      <c r="B2813" s="0" t="n">
        <v>14600</v>
      </c>
      <c r="C2813" s="0" t="n">
        <v>17.709</v>
      </c>
      <c r="D2813" s="0" t="n">
        <v>7.8208</v>
      </c>
      <c r="E2813" s="0" t="n">
        <f aca="false">IFERROR((C2813-D2813)/C2813/'Project Inputs and Calcs'!$E$11,0)</f>
        <v>0.0186123816515143</v>
      </c>
    </row>
    <row r="2814" customFormat="false" ht="15" hidden="false" customHeight="false" outlineLevel="0" collapsed="false">
      <c r="A2814" s="0" t="n">
        <v>19</v>
      </c>
      <c r="B2814" s="0" t="n">
        <v>14700</v>
      </c>
      <c r="C2814" s="0" t="n">
        <v>17.896</v>
      </c>
      <c r="D2814" s="0" t="n">
        <v>7.9486</v>
      </c>
      <c r="E2814" s="0" t="n">
        <f aca="false">IFERROR((C2814-D2814)/C2814/'Project Inputs and Calcs'!$E$11,0)</f>
        <v>0.0185281627179258</v>
      </c>
    </row>
    <row r="2815" customFormat="false" ht="15" hidden="false" customHeight="false" outlineLevel="0" collapsed="false">
      <c r="A2815" s="0" t="n">
        <v>19</v>
      </c>
      <c r="B2815" s="0" t="n">
        <v>14800</v>
      </c>
      <c r="C2815" s="0" t="n">
        <v>18.082</v>
      </c>
      <c r="D2815" s="0" t="n">
        <v>8.0776</v>
      </c>
      <c r="E2815" s="0" t="n">
        <f aca="false">IFERROR((C2815-D2815)/C2815/'Project Inputs and Calcs'!$E$11,0)</f>
        <v>0.0184426501493198</v>
      </c>
    </row>
    <row r="2816" customFormat="false" ht="15" hidden="false" customHeight="false" outlineLevel="0" collapsed="false">
      <c r="A2816" s="0" t="n">
        <v>19</v>
      </c>
      <c r="B2816" s="0" t="n">
        <v>14900</v>
      </c>
      <c r="C2816" s="0" t="n">
        <v>18.268</v>
      </c>
      <c r="D2816" s="0" t="n">
        <v>8.2074</v>
      </c>
      <c r="E2816" s="0" t="n">
        <f aca="false">IFERROR((C2816-D2816)/C2816/'Project Inputs and Calcs'!$E$11,0)</f>
        <v>0.0183574191664842</v>
      </c>
    </row>
    <row r="2817" customFormat="false" ht="15" hidden="false" customHeight="false" outlineLevel="0" collapsed="false">
      <c r="A2817" s="0" t="n">
        <v>19</v>
      </c>
      <c r="B2817" s="0" t="n">
        <v>15000</v>
      </c>
      <c r="C2817" s="0" t="n">
        <v>18.453</v>
      </c>
      <c r="D2817" s="0" t="n">
        <v>8.3372</v>
      </c>
      <c r="E2817" s="0" t="n">
        <f aca="false">IFERROR((C2817-D2817)/C2817/'Project Inputs and Calcs'!$E$11,0)</f>
        <v>0.0182730901931032</v>
      </c>
    </row>
    <row r="2818" customFormat="false" ht="15" hidden="false" customHeight="false" outlineLevel="0" collapsed="false">
      <c r="A2818" s="0" t="n">
        <v>19</v>
      </c>
      <c r="B2818" s="0" t="n">
        <v>15100</v>
      </c>
      <c r="C2818" s="0" t="n">
        <v>18.638</v>
      </c>
      <c r="D2818" s="0" t="n">
        <v>8.4699</v>
      </c>
      <c r="E2818" s="0" t="n">
        <f aca="false">IFERROR((C2818-D2818)/C2818/'Project Inputs and Calcs'!$E$11,0)</f>
        <v>0.0181852487749043</v>
      </c>
    </row>
    <row r="2819" customFormat="false" ht="15" hidden="false" customHeight="false" outlineLevel="0" collapsed="false">
      <c r="A2819" s="0" t="n">
        <v>19</v>
      </c>
      <c r="B2819" s="0" t="n">
        <v>15200</v>
      </c>
      <c r="C2819" s="0" t="n">
        <v>18.822</v>
      </c>
      <c r="D2819" s="0" t="n">
        <v>8.6027</v>
      </c>
      <c r="E2819" s="0" t="n">
        <f aca="false">IFERROR((C2819-D2819)/C2819/'Project Inputs and Calcs'!$E$11,0)</f>
        <v>0.0180981475578224</v>
      </c>
    </row>
    <row r="2820" customFormat="false" ht="15" hidden="false" customHeight="false" outlineLevel="0" collapsed="false">
      <c r="A2820" s="0" t="n">
        <v>19</v>
      </c>
      <c r="B2820" s="0" t="n">
        <v>15300</v>
      </c>
      <c r="C2820" s="0" t="n">
        <v>19.006</v>
      </c>
      <c r="D2820" s="0" t="n">
        <v>8.7363</v>
      </c>
      <c r="E2820" s="0" t="n">
        <f aca="false">IFERROR((C2820-D2820)/C2820/'Project Inputs and Calcs'!$E$11,0)</f>
        <v>0.0180113297555158</v>
      </c>
    </row>
    <row r="2821" customFormat="false" ht="15" hidden="false" customHeight="false" outlineLevel="0" collapsed="false">
      <c r="A2821" s="0" t="n">
        <v>19</v>
      </c>
      <c r="B2821" s="0" t="n">
        <v>15400</v>
      </c>
      <c r="C2821" s="0" t="n">
        <v>19.189</v>
      </c>
      <c r="D2821" s="0" t="n">
        <v>8.871</v>
      </c>
      <c r="E2821" s="0" t="n">
        <f aca="false">IFERROR((C2821-D2821)/C2821/'Project Inputs and Calcs'!$E$11,0)</f>
        <v>0.0179234630951761</v>
      </c>
    </row>
    <row r="2822" customFormat="false" ht="15" hidden="false" customHeight="false" outlineLevel="0" collapsed="false">
      <c r="A2822" s="0" t="n">
        <v>19</v>
      </c>
      <c r="B2822" s="0" t="n">
        <v>15500</v>
      </c>
      <c r="C2822" s="0" t="n">
        <v>19.371</v>
      </c>
      <c r="D2822" s="0" t="n">
        <v>9.0066</v>
      </c>
      <c r="E2822" s="0" t="n">
        <f aca="false">IFERROR((C2822-D2822)/C2822/'Project Inputs and Calcs'!$E$11,0)</f>
        <v>0.0178349078519436</v>
      </c>
    </row>
    <row r="2823" customFormat="false" ht="15" hidden="false" customHeight="false" outlineLevel="0" collapsed="false">
      <c r="A2823" s="0" t="n">
        <v>19</v>
      </c>
      <c r="B2823" s="0" t="n">
        <v>15600</v>
      </c>
      <c r="C2823" s="0" t="n">
        <v>19.553</v>
      </c>
      <c r="D2823" s="0" t="n">
        <v>9.1431</v>
      </c>
      <c r="E2823" s="0" t="n">
        <f aca="false">IFERROR((C2823-D2823)/C2823/'Project Inputs and Calcs'!$E$11,0)</f>
        <v>0.0177464668678293</v>
      </c>
    </row>
    <row r="2824" customFormat="false" ht="15" hidden="false" customHeight="false" outlineLevel="0" collapsed="false">
      <c r="A2824" s="0" t="n">
        <v>19</v>
      </c>
      <c r="B2824" s="0" t="n">
        <v>15700</v>
      </c>
      <c r="C2824" s="0" t="n">
        <v>19.734</v>
      </c>
      <c r="D2824" s="0" t="n">
        <v>9.2806</v>
      </c>
      <c r="E2824" s="0" t="n">
        <f aca="false">IFERROR((C2824-D2824)/C2824/'Project Inputs and Calcs'!$E$11,0)</f>
        <v>0.0176571737441303</v>
      </c>
    </row>
    <row r="2825" customFormat="false" ht="15" hidden="false" customHeight="false" outlineLevel="0" collapsed="false">
      <c r="A2825" s="0" t="n">
        <v>19</v>
      </c>
      <c r="B2825" s="0" t="n">
        <v>15800</v>
      </c>
      <c r="C2825" s="0" t="n">
        <v>19.915</v>
      </c>
      <c r="D2825" s="0" t="n">
        <v>9.4191</v>
      </c>
      <c r="E2825" s="0" t="n">
        <f aca="false">IFERROR((C2825-D2825)/C2825/'Project Inputs and Calcs'!$E$11,0)</f>
        <v>0.0175678299439284</v>
      </c>
    </row>
    <row r="2826" customFormat="false" ht="15" hidden="false" customHeight="false" outlineLevel="0" collapsed="false">
      <c r="A2826" s="0" t="n">
        <v>19</v>
      </c>
      <c r="B2826" s="0" t="n">
        <v>15900</v>
      </c>
      <c r="C2826" s="0" t="n">
        <v>20.095</v>
      </c>
      <c r="D2826" s="0" t="n">
        <v>9.5585</v>
      </c>
      <c r="E2826" s="0" t="n">
        <f aca="false">IFERROR((C2826-D2826)/C2826/'Project Inputs and Calcs'!$E$11,0)</f>
        <v>0.017477813718172</v>
      </c>
    </row>
    <row r="2827" customFormat="false" ht="15" hidden="false" customHeight="false" outlineLevel="0" collapsed="false">
      <c r="A2827" s="0" t="n">
        <v>19</v>
      </c>
      <c r="B2827" s="0" t="n">
        <v>16000</v>
      </c>
      <c r="C2827" s="0" t="n">
        <v>20.273</v>
      </c>
      <c r="D2827" s="0" t="n">
        <v>9.6987</v>
      </c>
      <c r="E2827" s="0" t="n">
        <f aca="false">IFERROR((C2827-D2827)/C2827/'Project Inputs and Calcs'!$E$11,0)</f>
        <v>0.0173865075058781</v>
      </c>
    </row>
    <row r="2828" customFormat="false" ht="15" hidden="false" customHeight="false" outlineLevel="0" collapsed="false">
      <c r="A2828" s="0" t="n">
        <v>19</v>
      </c>
      <c r="B2828" s="0" t="n">
        <v>16100</v>
      </c>
      <c r="C2828" s="0" t="n">
        <v>20.452</v>
      </c>
      <c r="D2828" s="0" t="n">
        <v>9.8401</v>
      </c>
      <c r="E2828" s="0" t="n">
        <f aca="false">IFERROR((C2828-D2828)/C2828/'Project Inputs and Calcs'!$E$11,0)</f>
        <v>0.0172956190103657</v>
      </c>
    </row>
    <row r="2829" customFormat="false" ht="15" hidden="false" customHeight="false" outlineLevel="0" collapsed="false">
      <c r="A2829" s="0" t="n">
        <v>19</v>
      </c>
      <c r="B2829" s="0" t="n">
        <v>16200</v>
      </c>
      <c r="C2829" s="0" t="n">
        <v>20.629</v>
      </c>
      <c r="D2829" s="0" t="n">
        <v>9.9823</v>
      </c>
      <c r="E2829" s="0" t="n">
        <f aca="false">IFERROR((C2829-D2829)/C2829/'Project Inputs and Calcs'!$E$11,0)</f>
        <v>0.0172034514518396</v>
      </c>
    </row>
    <row r="2830" customFormat="false" ht="15" hidden="false" customHeight="false" outlineLevel="0" collapsed="false">
      <c r="A2830" s="0" t="n">
        <v>19</v>
      </c>
      <c r="B2830" s="0" t="n">
        <v>16300</v>
      </c>
      <c r="C2830" s="0" t="n">
        <v>20.805</v>
      </c>
      <c r="D2830" s="0" t="n">
        <v>10.125</v>
      </c>
      <c r="E2830" s="0" t="n">
        <f aca="false">IFERROR((C2830-D2830)/C2830/'Project Inputs and Calcs'!$E$11,0)</f>
        <v>0.0171112713290075</v>
      </c>
    </row>
    <row r="2831" customFormat="false" ht="15" hidden="false" customHeight="false" outlineLevel="0" collapsed="false">
      <c r="A2831" s="0" t="n">
        <v>19</v>
      </c>
      <c r="B2831" s="0" t="n">
        <v>16400</v>
      </c>
      <c r="C2831" s="0" t="n">
        <v>20.981</v>
      </c>
      <c r="D2831" s="0" t="n">
        <v>10.27</v>
      </c>
      <c r="E2831" s="0" t="n">
        <f aca="false">IFERROR((C2831-D2831)/C2831/'Project Inputs and Calcs'!$E$11,0)</f>
        <v>0.0170169836201007</v>
      </c>
    </row>
    <row r="2832" customFormat="false" ht="15" hidden="false" customHeight="false" outlineLevel="0" collapsed="false">
      <c r="A2832" s="0" t="n">
        <v>19</v>
      </c>
      <c r="B2832" s="0" t="n">
        <v>16500</v>
      </c>
      <c r="C2832" s="0" t="n">
        <v>21.155</v>
      </c>
      <c r="D2832" s="0" t="n">
        <v>10.415</v>
      </c>
      <c r="E2832" s="0" t="n">
        <f aca="false">IFERROR((C2832-D2832)/C2832/'Project Inputs and Calcs'!$E$11,0)</f>
        <v>0.0169227133065469</v>
      </c>
    </row>
    <row r="2833" customFormat="false" ht="15" hidden="false" customHeight="false" outlineLevel="0" collapsed="false">
      <c r="A2833" s="0" t="n">
        <v>19</v>
      </c>
      <c r="B2833" s="0" t="n">
        <v>16600</v>
      </c>
      <c r="C2833" s="0" t="n">
        <v>21.328</v>
      </c>
      <c r="D2833" s="0" t="n">
        <v>10.561</v>
      </c>
      <c r="E2833" s="0" t="n">
        <f aca="false">IFERROR((C2833-D2833)/C2833/'Project Inputs and Calcs'!$E$11,0)</f>
        <v>0.0168276444111028</v>
      </c>
    </row>
    <row r="2834" customFormat="false" ht="15" hidden="false" customHeight="false" outlineLevel="0" collapsed="false">
      <c r="A2834" s="0" t="n">
        <v>19</v>
      </c>
      <c r="B2834" s="0" t="n">
        <v>16700</v>
      </c>
      <c r="C2834" s="0" t="n">
        <v>21.501</v>
      </c>
      <c r="D2834" s="0" t="n">
        <v>10.708</v>
      </c>
      <c r="E2834" s="0" t="n">
        <f aca="false">IFERROR((C2834-D2834)/C2834/'Project Inputs and Calcs'!$E$11,0)</f>
        <v>0.0167325550749578</v>
      </c>
    </row>
    <row r="2835" customFormat="false" ht="15" hidden="false" customHeight="false" outlineLevel="0" collapsed="false">
      <c r="A2835" s="0" t="n">
        <v>19</v>
      </c>
      <c r="B2835" s="0" t="n">
        <v>16800</v>
      </c>
      <c r="C2835" s="0" t="n">
        <v>21.672</v>
      </c>
      <c r="D2835" s="0" t="n">
        <v>10.855</v>
      </c>
      <c r="E2835" s="0" t="n">
        <f aca="false">IFERROR((C2835-D2835)/C2835/'Project Inputs and Calcs'!$E$11,0)</f>
        <v>0.0166374430909315</v>
      </c>
    </row>
    <row r="2836" customFormat="false" ht="15" hidden="false" customHeight="false" outlineLevel="0" collapsed="false">
      <c r="A2836" s="0" t="n">
        <v>19</v>
      </c>
      <c r="B2836" s="0" t="n">
        <v>16900</v>
      </c>
      <c r="C2836" s="0" t="n">
        <v>21.842</v>
      </c>
      <c r="D2836" s="0" t="n">
        <v>11.004</v>
      </c>
      <c r="E2836" s="0" t="n">
        <f aca="false">IFERROR((C2836-D2836)/C2836/'Project Inputs and Calcs'!$E$11,0)</f>
        <v>0.0165399993895553</v>
      </c>
    </row>
    <row r="2837" customFormat="false" ht="15" hidden="false" customHeight="false" outlineLevel="0" collapsed="false">
      <c r="A2837" s="0" t="n">
        <v>19</v>
      </c>
      <c r="B2837" s="0" t="n">
        <v>17000</v>
      </c>
      <c r="C2837" s="0" t="n">
        <v>22.011</v>
      </c>
      <c r="D2837" s="0" t="n">
        <v>11.154</v>
      </c>
      <c r="E2837" s="0" t="n">
        <f aca="false">IFERROR((C2837-D2837)/C2837/'Project Inputs and Calcs'!$E$11,0)</f>
        <v>0.0164417791104448</v>
      </c>
    </row>
    <row r="2838" customFormat="false" ht="15" hidden="false" customHeight="false" outlineLevel="0" collapsed="false">
      <c r="A2838" s="0" t="n">
        <v>19</v>
      </c>
      <c r="B2838" s="0" t="n">
        <v>17100</v>
      </c>
      <c r="C2838" s="0" t="n">
        <v>22.179</v>
      </c>
      <c r="D2838" s="0" t="n">
        <v>11.305</v>
      </c>
      <c r="E2838" s="0" t="n">
        <f aca="false">IFERROR((C2838-D2838)/C2838/'Project Inputs and Calcs'!$E$11,0)</f>
        <v>0.0163427867201707</v>
      </c>
    </row>
    <row r="2839" customFormat="false" ht="15" hidden="false" customHeight="false" outlineLevel="0" collapsed="false">
      <c r="A2839" s="0" t="n">
        <v>19</v>
      </c>
      <c r="B2839" s="0" t="n">
        <v>17200</v>
      </c>
      <c r="C2839" s="0" t="n">
        <v>22.346</v>
      </c>
      <c r="D2839" s="0" t="n">
        <v>11.456</v>
      </c>
      <c r="E2839" s="0" t="n">
        <f aca="false">IFERROR((C2839-D2839)/C2839/'Project Inputs and Calcs'!$E$11,0)</f>
        <v>0.0162445180345476</v>
      </c>
    </row>
    <row r="2840" customFormat="false" ht="15" hidden="false" customHeight="false" outlineLevel="0" collapsed="false">
      <c r="A2840" s="0" t="n">
        <v>19</v>
      </c>
      <c r="B2840" s="0" t="n">
        <v>17300</v>
      </c>
      <c r="C2840" s="0" t="n">
        <v>22.511</v>
      </c>
      <c r="D2840" s="0" t="n">
        <v>11.609</v>
      </c>
      <c r="E2840" s="0" t="n">
        <f aca="false">IFERROR((C2840-D2840)/C2840/'Project Inputs and Calcs'!$E$11,0)</f>
        <v>0.0161432188707743</v>
      </c>
    </row>
    <row r="2841" customFormat="false" ht="15" hidden="false" customHeight="false" outlineLevel="0" collapsed="false">
      <c r="A2841" s="0" t="n">
        <v>19</v>
      </c>
      <c r="B2841" s="0" t="n">
        <v>17400</v>
      </c>
      <c r="C2841" s="0" t="n">
        <v>22.675</v>
      </c>
      <c r="D2841" s="0" t="n">
        <v>11.762</v>
      </c>
      <c r="E2841" s="0" t="n">
        <f aca="false">IFERROR((C2841-D2841)/C2841/'Project Inputs and Calcs'!$E$11,0)</f>
        <v>0.01604263138552</v>
      </c>
    </row>
    <row r="2842" customFormat="false" ht="15" hidden="false" customHeight="false" outlineLevel="0" collapsed="false">
      <c r="A2842" s="0" t="n">
        <v>19</v>
      </c>
      <c r="B2842" s="0" t="n">
        <v>17500</v>
      </c>
      <c r="C2842" s="0" t="n">
        <v>22.838</v>
      </c>
      <c r="D2842" s="0" t="n">
        <v>11.916</v>
      </c>
      <c r="E2842" s="0" t="n">
        <f aca="false">IFERROR((C2842-D2842)/C2842/'Project Inputs and Calcs'!$E$11,0)</f>
        <v>0.0159412674781796</v>
      </c>
    </row>
    <row r="2843" customFormat="false" ht="15" hidden="false" customHeight="false" outlineLevel="0" collapsed="false">
      <c r="A2843" s="0" t="n">
        <v>19</v>
      </c>
      <c r="B2843" s="0" t="n">
        <v>17600</v>
      </c>
      <c r="C2843" s="0" t="n">
        <v>22.999</v>
      </c>
      <c r="D2843" s="0" t="n">
        <v>12.072</v>
      </c>
      <c r="E2843" s="0" t="n">
        <f aca="false">IFERROR((C2843-D2843)/C2843/'Project Inputs and Calcs'!$E$11,0)</f>
        <v>0.0158369204458165</v>
      </c>
    </row>
    <row r="2844" customFormat="false" ht="15" hidden="false" customHeight="false" outlineLevel="0" collapsed="false">
      <c r="A2844" s="0" t="n">
        <v>19</v>
      </c>
      <c r="B2844" s="0" t="n">
        <v>17700</v>
      </c>
      <c r="C2844" s="0" t="n">
        <v>23.158</v>
      </c>
      <c r="D2844" s="0" t="n">
        <v>12.228</v>
      </c>
      <c r="E2844" s="0" t="n">
        <f aca="false">IFERROR((C2844-D2844)/C2844/'Project Inputs and Calcs'!$E$11,0)</f>
        <v>0.0157325042461928</v>
      </c>
    </row>
    <row r="2845" customFormat="false" ht="15" hidden="false" customHeight="false" outlineLevel="0" collapsed="false">
      <c r="A2845" s="0" t="n">
        <v>19</v>
      </c>
      <c r="B2845" s="0" t="n">
        <v>17800</v>
      </c>
      <c r="C2845" s="0" t="n">
        <v>23.316</v>
      </c>
      <c r="D2845" s="0" t="n">
        <v>12.385</v>
      </c>
      <c r="E2845" s="0" t="n">
        <f aca="false">IFERROR((C2845-D2845)/C2845/'Project Inputs and Calcs'!$E$11,0)</f>
        <v>0.0156273231543432</v>
      </c>
    </row>
    <row r="2846" customFormat="false" ht="15" hidden="false" customHeight="false" outlineLevel="0" collapsed="false">
      <c r="A2846" s="0" t="n">
        <v>19</v>
      </c>
      <c r="B2846" s="0" t="n">
        <v>17900</v>
      </c>
      <c r="C2846" s="0" t="n">
        <v>23.473</v>
      </c>
      <c r="D2846" s="0" t="n">
        <v>12.543</v>
      </c>
      <c r="E2846" s="0" t="n">
        <f aca="false">IFERROR((C2846-D2846)/C2846/'Project Inputs and Calcs'!$E$11,0)</f>
        <v>0.0155213791732345</v>
      </c>
    </row>
    <row r="2847" customFormat="false" ht="15" hidden="false" customHeight="false" outlineLevel="0" collapsed="false">
      <c r="A2847" s="0" t="n">
        <v>19</v>
      </c>
      <c r="B2847" s="0" t="n">
        <v>18000</v>
      </c>
      <c r="C2847" s="0" t="n">
        <v>23.628</v>
      </c>
      <c r="D2847" s="0" t="n">
        <v>12.702</v>
      </c>
      <c r="E2847" s="0" t="n">
        <f aca="false">IFERROR((C2847-D2847)/C2847/'Project Inputs and Calcs'!$E$11,0)</f>
        <v>0.0154139156932453</v>
      </c>
    </row>
    <row r="2848" customFormat="false" ht="15" hidden="false" customHeight="false" outlineLevel="0" collapsed="false">
      <c r="A2848" s="0" t="n">
        <v>19</v>
      </c>
      <c r="B2848" s="0" t="n">
        <v>18100</v>
      </c>
      <c r="C2848" s="0" t="n">
        <v>23.781</v>
      </c>
      <c r="D2848" s="0" t="n">
        <v>12.862</v>
      </c>
      <c r="E2848" s="0" t="n">
        <f aca="false">IFERROR((C2848-D2848)/C2848/'Project Inputs and Calcs'!$E$11,0)</f>
        <v>0.0153049353125044</v>
      </c>
    </row>
    <row r="2849" customFormat="false" ht="15" hidden="false" customHeight="false" outlineLevel="0" collapsed="false">
      <c r="A2849" s="0" t="n">
        <v>19</v>
      </c>
      <c r="B2849" s="0" t="n">
        <v>18200</v>
      </c>
      <c r="C2849" s="0" t="n">
        <v>23.932</v>
      </c>
      <c r="D2849" s="0" t="n">
        <v>13.023</v>
      </c>
      <c r="E2849" s="0" t="n">
        <f aca="false">IFERROR((C2849-D2849)/C2849/'Project Inputs and Calcs'!$E$11,0)</f>
        <v>0.0151944398016603</v>
      </c>
    </row>
    <row r="2850" customFormat="false" ht="15" hidden="false" customHeight="false" outlineLevel="0" collapsed="false">
      <c r="A2850" s="0" t="n">
        <v>19</v>
      </c>
      <c r="B2850" s="0" t="n">
        <v>18300</v>
      </c>
      <c r="C2850" s="0" t="n">
        <v>24.082</v>
      </c>
      <c r="D2850" s="0" t="n">
        <v>13.185</v>
      </c>
      <c r="E2850" s="0" t="n">
        <f aca="false">IFERROR((C2850-D2850)/C2850/'Project Inputs and Calcs'!$E$11,0)</f>
        <v>0.0150831879965673</v>
      </c>
    </row>
    <row r="2851" customFormat="false" ht="15" hidden="false" customHeight="false" outlineLevel="0" collapsed="false">
      <c r="A2851" s="0" t="n">
        <v>19</v>
      </c>
      <c r="B2851" s="0" t="n">
        <v>18400</v>
      </c>
      <c r="C2851" s="0" t="n">
        <v>24.23</v>
      </c>
      <c r="D2851" s="0" t="n">
        <v>13.348</v>
      </c>
      <c r="E2851" s="0" t="n">
        <f aca="false">IFERROR((C2851-D2851)/C2851/'Project Inputs and Calcs'!$E$11,0)</f>
        <v>0.01497042234145</v>
      </c>
    </row>
    <row r="2852" customFormat="false" ht="15" hidden="false" customHeight="false" outlineLevel="0" collapsed="false">
      <c r="A2852" s="0" t="n">
        <v>19</v>
      </c>
      <c r="B2852" s="0" t="n">
        <v>18500</v>
      </c>
      <c r="C2852" s="0" t="n">
        <v>24.375</v>
      </c>
      <c r="D2852" s="0" t="n">
        <v>13.512</v>
      </c>
      <c r="E2852" s="0" t="n">
        <f aca="false">IFERROR((C2852-D2852)/C2852/'Project Inputs and Calcs'!$E$11,0)</f>
        <v>0.0148553846153846</v>
      </c>
    </row>
    <row r="2853" customFormat="false" ht="15" hidden="false" customHeight="false" outlineLevel="0" collapsed="false">
      <c r="A2853" s="0" t="n">
        <v>19</v>
      </c>
      <c r="B2853" s="0" t="n">
        <v>18600</v>
      </c>
      <c r="C2853" s="0" t="n">
        <v>24.52</v>
      </c>
      <c r="D2853" s="0" t="n">
        <v>13.676</v>
      </c>
      <c r="E2853" s="0" t="n">
        <f aca="false">IFERROR((C2853-D2853)/C2853/'Project Inputs and Calcs'!$E$11,0)</f>
        <v>0.0147417074497009</v>
      </c>
    </row>
    <row r="2854" customFormat="false" ht="15" hidden="false" customHeight="false" outlineLevel="0" collapsed="false">
      <c r="A2854" s="0" t="n">
        <v>19</v>
      </c>
      <c r="B2854" s="0" t="n">
        <v>18700</v>
      </c>
      <c r="C2854" s="0" t="n">
        <v>24.661</v>
      </c>
      <c r="D2854" s="0" t="n">
        <v>13.842</v>
      </c>
      <c r="E2854" s="0" t="n">
        <f aca="false">IFERROR((C2854-D2854)/C2854/'Project Inputs and Calcs'!$E$11,0)</f>
        <v>0.014623629752781</v>
      </c>
    </row>
    <row r="2855" customFormat="false" ht="15" hidden="false" customHeight="false" outlineLevel="0" collapsed="false">
      <c r="A2855" s="0" t="n">
        <v>19</v>
      </c>
      <c r="B2855" s="0" t="n">
        <v>18800</v>
      </c>
      <c r="C2855" s="0" t="n">
        <v>24.8</v>
      </c>
      <c r="D2855" s="0" t="n">
        <v>14.009</v>
      </c>
      <c r="E2855" s="0" t="n">
        <f aca="false">IFERROR((C2855-D2855)/C2855/'Project Inputs and Calcs'!$E$11,0)</f>
        <v>0.0145040322580645</v>
      </c>
    </row>
    <row r="2856" customFormat="false" ht="15" hidden="false" customHeight="false" outlineLevel="0" collapsed="false">
      <c r="A2856" s="0" t="n">
        <v>19</v>
      </c>
      <c r="B2856" s="0" t="n">
        <v>18900</v>
      </c>
      <c r="C2856" s="0" t="n">
        <v>24.938</v>
      </c>
      <c r="D2856" s="0" t="n">
        <v>14.176</v>
      </c>
      <c r="E2856" s="0" t="n">
        <f aca="false">IFERROR((C2856-D2856)/C2856/'Project Inputs and Calcs'!$E$11,0)</f>
        <v>0.0143850081535541</v>
      </c>
    </row>
    <row r="2857" customFormat="false" ht="15" hidden="false" customHeight="false" outlineLevel="0" collapsed="false">
      <c r="A2857" s="0" t="n">
        <v>19</v>
      </c>
      <c r="B2857" s="0" t="n">
        <v>19000</v>
      </c>
      <c r="C2857" s="0" t="n">
        <v>25.072</v>
      </c>
      <c r="D2857" s="0" t="n">
        <v>14.345</v>
      </c>
      <c r="E2857" s="0" t="n">
        <f aca="false">IFERROR((C2857-D2857)/C2857/'Project Inputs and Calcs'!$E$11,0)</f>
        <v>0.014261593278026</v>
      </c>
    </row>
    <row r="2858" customFormat="false" ht="15" hidden="false" customHeight="false" outlineLevel="0" collapsed="false">
      <c r="A2858" s="0" t="n">
        <v>19</v>
      </c>
      <c r="B2858" s="0" t="n">
        <v>19100</v>
      </c>
      <c r="C2858" s="0" t="n">
        <v>25.206</v>
      </c>
      <c r="D2858" s="0" t="n">
        <v>14.514</v>
      </c>
      <c r="E2858" s="0" t="n">
        <f aca="false">IFERROR((C2858-D2858)/C2858/'Project Inputs and Calcs'!$E$11,0)</f>
        <v>0.0141394905974768</v>
      </c>
    </row>
    <row r="2859" customFormat="false" ht="15" hidden="false" customHeight="false" outlineLevel="0" collapsed="false">
      <c r="A2859" s="0" t="n">
        <v>19</v>
      </c>
      <c r="B2859" s="0" t="n">
        <v>19200</v>
      </c>
      <c r="C2859" s="0" t="n">
        <v>25.335</v>
      </c>
      <c r="D2859" s="0" t="n">
        <v>14.685</v>
      </c>
      <c r="E2859" s="0" t="n">
        <f aca="false">IFERROR((C2859-D2859)/C2859/'Project Inputs and Calcs'!$E$11,0)</f>
        <v>0.0140122360371028</v>
      </c>
    </row>
    <row r="2860" customFormat="false" ht="15" hidden="false" customHeight="false" outlineLevel="0" collapsed="false">
      <c r="A2860" s="0" t="n">
        <v>19</v>
      </c>
      <c r="B2860" s="0" t="n">
        <v>19300</v>
      </c>
      <c r="C2860" s="0" t="n">
        <v>25.462</v>
      </c>
      <c r="D2860" s="0" t="n">
        <v>14.856</v>
      </c>
      <c r="E2860" s="0" t="n">
        <f aca="false">IFERROR((C2860-D2860)/C2860/'Project Inputs and Calcs'!$E$11,0)</f>
        <v>0.013884743277564</v>
      </c>
    </row>
    <row r="2861" customFormat="false" ht="15" hidden="false" customHeight="false" outlineLevel="0" collapsed="false">
      <c r="A2861" s="0" t="n">
        <v>19</v>
      </c>
      <c r="B2861" s="0" t="n">
        <v>19400</v>
      </c>
      <c r="C2861" s="0" t="n">
        <v>25.59</v>
      </c>
      <c r="D2861" s="0" t="n">
        <v>15.028</v>
      </c>
      <c r="E2861" s="0" t="n">
        <f aca="false">IFERROR((C2861-D2861)/C2861/'Project Inputs and Calcs'!$E$11,0)</f>
        <v>0.0137579783769702</v>
      </c>
    </row>
    <row r="2862" customFormat="false" ht="15" hidden="false" customHeight="false" outlineLevel="0" collapsed="false">
      <c r="A2862" s="0" t="n">
        <v>19</v>
      </c>
      <c r="B2862" s="0" t="n">
        <v>19500</v>
      </c>
      <c r="C2862" s="0" t="n">
        <v>25.709</v>
      </c>
      <c r="D2862" s="0" t="n">
        <v>15.202</v>
      </c>
      <c r="E2862" s="0" t="n">
        <f aca="false">IFERROR((C2862-D2862)/C2862/'Project Inputs and Calcs'!$E$11,0)</f>
        <v>0.0136229854655309</v>
      </c>
    </row>
    <row r="2863" customFormat="false" ht="15" hidden="false" customHeight="false" outlineLevel="0" collapsed="false">
      <c r="A2863" s="0" t="n">
        <v>19</v>
      </c>
      <c r="B2863" s="0" t="n">
        <v>19600</v>
      </c>
      <c r="C2863" s="0" t="n">
        <v>25.83</v>
      </c>
      <c r="D2863" s="0" t="n">
        <v>15.376</v>
      </c>
      <c r="E2863" s="0" t="n">
        <f aca="false">IFERROR((C2863-D2863)/C2863/'Project Inputs and Calcs'!$E$11,0)</f>
        <v>0.0134907730029681</v>
      </c>
    </row>
    <row r="2864" customFormat="false" ht="15" hidden="false" customHeight="false" outlineLevel="0" collapsed="false">
      <c r="A2864" s="0" t="n">
        <v>19</v>
      </c>
      <c r="B2864" s="0" t="n">
        <v>19700</v>
      </c>
      <c r="C2864" s="0" t="n">
        <v>25.946</v>
      </c>
      <c r="D2864" s="0" t="n">
        <v>15.552</v>
      </c>
      <c r="E2864" s="0" t="n">
        <f aca="false">IFERROR((C2864-D2864)/C2864/'Project Inputs and Calcs'!$E$11,0)</f>
        <v>0.0133533749582466</v>
      </c>
    </row>
    <row r="2865" customFormat="false" ht="15" hidden="false" customHeight="false" outlineLevel="0" collapsed="false">
      <c r="A2865" s="0" t="n">
        <v>19</v>
      </c>
      <c r="B2865" s="0" t="n">
        <v>19800</v>
      </c>
      <c r="C2865" s="0" t="n">
        <v>26.059</v>
      </c>
      <c r="D2865" s="0" t="n">
        <v>15.729</v>
      </c>
      <c r="E2865" s="0" t="n">
        <f aca="false">IFERROR((C2865-D2865)/C2865/'Project Inputs and Calcs'!$E$11,0)</f>
        <v>0.0132136050244957</v>
      </c>
    </row>
    <row r="2866" customFormat="false" ht="15" hidden="false" customHeight="false" outlineLevel="0" collapsed="false">
      <c r="A2866" s="0" t="n">
        <v>19</v>
      </c>
      <c r="B2866" s="0" t="n">
        <v>19900</v>
      </c>
      <c r="C2866" s="0" t="n">
        <v>26.173</v>
      </c>
      <c r="D2866" s="0" t="n">
        <v>15.905</v>
      </c>
      <c r="E2866" s="0" t="n">
        <f aca="false">IFERROR((C2866-D2866)/C2866/'Project Inputs and Calcs'!$E$11,0)</f>
        <v>0.0130770896216202</v>
      </c>
    </row>
    <row r="2867" customFormat="false" ht="15" hidden="false" customHeight="false" outlineLevel="0" collapsed="false">
      <c r="A2867" s="0" t="n">
        <v>19</v>
      </c>
      <c r="B2867" s="0" t="n">
        <v>20000</v>
      </c>
      <c r="C2867" s="0" t="n">
        <v>26.276</v>
      </c>
      <c r="D2867" s="0" t="n">
        <v>16.085</v>
      </c>
      <c r="E2867" s="0" t="n">
        <f aca="false">IFERROR((C2867-D2867)/C2867/'Project Inputs and Calcs'!$E$11,0)</f>
        <v>0.0129281473588065</v>
      </c>
    </row>
    <row r="2868" customFormat="false" ht="15" hidden="false" customHeight="false" outlineLevel="0" collapsed="false">
      <c r="A2868" s="0" t="n">
        <v>20</v>
      </c>
      <c r="B2868" s="0" t="n">
        <v>1000</v>
      </c>
      <c r="C2868" s="0" t="s">
        <v>155</v>
      </c>
      <c r="D2868" s="0" t="s">
        <v>155</v>
      </c>
      <c r="E2868" s="0" t="n">
        <f aca="false">IFERROR((C2868-D2868)/C2868/'Project Inputs and Calcs'!$E$11,0)</f>
        <v>0</v>
      </c>
    </row>
    <row r="2869" customFormat="false" ht="15" hidden="false" customHeight="false" outlineLevel="0" collapsed="false">
      <c r="A2869" s="0" t="n">
        <v>20</v>
      </c>
      <c r="B2869" s="0" t="n">
        <v>1100</v>
      </c>
      <c r="C2869" s="0" t="s">
        <v>155</v>
      </c>
      <c r="D2869" s="0" t="s">
        <v>155</v>
      </c>
      <c r="E2869" s="0" t="n">
        <f aca="false">IFERROR((C2869-D2869)/C2869/'Project Inputs and Calcs'!$E$11,0)</f>
        <v>0</v>
      </c>
    </row>
    <row r="2870" customFormat="false" ht="15" hidden="false" customHeight="false" outlineLevel="0" collapsed="false">
      <c r="A2870" s="0" t="n">
        <v>20</v>
      </c>
      <c r="B2870" s="0" t="n">
        <v>1200</v>
      </c>
      <c r="C2870" s="0" t="s">
        <v>155</v>
      </c>
      <c r="D2870" s="0" t="s">
        <v>155</v>
      </c>
      <c r="E2870" s="0" t="n">
        <f aca="false">IFERROR((C2870-D2870)/C2870/'Project Inputs and Calcs'!$E$11,0)</f>
        <v>0</v>
      </c>
    </row>
    <row r="2871" customFormat="false" ht="15" hidden="false" customHeight="false" outlineLevel="0" collapsed="false">
      <c r="A2871" s="0" t="n">
        <v>20</v>
      </c>
      <c r="B2871" s="0" t="n">
        <v>1300</v>
      </c>
      <c r="C2871" s="0" t="s">
        <v>155</v>
      </c>
      <c r="D2871" s="0" t="s">
        <v>155</v>
      </c>
      <c r="E2871" s="0" t="n">
        <f aca="false">IFERROR((C2871-D2871)/C2871/'Project Inputs and Calcs'!$E$11,0)</f>
        <v>0</v>
      </c>
    </row>
    <row r="2872" customFormat="false" ht="15" hidden="false" customHeight="false" outlineLevel="0" collapsed="false">
      <c r="A2872" s="0" t="n">
        <v>20</v>
      </c>
      <c r="B2872" s="0" t="n">
        <v>1400</v>
      </c>
      <c r="C2872" s="0" t="s">
        <v>155</v>
      </c>
      <c r="D2872" s="0" t="s">
        <v>155</v>
      </c>
      <c r="E2872" s="0" t="n">
        <f aca="false">IFERROR((C2872-D2872)/C2872/'Project Inputs and Calcs'!$E$11,0)</f>
        <v>0</v>
      </c>
    </row>
    <row r="2873" customFormat="false" ht="15" hidden="false" customHeight="false" outlineLevel="0" collapsed="false">
      <c r="A2873" s="0" t="n">
        <v>20</v>
      </c>
      <c r="B2873" s="0" t="n">
        <v>1500</v>
      </c>
      <c r="C2873" s="0" t="s">
        <v>155</v>
      </c>
      <c r="D2873" s="0" t="s">
        <v>155</v>
      </c>
      <c r="E2873" s="0" t="n">
        <f aca="false">IFERROR((C2873-D2873)/C2873/'Project Inputs and Calcs'!$E$11,0)</f>
        <v>0</v>
      </c>
    </row>
    <row r="2874" customFormat="false" ht="15" hidden="false" customHeight="false" outlineLevel="0" collapsed="false">
      <c r="A2874" s="0" t="n">
        <v>20</v>
      </c>
      <c r="B2874" s="0" t="n">
        <v>1600</v>
      </c>
      <c r="C2874" s="0" t="s">
        <v>155</v>
      </c>
      <c r="D2874" s="0" t="s">
        <v>155</v>
      </c>
      <c r="E2874" s="0" t="n">
        <f aca="false">IFERROR((C2874-D2874)/C2874/'Project Inputs and Calcs'!$E$11,0)</f>
        <v>0</v>
      </c>
    </row>
    <row r="2875" customFormat="false" ht="15" hidden="false" customHeight="false" outlineLevel="0" collapsed="false">
      <c r="A2875" s="0" t="n">
        <v>20</v>
      </c>
      <c r="B2875" s="0" t="n">
        <v>1700</v>
      </c>
      <c r="C2875" s="0" t="s">
        <v>155</v>
      </c>
      <c r="D2875" s="0" t="s">
        <v>155</v>
      </c>
      <c r="E2875" s="0" t="n">
        <f aca="false">IFERROR((C2875-D2875)/C2875/'Project Inputs and Calcs'!$E$11,0)</f>
        <v>0</v>
      </c>
    </row>
    <row r="2876" customFormat="false" ht="15" hidden="false" customHeight="false" outlineLevel="0" collapsed="false">
      <c r="A2876" s="0" t="n">
        <v>20</v>
      </c>
      <c r="B2876" s="0" t="n">
        <v>1800</v>
      </c>
      <c r="C2876" s="0" t="n">
        <v>0.011289</v>
      </c>
      <c r="D2876" s="0" t="s">
        <v>155</v>
      </c>
      <c r="E2876" s="0" t="n">
        <f aca="false">IFERROR((C2876-D2876)/C2876/'Project Inputs and Calcs'!$E$11,0)</f>
        <v>0</v>
      </c>
    </row>
    <row r="2877" customFormat="false" ht="15" hidden="false" customHeight="false" outlineLevel="0" collapsed="false">
      <c r="A2877" s="0" t="n">
        <v>20</v>
      </c>
      <c r="B2877" s="0" t="n">
        <v>1900</v>
      </c>
      <c r="C2877" s="0" t="n">
        <v>0.023238</v>
      </c>
      <c r="D2877" s="0" t="s">
        <v>155</v>
      </c>
      <c r="E2877" s="0" t="n">
        <f aca="false">IFERROR((C2877-D2877)/C2877/'Project Inputs and Calcs'!$E$11,0)</f>
        <v>0</v>
      </c>
    </row>
    <row r="2878" customFormat="false" ht="15" hidden="false" customHeight="false" outlineLevel="0" collapsed="false">
      <c r="A2878" s="0" t="n">
        <v>20</v>
      </c>
      <c r="B2878" s="0" t="n">
        <v>2000</v>
      </c>
      <c r="C2878" s="0" t="n">
        <v>0.039337</v>
      </c>
      <c r="D2878" s="0" t="s">
        <v>155</v>
      </c>
      <c r="E2878" s="0" t="n">
        <f aca="false">IFERROR((C2878-D2878)/C2878/'Project Inputs and Calcs'!$E$11,0)</f>
        <v>0</v>
      </c>
    </row>
    <row r="2879" customFormat="false" ht="15" hidden="false" customHeight="false" outlineLevel="0" collapsed="false">
      <c r="A2879" s="0" t="n">
        <v>20</v>
      </c>
      <c r="B2879" s="0" t="n">
        <v>2100</v>
      </c>
      <c r="C2879" s="0" t="n">
        <v>0.059524</v>
      </c>
      <c r="D2879" s="0" t="s">
        <v>155</v>
      </c>
      <c r="E2879" s="0" t="n">
        <f aca="false">IFERROR((C2879-D2879)/C2879/'Project Inputs and Calcs'!$E$11,0)</f>
        <v>0</v>
      </c>
    </row>
    <row r="2880" customFormat="false" ht="15" hidden="false" customHeight="false" outlineLevel="0" collapsed="false">
      <c r="A2880" s="0" t="n">
        <v>20</v>
      </c>
      <c r="B2880" s="0" t="n">
        <v>2200</v>
      </c>
      <c r="C2880" s="0" t="n">
        <v>0.083723</v>
      </c>
      <c r="D2880" s="0" t="n">
        <v>0.011774</v>
      </c>
      <c r="E2880" s="0" t="n">
        <f aca="false">IFERROR((C2880-D2880)/C2880/'Project Inputs and Calcs'!$E$11,0)</f>
        <v>0.0286456529269138</v>
      </c>
    </row>
    <row r="2881" customFormat="false" ht="15" hidden="false" customHeight="false" outlineLevel="0" collapsed="false">
      <c r="A2881" s="0" t="n">
        <v>20</v>
      </c>
      <c r="B2881" s="0" t="n">
        <v>2300</v>
      </c>
      <c r="C2881" s="0" t="n">
        <v>0.11186</v>
      </c>
      <c r="D2881" s="0" t="n">
        <v>0.016004</v>
      </c>
      <c r="E2881" s="0" t="n">
        <f aca="false">IFERROR((C2881-D2881)/C2881/'Project Inputs and Calcs'!$E$11,0)</f>
        <v>0.0285642767745396</v>
      </c>
    </row>
    <row r="2882" customFormat="false" ht="15" hidden="false" customHeight="false" outlineLevel="0" collapsed="false">
      <c r="A2882" s="0" t="n">
        <v>20</v>
      </c>
      <c r="B2882" s="0" t="n">
        <v>2400</v>
      </c>
      <c r="C2882" s="0" t="n">
        <v>0.14387</v>
      </c>
      <c r="D2882" s="0" t="n">
        <v>0.020943</v>
      </c>
      <c r="E2882" s="0" t="n">
        <f aca="false">IFERROR((C2882-D2882)/C2882/'Project Inputs and Calcs'!$E$11,0)</f>
        <v>0.0284810361205718</v>
      </c>
    </row>
    <row r="2883" customFormat="false" ht="15" hidden="false" customHeight="false" outlineLevel="0" collapsed="false">
      <c r="A2883" s="0" t="n">
        <v>20</v>
      </c>
      <c r="B2883" s="0" t="n">
        <v>2500</v>
      </c>
      <c r="C2883" s="0" t="n">
        <v>0.17555</v>
      </c>
      <c r="D2883" s="0" t="n">
        <v>0.028294</v>
      </c>
      <c r="E2883" s="0" t="n">
        <f aca="false">IFERROR((C2883-D2883)/C2883/'Project Inputs and Calcs'!$E$11,0)</f>
        <v>0.0279608848381278</v>
      </c>
    </row>
    <row r="2884" customFormat="false" ht="15" hidden="false" customHeight="false" outlineLevel="0" collapsed="false">
      <c r="A2884" s="0" t="n">
        <v>20</v>
      </c>
      <c r="B2884" s="0" t="n">
        <v>2600</v>
      </c>
      <c r="C2884" s="0" t="n">
        <v>0.21923</v>
      </c>
      <c r="D2884" s="0" t="n">
        <v>0.033022</v>
      </c>
      <c r="E2884" s="0" t="n">
        <f aca="false">IFERROR((C2884-D2884)/C2884/'Project Inputs and Calcs'!$E$11,0)</f>
        <v>0.0283124268272286</v>
      </c>
    </row>
    <row r="2885" customFormat="false" ht="15" hidden="false" customHeight="false" outlineLevel="0" collapsed="false">
      <c r="A2885" s="0" t="n">
        <v>20</v>
      </c>
      <c r="B2885" s="0" t="n">
        <v>2700</v>
      </c>
      <c r="C2885" s="0" t="n">
        <v>0.26244</v>
      </c>
      <c r="D2885" s="0" t="n">
        <v>0.040206</v>
      </c>
      <c r="E2885" s="0" t="n">
        <f aca="false">IFERROR((C2885-D2885)/C2885/'Project Inputs and Calcs'!$E$11,0)</f>
        <v>0.0282266422801402</v>
      </c>
    </row>
    <row r="2886" customFormat="false" ht="15" hidden="false" customHeight="false" outlineLevel="0" collapsed="false">
      <c r="A2886" s="0" t="n">
        <v>20</v>
      </c>
      <c r="B2886" s="0" t="n">
        <v>2800</v>
      </c>
      <c r="C2886" s="0" t="n">
        <v>0.30927</v>
      </c>
      <c r="D2886" s="0" t="n">
        <v>0.048174</v>
      </c>
      <c r="E2886" s="0" t="n">
        <f aca="false">IFERROR((C2886-D2886)/C2886/'Project Inputs and Calcs'!$E$11,0)</f>
        <v>0.0281411064765415</v>
      </c>
    </row>
    <row r="2887" customFormat="false" ht="15" hidden="false" customHeight="false" outlineLevel="0" collapsed="false">
      <c r="A2887" s="0" t="n">
        <v>20</v>
      </c>
      <c r="B2887" s="0" t="n">
        <v>2900</v>
      </c>
      <c r="C2887" s="0" t="n">
        <v>0.35963</v>
      </c>
      <c r="D2887" s="0" t="n">
        <v>0.056966</v>
      </c>
      <c r="E2887" s="0" t="n">
        <f aca="false">IFERROR((C2887-D2887)/C2887/'Project Inputs and Calcs'!$E$11,0)</f>
        <v>0.0280532769791174</v>
      </c>
    </row>
    <row r="2888" customFormat="false" ht="15" hidden="false" customHeight="false" outlineLevel="0" collapsed="false">
      <c r="A2888" s="0" t="n">
        <v>20</v>
      </c>
      <c r="B2888" s="0" t="n">
        <v>3000</v>
      </c>
      <c r="C2888" s="0" t="n">
        <v>0.41348</v>
      </c>
      <c r="D2888" s="0" t="n">
        <v>0.066578</v>
      </c>
      <c r="E2888" s="0" t="n">
        <f aca="false">IFERROR((C2888-D2888)/C2888/'Project Inputs and Calcs'!$E$11,0)</f>
        <v>0.0279660443068589</v>
      </c>
    </row>
    <row r="2889" customFormat="false" ht="15" hidden="false" customHeight="false" outlineLevel="0" collapsed="false">
      <c r="A2889" s="0" t="n">
        <v>20</v>
      </c>
      <c r="B2889" s="0" t="n">
        <v>3100</v>
      </c>
      <c r="C2889" s="0" t="n">
        <v>0.47075</v>
      </c>
      <c r="D2889" s="0" t="n">
        <v>0.077034</v>
      </c>
      <c r="E2889" s="0" t="n">
        <f aca="false">IFERROR((C2889-D2889)/C2889/'Project Inputs and Calcs'!$E$11,0)</f>
        <v>0.0278786333864401</v>
      </c>
    </row>
    <row r="2890" customFormat="false" ht="15" hidden="false" customHeight="false" outlineLevel="0" collapsed="false">
      <c r="A2890" s="0" t="n">
        <v>20</v>
      </c>
      <c r="B2890" s="0" t="n">
        <v>3200</v>
      </c>
      <c r="C2890" s="0" t="n">
        <v>0.50376</v>
      </c>
      <c r="D2890" s="0" t="n">
        <v>0.10075</v>
      </c>
      <c r="E2890" s="0" t="n">
        <f aca="false">IFERROR((C2890-D2890)/C2890/'Project Inputs and Calcs'!$E$11,0)</f>
        <v>0.0266667990048171</v>
      </c>
    </row>
    <row r="2891" customFormat="false" ht="15" hidden="false" customHeight="false" outlineLevel="0" collapsed="false">
      <c r="A2891" s="0" t="n">
        <v>20</v>
      </c>
      <c r="B2891" s="0" t="n">
        <v>3300</v>
      </c>
      <c r="C2891" s="0" t="n">
        <v>0.5953</v>
      </c>
      <c r="D2891" s="0" t="n">
        <v>0.10055</v>
      </c>
      <c r="E2891" s="0" t="n">
        <f aca="false">IFERROR((C2891-D2891)/C2891/'Project Inputs and Calcs'!$E$11,0)</f>
        <v>0.0277031188756369</v>
      </c>
    </row>
    <row r="2892" customFormat="false" ht="15" hidden="false" customHeight="false" outlineLevel="0" collapsed="false">
      <c r="A2892" s="0" t="n">
        <v>20</v>
      </c>
      <c r="B2892" s="0" t="n">
        <v>3400</v>
      </c>
      <c r="C2892" s="0" t="n">
        <v>0.66247</v>
      </c>
      <c r="D2892" s="0" t="n">
        <v>0.11364</v>
      </c>
      <c r="E2892" s="0" t="n">
        <f aca="false">IFERROR((C2892-D2892)/C2892/'Project Inputs and Calcs'!$E$11,0)</f>
        <v>0.0276153385562114</v>
      </c>
    </row>
    <row r="2893" customFormat="false" ht="15" hidden="false" customHeight="false" outlineLevel="0" collapsed="false">
      <c r="A2893" s="0" t="n">
        <v>20</v>
      </c>
      <c r="B2893" s="0" t="n">
        <v>3500</v>
      </c>
      <c r="C2893" s="0" t="n">
        <v>0.73284</v>
      </c>
      <c r="D2893" s="0" t="n">
        <v>0.12765</v>
      </c>
      <c r="E2893" s="0" t="n">
        <f aca="false">IFERROR((C2893-D2893)/C2893/'Project Inputs and Calcs'!$E$11,0)</f>
        <v>0.0275271546312974</v>
      </c>
    </row>
    <row r="2894" customFormat="false" ht="15" hidden="false" customHeight="false" outlineLevel="0" collapsed="false">
      <c r="A2894" s="0" t="n">
        <v>20</v>
      </c>
      <c r="B2894" s="0" t="n">
        <v>3600</v>
      </c>
      <c r="C2894" s="0" t="n">
        <v>0.80632</v>
      </c>
      <c r="D2894" s="0" t="n">
        <v>0.14259</v>
      </c>
      <c r="E2894" s="0" t="n">
        <f aca="false">IFERROR((C2894-D2894)/C2894/'Project Inputs and Calcs'!$E$11,0)</f>
        <v>0.027438651321229</v>
      </c>
    </row>
    <row r="2895" customFormat="false" ht="15" hidden="false" customHeight="false" outlineLevel="0" collapsed="false">
      <c r="A2895" s="0" t="n">
        <v>20</v>
      </c>
      <c r="B2895" s="0" t="n">
        <v>3700</v>
      </c>
      <c r="C2895" s="0" t="n">
        <v>0.88288</v>
      </c>
      <c r="D2895" s="0" t="n">
        <v>0.15847</v>
      </c>
      <c r="E2895" s="0" t="n">
        <f aca="false">IFERROR((C2895-D2895)/C2895/'Project Inputs and Calcs'!$E$11,0)</f>
        <v>0.0273502627763683</v>
      </c>
    </row>
    <row r="2896" customFormat="false" ht="15" hidden="false" customHeight="false" outlineLevel="0" collapsed="false">
      <c r="A2896" s="0" t="n">
        <v>20</v>
      </c>
      <c r="B2896" s="0" t="n">
        <v>3800</v>
      </c>
      <c r="C2896" s="0" t="n">
        <v>0.96247</v>
      </c>
      <c r="D2896" s="0" t="n">
        <v>0.1753</v>
      </c>
      <c r="E2896" s="0" t="n">
        <f aca="false">IFERROR((C2896-D2896)/C2896/'Project Inputs and Calcs'!$E$11,0)</f>
        <v>0.0272621484306004</v>
      </c>
    </row>
    <row r="2897" customFormat="false" ht="15" hidden="false" customHeight="false" outlineLevel="0" collapsed="false">
      <c r="A2897" s="0" t="n">
        <v>20</v>
      </c>
      <c r="B2897" s="0" t="n">
        <v>3900</v>
      </c>
      <c r="C2897" s="0" t="n">
        <v>1.045</v>
      </c>
      <c r="D2897" s="0" t="n">
        <v>0.19311</v>
      </c>
      <c r="E2897" s="0" t="n">
        <f aca="false">IFERROR((C2897-D2897)/C2897/'Project Inputs and Calcs'!$E$11,0)</f>
        <v>0.0271735247208931</v>
      </c>
    </row>
    <row r="2898" customFormat="false" ht="15" hidden="false" customHeight="false" outlineLevel="0" collapsed="false">
      <c r="A2898" s="0" t="n">
        <v>20</v>
      </c>
      <c r="B2898" s="0" t="n">
        <v>4000</v>
      </c>
      <c r="C2898" s="0" t="n">
        <v>1.1305</v>
      </c>
      <c r="D2898" s="0" t="n">
        <v>0.2119</v>
      </c>
      <c r="E2898" s="0" t="n">
        <f aca="false">IFERROR((C2898-D2898)/C2898/'Project Inputs and Calcs'!$E$11,0)</f>
        <v>0.0270853604599735</v>
      </c>
    </row>
    <row r="2899" customFormat="false" ht="15" hidden="false" customHeight="false" outlineLevel="0" collapsed="false">
      <c r="A2899" s="0" t="n">
        <v>20</v>
      </c>
      <c r="B2899" s="0" t="n">
        <v>4100</v>
      </c>
      <c r="C2899" s="0" t="n">
        <v>1.2188</v>
      </c>
      <c r="D2899" s="0" t="n">
        <v>0.2317</v>
      </c>
      <c r="E2899" s="0" t="n">
        <f aca="false">IFERROR((C2899-D2899)/C2899/'Project Inputs and Calcs'!$E$11,0)</f>
        <v>0.0269964992889181</v>
      </c>
    </row>
    <row r="2900" customFormat="false" ht="15" hidden="false" customHeight="false" outlineLevel="0" collapsed="false">
      <c r="A2900" s="0" t="n">
        <v>20</v>
      </c>
      <c r="B2900" s="0" t="n">
        <v>4200</v>
      </c>
      <c r="C2900" s="0" t="n">
        <v>1.31</v>
      </c>
      <c r="D2900" s="0" t="n">
        <v>0.2525</v>
      </c>
      <c r="E2900" s="0" t="n">
        <f aca="false">IFERROR((C2900-D2900)/C2900/'Project Inputs and Calcs'!$E$11,0)</f>
        <v>0.0269083969465649</v>
      </c>
    </row>
    <row r="2901" customFormat="false" ht="15" hidden="false" customHeight="false" outlineLevel="0" collapsed="false">
      <c r="A2901" s="0" t="n">
        <v>20</v>
      </c>
      <c r="B2901" s="0" t="n">
        <v>4300</v>
      </c>
      <c r="C2901" s="0" t="n">
        <v>1.4039</v>
      </c>
      <c r="D2901" s="0" t="n">
        <v>0.27432</v>
      </c>
      <c r="E2901" s="0" t="n">
        <f aca="false">IFERROR((C2901-D2901)/C2901/'Project Inputs and Calcs'!$E$11,0)</f>
        <v>0.026820048911366</v>
      </c>
    </row>
    <row r="2902" customFormat="false" ht="15" hidden="false" customHeight="false" outlineLevel="0" collapsed="false">
      <c r="A2902" s="0" t="n">
        <v>20</v>
      </c>
      <c r="B2902" s="0" t="n">
        <v>4400</v>
      </c>
      <c r="C2902" s="0" t="n">
        <v>1.5006</v>
      </c>
      <c r="D2902" s="0" t="n">
        <v>0.29718</v>
      </c>
      <c r="E2902" s="0" t="n">
        <f aca="false">IFERROR((C2902-D2902)/C2902/'Project Inputs and Calcs'!$E$11,0)</f>
        <v>0.0267319738771158</v>
      </c>
    </row>
    <row r="2903" customFormat="false" ht="15" hidden="false" customHeight="false" outlineLevel="0" collapsed="false">
      <c r="A2903" s="0" t="n">
        <v>20</v>
      </c>
      <c r="B2903" s="0" t="n">
        <v>4500</v>
      </c>
      <c r="C2903" s="0" t="n">
        <v>1.5999</v>
      </c>
      <c r="D2903" s="0" t="n">
        <v>0.3211</v>
      </c>
      <c r="E2903" s="0" t="n">
        <f aca="false">IFERROR((C2903-D2903)/C2903/'Project Inputs and Calcs'!$E$11,0)</f>
        <v>0.0266433318749089</v>
      </c>
    </row>
    <row r="2904" customFormat="false" ht="15" hidden="false" customHeight="false" outlineLevel="0" collapsed="false">
      <c r="A2904" s="0" t="n">
        <v>20</v>
      </c>
      <c r="B2904" s="0" t="n">
        <v>4600</v>
      </c>
      <c r="C2904" s="0" t="n">
        <v>1.6915</v>
      </c>
      <c r="D2904" s="0" t="n">
        <v>0.35089</v>
      </c>
      <c r="E2904" s="0" t="n">
        <f aca="false">IFERROR((C2904-D2904)/C2904/'Project Inputs and Calcs'!$E$11,0)</f>
        <v>0.0264185634052616</v>
      </c>
    </row>
    <row r="2905" customFormat="false" ht="15" hidden="false" customHeight="false" outlineLevel="0" collapsed="false">
      <c r="A2905" s="0" t="n">
        <v>20</v>
      </c>
      <c r="B2905" s="0" t="n">
        <v>4700</v>
      </c>
      <c r="C2905" s="0" t="n">
        <v>1.8064</v>
      </c>
      <c r="D2905" s="0" t="n">
        <v>0.3721</v>
      </c>
      <c r="E2905" s="0" t="n">
        <f aca="false">IFERROR((C2905-D2905)/C2905/'Project Inputs and Calcs'!$E$11,0)</f>
        <v>0.0264670062001771</v>
      </c>
    </row>
    <row r="2906" customFormat="false" ht="15" hidden="false" customHeight="false" outlineLevel="0" collapsed="false">
      <c r="A2906" s="0" t="n">
        <v>20</v>
      </c>
      <c r="B2906" s="0" t="n">
        <v>4800</v>
      </c>
      <c r="C2906" s="0" t="n">
        <v>1.9134</v>
      </c>
      <c r="D2906" s="0" t="n">
        <v>0.37861</v>
      </c>
      <c r="E2906" s="0" t="n">
        <f aca="false">IFERROR((C2906-D2906)/C2906/'Project Inputs and Calcs'!$E$11,0)</f>
        <v>0.026737570119508</v>
      </c>
    </row>
    <row r="2907" customFormat="false" ht="15" hidden="false" customHeight="false" outlineLevel="0" collapsed="false">
      <c r="A2907" s="0" t="n">
        <v>20</v>
      </c>
      <c r="B2907" s="0" t="n">
        <v>4900</v>
      </c>
      <c r="C2907" s="0" t="n">
        <v>2.023</v>
      </c>
      <c r="D2907" s="0" t="n">
        <v>0.4274</v>
      </c>
      <c r="E2907" s="0" t="n">
        <f aca="false">IFERROR((C2907-D2907)/C2907/'Project Inputs and Calcs'!$E$11,0)</f>
        <v>0.0262909869830285</v>
      </c>
    </row>
    <row r="2908" customFormat="false" ht="15" hidden="false" customHeight="false" outlineLevel="0" collapsed="false">
      <c r="A2908" s="0" t="n">
        <v>20</v>
      </c>
      <c r="B2908" s="0" t="n">
        <v>5000</v>
      </c>
      <c r="C2908" s="0" t="n">
        <v>2.1349</v>
      </c>
      <c r="D2908" s="0" t="n">
        <v>0.4567</v>
      </c>
      <c r="E2908" s="0" t="n">
        <f aca="false">IFERROR((C2908-D2908)/C2908/'Project Inputs and Calcs'!$E$11,0)</f>
        <v>0.0262026324418006</v>
      </c>
    </row>
    <row r="2909" customFormat="false" ht="15" hidden="false" customHeight="false" outlineLevel="0" collapsed="false">
      <c r="A2909" s="0" t="n">
        <v>20</v>
      </c>
      <c r="B2909" s="0" t="n">
        <v>5100</v>
      </c>
      <c r="C2909" s="0" t="n">
        <v>2.2493</v>
      </c>
      <c r="D2909" s="0" t="n">
        <v>0.48711</v>
      </c>
      <c r="E2909" s="0" t="n">
        <f aca="false">IFERROR((C2909-D2909)/C2909/'Project Inputs and Calcs'!$E$11,0)</f>
        <v>0.0261146430741416</v>
      </c>
    </row>
    <row r="2910" customFormat="false" ht="15" hidden="false" customHeight="false" outlineLevel="0" collapsed="false">
      <c r="A2910" s="0" t="n">
        <v>20</v>
      </c>
      <c r="B2910" s="0" t="n">
        <v>5200</v>
      </c>
      <c r="C2910" s="0" t="n">
        <v>2.3661</v>
      </c>
      <c r="D2910" s="0" t="n">
        <v>0.51671</v>
      </c>
      <c r="E2910" s="0" t="n">
        <f aca="false">IFERROR((C2910-D2910)/C2910/'Project Inputs and Calcs'!$E$11,0)</f>
        <v>0.0260539847569136</v>
      </c>
    </row>
    <row r="2911" customFormat="false" ht="15" hidden="false" customHeight="false" outlineLevel="0" collapsed="false">
      <c r="A2911" s="0" t="n">
        <v>20</v>
      </c>
      <c r="B2911" s="0" t="n">
        <v>5300</v>
      </c>
      <c r="C2911" s="0" t="n">
        <v>2.4703</v>
      </c>
      <c r="D2911" s="0" t="n">
        <v>0.55836</v>
      </c>
      <c r="E2911" s="0" t="n">
        <f aca="false">IFERROR((C2911-D2911)/C2911/'Project Inputs and Calcs'!$E$11,0)</f>
        <v>0.0257990257593545</v>
      </c>
    </row>
    <row r="2912" customFormat="false" ht="15" hidden="false" customHeight="false" outlineLevel="0" collapsed="false">
      <c r="A2912" s="0" t="n">
        <v>20</v>
      </c>
      <c r="B2912" s="0" t="n">
        <v>5400</v>
      </c>
      <c r="C2912" s="0" t="n">
        <v>2.6064</v>
      </c>
      <c r="D2912" s="0" t="n">
        <v>0.58502</v>
      </c>
      <c r="E2912" s="0" t="n">
        <f aca="false">IFERROR((C2912-D2912)/C2912/'Project Inputs and Calcs'!$E$11,0)</f>
        <v>0.0258514937589523</v>
      </c>
    </row>
    <row r="2913" customFormat="false" ht="15" hidden="false" customHeight="false" outlineLevel="0" collapsed="false">
      <c r="A2913" s="0" t="n">
        <v>20</v>
      </c>
      <c r="B2913" s="0" t="n">
        <v>5500</v>
      </c>
      <c r="C2913" s="0" t="n">
        <v>2.73</v>
      </c>
      <c r="D2913" s="0" t="n">
        <v>0.61992</v>
      </c>
      <c r="E2913" s="0" t="n">
        <f aca="false">IFERROR((C2913-D2913)/C2913/'Project Inputs and Calcs'!$E$11,0)</f>
        <v>0.0257641025641026</v>
      </c>
    </row>
    <row r="2914" customFormat="false" ht="15" hidden="false" customHeight="false" outlineLevel="0" collapsed="false">
      <c r="A2914" s="0" t="n">
        <v>20</v>
      </c>
      <c r="B2914" s="0" t="n">
        <v>5600</v>
      </c>
      <c r="C2914" s="0" t="n">
        <v>2.8558</v>
      </c>
      <c r="D2914" s="0" t="n">
        <v>0.65596</v>
      </c>
      <c r="E2914" s="0" t="n">
        <f aca="false">IFERROR((C2914-D2914)/C2914/'Project Inputs and Calcs'!$E$11,0)</f>
        <v>0.0256768681280202</v>
      </c>
    </row>
    <row r="2915" customFormat="false" ht="15" hidden="false" customHeight="false" outlineLevel="0" collapsed="false">
      <c r="A2915" s="0" t="n">
        <v>20</v>
      </c>
      <c r="B2915" s="0" t="n">
        <v>5700</v>
      </c>
      <c r="C2915" s="0" t="n">
        <v>2.9837</v>
      </c>
      <c r="D2915" s="0" t="n">
        <v>0.69314</v>
      </c>
      <c r="E2915" s="0" t="n">
        <f aca="false">IFERROR((C2915-D2915)/C2915/'Project Inputs and Calcs'!$E$11,0)</f>
        <v>0.025589704058719</v>
      </c>
    </row>
    <row r="2916" customFormat="false" ht="15" hidden="false" customHeight="false" outlineLevel="0" collapsed="false">
      <c r="A2916" s="0" t="n">
        <v>20</v>
      </c>
      <c r="B2916" s="0" t="n">
        <v>5800</v>
      </c>
      <c r="C2916" s="0" t="n">
        <v>3.1137</v>
      </c>
      <c r="D2916" s="0" t="n">
        <v>0.73151</v>
      </c>
      <c r="E2916" s="0" t="n">
        <f aca="false">IFERROR((C2916-D2916)/C2916/'Project Inputs and Calcs'!$E$11,0)</f>
        <v>0.0255022427765467</v>
      </c>
    </row>
    <row r="2917" customFormat="false" ht="15" hidden="false" customHeight="false" outlineLevel="0" collapsed="false">
      <c r="A2917" s="0" t="n">
        <v>20</v>
      </c>
      <c r="B2917" s="0" t="n">
        <v>5900</v>
      </c>
      <c r="C2917" s="0" t="n">
        <v>3.2458</v>
      </c>
      <c r="D2917" s="0" t="n">
        <v>0.771</v>
      </c>
      <c r="E2917" s="0" t="n">
        <f aca="false">IFERROR((C2917-D2917)/C2917/'Project Inputs and Calcs'!$E$11,0)</f>
        <v>0.0254154086306406</v>
      </c>
    </row>
    <row r="2918" customFormat="false" ht="15" hidden="false" customHeight="false" outlineLevel="0" collapsed="false">
      <c r="A2918" s="0" t="n">
        <v>20</v>
      </c>
      <c r="B2918" s="0" t="n">
        <v>6000</v>
      </c>
      <c r="C2918" s="0" t="n">
        <v>3.3799</v>
      </c>
      <c r="D2918" s="0" t="n">
        <v>0.81168</v>
      </c>
      <c r="E2918" s="0" t="n">
        <f aca="false">IFERROR((C2918-D2918)/C2918/'Project Inputs and Calcs'!$E$11,0)</f>
        <v>0.0253283627720741</v>
      </c>
    </row>
    <row r="2919" customFormat="false" ht="15" hidden="false" customHeight="false" outlineLevel="0" collapsed="false">
      <c r="A2919" s="0" t="n">
        <v>20</v>
      </c>
      <c r="B2919" s="0" t="n">
        <v>6100</v>
      </c>
      <c r="C2919" s="0" t="n">
        <v>3.5161</v>
      </c>
      <c r="D2919" s="0" t="n">
        <v>0.8535</v>
      </c>
      <c r="E2919" s="0" t="n">
        <f aca="false">IFERROR((C2919-D2919)/C2919/'Project Inputs and Calcs'!$E$11,0)</f>
        <v>0.0252419821203417</v>
      </c>
    </row>
    <row r="2920" customFormat="false" ht="15" hidden="false" customHeight="false" outlineLevel="0" collapsed="false">
      <c r="A2920" s="0" t="n">
        <v>20</v>
      </c>
      <c r="B2920" s="0" t="n">
        <v>6200</v>
      </c>
      <c r="C2920" s="0" t="n">
        <v>3.6542</v>
      </c>
      <c r="D2920" s="0" t="n">
        <v>0.89655</v>
      </c>
      <c r="E2920" s="0" t="n">
        <f aca="false">IFERROR((C2920-D2920)/C2920/'Project Inputs and Calcs'!$E$11,0)</f>
        <v>0.0251550727017313</v>
      </c>
    </row>
    <row r="2921" customFormat="false" ht="15" hidden="false" customHeight="false" outlineLevel="0" collapsed="false">
      <c r="A2921" s="0" t="n">
        <v>20</v>
      </c>
      <c r="B2921" s="0" t="n">
        <v>6300</v>
      </c>
      <c r="C2921" s="0" t="n">
        <v>3.7943</v>
      </c>
      <c r="D2921" s="0" t="n">
        <v>0.94074</v>
      </c>
      <c r="E2921" s="0" t="n">
        <f aca="false">IFERROR((C2921-D2921)/C2921/'Project Inputs and Calcs'!$E$11,0)</f>
        <v>0.0250688313171512</v>
      </c>
    </row>
    <row r="2922" customFormat="false" ht="15" hidden="false" customHeight="false" outlineLevel="0" collapsed="false">
      <c r="A2922" s="0" t="n">
        <v>20</v>
      </c>
      <c r="B2922" s="0" t="n">
        <v>6400</v>
      </c>
      <c r="C2922" s="0" t="n">
        <v>3.9362</v>
      </c>
      <c r="D2922" s="0" t="n">
        <v>0.98611</v>
      </c>
      <c r="E2922" s="0" t="n">
        <f aca="false">IFERROR((C2922-D2922)/C2922/'Project Inputs and Calcs'!$E$11,0)</f>
        <v>0.0249825550869705</v>
      </c>
    </row>
    <row r="2923" customFormat="false" ht="15" hidden="false" customHeight="false" outlineLevel="0" collapsed="false">
      <c r="A2923" s="0" t="n">
        <v>20</v>
      </c>
      <c r="B2923" s="0" t="n">
        <v>6500</v>
      </c>
      <c r="C2923" s="0" t="n">
        <v>4.08</v>
      </c>
      <c r="D2923" s="0" t="n">
        <v>1.0327</v>
      </c>
      <c r="E2923" s="0" t="n">
        <f aca="false">IFERROR((C2923-D2923)/C2923/'Project Inputs and Calcs'!$E$11,0)</f>
        <v>0.0248962418300654</v>
      </c>
    </row>
    <row r="2924" customFormat="false" ht="15" hidden="false" customHeight="false" outlineLevel="0" collapsed="false">
      <c r="A2924" s="0" t="n">
        <v>20</v>
      </c>
      <c r="B2924" s="0" t="n">
        <v>6600</v>
      </c>
      <c r="C2924" s="0" t="n">
        <v>4.2256</v>
      </c>
      <c r="D2924" s="0" t="n">
        <v>1.0805</v>
      </c>
      <c r="E2924" s="0" t="n">
        <f aca="false">IFERROR((C2924-D2924)/C2924/'Project Inputs and Calcs'!$E$11,0)</f>
        <v>0.0248098889309605</v>
      </c>
    </row>
    <row r="2925" customFormat="false" ht="15" hidden="false" customHeight="false" outlineLevel="0" collapsed="false">
      <c r="A2925" s="0" t="n">
        <v>20</v>
      </c>
      <c r="B2925" s="0" t="n">
        <v>6700</v>
      </c>
      <c r="C2925" s="0" t="n">
        <v>4.373</v>
      </c>
      <c r="D2925" s="0" t="n">
        <v>1.1294</v>
      </c>
      <c r="E2925" s="0" t="n">
        <f aca="false">IFERROR((C2925-D2925)/C2925/'Project Inputs and Calcs'!$E$11,0)</f>
        <v>0.0247244454607821</v>
      </c>
    </row>
    <row r="2926" customFormat="false" ht="15" hidden="false" customHeight="false" outlineLevel="0" collapsed="false">
      <c r="A2926" s="0" t="n">
        <v>20</v>
      </c>
      <c r="B2926" s="0" t="n">
        <v>6800</v>
      </c>
      <c r="C2926" s="0" t="n">
        <v>4.5222</v>
      </c>
      <c r="D2926" s="0" t="n">
        <v>1.1796</v>
      </c>
      <c r="E2926" s="0" t="n">
        <f aca="false">IFERROR((C2926-D2926)/C2926/'Project Inputs and Calcs'!$E$11,0)</f>
        <v>0.0246384503117951</v>
      </c>
    </row>
    <row r="2927" customFormat="false" ht="15" hidden="false" customHeight="false" outlineLevel="0" collapsed="false">
      <c r="A2927" s="0" t="n">
        <v>20</v>
      </c>
      <c r="B2927" s="0" t="n">
        <v>6900</v>
      </c>
      <c r="C2927" s="0" t="n">
        <v>4.673</v>
      </c>
      <c r="D2927" s="0" t="n">
        <v>1.2309</v>
      </c>
      <c r="E2927" s="0" t="n">
        <f aca="false">IFERROR((C2927-D2927)/C2927/'Project Inputs and Calcs'!$E$11,0)</f>
        <v>0.0245531064983237</v>
      </c>
    </row>
    <row r="2928" customFormat="false" ht="15" hidden="false" customHeight="false" outlineLevel="0" collapsed="false">
      <c r="A2928" s="0" t="n">
        <v>20</v>
      </c>
      <c r="B2928" s="0" t="n">
        <v>7000</v>
      </c>
      <c r="C2928" s="0" t="n">
        <v>4.8256</v>
      </c>
      <c r="D2928" s="0" t="n">
        <v>1.2835</v>
      </c>
      <c r="E2928" s="0" t="n">
        <f aca="false">IFERROR((C2928-D2928)/C2928/'Project Inputs and Calcs'!$E$11,0)</f>
        <v>0.0244674237400531</v>
      </c>
    </row>
    <row r="2929" customFormat="false" ht="15" hidden="false" customHeight="false" outlineLevel="0" collapsed="false">
      <c r="A2929" s="0" t="n">
        <v>20</v>
      </c>
      <c r="B2929" s="0" t="n">
        <v>7100</v>
      </c>
      <c r="C2929" s="0" t="n">
        <v>4.9798</v>
      </c>
      <c r="D2929" s="0" t="n">
        <v>1.3372</v>
      </c>
      <c r="E2929" s="0" t="n">
        <f aca="false">IFERROR((C2929-D2929)/C2929/'Project Inputs and Calcs'!$E$11,0)</f>
        <v>0.0243825053214989</v>
      </c>
    </row>
    <row r="2930" customFormat="false" ht="15" hidden="false" customHeight="false" outlineLevel="0" collapsed="false">
      <c r="A2930" s="0" t="n">
        <v>20</v>
      </c>
      <c r="B2930" s="0" t="n">
        <v>7200</v>
      </c>
      <c r="C2930" s="0" t="n">
        <v>5.1355</v>
      </c>
      <c r="D2930" s="0" t="n">
        <v>1.3922</v>
      </c>
      <c r="E2930" s="0" t="n">
        <f aca="false">IFERROR((C2930-D2930)/C2930/'Project Inputs and Calcs'!$E$11,0)</f>
        <v>0.0242968876772791</v>
      </c>
    </row>
    <row r="2931" customFormat="false" ht="15" hidden="false" customHeight="false" outlineLevel="0" collapsed="false">
      <c r="A2931" s="0" t="n">
        <v>20</v>
      </c>
      <c r="B2931" s="0" t="n">
        <v>7300</v>
      </c>
      <c r="C2931" s="0" t="n">
        <v>5.293</v>
      </c>
      <c r="D2931" s="0" t="n">
        <v>1.4483</v>
      </c>
      <c r="E2931" s="0" t="n">
        <f aca="false">IFERROR((C2931-D2931)/C2931/'Project Inputs and Calcs'!$E$11,0)</f>
        <v>0.0242124818943258</v>
      </c>
    </row>
    <row r="2932" customFormat="false" ht="15" hidden="false" customHeight="false" outlineLevel="0" collapsed="false">
      <c r="A2932" s="0" t="n">
        <v>20</v>
      </c>
      <c r="B2932" s="0" t="n">
        <v>7400</v>
      </c>
      <c r="C2932" s="0" t="n">
        <v>5.452</v>
      </c>
      <c r="D2932" s="0" t="n">
        <v>1.5057</v>
      </c>
      <c r="E2932" s="0" t="n">
        <f aca="false">IFERROR((C2932-D2932)/C2932/'Project Inputs and Calcs'!$E$11,0)</f>
        <v>0.0241275372951822</v>
      </c>
    </row>
    <row r="2933" customFormat="false" ht="15" hidden="false" customHeight="false" outlineLevel="0" collapsed="false">
      <c r="A2933" s="0" t="n">
        <v>20</v>
      </c>
      <c r="B2933" s="0" t="n">
        <v>7500</v>
      </c>
      <c r="C2933" s="0" t="n">
        <v>5.6125</v>
      </c>
      <c r="D2933" s="0" t="n">
        <v>1.5643</v>
      </c>
      <c r="E2933" s="0" t="n">
        <f aca="false">IFERROR((C2933-D2933)/C2933/'Project Inputs and Calcs'!$E$11,0)</f>
        <v>0.0240427616926503</v>
      </c>
    </row>
    <row r="2934" customFormat="false" ht="15" hidden="false" customHeight="false" outlineLevel="0" collapsed="false">
      <c r="A2934" s="0" t="n">
        <v>20</v>
      </c>
      <c r="B2934" s="0" t="n">
        <v>7600</v>
      </c>
      <c r="C2934" s="0" t="n">
        <v>5.7745</v>
      </c>
      <c r="D2934" s="0" t="n">
        <v>1.6241</v>
      </c>
      <c r="E2934" s="0" t="n">
        <f aca="false">IFERROR((C2934-D2934)/C2934/'Project Inputs and Calcs'!$E$11,0)</f>
        <v>0.0239582070597743</v>
      </c>
    </row>
    <row r="2935" customFormat="false" ht="15" hidden="false" customHeight="false" outlineLevel="0" collapsed="false">
      <c r="A2935" s="0" t="n">
        <v>20</v>
      </c>
      <c r="B2935" s="0" t="n">
        <v>7700</v>
      </c>
      <c r="C2935" s="0" t="n">
        <v>5.9379</v>
      </c>
      <c r="D2935" s="0" t="n">
        <v>1.6851</v>
      </c>
      <c r="E2935" s="0" t="n">
        <f aca="false">IFERROR((C2935-D2935)/C2935/'Project Inputs and Calcs'!$E$11,0)</f>
        <v>0.0238737600835312</v>
      </c>
    </row>
    <row r="2936" customFormat="false" ht="15" hidden="false" customHeight="false" outlineLevel="0" collapsed="false">
      <c r="A2936" s="0" t="n">
        <v>20</v>
      </c>
      <c r="B2936" s="0" t="n">
        <v>7800</v>
      </c>
      <c r="C2936" s="0" t="n">
        <v>6.1028</v>
      </c>
      <c r="D2936" s="0" t="n">
        <v>1.7473</v>
      </c>
      <c r="E2936" s="0" t="n">
        <f aca="false">IFERROR((C2936-D2936)/C2936/'Project Inputs and Calcs'!$E$11,0)</f>
        <v>0.0237896266194752</v>
      </c>
    </row>
    <row r="2937" customFormat="false" ht="15" hidden="false" customHeight="false" outlineLevel="0" collapsed="false">
      <c r="A2937" s="0" t="n">
        <v>20</v>
      </c>
      <c r="B2937" s="0" t="n">
        <v>7900</v>
      </c>
      <c r="C2937" s="0" t="n">
        <v>6.2686</v>
      </c>
      <c r="D2937" s="0" t="n">
        <v>1.811</v>
      </c>
      <c r="E2937" s="0" t="n">
        <f aca="false">IFERROR((C2937-D2937)/C2937/'Project Inputs and Calcs'!$E$11,0)</f>
        <v>0.023703325569771</v>
      </c>
    </row>
    <row r="2938" customFormat="false" ht="15" hidden="false" customHeight="false" outlineLevel="0" collapsed="false">
      <c r="A2938" s="0" t="n">
        <v>20</v>
      </c>
      <c r="B2938" s="0" t="n">
        <v>8000</v>
      </c>
      <c r="C2938" s="0" t="n">
        <v>6.4367</v>
      </c>
      <c r="D2938" s="0" t="n">
        <v>1.8754</v>
      </c>
      <c r="E2938" s="0" t="n">
        <f aca="false">IFERROR((C2938-D2938)/C2938/'Project Inputs and Calcs'!$E$11,0)</f>
        <v>0.023621317341702</v>
      </c>
    </row>
    <row r="2939" customFormat="false" ht="15" hidden="false" customHeight="false" outlineLevel="0" collapsed="false">
      <c r="A2939" s="0" t="n">
        <v>20</v>
      </c>
      <c r="B2939" s="0" t="n">
        <v>8100</v>
      </c>
      <c r="C2939" s="0" t="n">
        <v>6.6056</v>
      </c>
      <c r="D2939" s="0" t="n">
        <v>1.9413</v>
      </c>
      <c r="E2939" s="0" t="n">
        <f aca="false">IFERROR((C2939-D2939)/C2939/'Project Inputs and Calcs'!$E$11,0)</f>
        <v>0.0235370998344839</v>
      </c>
    </row>
    <row r="2940" customFormat="false" ht="15" hidden="false" customHeight="false" outlineLevel="0" collapsed="false">
      <c r="A2940" s="0" t="n">
        <v>20</v>
      </c>
      <c r="B2940" s="0" t="n">
        <v>8200</v>
      </c>
      <c r="C2940" s="0" t="n">
        <v>6.7759</v>
      </c>
      <c r="D2940" s="0" t="n">
        <v>2.0084</v>
      </c>
      <c r="E2940" s="0" t="n">
        <f aca="false">IFERROR((C2940-D2940)/C2940/'Project Inputs and Calcs'!$E$11,0)</f>
        <v>0.0234532190065772</v>
      </c>
    </row>
    <row r="2941" customFormat="false" ht="15" hidden="false" customHeight="false" outlineLevel="0" collapsed="false">
      <c r="A2941" s="0" t="n">
        <v>20</v>
      </c>
      <c r="B2941" s="0" t="n">
        <v>8300</v>
      </c>
      <c r="C2941" s="0" t="n">
        <v>6.9475</v>
      </c>
      <c r="D2941" s="0" t="n">
        <v>2.0767</v>
      </c>
      <c r="E2941" s="0" t="n">
        <f aca="false">IFERROR((C2941-D2941)/C2941/'Project Inputs and Calcs'!$E$11,0)</f>
        <v>0.0233695573947463</v>
      </c>
    </row>
    <row r="2942" customFormat="false" ht="15" hidden="false" customHeight="false" outlineLevel="0" collapsed="false">
      <c r="A2942" s="0" t="n">
        <v>20</v>
      </c>
      <c r="B2942" s="0" t="n">
        <v>8400</v>
      </c>
      <c r="C2942" s="0" t="n">
        <v>7.1202</v>
      </c>
      <c r="D2942" s="0" t="n">
        <v>2.1462</v>
      </c>
      <c r="E2942" s="0" t="n">
        <f aca="false">IFERROR((C2942-D2942)/C2942/'Project Inputs and Calcs'!$E$11,0)</f>
        <v>0.0232858627566641</v>
      </c>
    </row>
    <row r="2943" customFormat="false" ht="15" hidden="false" customHeight="false" outlineLevel="0" collapsed="false">
      <c r="A2943" s="0" t="n">
        <v>20</v>
      </c>
      <c r="B2943" s="0" t="n">
        <v>8500</v>
      </c>
      <c r="C2943" s="0" t="n">
        <v>7.2943</v>
      </c>
      <c r="D2943" s="0" t="n">
        <v>2.2169</v>
      </c>
      <c r="E2943" s="0" t="n">
        <f aca="false">IFERROR((C2943-D2943)/C2943/'Project Inputs and Calcs'!$E$11,0)</f>
        <v>0.0232025919782113</v>
      </c>
    </row>
    <row r="2944" customFormat="false" ht="15" hidden="false" customHeight="false" outlineLevel="0" collapsed="false">
      <c r="A2944" s="0" t="n">
        <v>20</v>
      </c>
      <c r="B2944" s="0" t="n">
        <v>8600</v>
      </c>
      <c r="C2944" s="0" t="n">
        <v>7.4694</v>
      </c>
      <c r="D2944" s="0" t="n">
        <v>2.2888</v>
      </c>
      <c r="E2944" s="0" t="n">
        <f aca="false">IFERROR((C2944-D2944)/C2944/'Project Inputs and Calcs'!$E$11,0)</f>
        <v>0.0231192152872609</v>
      </c>
    </row>
    <row r="2945" customFormat="false" ht="15" hidden="false" customHeight="false" outlineLevel="0" collapsed="false">
      <c r="A2945" s="0" t="n">
        <v>20</v>
      </c>
      <c r="B2945" s="0" t="n">
        <v>8700</v>
      </c>
      <c r="C2945" s="0" t="n">
        <v>7.6459</v>
      </c>
      <c r="D2945" s="0" t="n">
        <v>2.3619</v>
      </c>
      <c r="E2945" s="0" t="n">
        <f aca="false">IFERROR((C2945-D2945)/C2945/'Project Inputs and Calcs'!$E$11,0)</f>
        <v>0.0230363114000096</v>
      </c>
    </row>
    <row r="2946" customFormat="false" ht="15" hidden="false" customHeight="false" outlineLevel="0" collapsed="false">
      <c r="A2946" s="0" t="n">
        <v>20</v>
      </c>
      <c r="B2946" s="0" t="n">
        <v>8800</v>
      </c>
      <c r="C2946" s="0" t="n">
        <v>7.8234</v>
      </c>
      <c r="D2946" s="0" t="n">
        <v>2.4362</v>
      </c>
      <c r="E2946" s="0" t="n">
        <f aca="false">IFERROR((C2946-D2946)/C2946/'Project Inputs and Calcs'!$E$11,0)</f>
        <v>0.0229533621358148</v>
      </c>
    </row>
    <row r="2947" customFormat="false" ht="15" hidden="false" customHeight="false" outlineLevel="0" collapsed="false">
      <c r="A2947" s="0" t="n">
        <v>20</v>
      </c>
      <c r="B2947" s="0" t="n">
        <v>8900</v>
      </c>
      <c r="C2947" s="0" t="n">
        <v>8.002</v>
      </c>
      <c r="D2947" s="0" t="n">
        <v>2.5118</v>
      </c>
      <c r="E2947" s="0" t="n">
        <f aca="false">IFERROR((C2947-D2947)/C2947/'Project Inputs and Calcs'!$E$11,0)</f>
        <v>0.0228701158043822</v>
      </c>
    </row>
    <row r="2948" customFormat="false" ht="15" hidden="false" customHeight="false" outlineLevel="0" collapsed="false">
      <c r="A2948" s="0" t="n">
        <v>20</v>
      </c>
      <c r="B2948" s="0" t="n">
        <v>9000</v>
      </c>
      <c r="C2948" s="0" t="n">
        <v>8.1817</v>
      </c>
      <c r="D2948" s="0" t="n">
        <v>2.5885</v>
      </c>
      <c r="E2948" s="0" t="n">
        <f aca="false">IFERROR((C2948-D2948)/C2948/'Project Inputs and Calcs'!$E$11,0)</f>
        <v>0.022787440263026</v>
      </c>
    </row>
    <row r="2949" customFormat="false" ht="15" hidden="false" customHeight="false" outlineLevel="0" collapsed="false">
      <c r="A2949" s="0" t="n">
        <v>20</v>
      </c>
      <c r="B2949" s="0" t="n">
        <v>9100</v>
      </c>
      <c r="C2949" s="0" t="n">
        <v>8.3623</v>
      </c>
      <c r="D2949" s="0" t="n">
        <v>2.6665</v>
      </c>
      <c r="E2949" s="0" t="n">
        <f aca="false">IFERROR((C2949-D2949)/C2949/'Project Inputs and Calcs'!$E$11,0)</f>
        <v>0.0227042799229877</v>
      </c>
    </row>
    <row r="2950" customFormat="false" ht="15" hidden="false" customHeight="false" outlineLevel="0" collapsed="false">
      <c r="A2950" s="0" t="n">
        <v>20</v>
      </c>
      <c r="B2950" s="0" t="n">
        <v>9200</v>
      </c>
      <c r="C2950" s="0" t="n">
        <v>8.5441</v>
      </c>
      <c r="D2950" s="0" t="n">
        <v>2.7456</v>
      </c>
      <c r="E2950" s="0" t="n">
        <f aca="false">IFERROR((C2950-D2950)/C2950/'Project Inputs and Calcs'!$E$11,0)</f>
        <v>0.0226218482149476</v>
      </c>
    </row>
    <row r="2951" customFormat="false" ht="15" hidden="false" customHeight="false" outlineLevel="0" collapsed="false">
      <c r="A2951" s="0" t="n">
        <v>20</v>
      </c>
      <c r="B2951" s="0" t="n">
        <v>9300</v>
      </c>
      <c r="C2951" s="0" t="n">
        <v>8.7268</v>
      </c>
      <c r="D2951" s="0" t="n">
        <v>2.826</v>
      </c>
      <c r="E2951" s="0" t="n">
        <f aca="false">IFERROR((C2951-D2951)/C2951/'Project Inputs and Calcs'!$E$11,0)</f>
        <v>0.0225389986402041</v>
      </c>
    </row>
    <row r="2952" customFormat="false" ht="15" hidden="false" customHeight="false" outlineLevel="0" collapsed="false">
      <c r="A2952" s="0" t="n">
        <v>20</v>
      </c>
      <c r="B2952" s="0" t="n">
        <v>9400</v>
      </c>
      <c r="C2952" s="0" t="n">
        <v>8.9105</v>
      </c>
      <c r="D2952" s="0" t="n">
        <v>2.9075</v>
      </c>
      <c r="E2952" s="0" t="n">
        <f aca="false">IFERROR((C2952-D2952)/C2952/'Project Inputs and Calcs'!$E$11,0)</f>
        <v>0.0224566522641827</v>
      </c>
    </row>
    <row r="2953" customFormat="false" ht="15" hidden="false" customHeight="false" outlineLevel="0" collapsed="false">
      <c r="A2953" s="0" t="n">
        <v>20</v>
      </c>
      <c r="B2953" s="0" t="n">
        <v>9500</v>
      </c>
      <c r="C2953" s="0" t="n">
        <v>9.0951</v>
      </c>
      <c r="D2953" s="0" t="n">
        <v>2.9903</v>
      </c>
      <c r="E2953" s="0" t="n">
        <f aca="false">IFERROR((C2953-D2953)/C2953/'Project Inputs and Calcs'!$E$11,0)</f>
        <v>0.022373952274668</v>
      </c>
    </row>
    <row r="2954" customFormat="false" ht="15" hidden="false" customHeight="false" outlineLevel="0" collapsed="false">
      <c r="A2954" s="0" t="n">
        <v>20</v>
      </c>
      <c r="B2954" s="0" t="n">
        <v>9600</v>
      </c>
      <c r="C2954" s="0" t="n">
        <v>9.2806</v>
      </c>
      <c r="D2954" s="0" t="n">
        <v>3.0742</v>
      </c>
      <c r="E2954" s="0" t="n">
        <f aca="false">IFERROR((C2954-D2954)/C2954/'Project Inputs and Calcs'!$E$11,0)</f>
        <v>0.0222916621770144</v>
      </c>
    </row>
    <row r="2955" customFormat="false" ht="15" hidden="false" customHeight="false" outlineLevel="0" collapsed="false">
      <c r="A2955" s="0" t="n">
        <v>20</v>
      </c>
      <c r="B2955" s="0" t="n">
        <v>9700</v>
      </c>
      <c r="C2955" s="0" t="n">
        <v>9.467</v>
      </c>
      <c r="D2955" s="0" t="n">
        <v>3.1594</v>
      </c>
      <c r="E2955" s="0" t="n">
        <f aca="false">IFERROR((C2955-D2955)/C2955/'Project Inputs and Calcs'!$E$11,0)</f>
        <v>0.0222090771451709</v>
      </c>
    </row>
    <row r="2956" customFormat="false" ht="15" hidden="false" customHeight="false" outlineLevel="0" collapsed="false">
      <c r="A2956" s="0" t="n">
        <v>20</v>
      </c>
      <c r="B2956" s="0" t="n">
        <v>9800</v>
      </c>
      <c r="C2956" s="0" t="n">
        <v>9.6542</v>
      </c>
      <c r="D2956" s="0" t="n">
        <v>3.2457</v>
      </c>
      <c r="E2956" s="0" t="n">
        <f aca="false">IFERROR((C2956-D2956)/C2956/'Project Inputs and Calcs'!$E$11,0)</f>
        <v>0.0221268118193809</v>
      </c>
    </row>
    <row r="2957" customFormat="false" ht="15" hidden="false" customHeight="false" outlineLevel="0" collapsed="false">
      <c r="A2957" s="0" t="n">
        <v>20</v>
      </c>
      <c r="B2957" s="0" t="n">
        <v>9900</v>
      </c>
      <c r="C2957" s="0" t="n">
        <v>9.8423</v>
      </c>
      <c r="D2957" s="0" t="n">
        <v>3.3332</v>
      </c>
      <c r="E2957" s="0" t="n">
        <f aca="false">IFERROR((C2957-D2957)/C2957/'Project Inputs and Calcs'!$E$11,0)</f>
        <v>0.0220446440364549</v>
      </c>
    </row>
    <row r="2958" customFormat="false" ht="15" hidden="false" customHeight="false" outlineLevel="0" collapsed="false">
      <c r="A2958" s="0" t="n">
        <v>20</v>
      </c>
      <c r="B2958" s="0" t="n">
        <v>10000</v>
      </c>
      <c r="C2958" s="0" t="n">
        <v>10.031</v>
      </c>
      <c r="D2958" s="0" t="n">
        <v>3.4219</v>
      </c>
      <c r="E2958" s="0" t="n">
        <f aca="false">IFERROR((C2958-D2958)/C2958/'Project Inputs and Calcs'!$E$11,0)</f>
        <v>0.0219622503572259</v>
      </c>
    </row>
    <row r="2959" customFormat="false" ht="15" hidden="false" customHeight="false" outlineLevel="0" collapsed="false">
      <c r="A2959" s="0" t="n">
        <v>20</v>
      </c>
      <c r="B2959" s="0" t="n">
        <v>10100</v>
      </c>
      <c r="C2959" s="0" t="n">
        <v>10.221</v>
      </c>
      <c r="D2959" s="0" t="n">
        <v>3.5118</v>
      </c>
      <c r="E2959" s="0" t="n">
        <f aca="false">IFERROR((C2959-D2959)/C2959/'Project Inputs and Calcs'!$E$11,0)</f>
        <v>0.021880442226788</v>
      </c>
    </row>
    <row r="2960" customFormat="false" ht="15" hidden="false" customHeight="false" outlineLevel="0" collapsed="false">
      <c r="A2960" s="0" t="n">
        <v>20</v>
      </c>
      <c r="B2960" s="0" t="n">
        <v>10200</v>
      </c>
      <c r="C2960" s="0" t="n">
        <v>10.411</v>
      </c>
      <c r="D2960" s="0" t="n">
        <v>3.6029</v>
      </c>
      <c r="E2960" s="0" t="n">
        <f aca="false">IFERROR((C2960-D2960)/C2960/'Project Inputs and Calcs'!$E$11,0)</f>
        <v>0.0217977779912272</v>
      </c>
    </row>
    <row r="2961" customFormat="false" ht="15" hidden="false" customHeight="false" outlineLevel="0" collapsed="false">
      <c r="A2961" s="0" t="n">
        <v>20</v>
      </c>
      <c r="B2961" s="0" t="n">
        <v>10300</v>
      </c>
      <c r="C2961" s="0" t="n">
        <v>10.602</v>
      </c>
      <c r="D2961" s="0" t="n">
        <v>3.695</v>
      </c>
      <c r="E2961" s="0" t="n">
        <f aca="false">IFERROR((C2961-D2961)/C2961/'Project Inputs and Calcs'!$E$11,0)</f>
        <v>0.0217160284223103</v>
      </c>
    </row>
    <row r="2962" customFormat="false" ht="15" hidden="false" customHeight="false" outlineLevel="0" collapsed="false">
      <c r="A2962" s="0" t="n">
        <v>20</v>
      </c>
      <c r="B2962" s="0" t="n">
        <v>10400</v>
      </c>
      <c r="C2962" s="0" t="n">
        <v>10.794</v>
      </c>
      <c r="D2962" s="0" t="n">
        <v>3.7885</v>
      </c>
      <c r="E2962" s="0" t="n">
        <f aca="false">IFERROR((C2962-D2962)/C2962/'Project Inputs and Calcs'!$E$11,0)</f>
        <v>0.0216339324315978</v>
      </c>
    </row>
    <row r="2963" customFormat="false" ht="15" hidden="false" customHeight="false" outlineLevel="0" collapsed="false">
      <c r="A2963" s="0" t="n">
        <v>20</v>
      </c>
      <c r="B2963" s="0" t="n">
        <v>10500</v>
      </c>
      <c r="C2963" s="0" t="n">
        <v>10.986</v>
      </c>
      <c r="D2963" s="0" t="n">
        <v>3.8831</v>
      </c>
      <c r="E2963" s="0" t="n">
        <f aca="false">IFERROR((C2963-D2963)/C2963/'Project Inputs and Calcs'!$E$11,0)</f>
        <v>0.0215513684082772</v>
      </c>
    </row>
    <row r="2964" customFormat="false" ht="15" hidden="false" customHeight="false" outlineLevel="0" collapsed="false">
      <c r="A2964" s="0" t="n">
        <v>20</v>
      </c>
      <c r="B2964" s="0" t="n">
        <v>10600</v>
      </c>
      <c r="C2964" s="0" t="n">
        <v>11.179</v>
      </c>
      <c r="D2964" s="0" t="n">
        <v>3.9788</v>
      </c>
      <c r="E2964" s="0" t="n">
        <f aca="false">IFERROR((C2964-D2964)/C2964/'Project Inputs and Calcs'!$E$11,0)</f>
        <v>0.0214694218326028</v>
      </c>
    </row>
    <row r="2965" customFormat="false" ht="15" hidden="false" customHeight="false" outlineLevel="0" collapsed="false">
      <c r="A2965" s="0" t="n">
        <v>20</v>
      </c>
      <c r="B2965" s="0" t="n">
        <v>10700</v>
      </c>
      <c r="C2965" s="0" t="n">
        <v>11.373</v>
      </c>
      <c r="D2965" s="0" t="n">
        <v>4.0758</v>
      </c>
      <c r="E2965" s="0" t="n">
        <f aca="false">IFERROR((C2965-D2965)/C2965/'Project Inputs and Calcs'!$E$11,0)</f>
        <v>0.021387496702717</v>
      </c>
    </row>
    <row r="2966" customFormat="false" ht="15" hidden="false" customHeight="false" outlineLevel="0" collapsed="false">
      <c r="A2966" s="0" t="n">
        <v>20</v>
      </c>
      <c r="B2966" s="0" t="n">
        <v>10800</v>
      </c>
      <c r="C2966" s="0" t="n">
        <v>11.567</v>
      </c>
      <c r="D2966" s="0" t="n">
        <v>4.1739</v>
      </c>
      <c r="E2966" s="0" t="n">
        <f aca="false">IFERROR((C2966-D2966)/C2966/'Project Inputs and Calcs'!$E$11,0)</f>
        <v>0.0213051497075012</v>
      </c>
    </row>
    <row r="2967" customFormat="false" ht="15" hidden="false" customHeight="false" outlineLevel="0" collapsed="false">
      <c r="A2967" s="0" t="n">
        <v>20</v>
      </c>
      <c r="B2967" s="0" t="n">
        <v>10900</v>
      </c>
      <c r="C2967" s="0" t="n">
        <v>11.762</v>
      </c>
      <c r="D2967" s="0" t="n">
        <v>4.2732</v>
      </c>
      <c r="E2967" s="0" t="n">
        <f aca="false">IFERROR((C2967-D2967)/C2967/'Project Inputs and Calcs'!$E$11,0)</f>
        <v>0.0212231479907045</v>
      </c>
    </row>
    <row r="2968" customFormat="false" ht="15" hidden="false" customHeight="false" outlineLevel="0" collapsed="false">
      <c r="A2968" s="0" t="n">
        <v>20</v>
      </c>
      <c r="B2968" s="0" t="n">
        <v>11000</v>
      </c>
      <c r="C2968" s="0" t="n">
        <v>11.957</v>
      </c>
      <c r="D2968" s="0" t="n">
        <v>4.3736</v>
      </c>
      <c r="E2968" s="0" t="n">
        <f aca="false">IFERROR((C2968-D2968)/C2968/'Project Inputs and Calcs'!$E$11,0)</f>
        <v>0.0211407543698252</v>
      </c>
    </row>
    <row r="2969" customFormat="false" ht="15" hidden="false" customHeight="false" outlineLevel="0" collapsed="false">
      <c r="A2969" s="0" t="n">
        <v>20</v>
      </c>
      <c r="B2969" s="0" t="n">
        <v>11100</v>
      </c>
      <c r="C2969" s="0" t="n">
        <v>12.153</v>
      </c>
      <c r="D2969" s="0" t="n">
        <v>4.4752</v>
      </c>
      <c r="E2969" s="0" t="n">
        <f aca="false">IFERROR((C2969-D2969)/C2969/'Project Inputs and Calcs'!$E$11,0)</f>
        <v>0.0210587234976275</v>
      </c>
    </row>
    <row r="2970" customFormat="false" ht="15" hidden="false" customHeight="false" outlineLevel="0" collapsed="false">
      <c r="A2970" s="0" t="n">
        <v>20</v>
      </c>
      <c r="B2970" s="0" t="n">
        <v>11200</v>
      </c>
      <c r="C2970" s="0" t="n">
        <v>12.349</v>
      </c>
      <c r="D2970" s="0" t="n">
        <v>4.578</v>
      </c>
      <c r="E2970" s="0" t="n">
        <f aca="false">IFERROR((C2970-D2970)/C2970/'Project Inputs and Calcs'!$E$11,0)</f>
        <v>0.0209760574405485</v>
      </c>
    </row>
    <row r="2971" customFormat="false" ht="15" hidden="false" customHeight="false" outlineLevel="0" collapsed="false">
      <c r="A2971" s="0" t="n">
        <v>20</v>
      </c>
      <c r="B2971" s="0" t="n">
        <v>11300</v>
      </c>
      <c r="C2971" s="0" t="n">
        <v>12.545</v>
      </c>
      <c r="D2971" s="0" t="n">
        <v>4.6818</v>
      </c>
      <c r="E2971" s="0" t="n">
        <f aca="false">IFERROR((C2971-D2971)/C2971/'Project Inputs and Calcs'!$E$11,0)</f>
        <v>0.0208933173907267</v>
      </c>
    </row>
    <row r="2972" customFormat="false" ht="15" hidden="false" customHeight="false" outlineLevel="0" collapsed="false">
      <c r="A2972" s="0" t="n">
        <v>20</v>
      </c>
      <c r="B2972" s="0" t="n">
        <v>11400</v>
      </c>
      <c r="C2972" s="0" t="n">
        <v>12.742</v>
      </c>
      <c r="D2972" s="0" t="n">
        <v>4.7869</v>
      </c>
      <c r="E2972" s="0" t="n">
        <f aca="false">IFERROR((C2972-D2972)/C2972/'Project Inputs and Calcs'!$E$11,0)</f>
        <v>0.0208107047559253</v>
      </c>
    </row>
    <row r="2973" customFormat="false" ht="15" hidden="false" customHeight="false" outlineLevel="0" collapsed="false">
      <c r="A2973" s="0" t="n">
        <v>20</v>
      </c>
      <c r="B2973" s="0" t="n">
        <v>11500</v>
      </c>
      <c r="C2973" s="0" t="n">
        <v>12.94</v>
      </c>
      <c r="D2973" s="0" t="n">
        <v>4.8931</v>
      </c>
      <c r="E2973" s="0" t="n">
        <f aca="false">IFERROR((C2973-D2973)/C2973/'Project Inputs and Calcs'!$E$11,0)</f>
        <v>0.0207287480680062</v>
      </c>
    </row>
    <row r="2974" customFormat="false" ht="15" hidden="false" customHeight="false" outlineLevel="0" collapsed="false">
      <c r="A2974" s="0" t="n">
        <v>20</v>
      </c>
      <c r="B2974" s="0" t="n">
        <v>11600</v>
      </c>
      <c r="C2974" s="0" t="n">
        <v>13.138</v>
      </c>
      <c r="D2974" s="0" t="n">
        <v>5.0004</v>
      </c>
      <c r="E2974" s="0" t="n">
        <f aca="false">IFERROR((C2974-D2974)/C2974/'Project Inputs and Calcs'!$E$11,0)</f>
        <v>0.0206464707971787</v>
      </c>
    </row>
    <row r="2975" customFormat="false" ht="15" hidden="false" customHeight="false" outlineLevel="0" collapsed="false">
      <c r="A2975" s="0" t="n">
        <v>20</v>
      </c>
      <c r="B2975" s="0" t="n">
        <v>11700</v>
      </c>
      <c r="C2975" s="0" t="n">
        <v>13.335</v>
      </c>
      <c r="D2975" s="0" t="n">
        <v>5.1088</v>
      </c>
      <c r="E2975" s="0" t="n">
        <f aca="false">IFERROR((C2975-D2975)/C2975/'Project Inputs and Calcs'!$E$11,0)</f>
        <v>0.0205629296337958</v>
      </c>
    </row>
    <row r="2976" customFormat="false" ht="15" hidden="false" customHeight="false" outlineLevel="0" collapsed="false">
      <c r="A2976" s="0" t="n">
        <v>20</v>
      </c>
      <c r="B2976" s="0" t="n">
        <v>11800</v>
      </c>
      <c r="C2976" s="0" t="n">
        <v>13.534</v>
      </c>
      <c r="D2976" s="0" t="n">
        <v>5.2185</v>
      </c>
      <c r="E2976" s="0" t="n">
        <f aca="false">IFERROR((C2976-D2976)/C2976/'Project Inputs and Calcs'!$E$11,0)</f>
        <v>0.0204805182010738</v>
      </c>
    </row>
    <row r="2977" customFormat="false" ht="15" hidden="false" customHeight="false" outlineLevel="0" collapsed="false">
      <c r="A2977" s="0" t="n">
        <v>20</v>
      </c>
      <c r="B2977" s="0" t="n">
        <v>11900</v>
      </c>
      <c r="C2977" s="0" t="n">
        <v>13.732</v>
      </c>
      <c r="D2977" s="0" t="n">
        <v>5.3293</v>
      </c>
      <c r="E2977" s="0" t="n">
        <f aca="false">IFERROR((C2977-D2977)/C2977/'Project Inputs and Calcs'!$E$11,0)</f>
        <v>0.020396883192543</v>
      </c>
    </row>
    <row r="2978" customFormat="false" ht="15" hidden="false" customHeight="false" outlineLevel="0" collapsed="false">
      <c r="A2978" s="0" t="n">
        <v>20</v>
      </c>
      <c r="B2978" s="0" t="n">
        <v>12000</v>
      </c>
      <c r="C2978" s="0" t="n">
        <v>13.931</v>
      </c>
      <c r="D2978" s="0" t="n">
        <v>5.4411</v>
      </c>
      <c r="E2978" s="0" t="n">
        <f aca="false">IFERROR((C2978-D2978)/C2978/'Project Inputs and Calcs'!$E$11,0)</f>
        <v>0.0203141674443089</v>
      </c>
    </row>
    <row r="2979" customFormat="false" ht="15" hidden="false" customHeight="false" outlineLevel="0" collapsed="false">
      <c r="A2979" s="0" t="n">
        <v>20</v>
      </c>
      <c r="B2979" s="0" t="n">
        <v>12100</v>
      </c>
      <c r="C2979" s="0" t="n">
        <v>14.13</v>
      </c>
      <c r="D2979" s="0" t="n">
        <v>5.5541</v>
      </c>
      <c r="E2979" s="0" t="n">
        <f aca="false">IFERROR((C2979-D2979)/C2979/'Project Inputs and Calcs'!$E$11,0)</f>
        <v>0.0202309506959188</v>
      </c>
    </row>
    <row r="2980" customFormat="false" ht="15" hidden="false" customHeight="false" outlineLevel="0" collapsed="false">
      <c r="A2980" s="0" t="n">
        <v>20</v>
      </c>
      <c r="B2980" s="0" t="n">
        <v>12200</v>
      </c>
      <c r="C2980" s="0" t="n">
        <v>14.329</v>
      </c>
      <c r="D2980" s="0" t="n">
        <v>5.6683</v>
      </c>
      <c r="E2980" s="0" t="n">
        <f aca="false">IFERROR((C2980-D2980)/C2980/'Project Inputs and Calcs'!$E$11,0)</f>
        <v>0.0201472538209226</v>
      </c>
    </row>
    <row r="2981" customFormat="false" ht="15" hidden="false" customHeight="false" outlineLevel="0" collapsed="false">
      <c r="A2981" s="0" t="n">
        <v>20</v>
      </c>
      <c r="B2981" s="0" t="n">
        <v>12300</v>
      </c>
      <c r="C2981" s="0" t="n">
        <v>14.529</v>
      </c>
      <c r="D2981" s="0" t="n">
        <v>5.7835</v>
      </c>
      <c r="E2981" s="0" t="n">
        <f aca="false">IFERROR((C2981-D2981)/C2981/'Project Inputs and Calcs'!$E$11,0)</f>
        <v>0.0200644687636222</v>
      </c>
    </row>
    <row r="2982" customFormat="false" ht="15" hidden="false" customHeight="false" outlineLevel="0" collapsed="false">
      <c r="A2982" s="0" t="n">
        <v>20</v>
      </c>
      <c r="B2982" s="0" t="n">
        <v>12400</v>
      </c>
      <c r="C2982" s="0" t="n">
        <v>14.728</v>
      </c>
      <c r="D2982" s="0" t="n">
        <v>5.8999</v>
      </c>
      <c r="E2982" s="0" t="n">
        <f aca="false">IFERROR((C2982-D2982)/C2982/'Project Inputs and Calcs'!$E$11,0)</f>
        <v>0.01998030961434</v>
      </c>
    </row>
    <row r="2983" customFormat="false" ht="15" hidden="false" customHeight="false" outlineLevel="0" collapsed="false">
      <c r="A2983" s="0" t="n">
        <v>20</v>
      </c>
      <c r="B2983" s="0" t="n">
        <v>12500</v>
      </c>
      <c r="C2983" s="0" t="n">
        <v>14.927</v>
      </c>
      <c r="D2983" s="0" t="n">
        <v>6.0175</v>
      </c>
      <c r="E2983" s="0" t="n">
        <f aca="false">IFERROR((C2983-D2983)/C2983/'Project Inputs and Calcs'!$E$11,0)</f>
        <v>0.019895714700431</v>
      </c>
    </row>
    <row r="2984" customFormat="false" ht="15" hidden="false" customHeight="false" outlineLevel="0" collapsed="false">
      <c r="A2984" s="0" t="n">
        <v>20</v>
      </c>
      <c r="B2984" s="0" t="n">
        <v>12600</v>
      </c>
      <c r="C2984" s="0" t="n">
        <v>15.127</v>
      </c>
      <c r="D2984" s="0" t="n">
        <v>6.1361</v>
      </c>
      <c r="E2984" s="0" t="n">
        <f aca="false">IFERROR((C2984-D2984)/C2984/'Project Inputs and Calcs'!$E$11,0)</f>
        <v>0.0198120358740442</v>
      </c>
    </row>
    <row r="2985" customFormat="false" ht="15" hidden="false" customHeight="false" outlineLevel="0" collapsed="false">
      <c r="A2985" s="0" t="n">
        <v>20</v>
      </c>
      <c r="B2985" s="0" t="n">
        <v>12700</v>
      </c>
      <c r="C2985" s="0" t="n">
        <v>15.326</v>
      </c>
      <c r="D2985" s="0" t="n">
        <v>6.2558</v>
      </c>
      <c r="E2985" s="0" t="n">
        <f aca="false">IFERROR((C2985-D2985)/C2985/'Project Inputs and Calcs'!$E$11,0)</f>
        <v>0.0197272608638914</v>
      </c>
    </row>
    <row r="2986" customFormat="false" ht="15" hidden="false" customHeight="false" outlineLevel="0" collapsed="false">
      <c r="A2986" s="0" t="n">
        <v>20</v>
      </c>
      <c r="B2986" s="0" t="n">
        <v>12800</v>
      </c>
      <c r="C2986" s="0" t="n">
        <v>15.526</v>
      </c>
      <c r="D2986" s="0" t="n">
        <v>6.3767</v>
      </c>
      <c r="E2986" s="0" t="n">
        <f aca="false">IFERROR((C2986-D2986)/C2986/'Project Inputs and Calcs'!$E$11,0)</f>
        <v>0.0196429644896732</v>
      </c>
    </row>
    <row r="2987" customFormat="false" ht="15" hidden="false" customHeight="false" outlineLevel="0" collapsed="false">
      <c r="A2987" s="0" t="n">
        <v>20</v>
      </c>
      <c r="B2987" s="0" t="n">
        <v>12900</v>
      </c>
      <c r="C2987" s="0" t="n">
        <v>15.725</v>
      </c>
      <c r="D2987" s="0" t="n">
        <v>6.4987</v>
      </c>
      <c r="E2987" s="0" t="n">
        <f aca="false">IFERROR((C2987-D2987)/C2987/'Project Inputs and Calcs'!$E$11,0)</f>
        <v>0.019557604663487</v>
      </c>
    </row>
    <row r="2988" customFormat="false" ht="15" hidden="false" customHeight="false" outlineLevel="0" collapsed="false">
      <c r="A2988" s="0" t="n">
        <v>20</v>
      </c>
      <c r="B2988" s="0" t="n">
        <v>13000</v>
      </c>
      <c r="C2988" s="0" t="n">
        <v>15.925</v>
      </c>
      <c r="D2988" s="0" t="n">
        <v>6.6217</v>
      </c>
      <c r="E2988" s="0" t="n">
        <f aca="false">IFERROR((C2988-D2988)/C2988/'Project Inputs and Calcs'!$E$11,0)</f>
        <v>0.0194731554160126</v>
      </c>
    </row>
    <row r="2989" customFormat="false" ht="15" hidden="false" customHeight="false" outlineLevel="0" collapsed="false">
      <c r="A2989" s="0" t="n">
        <v>20</v>
      </c>
      <c r="B2989" s="0" t="n">
        <v>13100</v>
      </c>
      <c r="C2989" s="0" t="n">
        <v>16.124</v>
      </c>
      <c r="D2989" s="0" t="n">
        <v>6.7459</v>
      </c>
      <c r="E2989" s="0" t="n">
        <f aca="false">IFERROR((C2989-D2989)/C2989/'Project Inputs and Calcs'!$E$11,0)</f>
        <v>0.0193874555527991</v>
      </c>
    </row>
    <row r="2990" customFormat="false" ht="15" hidden="false" customHeight="false" outlineLevel="0" collapsed="false">
      <c r="A2990" s="0" t="n">
        <v>20</v>
      </c>
      <c r="B2990" s="0" t="n">
        <v>13200</v>
      </c>
      <c r="C2990" s="0" t="n">
        <v>16.323</v>
      </c>
      <c r="D2990" s="0" t="n">
        <v>6.8711</v>
      </c>
      <c r="E2990" s="0" t="n">
        <f aca="false">IFERROR((C2990-D2990)/C2990/'Project Inputs and Calcs'!$E$11,0)</f>
        <v>0.0193018031816047</v>
      </c>
    </row>
    <row r="2991" customFormat="false" ht="15" hidden="false" customHeight="false" outlineLevel="0" collapsed="false">
      <c r="A2991" s="0" t="n">
        <v>20</v>
      </c>
      <c r="B2991" s="0" t="n">
        <v>13300</v>
      </c>
      <c r="C2991" s="0" t="n">
        <v>16.522</v>
      </c>
      <c r="D2991" s="0" t="n">
        <v>6.9975</v>
      </c>
      <c r="E2991" s="0" t="n">
        <f aca="false">IFERROR((C2991-D2991)/C2991/'Project Inputs and Calcs'!$E$11,0)</f>
        <v>0.0192157930839689</v>
      </c>
    </row>
    <row r="2992" customFormat="false" ht="15" hidden="false" customHeight="false" outlineLevel="0" collapsed="false">
      <c r="A2992" s="0" t="n">
        <v>20</v>
      </c>
      <c r="B2992" s="0" t="n">
        <v>13400</v>
      </c>
      <c r="C2992" s="0" t="n">
        <v>16.721</v>
      </c>
      <c r="D2992" s="0" t="n">
        <v>7.125</v>
      </c>
      <c r="E2992" s="0" t="n">
        <f aca="false">IFERROR((C2992-D2992)/C2992/'Project Inputs and Calcs'!$E$11,0)</f>
        <v>0.0191296373821342</v>
      </c>
    </row>
    <row r="2993" customFormat="false" ht="15" hidden="false" customHeight="false" outlineLevel="0" collapsed="false">
      <c r="A2993" s="0" t="n">
        <v>20</v>
      </c>
      <c r="B2993" s="0" t="n">
        <v>13500</v>
      </c>
      <c r="C2993" s="0" t="n">
        <v>16.92</v>
      </c>
      <c r="D2993" s="0" t="n">
        <v>7.2536</v>
      </c>
      <c r="E2993" s="0" t="n">
        <f aca="false">IFERROR((C2993-D2993)/C2993/'Project Inputs and Calcs'!$E$11,0)</f>
        <v>0.019043341213554</v>
      </c>
    </row>
    <row r="2994" customFormat="false" ht="15" hidden="false" customHeight="false" outlineLevel="0" collapsed="false">
      <c r="A2994" s="0" t="n">
        <v>20</v>
      </c>
      <c r="B2994" s="0" t="n">
        <v>13600</v>
      </c>
      <c r="C2994" s="0" t="n">
        <v>17.118</v>
      </c>
      <c r="D2994" s="0" t="n">
        <v>7.3832</v>
      </c>
      <c r="E2994" s="0" t="n">
        <f aca="false">IFERROR((C2994-D2994)/C2994/'Project Inputs and Calcs'!$E$11,0)</f>
        <v>0.0189562643611014</v>
      </c>
    </row>
    <row r="2995" customFormat="false" ht="15" hidden="false" customHeight="false" outlineLevel="0" collapsed="false">
      <c r="A2995" s="0" t="n">
        <v>20</v>
      </c>
      <c r="B2995" s="0" t="n">
        <v>13700</v>
      </c>
      <c r="C2995" s="0" t="n">
        <v>17.316</v>
      </c>
      <c r="D2995" s="0" t="n">
        <v>7.5139</v>
      </c>
      <c r="E2995" s="0" t="n">
        <f aca="false">IFERROR((C2995-D2995)/C2995/'Project Inputs and Calcs'!$E$11,0)</f>
        <v>0.0188690613690614</v>
      </c>
    </row>
    <row r="2996" customFormat="false" ht="15" hidden="false" customHeight="false" outlineLevel="0" collapsed="false">
      <c r="A2996" s="0" t="n">
        <v>20</v>
      </c>
      <c r="B2996" s="0" t="n">
        <v>13800</v>
      </c>
      <c r="C2996" s="0" t="n">
        <v>17.514</v>
      </c>
      <c r="D2996" s="0" t="n">
        <v>7.6457</v>
      </c>
      <c r="E2996" s="0" t="n">
        <f aca="false">IFERROR((C2996-D2996)/C2996/'Project Inputs and Calcs'!$E$11,0)</f>
        <v>0.0187817365155495</v>
      </c>
    </row>
    <row r="2997" customFormat="false" ht="15" hidden="false" customHeight="false" outlineLevel="0" collapsed="false">
      <c r="A2997" s="0" t="n">
        <v>20</v>
      </c>
      <c r="B2997" s="0" t="n">
        <v>13900</v>
      </c>
      <c r="C2997" s="0" t="n">
        <v>17.711</v>
      </c>
      <c r="D2997" s="0" t="n">
        <v>7.7787</v>
      </c>
      <c r="E2997" s="0" t="n">
        <f aca="false">IFERROR((C2997-D2997)/C2997/'Project Inputs and Calcs'!$E$11,0)</f>
        <v>0.0186932791297311</v>
      </c>
    </row>
    <row r="2998" customFormat="false" ht="15" hidden="false" customHeight="false" outlineLevel="0" collapsed="false">
      <c r="A2998" s="0" t="n">
        <v>20</v>
      </c>
      <c r="B2998" s="0" t="n">
        <v>14000</v>
      </c>
      <c r="C2998" s="0" t="n">
        <v>17.908</v>
      </c>
      <c r="D2998" s="0" t="n">
        <v>7.9125</v>
      </c>
      <c r="E2998" s="0" t="n">
        <f aca="false">IFERROR((C2998-D2998)/C2998/'Project Inputs and Calcs'!$E$11,0)</f>
        <v>0.0186052788325516</v>
      </c>
    </row>
    <row r="2999" customFormat="false" ht="15" hidden="false" customHeight="false" outlineLevel="0" collapsed="false">
      <c r="A2999" s="0" t="n">
        <v>20</v>
      </c>
      <c r="B2999" s="0" t="n">
        <v>14100</v>
      </c>
      <c r="C2999" s="0" t="n">
        <v>18.104</v>
      </c>
      <c r="D2999" s="0" t="n">
        <v>8.0477</v>
      </c>
      <c r="E2999" s="0" t="n">
        <f aca="false">IFERROR((C2999-D2999)/C2999/'Project Inputs and Calcs'!$E$11,0)</f>
        <v>0.018515797613787</v>
      </c>
    </row>
    <row r="3000" customFormat="false" ht="15" hidden="false" customHeight="false" outlineLevel="0" collapsed="false">
      <c r="A3000" s="0" t="n">
        <v>20</v>
      </c>
      <c r="B3000" s="0" t="n">
        <v>14200</v>
      </c>
      <c r="C3000" s="0" t="n">
        <v>18.3</v>
      </c>
      <c r="D3000" s="0" t="n">
        <v>8.1839</v>
      </c>
      <c r="E3000" s="0" t="n">
        <f aca="false">IFERROR((C3000-D3000)/C3000/'Project Inputs and Calcs'!$E$11,0)</f>
        <v>0.0184264116575592</v>
      </c>
    </row>
    <row r="3001" customFormat="false" ht="15" hidden="false" customHeight="false" outlineLevel="0" collapsed="false">
      <c r="A3001" s="0" t="n">
        <v>20</v>
      </c>
      <c r="B3001" s="0" t="n">
        <v>14300</v>
      </c>
      <c r="C3001" s="0" t="n">
        <v>18.496</v>
      </c>
      <c r="D3001" s="0" t="n">
        <v>8.3211</v>
      </c>
      <c r="E3001" s="0" t="n">
        <f aca="false">IFERROR((C3001-D3001)/C3001/'Project Inputs and Calcs'!$E$11,0)</f>
        <v>0.0183371179354095</v>
      </c>
    </row>
    <row r="3002" customFormat="false" ht="15" hidden="false" customHeight="false" outlineLevel="0" collapsed="false">
      <c r="A3002" s="0" t="n">
        <v>20</v>
      </c>
      <c r="B3002" s="0" t="n">
        <v>14400</v>
      </c>
      <c r="C3002" s="0" t="n">
        <v>18.691</v>
      </c>
      <c r="D3002" s="0" t="n">
        <v>8.4594</v>
      </c>
      <c r="E3002" s="0" t="n">
        <f aca="false">IFERROR((C3002-D3002)/C3002/'Project Inputs and Calcs'!$E$11,0)</f>
        <v>0.0182469281115688</v>
      </c>
    </row>
    <row r="3003" customFormat="false" ht="15" hidden="false" customHeight="false" outlineLevel="0" collapsed="false">
      <c r="A3003" s="0" t="n">
        <v>20</v>
      </c>
      <c r="B3003" s="0" t="n">
        <v>14500</v>
      </c>
      <c r="C3003" s="0" t="n">
        <v>18.885</v>
      </c>
      <c r="D3003" s="0" t="n">
        <v>8.5988</v>
      </c>
      <c r="E3003" s="0" t="n">
        <f aca="false">IFERROR((C3003-D3003)/C3003/'Project Inputs and Calcs'!$E$11,0)</f>
        <v>0.018155855617333</v>
      </c>
    </row>
    <row r="3004" customFormat="false" ht="15" hidden="false" customHeight="false" outlineLevel="0" collapsed="false">
      <c r="A3004" s="0" t="n">
        <v>20</v>
      </c>
      <c r="B3004" s="0" t="n">
        <v>14600</v>
      </c>
      <c r="C3004" s="0" t="n">
        <v>19.079</v>
      </c>
      <c r="D3004" s="0" t="n">
        <v>8.7392</v>
      </c>
      <c r="E3004" s="0" t="n">
        <f aca="false">IFERROR((C3004-D3004)/C3004/'Project Inputs and Calcs'!$E$11,0)</f>
        <v>0.0180648880968604</v>
      </c>
    </row>
    <row r="3005" customFormat="false" ht="15" hidden="false" customHeight="false" outlineLevel="0" collapsed="false">
      <c r="A3005" s="0" t="n">
        <v>20</v>
      </c>
      <c r="B3005" s="0" t="n">
        <v>14700</v>
      </c>
      <c r="C3005" s="0" t="n">
        <v>19.272</v>
      </c>
      <c r="D3005" s="0" t="n">
        <v>8.8807</v>
      </c>
      <c r="E3005" s="0" t="n">
        <f aca="false">IFERROR((C3005-D3005)/C3005/'Project Inputs and Calcs'!$E$11,0)</f>
        <v>0.0179730524422305</v>
      </c>
    </row>
    <row r="3006" customFormat="false" ht="15" hidden="false" customHeight="false" outlineLevel="0" collapsed="false">
      <c r="A3006" s="0" t="n">
        <v>20</v>
      </c>
      <c r="B3006" s="0" t="n">
        <v>14800</v>
      </c>
      <c r="C3006" s="0" t="n">
        <v>19.464</v>
      </c>
      <c r="D3006" s="0" t="n">
        <v>9.0233</v>
      </c>
      <c r="E3006" s="0" t="n">
        <f aca="false">IFERROR((C3006-D3006)/C3006/'Project Inputs and Calcs'!$E$11,0)</f>
        <v>0.017880360323332</v>
      </c>
    </row>
    <row r="3007" customFormat="false" ht="15" hidden="false" customHeight="false" outlineLevel="0" collapsed="false">
      <c r="A3007" s="0" t="n">
        <v>20</v>
      </c>
      <c r="B3007" s="0" t="n">
        <v>14900</v>
      </c>
      <c r="C3007" s="0" t="n">
        <v>19.656</v>
      </c>
      <c r="D3007" s="0" t="n">
        <v>9.1669</v>
      </c>
      <c r="E3007" s="0" t="n">
        <f aca="false">IFERROR((C3007-D3007)/C3007/'Project Inputs and Calcs'!$E$11,0)</f>
        <v>0.0177877832044499</v>
      </c>
    </row>
    <row r="3008" customFormat="false" ht="15" hidden="false" customHeight="false" outlineLevel="0" collapsed="false">
      <c r="A3008" s="0" t="n">
        <v>20</v>
      </c>
      <c r="B3008" s="0" t="n">
        <v>15000</v>
      </c>
      <c r="C3008" s="0" t="n">
        <v>19.847</v>
      </c>
      <c r="D3008" s="0" t="n">
        <v>9.3116</v>
      </c>
      <c r="E3008" s="0" t="n">
        <f aca="false">IFERROR((C3008-D3008)/C3008/'Project Inputs and Calcs'!$E$11,0)</f>
        <v>0.0176943618682924</v>
      </c>
    </row>
    <row r="3009" customFormat="false" ht="15" hidden="false" customHeight="false" outlineLevel="0" collapsed="false">
      <c r="A3009" s="0" t="n">
        <v>20</v>
      </c>
      <c r="B3009" s="0" t="n">
        <v>15100</v>
      </c>
      <c r="C3009" s="0" t="n">
        <v>20.037</v>
      </c>
      <c r="D3009" s="0" t="n">
        <v>9.4574</v>
      </c>
      <c r="E3009" s="0" t="n">
        <f aca="false">IFERROR((C3009-D3009)/C3009/'Project Inputs and Calcs'!$E$11,0)</f>
        <v>0.0176001064696977</v>
      </c>
    </row>
    <row r="3010" customFormat="false" ht="15" hidden="false" customHeight="false" outlineLevel="0" collapsed="false">
      <c r="A3010" s="0" t="n">
        <v>20</v>
      </c>
      <c r="B3010" s="0" t="n">
        <v>15200</v>
      </c>
      <c r="C3010" s="0" t="n">
        <v>20.226</v>
      </c>
      <c r="D3010" s="0" t="n">
        <v>9.6042</v>
      </c>
      <c r="E3010" s="0" t="n">
        <f aca="false">IFERROR((C3010-D3010)/C3010/'Project Inputs and Calcs'!$E$11,0)</f>
        <v>0.0175051913378819</v>
      </c>
    </row>
    <row r="3011" customFormat="false" ht="15" hidden="false" customHeight="false" outlineLevel="0" collapsed="false">
      <c r="A3011" s="0" t="n">
        <v>20</v>
      </c>
      <c r="B3011" s="0" t="n">
        <v>15300</v>
      </c>
      <c r="C3011" s="0" t="n">
        <v>20.414</v>
      </c>
      <c r="D3011" s="0" t="n">
        <v>9.7521</v>
      </c>
      <c r="E3011" s="0" t="n">
        <f aca="false">IFERROR((C3011-D3011)/C3011/'Project Inputs and Calcs'!$E$11,0)</f>
        <v>0.017409457561804</v>
      </c>
    </row>
    <row r="3012" customFormat="false" ht="15" hidden="false" customHeight="false" outlineLevel="0" collapsed="false">
      <c r="A3012" s="0" t="n">
        <v>20</v>
      </c>
      <c r="B3012" s="0" t="n">
        <v>15400</v>
      </c>
      <c r="C3012" s="0" t="n">
        <v>20.602</v>
      </c>
      <c r="D3012" s="0" t="n">
        <v>9.9011</v>
      </c>
      <c r="E3012" s="0" t="n">
        <f aca="false">IFERROR((C3012-D3012)/C3012/'Project Inputs and Calcs'!$E$11,0)</f>
        <v>0.0173136912273889</v>
      </c>
    </row>
    <row r="3013" customFormat="false" ht="15" hidden="false" customHeight="false" outlineLevel="0" collapsed="false">
      <c r="A3013" s="0" t="n">
        <v>20</v>
      </c>
      <c r="B3013" s="0" t="n">
        <v>15500</v>
      </c>
      <c r="C3013" s="0" t="n">
        <v>20.788</v>
      </c>
      <c r="D3013" s="0" t="n">
        <v>10.051</v>
      </c>
      <c r="E3013" s="0" t="n">
        <f aca="false">IFERROR((C3013-D3013)/C3013/'Project Inputs and Calcs'!$E$11,0)</f>
        <v>0.0172166634596883</v>
      </c>
    </row>
    <row r="3014" customFormat="false" ht="15" hidden="false" customHeight="false" outlineLevel="0" collapsed="false">
      <c r="A3014" s="0" t="n">
        <v>20</v>
      </c>
      <c r="B3014" s="0" t="n">
        <v>15600</v>
      </c>
      <c r="C3014" s="0" t="n">
        <v>20.974</v>
      </c>
      <c r="D3014" s="0" t="n">
        <v>10.202</v>
      </c>
      <c r="E3014" s="0" t="n">
        <f aca="false">IFERROR((C3014-D3014)/C3014/'Project Inputs and Calcs'!$E$11,0)</f>
        <v>0.0171196084040558</v>
      </c>
    </row>
    <row r="3015" customFormat="false" ht="15" hidden="false" customHeight="false" outlineLevel="0" collapsed="false">
      <c r="A3015" s="0" t="n">
        <v>20</v>
      </c>
      <c r="B3015" s="0" t="n">
        <v>15700</v>
      </c>
      <c r="C3015" s="0" t="n">
        <v>21.158</v>
      </c>
      <c r="D3015" s="0" t="n">
        <v>10.354</v>
      </c>
      <c r="E3015" s="0" t="n">
        <f aca="false">IFERROR((C3015-D3015)/C3015/'Project Inputs and Calcs'!$E$11,0)</f>
        <v>0.0170211425150455</v>
      </c>
    </row>
    <row r="3016" customFormat="false" ht="15" hidden="false" customHeight="false" outlineLevel="0" collapsed="false">
      <c r="A3016" s="0" t="n">
        <v>20</v>
      </c>
      <c r="B3016" s="0" t="n">
        <v>15800</v>
      </c>
      <c r="C3016" s="0" t="n">
        <v>21.341</v>
      </c>
      <c r="D3016" s="0" t="n">
        <v>10.507</v>
      </c>
      <c r="E3016" s="0" t="n">
        <f aca="false">IFERROR((C3016-D3016)/C3016/'Project Inputs and Calcs'!$E$11,0)</f>
        <v>0.0169220436405667</v>
      </c>
    </row>
    <row r="3017" customFormat="false" ht="15" hidden="false" customHeight="false" outlineLevel="0" collapsed="false">
      <c r="A3017" s="0" t="n">
        <v>20</v>
      </c>
      <c r="B3017" s="0" t="n">
        <v>15900</v>
      </c>
      <c r="C3017" s="0" t="n">
        <v>21.523</v>
      </c>
      <c r="D3017" s="0" t="n">
        <v>10.662</v>
      </c>
      <c r="E3017" s="0" t="n">
        <f aca="false">IFERROR((C3017-D3017)/C3017/'Project Inputs and Calcs'!$E$11,0)</f>
        <v>0.0168207653827688</v>
      </c>
    </row>
    <row r="3018" customFormat="false" ht="15" hidden="false" customHeight="false" outlineLevel="0" collapsed="false">
      <c r="A3018" s="0" t="n">
        <v>20</v>
      </c>
      <c r="B3018" s="0" t="n">
        <v>16000</v>
      </c>
      <c r="C3018" s="0" t="n">
        <v>21.704</v>
      </c>
      <c r="D3018" s="0" t="n">
        <v>10.817</v>
      </c>
      <c r="E3018" s="0" t="n">
        <f aca="false">IFERROR((C3018-D3018)/C3018/'Project Inputs and Calcs'!$E$11,0)</f>
        <v>0.0167204201990417</v>
      </c>
    </row>
    <row r="3019" customFormat="false" ht="15" hidden="false" customHeight="false" outlineLevel="0" collapsed="false">
      <c r="A3019" s="0" t="n">
        <v>20</v>
      </c>
      <c r="B3019" s="0" t="n">
        <v>16100</v>
      </c>
      <c r="C3019" s="0" t="n">
        <v>21.884</v>
      </c>
      <c r="D3019" s="0" t="n">
        <v>10.973</v>
      </c>
      <c r="E3019" s="0" t="n">
        <f aca="false">IFERROR((C3019-D3019)/C3019/'Project Inputs and Calcs'!$E$11,0)</f>
        <v>0.0166194479985377</v>
      </c>
    </row>
    <row r="3020" customFormat="false" ht="15" hidden="false" customHeight="false" outlineLevel="0" collapsed="false">
      <c r="A3020" s="0" t="n">
        <v>20</v>
      </c>
      <c r="B3020" s="0" t="n">
        <v>16200</v>
      </c>
      <c r="C3020" s="0" t="n">
        <v>22.062</v>
      </c>
      <c r="D3020" s="0" t="n">
        <v>11.13</v>
      </c>
      <c r="E3020" s="0" t="n">
        <f aca="false">IFERROR((C3020-D3020)/C3020/'Project Inputs and Calcs'!$E$11,0)</f>
        <v>0.016517088205965</v>
      </c>
    </row>
    <row r="3021" customFormat="false" ht="15" hidden="false" customHeight="false" outlineLevel="0" collapsed="false">
      <c r="A3021" s="0" t="n">
        <v>20</v>
      </c>
      <c r="B3021" s="0" t="n">
        <v>16300</v>
      </c>
      <c r="C3021" s="0" t="n">
        <v>22.239</v>
      </c>
      <c r="D3021" s="0" t="n">
        <v>11.289</v>
      </c>
      <c r="E3021" s="0" t="n">
        <f aca="false">IFERROR((C3021-D3021)/C3021/'Project Inputs and Calcs'!$E$11,0)</f>
        <v>0.0164126084805972</v>
      </c>
    </row>
    <row r="3022" customFormat="false" ht="15" hidden="false" customHeight="false" outlineLevel="0" collapsed="false">
      <c r="A3022" s="0" t="n">
        <v>20</v>
      </c>
      <c r="B3022" s="0" t="n">
        <v>16400</v>
      </c>
      <c r="C3022" s="0" t="n">
        <v>22.415</v>
      </c>
      <c r="D3022" s="0" t="n">
        <v>11.448</v>
      </c>
      <c r="E3022" s="0" t="n">
        <f aca="false">IFERROR((C3022-D3022)/C3022/'Project Inputs and Calcs'!$E$11,0)</f>
        <v>0.0163090192579374</v>
      </c>
    </row>
    <row r="3023" customFormat="false" ht="15" hidden="false" customHeight="false" outlineLevel="0" collapsed="false">
      <c r="A3023" s="0" t="n">
        <v>20</v>
      </c>
      <c r="B3023" s="0" t="n">
        <v>16500</v>
      </c>
      <c r="C3023" s="0" t="n">
        <v>22.589</v>
      </c>
      <c r="D3023" s="0" t="n">
        <v>11.609</v>
      </c>
      <c r="E3023" s="0" t="n">
        <f aca="false">IFERROR((C3023-D3023)/C3023/'Project Inputs and Calcs'!$E$11,0)</f>
        <v>0.0162025764752756</v>
      </c>
    </row>
    <row r="3024" customFormat="false" ht="15" hidden="false" customHeight="false" outlineLevel="0" collapsed="false">
      <c r="A3024" s="0" t="n">
        <v>20</v>
      </c>
      <c r="B3024" s="0" t="n">
        <v>16600</v>
      </c>
      <c r="C3024" s="0" t="n">
        <v>22.762</v>
      </c>
      <c r="D3024" s="0" t="n">
        <v>11.77</v>
      </c>
      <c r="E3024" s="0" t="n">
        <f aca="false">IFERROR((C3024-D3024)/C3024/'Project Inputs and Calcs'!$E$11,0)</f>
        <v>0.0160970037782269</v>
      </c>
    </row>
    <row r="3025" customFormat="false" ht="15" hidden="false" customHeight="false" outlineLevel="0" collapsed="false">
      <c r="A3025" s="0" t="n">
        <v>20</v>
      </c>
      <c r="B3025" s="0" t="n">
        <v>16700</v>
      </c>
      <c r="C3025" s="0" t="n">
        <v>22.933</v>
      </c>
      <c r="D3025" s="0" t="n">
        <v>11.933</v>
      </c>
      <c r="E3025" s="0" t="n">
        <f aca="false">IFERROR((C3025-D3025)/C3025/'Project Inputs and Calcs'!$E$11,0)</f>
        <v>0.0159886044855303</v>
      </c>
    </row>
    <row r="3026" customFormat="false" ht="15" hidden="false" customHeight="false" outlineLevel="0" collapsed="false">
      <c r="A3026" s="0" t="n">
        <v>20</v>
      </c>
      <c r="B3026" s="0" t="n">
        <v>16800</v>
      </c>
      <c r="C3026" s="0" t="n">
        <v>23.102</v>
      </c>
      <c r="D3026" s="0" t="n">
        <v>12.097</v>
      </c>
      <c r="E3026" s="0" t="n">
        <f aca="false">IFERROR((C3026-D3026)/C3026/'Project Inputs and Calcs'!$E$11,0)</f>
        <v>0.015878856087496</v>
      </c>
    </row>
    <row r="3027" customFormat="false" ht="15" hidden="false" customHeight="false" outlineLevel="0" collapsed="false">
      <c r="A3027" s="0" t="n">
        <v>20</v>
      </c>
      <c r="B3027" s="0" t="n">
        <v>16900</v>
      </c>
      <c r="C3027" s="0" t="n">
        <v>23.27</v>
      </c>
      <c r="D3027" s="0" t="n">
        <v>12.261</v>
      </c>
      <c r="E3027" s="0" t="n">
        <f aca="false">IFERROR((C3027-D3027)/C3027/'Project Inputs and Calcs'!$E$11,0)</f>
        <v>0.0157699469989973</v>
      </c>
    </row>
    <row r="3028" customFormat="false" ht="15" hidden="false" customHeight="false" outlineLevel="0" collapsed="false">
      <c r="A3028" s="0" t="n">
        <v>20</v>
      </c>
      <c r="B3028" s="0" t="n">
        <v>17000</v>
      </c>
      <c r="C3028" s="0" t="n">
        <v>23.436</v>
      </c>
      <c r="D3028" s="0" t="n">
        <v>12.427</v>
      </c>
      <c r="E3028" s="0" t="n">
        <f aca="false">IFERROR((C3028-D3028)/C3028/'Project Inputs and Calcs'!$E$11,0)</f>
        <v>0.0156582465722251</v>
      </c>
    </row>
    <row r="3029" customFormat="false" ht="15" hidden="false" customHeight="false" outlineLevel="0" collapsed="false">
      <c r="A3029" s="0" t="n">
        <v>20</v>
      </c>
      <c r="B3029" s="0" t="n">
        <v>17100</v>
      </c>
      <c r="C3029" s="0" t="n">
        <v>23.6</v>
      </c>
      <c r="D3029" s="0" t="n">
        <v>12.594</v>
      </c>
      <c r="E3029" s="0" t="n">
        <f aca="false">IFERROR((C3029-D3029)/C3029/'Project Inputs and Calcs'!$E$11,0)</f>
        <v>0.015545197740113</v>
      </c>
    </row>
    <row r="3030" customFormat="false" ht="15" hidden="false" customHeight="false" outlineLevel="0" collapsed="false">
      <c r="A3030" s="0" t="n">
        <v>20</v>
      </c>
      <c r="B3030" s="0" t="n">
        <v>17200</v>
      </c>
      <c r="C3030" s="0" t="n">
        <v>23.763</v>
      </c>
      <c r="D3030" s="0" t="n">
        <v>12.762</v>
      </c>
      <c r="E3030" s="0" t="n">
        <f aca="false">IFERROR((C3030-D3030)/C3030/'Project Inputs and Calcs'!$E$11,0)</f>
        <v>0.0154315532550604</v>
      </c>
    </row>
    <row r="3031" customFormat="false" ht="15" hidden="false" customHeight="false" outlineLevel="0" collapsed="false">
      <c r="A3031" s="0" t="n">
        <v>20</v>
      </c>
      <c r="B3031" s="0" t="n">
        <v>17300</v>
      </c>
      <c r="C3031" s="0" t="n">
        <v>23.923</v>
      </c>
      <c r="D3031" s="0" t="n">
        <v>12.931</v>
      </c>
      <c r="E3031" s="0" t="n">
        <f aca="false">IFERROR((C3031-D3031)/C3031/'Project Inputs and Calcs'!$E$11,0)</f>
        <v>0.0153158048739707</v>
      </c>
    </row>
    <row r="3032" customFormat="false" ht="15" hidden="false" customHeight="false" outlineLevel="0" collapsed="false">
      <c r="A3032" s="0" t="n">
        <v>20</v>
      </c>
      <c r="B3032" s="0" t="n">
        <v>17400</v>
      </c>
      <c r="C3032" s="0" t="n">
        <v>24.082</v>
      </c>
      <c r="D3032" s="0" t="n">
        <v>13.101</v>
      </c>
      <c r="E3032" s="0" t="n">
        <f aca="false">IFERROR((C3032-D3032)/C3032/'Project Inputs and Calcs'!$E$11,0)</f>
        <v>0.0151994574094068</v>
      </c>
    </row>
    <row r="3033" customFormat="false" ht="15" hidden="false" customHeight="false" outlineLevel="0" collapsed="false">
      <c r="A3033" s="0" t="n">
        <v>20</v>
      </c>
      <c r="B3033" s="0" t="n">
        <v>17500</v>
      </c>
      <c r="C3033" s="0" t="n">
        <v>24.238</v>
      </c>
      <c r="D3033" s="0" t="n">
        <v>13.272</v>
      </c>
      <c r="E3033" s="0" t="n">
        <f aca="false">IFERROR((C3033-D3033)/C3033/'Project Inputs and Calcs'!$E$11,0)</f>
        <v>0.0150810022829166</v>
      </c>
    </row>
    <row r="3034" customFormat="false" ht="15" hidden="false" customHeight="false" outlineLevel="0" collapsed="false">
      <c r="A3034" s="0" t="n">
        <v>20</v>
      </c>
      <c r="B3034" s="0" t="n">
        <v>17600</v>
      </c>
      <c r="C3034" s="0" t="n">
        <v>24.392</v>
      </c>
      <c r="D3034" s="0" t="n">
        <v>13.444</v>
      </c>
      <c r="E3034" s="0" t="n">
        <f aca="false">IFERROR((C3034-D3034)/C3034/'Project Inputs and Calcs'!$E$11,0)</f>
        <v>0.0149611894610255</v>
      </c>
    </row>
    <row r="3035" customFormat="false" ht="15" hidden="false" customHeight="false" outlineLevel="0" collapsed="false">
      <c r="A3035" s="0" t="n">
        <v>20</v>
      </c>
      <c r="B3035" s="0" t="n">
        <v>17700</v>
      </c>
      <c r="C3035" s="0" t="n">
        <v>24.545</v>
      </c>
      <c r="D3035" s="0" t="n">
        <v>13.617</v>
      </c>
      <c r="E3035" s="0" t="n">
        <f aca="false">IFERROR((C3035-D3035)/C3035/'Project Inputs and Calcs'!$E$11,0)</f>
        <v>0.0148407686562097</v>
      </c>
    </row>
    <row r="3036" customFormat="false" ht="15" hidden="false" customHeight="false" outlineLevel="0" collapsed="false">
      <c r="A3036" s="0" t="n">
        <v>20</v>
      </c>
      <c r="B3036" s="0" t="n">
        <v>17800</v>
      </c>
      <c r="C3036" s="0" t="n">
        <v>24.693</v>
      </c>
      <c r="D3036" s="0" t="n">
        <v>13.792</v>
      </c>
      <c r="E3036" s="0" t="n">
        <f aca="false">IFERROR((C3036-D3036)/C3036/'Project Inputs and Calcs'!$E$11,0)</f>
        <v>0.0147153714278001</v>
      </c>
    </row>
    <row r="3037" customFormat="false" ht="15" hidden="false" customHeight="false" outlineLevel="0" collapsed="false">
      <c r="A3037" s="0" t="n">
        <v>20</v>
      </c>
      <c r="B3037" s="0" t="n">
        <v>17900</v>
      </c>
      <c r="C3037" s="0" t="n">
        <v>24.841</v>
      </c>
      <c r="D3037" s="0" t="n">
        <v>13.967</v>
      </c>
      <c r="E3037" s="0" t="n">
        <f aca="false">IFERROR((C3037-D3037)/C3037/'Project Inputs and Calcs'!$E$11,0)</f>
        <v>0.0145914684057271</v>
      </c>
    </row>
    <row r="3038" customFormat="false" ht="15" hidden="false" customHeight="false" outlineLevel="0" collapsed="false">
      <c r="A3038" s="0" t="n">
        <v>20</v>
      </c>
      <c r="B3038" s="0" t="n">
        <v>18000</v>
      </c>
      <c r="C3038" s="0" t="n">
        <v>24.985</v>
      </c>
      <c r="D3038" s="0" t="n">
        <v>14.144</v>
      </c>
      <c r="E3038" s="0" t="n">
        <f aca="false">IFERROR((C3038-D3038)/C3038/'Project Inputs and Calcs'!$E$11,0)</f>
        <v>0.0144633446734707</v>
      </c>
    </row>
    <row r="3039" customFormat="false" ht="15" hidden="false" customHeight="false" outlineLevel="0" collapsed="false">
      <c r="A3039" s="0" t="n">
        <v>20</v>
      </c>
      <c r="B3039" s="0" t="n">
        <v>18100</v>
      </c>
      <c r="C3039" s="0" t="n">
        <v>25.127</v>
      </c>
      <c r="D3039" s="0" t="n">
        <v>14.322</v>
      </c>
      <c r="E3039" s="0" t="n">
        <f aca="false">IFERROR((C3039-D3039)/C3039/'Project Inputs and Calcs'!$E$11,0)</f>
        <v>0.0143338507050848</v>
      </c>
    </row>
    <row r="3040" customFormat="false" ht="15" hidden="false" customHeight="false" outlineLevel="0" collapsed="false">
      <c r="A3040" s="0" t="n">
        <v>20</v>
      </c>
      <c r="B3040" s="0" t="n">
        <v>18200</v>
      </c>
      <c r="C3040" s="0" t="n">
        <v>25.268</v>
      </c>
      <c r="D3040" s="0" t="n">
        <v>14.5</v>
      </c>
      <c r="E3040" s="0" t="n">
        <f aca="false">IFERROR((C3040-D3040)/C3040/'Project Inputs and Calcs'!$E$11,0)</f>
        <v>0.0142050551422089</v>
      </c>
    </row>
    <row r="3041" customFormat="false" ht="15" hidden="false" customHeight="false" outlineLevel="0" collapsed="false">
      <c r="A3041" s="0" t="n">
        <v>20</v>
      </c>
      <c r="B3041" s="0" t="n">
        <v>18300</v>
      </c>
      <c r="C3041" s="0" t="n">
        <v>25.403</v>
      </c>
      <c r="D3041" s="0" t="n">
        <v>14.681</v>
      </c>
      <c r="E3041" s="0" t="n">
        <f aca="false">IFERROR((C3041-D3041)/C3041/'Project Inputs and Calcs'!$E$11,0)</f>
        <v>0.0140692044246743</v>
      </c>
    </row>
    <row r="3042" customFormat="false" ht="15" hidden="false" customHeight="false" outlineLevel="0" collapsed="false">
      <c r="A3042" s="0" t="n">
        <v>20</v>
      </c>
      <c r="B3042" s="0" t="n">
        <v>18400</v>
      </c>
      <c r="C3042" s="0" t="n">
        <v>25.538</v>
      </c>
      <c r="D3042" s="0" t="n">
        <v>14.861</v>
      </c>
      <c r="E3042" s="0" t="n">
        <f aca="false">IFERROR((C3042-D3042)/C3042/'Project Inputs and Calcs'!$E$11,0)</f>
        <v>0.0139360952306367</v>
      </c>
    </row>
    <row r="3043" customFormat="false" ht="15" hidden="false" customHeight="false" outlineLevel="0" collapsed="false">
      <c r="A3043" s="0" t="n">
        <v>20</v>
      </c>
      <c r="B3043" s="0" t="n">
        <v>18500</v>
      </c>
      <c r="C3043" s="0" t="n">
        <v>25.667</v>
      </c>
      <c r="D3043" s="0" t="n">
        <v>15.044</v>
      </c>
      <c r="E3043" s="0" t="n">
        <f aca="false">IFERROR((C3043-D3043)/C3043/'Project Inputs and Calcs'!$E$11,0)</f>
        <v>0.0137959247282503</v>
      </c>
    </row>
    <row r="3044" customFormat="false" ht="15" hidden="false" customHeight="false" outlineLevel="0" collapsed="false">
      <c r="A3044" s="0" t="n">
        <v>20</v>
      </c>
      <c r="B3044" s="0" t="n">
        <v>18600</v>
      </c>
      <c r="C3044" s="0" t="n">
        <v>25.795</v>
      </c>
      <c r="D3044" s="0" t="n">
        <v>15.227</v>
      </c>
      <c r="E3044" s="0" t="n">
        <f aca="false">IFERROR((C3044-D3044)/C3044/'Project Inputs and Calcs'!$E$11,0)</f>
        <v>0.0136563933578859</v>
      </c>
    </row>
    <row r="3045" customFormat="false" ht="15" hidden="false" customHeight="false" outlineLevel="0" collapsed="false">
      <c r="A3045" s="0" t="n">
        <v>20</v>
      </c>
      <c r="B3045" s="0" t="n">
        <v>18700</v>
      </c>
      <c r="C3045" s="0" t="n">
        <v>25.921</v>
      </c>
      <c r="D3045" s="0" t="n">
        <v>15.411</v>
      </c>
      <c r="E3045" s="0" t="n">
        <f aca="false">IFERROR((C3045-D3045)/C3045/'Project Inputs and Calcs'!$E$11,0)</f>
        <v>0.0135154250736211</v>
      </c>
    </row>
    <row r="3046" customFormat="false" ht="15" hidden="false" customHeight="false" outlineLevel="0" collapsed="false">
      <c r="A3046" s="0" t="n">
        <v>20</v>
      </c>
      <c r="B3046" s="0" t="n">
        <v>18800</v>
      </c>
      <c r="C3046" s="0" t="n">
        <v>26.04</v>
      </c>
      <c r="D3046" s="0" t="n">
        <v>15.598</v>
      </c>
      <c r="E3046" s="0" t="n">
        <f aca="false">IFERROR((C3046-D3046)/C3046/'Project Inputs and Calcs'!$E$11,0)</f>
        <v>0.0133666154633897</v>
      </c>
    </row>
    <row r="3047" customFormat="false" ht="15" hidden="false" customHeight="false" outlineLevel="0" collapsed="false">
      <c r="A3047" s="0" t="n">
        <v>20</v>
      </c>
      <c r="B3047" s="0" t="n">
        <v>18900</v>
      </c>
      <c r="C3047" s="0" t="n">
        <v>26.16</v>
      </c>
      <c r="D3047" s="0" t="n">
        <v>15.783</v>
      </c>
      <c r="E3047" s="0" t="n">
        <f aca="false">IFERROR((C3047-D3047)/C3047/'Project Inputs and Calcs'!$E$11,0)</f>
        <v>0.0132224770642202</v>
      </c>
    </row>
    <row r="3048" customFormat="false" ht="15" hidden="false" customHeight="false" outlineLevel="0" collapsed="false">
      <c r="A3048" s="0" t="n">
        <v>20</v>
      </c>
      <c r="B3048" s="0" t="n">
        <v>19000</v>
      </c>
      <c r="C3048" s="0" t="n">
        <v>26.272</v>
      </c>
      <c r="D3048" s="0" t="n">
        <v>15.972</v>
      </c>
      <c r="E3048" s="0" t="n">
        <f aca="false">IFERROR((C3048-D3048)/C3048/'Project Inputs and Calcs'!$E$11,0)</f>
        <v>0.0130684125050751</v>
      </c>
    </row>
    <row r="3049" customFormat="false" ht="15" hidden="false" customHeight="false" outlineLevel="0" collapsed="false">
      <c r="A3049" s="0" t="n">
        <v>20</v>
      </c>
      <c r="B3049" s="0" t="n">
        <v>19100</v>
      </c>
      <c r="C3049" s="0" t="n">
        <v>26.383</v>
      </c>
      <c r="D3049" s="0" t="n">
        <v>16.161</v>
      </c>
      <c r="E3049" s="0" t="n">
        <f aca="false">IFERROR((C3049-D3049)/C3049/'Project Inputs and Calcs'!$E$11,0)</f>
        <v>0.0129148820578908</v>
      </c>
    </row>
    <row r="3050" customFormat="false" ht="15" hidden="false" customHeight="false" outlineLevel="0" collapsed="false">
      <c r="A3050" s="0" t="n">
        <v>20</v>
      </c>
      <c r="B3050" s="0" t="n">
        <v>19200</v>
      </c>
      <c r="C3050" s="0" t="n">
        <v>26.49</v>
      </c>
      <c r="D3050" s="0" t="n">
        <v>16.351</v>
      </c>
      <c r="E3050" s="0" t="n">
        <f aca="false">IFERROR((C3050-D3050)/C3050/'Project Inputs and Calcs'!$E$11,0)</f>
        <v>0.0127582735623506</v>
      </c>
    </row>
    <row r="3051" customFormat="false" ht="15" hidden="false" customHeight="false" outlineLevel="0" collapsed="false">
      <c r="A3051" s="0" t="n">
        <v>20</v>
      </c>
      <c r="B3051" s="0" t="n">
        <v>19300</v>
      </c>
      <c r="C3051" s="0" t="n">
        <v>26.592</v>
      </c>
      <c r="D3051" s="0" t="n">
        <v>16.543</v>
      </c>
      <c r="E3051" s="0" t="n">
        <f aca="false">IFERROR((C3051-D3051)/C3051/'Project Inputs and Calcs'!$E$11,0)</f>
        <v>0.0125965202567188</v>
      </c>
    </row>
    <row r="3052" customFormat="false" ht="15" hidden="false" customHeight="false" outlineLevel="0" collapsed="false">
      <c r="A3052" s="0" t="n">
        <v>20</v>
      </c>
      <c r="B3052" s="0" t="n">
        <v>19400</v>
      </c>
      <c r="C3052" s="0" t="n">
        <v>26.694</v>
      </c>
      <c r="D3052" s="0" t="n">
        <v>16.735</v>
      </c>
      <c r="E3052" s="0" t="n">
        <f aca="false">IFERROR((C3052-D3052)/C3052/'Project Inputs and Calcs'!$E$11,0)</f>
        <v>0.0124360030968258</v>
      </c>
    </row>
    <row r="3053" customFormat="false" ht="15" hidden="false" customHeight="false" outlineLevel="0" collapsed="false">
      <c r="A3053" s="0" t="n">
        <v>20</v>
      </c>
      <c r="B3053" s="0" t="n">
        <v>19500</v>
      </c>
      <c r="C3053" s="0" t="n">
        <v>26.786</v>
      </c>
      <c r="D3053" s="0" t="n">
        <v>16.93</v>
      </c>
      <c r="E3053" s="0" t="n">
        <f aca="false">IFERROR((C3053-D3053)/C3053/'Project Inputs and Calcs'!$E$11,0)</f>
        <v>0.0122651136165659</v>
      </c>
    </row>
    <row r="3054" customFormat="false" ht="15" hidden="false" customHeight="false" outlineLevel="0" collapsed="false">
      <c r="A3054" s="0" t="n">
        <v>20</v>
      </c>
      <c r="B3054" s="0" t="n">
        <v>19600</v>
      </c>
      <c r="C3054" s="0" t="n">
        <v>26.879</v>
      </c>
      <c r="D3054" s="0" t="n">
        <v>17.124</v>
      </c>
      <c r="E3054" s="0" t="n">
        <f aca="false">IFERROR((C3054-D3054)/C3054/'Project Inputs and Calcs'!$E$11,0)</f>
        <v>0.012097424259335</v>
      </c>
    </row>
    <row r="3055" customFormat="false" ht="15" hidden="false" customHeight="false" outlineLevel="0" collapsed="false">
      <c r="A3055" s="0" t="n">
        <v>20</v>
      </c>
      <c r="B3055" s="0" t="n">
        <v>19700</v>
      </c>
      <c r="C3055" s="0" t="n">
        <v>26.965</v>
      </c>
      <c r="D3055" s="0" t="n">
        <v>17.321</v>
      </c>
      <c r="E3055" s="0" t="n">
        <f aca="false">IFERROR((C3055-D3055)/C3055/'Project Inputs and Calcs'!$E$11,0)</f>
        <v>0.0119216268001731</v>
      </c>
    </row>
    <row r="3056" customFormat="false" ht="15" hidden="false" customHeight="false" outlineLevel="0" collapsed="false">
      <c r="A3056" s="0" t="n">
        <v>20</v>
      </c>
      <c r="B3056" s="0" t="n">
        <v>19800</v>
      </c>
      <c r="C3056" s="0" t="n">
        <v>27.048</v>
      </c>
      <c r="D3056" s="0" t="n">
        <v>17.517</v>
      </c>
      <c r="E3056" s="0" t="n">
        <f aca="false">IFERROR((C3056-D3056)/C3056/'Project Inputs and Calcs'!$E$11,0)</f>
        <v>0.01174578527063</v>
      </c>
    </row>
    <row r="3057" customFormat="false" ht="15" hidden="false" customHeight="false" outlineLevel="0" collapsed="false">
      <c r="A3057" s="0" t="n">
        <v>20</v>
      </c>
      <c r="B3057" s="0" t="n">
        <v>19900</v>
      </c>
      <c r="C3057" s="0" t="n">
        <v>27.128</v>
      </c>
      <c r="D3057" s="0" t="n">
        <v>17.715</v>
      </c>
      <c r="E3057" s="0" t="n">
        <f aca="false">IFERROR((C3057-D3057)/C3057/'Project Inputs and Calcs'!$E$11,0)</f>
        <v>0.0115661555096825</v>
      </c>
    </row>
    <row r="3058" customFormat="false" ht="15" hidden="false" customHeight="false" outlineLevel="0" collapsed="false">
      <c r="A3058" s="0" t="n">
        <v>20</v>
      </c>
      <c r="B3058" s="0" t="n">
        <v>20000</v>
      </c>
      <c r="C3058" s="0" t="n">
        <v>27.2</v>
      </c>
      <c r="D3058" s="0" t="n">
        <v>17.915</v>
      </c>
      <c r="E3058" s="0" t="n">
        <f aca="false">IFERROR((C3058-D3058)/C3058/'Project Inputs and Calcs'!$E$11,0)</f>
        <v>0.0113786764705882</v>
      </c>
    </row>
    <row r="3059" customFormat="false" ht="15" hidden="false" customHeight="false" outlineLevel="0" collapsed="false">
      <c r="A3059" s="0" t="n">
        <v>21</v>
      </c>
      <c r="B3059" s="0" t="n">
        <v>1000</v>
      </c>
      <c r="C3059" s="0" t="s">
        <v>155</v>
      </c>
      <c r="D3059" s="0" t="s">
        <v>155</v>
      </c>
      <c r="E3059" s="0" t="n">
        <f aca="false">IFERROR((C3059-D3059)/C3059/'Project Inputs and Calcs'!$E$11,0)</f>
        <v>0</v>
      </c>
    </row>
    <row r="3060" customFormat="false" ht="15" hidden="false" customHeight="false" outlineLevel="0" collapsed="false">
      <c r="A3060" s="0" t="n">
        <v>21</v>
      </c>
      <c r="B3060" s="0" t="n">
        <v>1100</v>
      </c>
      <c r="C3060" s="0" t="s">
        <v>155</v>
      </c>
      <c r="D3060" s="0" t="s">
        <v>155</v>
      </c>
      <c r="E3060" s="0" t="n">
        <f aca="false">IFERROR((C3060-D3060)/C3060/'Project Inputs and Calcs'!$E$11,0)</f>
        <v>0</v>
      </c>
    </row>
    <row r="3061" customFormat="false" ht="15" hidden="false" customHeight="false" outlineLevel="0" collapsed="false">
      <c r="A3061" s="0" t="n">
        <v>21</v>
      </c>
      <c r="B3061" s="0" t="n">
        <v>1200</v>
      </c>
      <c r="C3061" s="0" t="s">
        <v>155</v>
      </c>
      <c r="D3061" s="0" t="s">
        <v>155</v>
      </c>
      <c r="E3061" s="0" t="n">
        <f aca="false">IFERROR((C3061-D3061)/C3061/'Project Inputs and Calcs'!$E$11,0)</f>
        <v>0</v>
      </c>
    </row>
    <row r="3062" customFormat="false" ht="15" hidden="false" customHeight="false" outlineLevel="0" collapsed="false">
      <c r="A3062" s="0" t="n">
        <v>21</v>
      </c>
      <c r="B3062" s="0" t="n">
        <v>1300</v>
      </c>
      <c r="C3062" s="0" t="s">
        <v>155</v>
      </c>
      <c r="D3062" s="0" t="s">
        <v>155</v>
      </c>
      <c r="E3062" s="0" t="n">
        <f aca="false">IFERROR((C3062-D3062)/C3062/'Project Inputs and Calcs'!$E$11,0)</f>
        <v>0</v>
      </c>
    </row>
    <row r="3063" customFormat="false" ht="15" hidden="false" customHeight="false" outlineLevel="0" collapsed="false">
      <c r="A3063" s="0" t="n">
        <v>21</v>
      </c>
      <c r="B3063" s="0" t="n">
        <v>1400</v>
      </c>
      <c r="C3063" s="0" t="s">
        <v>155</v>
      </c>
      <c r="D3063" s="0" t="s">
        <v>155</v>
      </c>
      <c r="E3063" s="0" t="n">
        <f aca="false">IFERROR((C3063-D3063)/C3063/'Project Inputs and Calcs'!$E$11,0)</f>
        <v>0</v>
      </c>
    </row>
    <row r="3064" customFormat="false" ht="15" hidden="false" customHeight="false" outlineLevel="0" collapsed="false">
      <c r="A3064" s="0" t="n">
        <v>21</v>
      </c>
      <c r="B3064" s="0" t="n">
        <v>1500</v>
      </c>
      <c r="C3064" s="0" t="s">
        <v>155</v>
      </c>
      <c r="D3064" s="0" t="s">
        <v>155</v>
      </c>
      <c r="E3064" s="0" t="n">
        <f aca="false">IFERROR((C3064-D3064)/C3064/'Project Inputs and Calcs'!$E$11,0)</f>
        <v>0</v>
      </c>
    </row>
    <row r="3065" customFormat="false" ht="15" hidden="false" customHeight="false" outlineLevel="0" collapsed="false">
      <c r="A3065" s="0" t="n">
        <v>21</v>
      </c>
      <c r="B3065" s="0" t="n">
        <v>1600</v>
      </c>
      <c r="C3065" s="0" t="s">
        <v>155</v>
      </c>
      <c r="D3065" s="0" t="s">
        <v>155</v>
      </c>
      <c r="E3065" s="0" t="n">
        <f aca="false">IFERROR((C3065-D3065)/C3065/'Project Inputs and Calcs'!$E$11,0)</f>
        <v>0</v>
      </c>
    </row>
    <row r="3066" customFormat="false" ht="15" hidden="false" customHeight="false" outlineLevel="0" collapsed="false">
      <c r="A3066" s="0" t="n">
        <v>21</v>
      </c>
      <c r="B3066" s="0" t="n">
        <v>1700</v>
      </c>
      <c r="C3066" s="0" t="n">
        <v>0.0090943</v>
      </c>
      <c r="D3066" s="0" t="s">
        <v>155</v>
      </c>
      <c r="E3066" s="0" t="n">
        <f aca="false">IFERROR((C3066-D3066)/C3066/'Project Inputs and Calcs'!$E$11,0)</f>
        <v>0</v>
      </c>
    </row>
    <row r="3067" customFormat="false" ht="15" hidden="false" customHeight="false" outlineLevel="0" collapsed="false">
      <c r="A3067" s="0" t="n">
        <v>21</v>
      </c>
      <c r="B3067" s="0" t="n">
        <v>1800</v>
      </c>
      <c r="C3067" s="0" t="n">
        <v>0.020651</v>
      </c>
      <c r="D3067" s="0" t="s">
        <v>155</v>
      </c>
      <c r="E3067" s="0" t="n">
        <f aca="false">IFERROR((C3067-D3067)/C3067/'Project Inputs and Calcs'!$E$11,0)</f>
        <v>0</v>
      </c>
    </row>
    <row r="3068" customFormat="false" ht="15" hidden="false" customHeight="false" outlineLevel="0" collapsed="false">
      <c r="A3068" s="0" t="n">
        <v>21</v>
      </c>
      <c r="B3068" s="0" t="n">
        <v>1900</v>
      </c>
      <c r="C3068" s="0" t="n">
        <v>0.036764</v>
      </c>
      <c r="D3068" s="0" t="s">
        <v>155</v>
      </c>
      <c r="E3068" s="0" t="n">
        <f aca="false">IFERROR((C3068-D3068)/C3068/'Project Inputs and Calcs'!$E$11,0)</f>
        <v>0</v>
      </c>
    </row>
    <row r="3069" customFormat="false" ht="15" hidden="false" customHeight="false" outlineLevel="0" collapsed="false">
      <c r="A3069" s="0" t="n">
        <v>21</v>
      </c>
      <c r="B3069" s="0" t="n">
        <v>2000</v>
      </c>
      <c r="C3069" s="0" t="n">
        <v>0.057354</v>
      </c>
      <c r="D3069" s="0" t="s">
        <v>155</v>
      </c>
      <c r="E3069" s="0" t="n">
        <f aca="false">IFERROR((C3069-D3069)/C3069/'Project Inputs and Calcs'!$E$11,0)</f>
        <v>0</v>
      </c>
    </row>
    <row r="3070" customFormat="false" ht="15" hidden="false" customHeight="false" outlineLevel="0" collapsed="false">
      <c r="A3070" s="0" t="n">
        <v>21</v>
      </c>
      <c r="B3070" s="0" t="n">
        <v>2100</v>
      </c>
      <c r="C3070" s="0" t="n">
        <v>0.082343</v>
      </c>
      <c r="D3070" s="0" t="n">
        <v>0.01156</v>
      </c>
      <c r="E3070" s="0" t="n">
        <f aca="false">IFERROR((C3070-D3070)/C3070/'Project Inputs and Calcs'!$E$11,0)</f>
        <v>0.0286537208182035</v>
      </c>
    </row>
    <row r="3071" customFormat="false" ht="15" hidden="false" customHeight="false" outlineLevel="0" collapsed="false">
      <c r="A3071" s="0" t="n">
        <v>21</v>
      </c>
      <c r="B3071" s="0" t="n">
        <v>2200</v>
      </c>
      <c r="C3071" s="0" t="n">
        <v>0.11164</v>
      </c>
      <c r="D3071" s="0" t="n">
        <v>0.015957</v>
      </c>
      <c r="E3071" s="0" t="n">
        <f aca="false">IFERROR((C3071-D3071)/C3071/'Project Inputs and Calcs'!$E$11,0)</f>
        <v>0.0285689119789801</v>
      </c>
    </row>
    <row r="3072" customFormat="false" ht="15" hidden="false" customHeight="false" outlineLevel="0" collapsed="false">
      <c r="A3072" s="0" t="n">
        <v>21</v>
      </c>
      <c r="B3072" s="0" t="n">
        <v>2300</v>
      </c>
      <c r="C3072" s="0" t="n">
        <v>0.14517</v>
      </c>
      <c r="D3072" s="0" t="n">
        <v>0.021128</v>
      </c>
      <c r="E3072" s="0" t="n">
        <f aca="false">IFERROR((C3072-D3072)/C3072/'Project Inputs and Calcs'!$E$11,0)</f>
        <v>0.0284820095979426</v>
      </c>
    </row>
    <row r="3073" customFormat="false" ht="15" hidden="false" customHeight="false" outlineLevel="0" collapsed="false">
      <c r="A3073" s="0" t="n">
        <v>21</v>
      </c>
      <c r="B3073" s="0" t="n">
        <v>2400</v>
      </c>
      <c r="C3073" s="0" t="n">
        <v>0.17234</v>
      </c>
      <c r="D3073" s="0" t="n">
        <v>0.031542</v>
      </c>
      <c r="E3073" s="0" t="n">
        <f aca="false">IFERROR((C3073-D3073)/C3073/'Project Inputs and Calcs'!$E$11,0)</f>
        <v>0.027232602220417</v>
      </c>
    </row>
    <row r="3074" customFormat="false" ht="15" hidden="false" customHeight="false" outlineLevel="0" collapsed="false">
      <c r="A3074" s="0" t="n">
        <v>21</v>
      </c>
      <c r="B3074" s="0" t="n">
        <v>2500</v>
      </c>
      <c r="C3074" s="0" t="n">
        <v>0.22464</v>
      </c>
      <c r="D3074" s="0" t="n">
        <v>0.033879</v>
      </c>
      <c r="E3074" s="0" t="n">
        <f aca="false">IFERROR((C3074-D3074)/C3074/'Project Inputs and Calcs'!$E$11,0)</f>
        <v>0.0283061787749288</v>
      </c>
    </row>
    <row r="3075" customFormat="false" ht="15" hidden="false" customHeight="false" outlineLevel="0" collapsed="false">
      <c r="A3075" s="0" t="n">
        <v>21</v>
      </c>
      <c r="B3075" s="0" t="n">
        <v>2600</v>
      </c>
      <c r="C3075" s="0" t="n">
        <v>0.2704</v>
      </c>
      <c r="D3075" s="0" t="n">
        <v>0.041508</v>
      </c>
      <c r="E3075" s="0" t="n">
        <f aca="false">IFERROR((C3075-D3075)/C3075/'Project Inputs and Calcs'!$E$11,0)</f>
        <v>0.0282164694280079</v>
      </c>
    </row>
    <row r="3076" customFormat="false" ht="15" hidden="false" customHeight="false" outlineLevel="0" collapsed="false">
      <c r="A3076" s="0" t="n">
        <v>21</v>
      </c>
      <c r="B3076" s="0" t="n">
        <v>2700</v>
      </c>
      <c r="C3076" s="0" t="n">
        <v>0.32012</v>
      </c>
      <c r="D3076" s="0" t="n">
        <v>0.050002</v>
      </c>
      <c r="E3076" s="0" t="n">
        <f aca="false">IFERROR((C3076-D3076)/C3076/'Project Inputs and Calcs'!$E$11,0)</f>
        <v>0.0281267441376151</v>
      </c>
    </row>
    <row r="3077" customFormat="false" ht="15" hidden="false" customHeight="false" outlineLevel="0" collapsed="false">
      <c r="A3077" s="0" t="n">
        <v>21</v>
      </c>
      <c r="B3077" s="0" t="n">
        <v>2800</v>
      </c>
      <c r="C3077" s="0" t="n">
        <v>0.37369</v>
      </c>
      <c r="D3077" s="0" t="n">
        <v>0.059391</v>
      </c>
      <c r="E3077" s="0" t="n">
        <f aca="false">IFERROR((C3077-D3077)/C3077/'Project Inputs and Calcs'!$E$11,0)</f>
        <v>0.0280356266780843</v>
      </c>
    </row>
    <row r="3078" customFormat="false" ht="15" hidden="false" customHeight="false" outlineLevel="0" collapsed="false">
      <c r="A3078" s="0" t="n">
        <v>21</v>
      </c>
      <c r="B3078" s="0" t="n">
        <v>2900</v>
      </c>
      <c r="C3078" s="0" t="n">
        <v>0.43106</v>
      </c>
      <c r="D3078" s="0" t="n">
        <v>0.069691</v>
      </c>
      <c r="E3078" s="0" t="n">
        <f aca="false">IFERROR((C3078-D3078)/C3078/'Project Inputs and Calcs'!$E$11,0)</f>
        <v>0.0279442150358032</v>
      </c>
    </row>
    <row r="3079" customFormat="false" ht="15" hidden="false" customHeight="false" outlineLevel="0" collapsed="false">
      <c r="A3079" s="0" t="n">
        <v>21</v>
      </c>
      <c r="B3079" s="0" t="n">
        <v>3000</v>
      </c>
      <c r="C3079" s="0" t="n">
        <v>0.49214</v>
      </c>
      <c r="D3079" s="0" t="n">
        <v>0.080913</v>
      </c>
      <c r="E3079" s="0" t="n">
        <f aca="false">IFERROR((C3079-D3079)/C3079/'Project Inputs and Calcs'!$E$11,0)</f>
        <v>0.0278529822137332</v>
      </c>
    </row>
    <row r="3080" customFormat="false" ht="15" hidden="false" customHeight="false" outlineLevel="0" collapsed="false">
      <c r="A3080" s="0" t="n">
        <v>21</v>
      </c>
      <c r="B3080" s="0" t="n">
        <v>3100</v>
      </c>
      <c r="C3080" s="0" t="n">
        <v>0.55689</v>
      </c>
      <c r="D3080" s="0" t="n">
        <v>0.093081</v>
      </c>
      <c r="E3080" s="0" t="n">
        <f aca="false">IFERROR((C3080-D3080)/C3080/'Project Inputs and Calcs'!$E$11,0)</f>
        <v>0.0277618560218356</v>
      </c>
    </row>
    <row r="3081" customFormat="false" ht="15" hidden="false" customHeight="false" outlineLevel="0" collapsed="false">
      <c r="A3081" s="0" t="n">
        <v>21</v>
      </c>
      <c r="B3081" s="0" t="n">
        <v>3200</v>
      </c>
      <c r="C3081" s="0" t="n">
        <v>0.62524</v>
      </c>
      <c r="D3081" s="0" t="n">
        <v>0.10622</v>
      </c>
      <c r="E3081" s="0" t="n">
        <f aca="false">IFERROR((C3081-D3081)/C3081/'Project Inputs and Calcs'!$E$11,0)</f>
        <v>0.0276704412172392</v>
      </c>
    </row>
    <row r="3082" customFormat="false" ht="15" hidden="false" customHeight="false" outlineLevel="0" collapsed="false">
      <c r="A3082" s="0" t="n">
        <v>21</v>
      </c>
      <c r="B3082" s="0" t="n">
        <v>3300</v>
      </c>
      <c r="C3082" s="0" t="n">
        <v>0.69709</v>
      </c>
      <c r="D3082" s="0" t="n">
        <v>0.12035</v>
      </c>
      <c r="E3082" s="0" t="n">
        <f aca="false">IFERROR((C3082-D3082)/C3082/'Project Inputs and Calcs'!$E$11,0)</f>
        <v>0.0275784571097945</v>
      </c>
    </row>
    <row r="3083" customFormat="false" ht="15" hidden="false" customHeight="false" outlineLevel="0" collapsed="false">
      <c r="A3083" s="0" t="n">
        <v>21</v>
      </c>
      <c r="B3083" s="0" t="n">
        <v>3400</v>
      </c>
      <c r="C3083" s="0" t="n">
        <v>0.77241</v>
      </c>
      <c r="D3083" s="0" t="n">
        <v>0.13549</v>
      </c>
      <c r="E3083" s="0" t="n">
        <f aca="false">IFERROR((C3083-D3083)/C3083/'Project Inputs and Calcs'!$E$11,0)</f>
        <v>0.0274862659295797</v>
      </c>
    </row>
    <row r="3084" customFormat="false" ht="15" hidden="false" customHeight="false" outlineLevel="0" collapsed="false">
      <c r="A3084" s="0" t="n">
        <v>21</v>
      </c>
      <c r="B3084" s="0" t="n">
        <v>3500</v>
      </c>
      <c r="C3084" s="0" t="n">
        <v>0.85112</v>
      </c>
      <c r="D3084" s="0" t="n">
        <v>0.15164</v>
      </c>
      <c r="E3084" s="0" t="n">
        <f aca="false">IFERROR((C3084-D3084)/C3084/'Project Inputs and Calcs'!$E$11,0)</f>
        <v>0.0273944919635304</v>
      </c>
    </row>
    <row r="3085" customFormat="false" ht="15" hidden="false" customHeight="false" outlineLevel="0" collapsed="false">
      <c r="A3085" s="0" t="n">
        <v>21</v>
      </c>
      <c r="B3085" s="0" t="n">
        <v>3600</v>
      </c>
      <c r="C3085" s="0" t="n">
        <v>0.93319</v>
      </c>
      <c r="D3085" s="0" t="n">
        <v>0.16883</v>
      </c>
      <c r="E3085" s="0" t="n">
        <f aca="false">IFERROR((C3085-D3085)/C3085/'Project Inputs and Calcs'!$E$11,0)</f>
        <v>0.0273027643530971</v>
      </c>
    </row>
    <row r="3086" customFormat="false" ht="15" hidden="false" customHeight="false" outlineLevel="0" collapsed="false">
      <c r="A3086" s="0" t="n">
        <v>21</v>
      </c>
      <c r="B3086" s="0" t="n">
        <v>3700</v>
      </c>
      <c r="C3086" s="0" t="n">
        <v>1.0185</v>
      </c>
      <c r="D3086" s="0" t="n">
        <v>0.18709</v>
      </c>
      <c r="E3086" s="0" t="n">
        <f aca="false">IFERROR((C3086-D3086)/C3086/'Project Inputs and Calcs'!$E$11,0)</f>
        <v>0.0272102765504827</v>
      </c>
    </row>
    <row r="3087" customFormat="false" ht="15" hidden="false" customHeight="false" outlineLevel="0" collapsed="false">
      <c r="A3087" s="0" t="n">
        <v>21</v>
      </c>
      <c r="B3087" s="0" t="n">
        <v>3800</v>
      </c>
      <c r="C3087" s="0" t="n">
        <v>1.1071</v>
      </c>
      <c r="D3087" s="0" t="n">
        <v>0.20642</v>
      </c>
      <c r="E3087" s="0" t="n">
        <f aca="false">IFERROR((C3087-D3087)/C3087/'Project Inputs and Calcs'!$E$11,0)</f>
        <v>0.027118297052359</v>
      </c>
    </row>
    <row r="3088" customFormat="false" ht="15" hidden="false" customHeight="false" outlineLevel="0" collapsed="false">
      <c r="A3088" s="0" t="n">
        <v>21</v>
      </c>
      <c r="B3088" s="0" t="n">
        <v>3900</v>
      </c>
      <c r="C3088" s="0" t="n">
        <v>1.1988</v>
      </c>
      <c r="D3088" s="0" t="n">
        <v>0.22684</v>
      </c>
      <c r="E3088" s="0" t="n">
        <f aca="false">IFERROR((C3088-D3088)/C3088/'Project Inputs and Calcs'!$E$11,0)</f>
        <v>0.0270259148036926</v>
      </c>
    </row>
    <row r="3089" customFormat="false" ht="15" hidden="false" customHeight="false" outlineLevel="0" collapsed="false">
      <c r="A3089" s="0" t="n">
        <v>21</v>
      </c>
      <c r="B3089" s="0" t="n">
        <v>4000</v>
      </c>
      <c r="C3089" s="0" t="n">
        <v>1.2936</v>
      </c>
      <c r="D3089" s="0" t="n">
        <v>0.24835</v>
      </c>
      <c r="E3089" s="0" t="n">
        <f aca="false">IFERROR((C3089-D3089)/C3089/'Project Inputs and Calcs'!$E$11,0)</f>
        <v>0.026933879612451</v>
      </c>
    </row>
    <row r="3090" customFormat="false" ht="15" hidden="false" customHeight="false" outlineLevel="0" collapsed="false">
      <c r="A3090" s="0" t="n">
        <v>21</v>
      </c>
      <c r="B3090" s="0" t="n">
        <v>4100</v>
      </c>
      <c r="C3090" s="0" t="n">
        <v>1.3914</v>
      </c>
      <c r="D3090" s="0" t="n">
        <v>0.27097</v>
      </c>
      <c r="E3090" s="0" t="n">
        <f aca="false">IFERROR((C3090-D3090)/C3090/'Project Inputs and Calcs'!$E$11,0)</f>
        <v>0.0268417900436012</v>
      </c>
    </row>
    <row r="3091" customFormat="false" ht="15" hidden="false" customHeight="false" outlineLevel="0" collapsed="false">
      <c r="A3091" s="0" t="n">
        <v>21</v>
      </c>
      <c r="B3091" s="0" t="n">
        <v>4200</v>
      </c>
      <c r="C3091" s="0" t="n">
        <v>1.4922</v>
      </c>
      <c r="D3091" s="0" t="n">
        <v>0.29474</v>
      </c>
      <c r="E3091" s="0" t="n">
        <f aca="false">IFERROR((C3091-D3091)/C3091/'Project Inputs and Calcs'!$E$11,0)</f>
        <v>0.0267493186793549</v>
      </c>
    </row>
    <row r="3092" customFormat="false" ht="15" hidden="false" customHeight="false" outlineLevel="0" collapsed="false">
      <c r="A3092" s="0" t="n">
        <v>21</v>
      </c>
      <c r="B3092" s="0" t="n">
        <v>4300</v>
      </c>
      <c r="C3092" s="0" t="n">
        <v>1.596</v>
      </c>
      <c r="D3092" s="0" t="n">
        <v>0.31965</v>
      </c>
      <c r="E3092" s="0" t="n">
        <f aca="false">IFERROR((C3092-D3092)/C3092/'Project Inputs and Calcs'!$E$11,0)</f>
        <v>0.0266572681704261</v>
      </c>
    </row>
    <row r="3093" customFormat="false" ht="15" hidden="false" customHeight="false" outlineLevel="0" collapsed="false">
      <c r="A3093" s="0" t="n">
        <v>21</v>
      </c>
      <c r="B3093" s="0" t="n">
        <v>4400</v>
      </c>
      <c r="C3093" s="0" t="n">
        <v>1.6975</v>
      </c>
      <c r="D3093" s="0" t="n">
        <v>0.34811</v>
      </c>
      <c r="E3093" s="0" t="n">
        <f aca="false">IFERROR((C3093-D3093)/C3093/'Project Inputs and Calcs'!$E$11,0)</f>
        <v>0.0264975945017182</v>
      </c>
    </row>
    <row r="3094" customFormat="false" ht="15" hidden="false" customHeight="false" outlineLevel="0" collapsed="false">
      <c r="A3094" s="0" t="n">
        <v>21</v>
      </c>
      <c r="B3094" s="0" t="n">
        <v>4500</v>
      </c>
      <c r="C3094" s="0" t="n">
        <v>1.8122</v>
      </c>
      <c r="D3094" s="0" t="n">
        <v>0.37292</v>
      </c>
      <c r="E3094" s="0" t="n">
        <f aca="false">IFERROR((C3094-D3094)/C3094/'Project Inputs and Calcs'!$E$11,0)</f>
        <v>0.0264738991281316</v>
      </c>
    </row>
    <row r="3095" customFormat="false" ht="15" hidden="false" customHeight="false" outlineLevel="0" collapsed="false">
      <c r="A3095" s="0" t="n">
        <v>21</v>
      </c>
      <c r="B3095" s="0" t="n">
        <v>4600</v>
      </c>
      <c r="C3095" s="0" t="n">
        <v>1.9244</v>
      </c>
      <c r="D3095" s="0" t="n">
        <v>0.37661</v>
      </c>
      <c r="E3095" s="0" t="n">
        <f aca="false">IFERROR((C3095-D3095)/C3095/'Project Inputs and Calcs'!$E$11,0)</f>
        <v>0.0268099147786323</v>
      </c>
    </row>
    <row r="3096" customFormat="false" ht="15" hidden="false" customHeight="false" outlineLevel="0" collapsed="false">
      <c r="A3096" s="0" t="n">
        <v>21</v>
      </c>
      <c r="B3096" s="0" t="n">
        <v>4700</v>
      </c>
      <c r="C3096" s="0" t="n">
        <v>2.0394</v>
      </c>
      <c r="D3096" s="0" t="n">
        <v>0.43092</v>
      </c>
      <c r="E3096" s="0" t="n">
        <f aca="false">IFERROR((C3096-D3096)/C3096/'Project Inputs and Calcs'!$E$11,0)</f>
        <v>0.0262900853192115</v>
      </c>
    </row>
    <row r="3097" customFormat="false" ht="15" hidden="false" customHeight="false" outlineLevel="0" collapsed="false">
      <c r="A3097" s="0" t="n">
        <v>21</v>
      </c>
      <c r="B3097" s="0" t="n">
        <v>4800</v>
      </c>
      <c r="C3097" s="0" t="n">
        <v>2.1571</v>
      </c>
      <c r="D3097" s="0" t="n">
        <v>0.46172</v>
      </c>
      <c r="E3097" s="0" t="n">
        <f aca="false">IFERROR((C3097-D3097)/C3097/'Project Inputs and Calcs'!$E$11,0)</f>
        <v>0.0261984454437285</v>
      </c>
    </row>
    <row r="3098" customFormat="false" ht="15" hidden="false" customHeight="false" outlineLevel="0" collapsed="false">
      <c r="A3098" s="0" t="n">
        <v>21</v>
      </c>
      <c r="B3098" s="0" t="n">
        <v>4900</v>
      </c>
      <c r="C3098" s="0" t="n">
        <v>2.2773</v>
      </c>
      <c r="D3098" s="0" t="n">
        <v>0.49372</v>
      </c>
      <c r="E3098" s="0" t="n">
        <f aca="false">IFERROR((C3098-D3098)/C3098/'Project Inputs and Calcs'!$E$11,0)</f>
        <v>0.0261066467600521</v>
      </c>
    </row>
    <row r="3099" customFormat="false" ht="15" hidden="false" customHeight="false" outlineLevel="0" collapsed="false">
      <c r="A3099" s="0" t="n">
        <v>21</v>
      </c>
      <c r="B3099" s="0" t="n">
        <v>5000</v>
      </c>
      <c r="C3099" s="0" t="n">
        <v>2.4002</v>
      </c>
      <c r="D3099" s="0" t="n">
        <v>0.51031</v>
      </c>
      <c r="E3099" s="0" t="n">
        <f aca="false">IFERROR((C3099-D3099)/C3099/'Project Inputs and Calcs'!$E$11,0)</f>
        <v>0.0262462850318029</v>
      </c>
    </row>
    <row r="3100" customFormat="false" ht="15" hidden="false" customHeight="false" outlineLevel="0" collapsed="false">
      <c r="A3100" s="0" t="n">
        <v>21</v>
      </c>
      <c r="B3100" s="0" t="n">
        <v>5100</v>
      </c>
      <c r="C3100" s="0" t="n">
        <v>2.5256</v>
      </c>
      <c r="D3100" s="0" t="n">
        <v>0.56137</v>
      </c>
      <c r="E3100" s="0" t="n">
        <f aca="false">IFERROR((C3100-D3100)/C3100/'Project Inputs and Calcs'!$E$11,0)</f>
        <v>0.0259242688206103</v>
      </c>
    </row>
    <row r="3101" customFormat="false" ht="15" hidden="false" customHeight="false" outlineLevel="0" collapsed="false">
      <c r="A3101" s="0" t="n">
        <v>21</v>
      </c>
      <c r="B3101" s="0" t="n">
        <v>5200</v>
      </c>
      <c r="C3101" s="0" t="n">
        <v>2.6535</v>
      </c>
      <c r="D3101" s="0" t="n">
        <v>0.59707</v>
      </c>
      <c r="E3101" s="0" t="n">
        <f aca="false">IFERROR((C3101-D3101)/C3101/'Project Inputs and Calcs'!$E$11,0)</f>
        <v>0.0258329250675209</v>
      </c>
    </row>
    <row r="3102" customFormat="false" ht="15" hidden="false" customHeight="false" outlineLevel="0" collapsed="false">
      <c r="A3102" s="0" t="n">
        <v>21</v>
      </c>
      <c r="B3102" s="0" t="n">
        <v>5300</v>
      </c>
      <c r="C3102" s="0" t="n">
        <v>2.7838</v>
      </c>
      <c r="D3102" s="0" t="n">
        <v>0.634</v>
      </c>
      <c r="E3102" s="0" t="n">
        <f aca="false">IFERROR((C3102-D3102)/C3102/'Project Inputs and Calcs'!$E$11,0)</f>
        <v>0.0257417917953876</v>
      </c>
    </row>
    <row r="3103" customFormat="false" ht="15" hidden="false" customHeight="false" outlineLevel="0" collapsed="false">
      <c r="A3103" s="0" t="n">
        <v>21</v>
      </c>
      <c r="B3103" s="0" t="n">
        <v>5400</v>
      </c>
      <c r="C3103" s="0" t="n">
        <v>2.9166</v>
      </c>
      <c r="D3103" s="0" t="n">
        <v>0.67217</v>
      </c>
      <c r="E3103" s="0" t="n">
        <f aca="false">IFERROR((C3103-D3103)/C3103/'Project Inputs and Calcs'!$E$11,0)</f>
        <v>0.0256512148849117</v>
      </c>
    </row>
    <row r="3104" customFormat="false" ht="15" hidden="false" customHeight="false" outlineLevel="0" collapsed="false">
      <c r="A3104" s="0" t="n">
        <v>21</v>
      </c>
      <c r="B3104" s="0" t="n">
        <v>5500</v>
      </c>
      <c r="C3104" s="0" t="n">
        <v>3.0516</v>
      </c>
      <c r="D3104" s="0" t="n">
        <v>0.71163</v>
      </c>
      <c r="E3104" s="0" t="n">
        <f aca="false">IFERROR((C3104-D3104)/C3104/'Project Inputs and Calcs'!$E$11,0)</f>
        <v>0.0255600340804824</v>
      </c>
    </row>
    <row r="3105" customFormat="false" ht="15" hidden="false" customHeight="false" outlineLevel="0" collapsed="false">
      <c r="A3105" s="0" t="n">
        <v>21</v>
      </c>
      <c r="B3105" s="0" t="n">
        <v>5600</v>
      </c>
      <c r="C3105" s="0" t="n">
        <v>3.189</v>
      </c>
      <c r="D3105" s="0" t="n">
        <v>0.75233</v>
      </c>
      <c r="E3105" s="0" t="n">
        <f aca="false">IFERROR((C3105-D3105)/C3105/'Project Inputs and Calcs'!$E$11,0)</f>
        <v>0.0254695306783736</v>
      </c>
    </row>
    <row r="3106" customFormat="false" ht="15" hidden="false" customHeight="false" outlineLevel="0" collapsed="false">
      <c r="A3106" s="0" t="n">
        <v>21</v>
      </c>
      <c r="B3106" s="0" t="n">
        <v>5700</v>
      </c>
      <c r="C3106" s="0" t="n">
        <v>3.3287</v>
      </c>
      <c r="D3106" s="0" t="n">
        <v>0.7943</v>
      </c>
      <c r="E3106" s="0" t="n">
        <f aca="false">IFERROR((C3106-D3106)/C3106/'Project Inputs and Calcs'!$E$11,0)</f>
        <v>0.0253792771953015</v>
      </c>
    </row>
    <row r="3107" customFormat="false" ht="15" hidden="false" customHeight="false" outlineLevel="0" collapsed="false">
      <c r="A3107" s="0" t="n">
        <v>21</v>
      </c>
      <c r="B3107" s="0" t="n">
        <v>5800</v>
      </c>
      <c r="C3107" s="0" t="n">
        <v>3.4705</v>
      </c>
      <c r="D3107" s="0" t="n">
        <v>0.83755</v>
      </c>
      <c r="E3107" s="0" t="n">
        <f aca="false">IFERROR((C3107-D3107)/C3107/'Project Inputs and Calcs'!$E$11,0)</f>
        <v>0.025288863276185</v>
      </c>
    </row>
    <row r="3108" customFormat="false" ht="15" hidden="false" customHeight="false" outlineLevel="0" collapsed="false">
      <c r="A3108" s="0" t="n">
        <v>21</v>
      </c>
      <c r="B3108" s="0" t="n">
        <v>5900</v>
      </c>
      <c r="C3108" s="0" t="n">
        <v>3.6145</v>
      </c>
      <c r="D3108" s="0" t="n">
        <v>0.8821</v>
      </c>
      <c r="E3108" s="0" t="n">
        <f aca="false">IFERROR((C3108-D3108)/C3108/'Project Inputs and Calcs'!$E$11,0)</f>
        <v>0.0251985060174298</v>
      </c>
    </row>
    <row r="3109" customFormat="false" ht="15" hidden="false" customHeight="false" outlineLevel="0" collapsed="false">
      <c r="A3109" s="0" t="n">
        <v>21</v>
      </c>
      <c r="B3109" s="0" t="n">
        <v>6000</v>
      </c>
      <c r="C3109" s="0" t="n">
        <v>3.7607</v>
      </c>
      <c r="D3109" s="0" t="n">
        <v>0.92793</v>
      </c>
      <c r="E3109" s="0" t="n">
        <f aca="false">IFERROR((C3109-D3109)/C3109/'Project Inputs and Calcs'!$E$11,0)</f>
        <v>0.0251085347585999</v>
      </c>
    </row>
    <row r="3110" customFormat="false" ht="15" hidden="false" customHeight="false" outlineLevel="0" collapsed="false">
      <c r="A3110" s="0" t="n">
        <v>21</v>
      </c>
      <c r="B3110" s="0" t="n">
        <v>6100</v>
      </c>
      <c r="C3110" s="0" t="n">
        <v>3.909</v>
      </c>
      <c r="D3110" s="0" t="n">
        <v>0.97504</v>
      </c>
      <c r="E3110" s="0" t="n">
        <f aca="false">IFERROR((C3110-D3110)/C3110/'Project Inputs and Calcs'!$E$11,0)</f>
        <v>0.0250188453995054</v>
      </c>
    </row>
    <row r="3111" customFormat="false" ht="15" hidden="false" customHeight="false" outlineLevel="0" collapsed="false">
      <c r="A3111" s="0" t="n">
        <v>21</v>
      </c>
      <c r="B3111" s="0" t="n">
        <v>6200</v>
      </c>
      <c r="C3111" s="0" t="n">
        <v>4.0592</v>
      </c>
      <c r="D3111" s="0" t="n">
        <v>1.0234</v>
      </c>
      <c r="E3111" s="0" t="n">
        <f aca="false">IFERROR((C3111-D3111)/C3111/'Project Inputs and Calcs'!$E$11,0)</f>
        <v>0.0249293785310734</v>
      </c>
    </row>
    <row r="3112" customFormat="false" ht="15" hidden="false" customHeight="false" outlineLevel="0" collapsed="false">
      <c r="A3112" s="0" t="n">
        <v>21</v>
      </c>
      <c r="B3112" s="0" t="n">
        <v>6300</v>
      </c>
      <c r="C3112" s="0" t="n">
        <v>4.2116</v>
      </c>
      <c r="D3112" s="0" t="n">
        <v>1.0732</v>
      </c>
      <c r="E3112" s="0" t="n">
        <f aca="false">IFERROR((C3112-D3112)/C3112/'Project Inputs and Calcs'!$E$11,0)</f>
        <v>0.0248393326368443</v>
      </c>
    </row>
    <row r="3113" customFormat="false" ht="15" hidden="false" customHeight="false" outlineLevel="0" collapsed="false">
      <c r="A3113" s="0" t="n">
        <v>21</v>
      </c>
      <c r="B3113" s="0" t="n">
        <v>6400</v>
      </c>
      <c r="C3113" s="0" t="n">
        <v>4.3658</v>
      </c>
      <c r="D3113" s="0" t="n">
        <v>1.1242</v>
      </c>
      <c r="E3113" s="0" t="n">
        <f aca="false">IFERROR((C3113-D3113)/C3113/'Project Inputs and Calcs'!$E$11,0)</f>
        <v>0.0247499503718295</v>
      </c>
    </row>
    <row r="3114" customFormat="false" ht="15" hidden="false" customHeight="false" outlineLevel="0" collapsed="false">
      <c r="A3114" s="0" t="n">
        <v>21</v>
      </c>
      <c r="B3114" s="0" t="n">
        <v>6500</v>
      </c>
      <c r="C3114" s="0" t="n">
        <v>4.5221</v>
      </c>
      <c r="D3114" s="0" t="n">
        <v>1.1765</v>
      </c>
      <c r="E3114" s="0" t="n">
        <f aca="false">IFERROR((C3114-D3114)/C3114/'Project Inputs and Calcs'!$E$11,0)</f>
        <v>0.0246611087768957</v>
      </c>
    </row>
    <row r="3115" customFormat="false" ht="15" hidden="false" customHeight="false" outlineLevel="0" collapsed="false">
      <c r="A3115" s="0" t="n">
        <v>21</v>
      </c>
      <c r="B3115" s="0" t="n">
        <v>6600</v>
      </c>
      <c r="C3115" s="0" t="n">
        <v>4.6802</v>
      </c>
      <c r="D3115" s="0" t="n">
        <v>1.2302</v>
      </c>
      <c r="E3115" s="0" t="n">
        <f aca="false">IFERROR((C3115-D3115)/C3115/'Project Inputs and Calcs'!$E$11,0)</f>
        <v>0.0245715995042947</v>
      </c>
    </row>
    <row r="3116" customFormat="false" ht="15" hidden="false" customHeight="false" outlineLevel="0" collapsed="false">
      <c r="A3116" s="0" t="n">
        <v>21</v>
      </c>
      <c r="B3116" s="0" t="n">
        <v>6700</v>
      </c>
      <c r="C3116" s="0" t="n">
        <v>4.8402</v>
      </c>
      <c r="D3116" s="0" t="n">
        <v>1.2851</v>
      </c>
      <c r="E3116" s="0" t="n">
        <f aca="false">IFERROR((C3116-D3116)/C3116/'Project Inputs and Calcs'!$E$11,0)</f>
        <v>0.0244831480792805</v>
      </c>
    </row>
    <row r="3117" customFormat="false" ht="15" hidden="false" customHeight="false" outlineLevel="0" collapsed="false">
      <c r="A3117" s="0" t="n">
        <v>21</v>
      </c>
      <c r="B3117" s="0" t="n">
        <v>6800</v>
      </c>
      <c r="C3117" s="0" t="n">
        <v>5.002</v>
      </c>
      <c r="D3117" s="0" t="n">
        <v>1.3414</v>
      </c>
      <c r="E3117" s="0" t="n">
        <f aca="false">IFERROR((C3117-D3117)/C3117/'Project Inputs and Calcs'!$E$11,0)</f>
        <v>0.0243942423030788</v>
      </c>
    </row>
    <row r="3118" customFormat="false" ht="15" hidden="false" customHeight="false" outlineLevel="0" collapsed="false">
      <c r="A3118" s="0" t="n">
        <v>21</v>
      </c>
      <c r="B3118" s="0" t="n">
        <v>6900</v>
      </c>
      <c r="C3118" s="0" t="n">
        <v>5.1656</v>
      </c>
      <c r="D3118" s="0" t="n">
        <v>1.399</v>
      </c>
      <c r="E3118" s="0" t="n">
        <f aca="false">IFERROR((C3118-D3118)/C3118/'Project Inputs and Calcs'!$E$11,0)</f>
        <v>0.024305663104641</v>
      </c>
    </row>
    <row r="3119" customFormat="false" ht="15" hidden="false" customHeight="false" outlineLevel="0" collapsed="false">
      <c r="A3119" s="0" t="n">
        <v>21</v>
      </c>
      <c r="B3119" s="0" t="n">
        <v>7000</v>
      </c>
      <c r="C3119" s="0" t="n">
        <v>5.3309</v>
      </c>
      <c r="D3119" s="0" t="n">
        <v>1.4568</v>
      </c>
      <c r="E3119" s="0" t="n">
        <f aca="false">IFERROR((C3119-D3119)/C3119/'Project Inputs and Calcs'!$E$11,0)</f>
        <v>0.0242241772808844</v>
      </c>
    </row>
    <row r="3120" customFormat="false" ht="15" hidden="false" customHeight="false" outlineLevel="0" collapsed="false">
      <c r="A3120" s="0" t="n">
        <v>21</v>
      </c>
      <c r="B3120" s="0" t="n">
        <v>7100</v>
      </c>
      <c r="C3120" s="0" t="n">
        <v>5.4979</v>
      </c>
      <c r="D3120" s="0" t="n">
        <v>1.5182</v>
      </c>
      <c r="E3120" s="0" t="n">
        <f aca="false">IFERROR((C3120-D3120)/C3120/'Project Inputs and Calcs'!$E$11,0)</f>
        <v>0.0241286066801263</v>
      </c>
    </row>
    <row r="3121" customFormat="false" ht="15" hidden="false" customHeight="false" outlineLevel="0" collapsed="false">
      <c r="A3121" s="0" t="n">
        <v>21</v>
      </c>
      <c r="B3121" s="0" t="n">
        <v>7200</v>
      </c>
      <c r="C3121" s="0" t="n">
        <v>5.6666</v>
      </c>
      <c r="D3121" s="0" t="n">
        <v>1.5797</v>
      </c>
      <c r="E3121" s="0" t="n">
        <f aca="false">IFERROR((C3121-D3121)/C3121/'Project Inputs and Calcs'!$E$11,0)</f>
        <v>0.0240408710690714</v>
      </c>
    </row>
    <row r="3122" customFormat="false" ht="15" hidden="false" customHeight="false" outlineLevel="0" collapsed="false">
      <c r="A3122" s="0" t="n">
        <v>21</v>
      </c>
      <c r="B3122" s="0" t="n">
        <v>7300</v>
      </c>
      <c r="C3122" s="0" t="n">
        <v>5.837</v>
      </c>
      <c r="D3122" s="0" t="n">
        <v>1.6426</v>
      </c>
      <c r="E3122" s="0" t="n">
        <f aca="false">IFERROR((C3122-D3122)/C3122/'Project Inputs and Calcs'!$E$11,0)</f>
        <v>0.023952943863857</v>
      </c>
    </row>
    <row r="3123" customFormat="false" ht="15" hidden="false" customHeight="false" outlineLevel="0" collapsed="false">
      <c r="A3123" s="0" t="n">
        <v>21</v>
      </c>
      <c r="B3123" s="0" t="n">
        <v>7400</v>
      </c>
      <c r="C3123" s="0" t="n">
        <v>6.009</v>
      </c>
      <c r="D3123" s="0" t="n">
        <v>1.7068</v>
      </c>
      <c r="E3123" s="0" t="n">
        <f aca="false">IFERROR((C3123-D3123)/C3123/'Project Inputs and Calcs'!$E$11,0)</f>
        <v>0.023865313141399</v>
      </c>
    </row>
    <row r="3124" customFormat="false" ht="15" hidden="false" customHeight="false" outlineLevel="0" collapsed="false">
      <c r="A3124" s="0" t="n">
        <v>21</v>
      </c>
      <c r="B3124" s="0" t="n">
        <v>7500</v>
      </c>
      <c r="C3124" s="0" t="n">
        <v>6.1825</v>
      </c>
      <c r="D3124" s="0" t="n">
        <v>1.7723</v>
      </c>
      <c r="E3124" s="0" t="n">
        <f aca="false">IFERROR((C3124-D3124)/C3124/'Project Inputs and Calcs'!$E$11,0)</f>
        <v>0.0237778676371479</v>
      </c>
    </row>
    <row r="3125" customFormat="false" ht="15" hidden="false" customHeight="false" outlineLevel="0" collapsed="false">
      <c r="A3125" s="0" t="n">
        <v>21</v>
      </c>
      <c r="B3125" s="0" t="n">
        <v>7600</v>
      </c>
      <c r="C3125" s="0" t="n">
        <v>6.3575</v>
      </c>
      <c r="D3125" s="0" t="n">
        <v>1.8392</v>
      </c>
      <c r="E3125" s="0" t="n">
        <f aca="false">IFERROR((C3125-D3125)/C3125/'Project Inputs and Calcs'!$E$11,0)</f>
        <v>0.0236901297679906</v>
      </c>
    </row>
    <row r="3126" customFormat="false" ht="15" hidden="false" customHeight="false" outlineLevel="0" collapsed="false">
      <c r="A3126" s="0" t="n">
        <v>21</v>
      </c>
      <c r="B3126" s="0" t="n">
        <v>7700</v>
      </c>
      <c r="C3126" s="0" t="n">
        <v>6.534</v>
      </c>
      <c r="D3126" s="0" t="n">
        <v>1.9074</v>
      </c>
      <c r="E3126" s="0" t="n">
        <f aca="false">IFERROR((C3126-D3126)/C3126/'Project Inputs and Calcs'!$E$11,0)</f>
        <v>0.0236026936026936</v>
      </c>
    </row>
    <row r="3127" customFormat="false" ht="15" hidden="false" customHeight="false" outlineLevel="0" collapsed="false">
      <c r="A3127" s="0" t="n">
        <v>21</v>
      </c>
      <c r="B3127" s="0" t="n">
        <v>7800</v>
      </c>
      <c r="C3127" s="0" t="n">
        <v>6.712</v>
      </c>
      <c r="D3127" s="0" t="n">
        <v>1.9769</v>
      </c>
      <c r="E3127" s="0" t="n">
        <f aca="false">IFERROR((C3127-D3127)/C3127/'Project Inputs and Calcs'!$E$11,0)</f>
        <v>0.0235155939610648</v>
      </c>
    </row>
    <row r="3128" customFormat="false" ht="15" hidden="false" customHeight="false" outlineLevel="0" collapsed="false">
      <c r="A3128" s="0" t="n">
        <v>21</v>
      </c>
      <c r="B3128" s="0" t="n">
        <v>7900</v>
      </c>
      <c r="C3128" s="0" t="n">
        <v>6.8914</v>
      </c>
      <c r="D3128" s="0" t="n">
        <v>2.0478</v>
      </c>
      <c r="E3128" s="0" t="n">
        <f aca="false">IFERROR((C3128-D3128)/C3128/'Project Inputs and Calcs'!$E$11,0)</f>
        <v>0.0234282342242989</v>
      </c>
    </row>
    <row r="3129" customFormat="false" ht="15" hidden="false" customHeight="false" outlineLevel="0" collapsed="false">
      <c r="A3129" s="0" t="n">
        <v>21</v>
      </c>
      <c r="B3129" s="0" t="n">
        <v>8000</v>
      </c>
      <c r="C3129" s="0" t="n">
        <v>7.0722</v>
      </c>
      <c r="D3129" s="0" t="n">
        <v>2.1199</v>
      </c>
      <c r="E3129" s="0" t="n">
        <f aca="false">IFERROR((C3129-D3129)/C3129/'Project Inputs and Calcs'!$E$11,0)</f>
        <v>0.0233416287246778</v>
      </c>
    </row>
    <row r="3130" customFormat="false" ht="15" hidden="false" customHeight="false" outlineLevel="0" collapsed="false">
      <c r="A3130" s="0" t="n">
        <v>21</v>
      </c>
      <c r="B3130" s="0" t="n">
        <v>8100</v>
      </c>
      <c r="C3130" s="0" t="n">
        <v>7.2544</v>
      </c>
      <c r="D3130" s="0" t="n">
        <v>2.1934</v>
      </c>
      <c r="E3130" s="0" t="n">
        <f aca="false">IFERROR((C3130-D3130)/C3130/'Project Inputs and Calcs'!$E$11,0)</f>
        <v>0.0232548522276136</v>
      </c>
    </row>
    <row r="3131" customFormat="false" ht="15" hidden="false" customHeight="false" outlineLevel="0" collapsed="false">
      <c r="A3131" s="0" t="n">
        <v>21</v>
      </c>
      <c r="B3131" s="0" t="n">
        <v>8200</v>
      </c>
      <c r="C3131" s="0" t="n">
        <v>7.4379</v>
      </c>
      <c r="D3131" s="0" t="n">
        <v>2.2683</v>
      </c>
      <c r="E3131" s="0" t="n">
        <f aca="false">IFERROR((C3131-D3131)/C3131/'Project Inputs and Calcs'!$E$11,0)</f>
        <v>0.0231678296293309</v>
      </c>
    </row>
    <row r="3132" customFormat="false" ht="15" hidden="false" customHeight="false" outlineLevel="0" collapsed="false">
      <c r="A3132" s="0" t="n">
        <v>21</v>
      </c>
      <c r="B3132" s="0" t="n">
        <v>8300</v>
      </c>
      <c r="C3132" s="0" t="n">
        <v>7.6227</v>
      </c>
      <c r="D3132" s="0" t="n">
        <v>2.3444</v>
      </c>
      <c r="E3132" s="0" t="n">
        <f aca="false">IFERROR((C3132-D3132)/C3132/'Project Inputs and Calcs'!$E$11,0)</f>
        <v>0.0230814978069888</v>
      </c>
    </row>
    <row r="3133" customFormat="false" ht="15" hidden="false" customHeight="false" outlineLevel="0" collapsed="false">
      <c r="A3133" s="0" t="n">
        <v>21</v>
      </c>
      <c r="B3133" s="0" t="n">
        <v>8400</v>
      </c>
      <c r="C3133" s="0" t="n">
        <v>7.8088</v>
      </c>
      <c r="D3133" s="0" t="n">
        <v>2.4218</v>
      </c>
      <c r="E3133" s="0" t="n">
        <f aca="false">IFERROR((C3133-D3133)/C3133/'Project Inputs and Calcs'!$E$11,0)</f>
        <v>0.0229954239661237</v>
      </c>
    </row>
    <row r="3134" customFormat="false" ht="15" hidden="false" customHeight="false" outlineLevel="0" collapsed="false">
      <c r="A3134" s="0" t="n">
        <v>21</v>
      </c>
      <c r="B3134" s="0" t="n">
        <v>8500</v>
      </c>
      <c r="C3134" s="0" t="n">
        <v>7.996</v>
      </c>
      <c r="D3134" s="0" t="n">
        <v>2.5006</v>
      </c>
      <c r="E3134" s="0" t="n">
        <f aca="false">IFERROR((C3134-D3134)/C3134/'Project Inputs and Calcs'!$E$11,0)</f>
        <v>0.0229089544772386</v>
      </c>
    </row>
    <row r="3135" customFormat="false" ht="15" hidden="false" customHeight="false" outlineLevel="0" collapsed="false">
      <c r="A3135" s="0" t="n">
        <v>21</v>
      </c>
      <c r="B3135" s="0" t="n">
        <v>8600</v>
      </c>
      <c r="C3135" s="0" t="n">
        <v>8.1846</v>
      </c>
      <c r="D3135" s="0" t="n">
        <v>2.5807</v>
      </c>
      <c r="E3135" s="0" t="n">
        <f aca="false">IFERROR((C3135-D3135)/C3135/'Project Inputs and Calcs'!$E$11,0)</f>
        <v>0.0228229439027768</v>
      </c>
    </row>
    <row r="3136" customFormat="false" ht="15" hidden="false" customHeight="false" outlineLevel="0" collapsed="false">
      <c r="A3136" s="0" t="n">
        <v>21</v>
      </c>
      <c r="B3136" s="0" t="n">
        <v>8700</v>
      </c>
      <c r="C3136" s="0" t="n">
        <v>8.3741</v>
      </c>
      <c r="D3136" s="0" t="n">
        <v>2.6622</v>
      </c>
      <c r="E3136" s="0" t="n">
        <f aca="false">IFERROR((C3136-D3136)/C3136/'Project Inputs and Calcs'!$E$11,0)</f>
        <v>0.022736373660055</v>
      </c>
    </row>
    <row r="3137" customFormat="false" ht="15" hidden="false" customHeight="false" outlineLevel="0" collapsed="false">
      <c r="A3137" s="0" t="n">
        <v>21</v>
      </c>
      <c r="B3137" s="0" t="n">
        <v>8800</v>
      </c>
      <c r="C3137" s="0" t="n">
        <v>8.565</v>
      </c>
      <c r="D3137" s="0" t="n">
        <v>2.7449</v>
      </c>
      <c r="E3137" s="0" t="n">
        <f aca="false">IFERROR((C3137-D3137)/C3137/'Project Inputs and Calcs'!$E$11,0)</f>
        <v>0.0226507102549134</v>
      </c>
    </row>
    <row r="3138" customFormat="false" ht="15" hidden="false" customHeight="false" outlineLevel="0" collapsed="false">
      <c r="A3138" s="0" t="n">
        <v>21</v>
      </c>
      <c r="B3138" s="0" t="n">
        <v>8900</v>
      </c>
      <c r="C3138" s="0" t="n">
        <v>8.7567</v>
      </c>
      <c r="D3138" s="0" t="n">
        <v>2.829</v>
      </c>
      <c r="E3138" s="0" t="n">
        <f aca="false">IFERROR((C3138-D3138)/C3138/'Project Inputs and Calcs'!$E$11,0)</f>
        <v>0.0225644363744333</v>
      </c>
    </row>
    <row r="3139" customFormat="false" ht="15" hidden="false" customHeight="false" outlineLevel="0" collapsed="false">
      <c r="A3139" s="0" t="n">
        <v>21</v>
      </c>
      <c r="B3139" s="0" t="n">
        <v>9000</v>
      </c>
      <c r="C3139" s="0" t="n">
        <v>8.9497</v>
      </c>
      <c r="D3139" s="0" t="n">
        <v>2.9144</v>
      </c>
      <c r="E3139" s="0" t="n">
        <f aca="false">IFERROR((C3139-D3139)/C3139/'Project Inputs and Calcs'!$E$11,0)</f>
        <v>0.0224785933234261</v>
      </c>
    </row>
    <row r="3140" customFormat="false" ht="15" hidden="false" customHeight="false" outlineLevel="0" collapsed="false">
      <c r="A3140" s="0" t="n">
        <v>21</v>
      </c>
      <c r="B3140" s="0" t="n">
        <v>9100</v>
      </c>
      <c r="C3140" s="0" t="n">
        <v>9.1437</v>
      </c>
      <c r="D3140" s="0" t="n">
        <v>3.001</v>
      </c>
      <c r="E3140" s="0" t="n">
        <f aca="false">IFERROR((C3140-D3140)/C3140/'Project Inputs and Calcs'!$E$11,0)</f>
        <v>0.0223931960439064</v>
      </c>
    </row>
    <row r="3141" customFormat="false" ht="15" hidden="false" customHeight="false" outlineLevel="0" collapsed="false">
      <c r="A3141" s="0" t="n">
        <v>21</v>
      </c>
      <c r="B3141" s="0" t="n">
        <v>9200</v>
      </c>
      <c r="C3141" s="0" t="n">
        <v>9.3386</v>
      </c>
      <c r="D3141" s="0" t="n">
        <v>3.089</v>
      </c>
      <c r="E3141" s="0" t="n">
        <f aca="false">IFERROR((C3141-D3141)/C3141/'Project Inputs and Calcs'!$E$11,0)</f>
        <v>0.0223074122459469</v>
      </c>
    </row>
    <row r="3142" customFormat="false" ht="15" hidden="false" customHeight="false" outlineLevel="0" collapsed="false">
      <c r="A3142" s="0" t="n">
        <v>21</v>
      </c>
      <c r="B3142" s="0" t="n">
        <v>9300</v>
      </c>
      <c r="C3142" s="0" t="n">
        <v>9.5346</v>
      </c>
      <c r="D3142" s="0" t="n">
        <v>3.1783</v>
      </c>
      <c r="E3142" s="0" t="n">
        <f aca="false">IFERROR((C3142-D3142)/C3142/'Project Inputs and Calcs'!$E$11,0)</f>
        <v>0.0222218726183234</v>
      </c>
    </row>
    <row r="3143" customFormat="false" ht="15" hidden="false" customHeight="false" outlineLevel="0" collapsed="false">
      <c r="A3143" s="0" t="n">
        <v>21</v>
      </c>
      <c r="B3143" s="0" t="n">
        <v>9400</v>
      </c>
      <c r="C3143" s="0" t="n">
        <v>9.7314</v>
      </c>
      <c r="D3143" s="0" t="n">
        <v>3.2689</v>
      </c>
      <c r="E3143" s="0" t="n">
        <f aca="false">IFERROR((C3143-D3143)/C3143/'Project Inputs and Calcs'!$E$11,0)</f>
        <v>0.0221362462406916</v>
      </c>
    </row>
    <row r="3144" customFormat="false" ht="15" hidden="false" customHeight="false" outlineLevel="0" collapsed="false">
      <c r="A3144" s="0" t="n">
        <v>21</v>
      </c>
      <c r="B3144" s="0" t="n">
        <v>9500</v>
      </c>
      <c r="C3144" s="0" t="n">
        <v>9.9292</v>
      </c>
      <c r="D3144" s="0" t="n">
        <v>3.3608</v>
      </c>
      <c r="E3144" s="0" t="n">
        <f aca="false">IFERROR((C3144-D3144)/C3144/'Project Inputs and Calcs'!$E$11,0)</f>
        <v>0.0220507862331977</v>
      </c>
    </row>
    <row r="3145" customFormat="false" ht="15" hidden="false" customHeight="false" outlineLevel="0" collapsed="false">
      <c r="A3145" s="0" t="n">
        <v>21</v>
      </c>
      <c r="B3145" s="0" t="n">
        <v>9600</v>
      </c>
      <c r="C3145" s="0" t="n">
        <v>10.128</v>
      </c>
      <c r="D3145" s="0" t="n">
        <v>3.454</v>
      </c>
      <c r="E3145" s="0" t="n">
        <f aca="false">IFERROR((C3145-D3145)/C3145/'Project Inputs and Calcs'!$E$11,0)</f>
        <v>0.0219655081621906</v>
      </c>
    </row>
    <row r="3146" customFormat="false" ht="15" hidden="false" customHeight="false" outlineLevel="0" collapsed="false">
      <c r="A3146" s="0" t="n">
        <v>21</v>
      </c>
      <c r="B3146" s="0" t="n">
        <v>9700</v>
      </c>
      <c r="C3146" s="0" t="n">
        <v>10.327</v>
      </c>
      <c r="D3146" s="0" t="n">
        <v>3.5485</v>
      </c>
      <c r="E3146" s="0" t="n">
        <f aca="false">IFERROR((C3146-D3146)/C3146/'Project Inputs and Calcs'!$E$11,0)</f>
        <v>0.0218795390723347</v>
      </c>
    </row>
    <row r="3147" customFormat="false" ht="15" hidden="false" customHeight="false" outlineLevel="0" collapsed="false">
      <c r="A3147" s="0" t="n">
        <v>21</v>
      </c>
      <c r="B3147" s="0" t="n">
        <v>9800</v>
      </c>
      <c r="C3147" s="0" t="n">
        <v>10.527</v>
      </c>
      <c r="D3147" s="0" t="n">
        <v>3.6443</v>
      </c>
      <c r="E3147" s="0" t="n">
        <f aca="false">IFERROR((C3147-D3147)/C3147/'Project Inputs and Calcs'!$E$11,0)</f>
        <v>0.0217938000696621</v>
      </c>
    </row>
    <row r="3148" customFormat="false" ht="15" hidden="false" customHeight="false" outlineLevel="0" collapsed="false">
      <c r="A3148" s="0" t="n">
        <v>21</v>
      </c>
      <c r="B3148" s="0" t="n">
        <v>9900</v>
      </c>
      <c r="C3148" s="0" t="n">
        <v>10.729</v>
      </c>
      <c r="D3148" s="0" t="n">
        <v>3.7414</v>
      </c>
      <c r="E3148" s="0" t="n">
        <f aca="false">IFERROR((C3148-D3148)/C3148/'Project Inputs and Calcs'!$E$11,0)</f>
        <v>0.0217093857768664</v>
      </c>
    </row>
    <row r="3149" customFormat="false" ht="15" hidden="false" customHeight="false" outlineLevel="0" collapsed="false">
      <c r="A3149" s="0" t="n">
        <v>21</v>
      </c>
      <c r="B3149" s="0" t="n">
        <v>10000</v>
      </c>
      <c r="C3149" s="0" t="n">
        <v>10.93</v>
      </c>
      <c r="D3149" s="0" t="n">
        <v>3.8398</v>
      </c>
      <c r="E3149" s="0" t="n">
        <f aca="false">IFERROR((C3149-D3149)/C3149/'Project Inputs and Calcs'!$E$11,0)</f>
        <v>0.0216230558096981</v>
      </c>
    </row>
    <row r="3150" customFormat="false" ht="15" hidden="false" customHeight="false" outlineLevel="0" collapsed="false">
      <c r="A3150" s="0" t="n">
        <v>21</v>
      </c>
      <c r="B3150" s="0" t="n">
        <v>10100</v>
      </c>
      <c r="C3150" s="0" t="n">
        <v>11.133</v>
      </c>
      <c r="D3150" s="0" t="n">
        <v>3.9394</v>
      </c>
      <c r="E3150" s="0" t="n">
        <f aca="false">IFERROR((C3150-D3150)/C3150/'Project Inputs and Calcs'!$E$11,0)</f>
        <v>0.0215383694122579</v>
      </c>
    </row>
    <row r="3151" customFormat="false" ht="15" hidden="false" customHeight="false" outlineLevel="0" collapsed="false">
      <c r="A3151" s="0" t="n">
        <v>21</v>
      </c>
      <c r="B3151" s="0" t="n">
        <v>10200</v>
      </c>
      <c r="C3151" s="0" t="n">
        <v>11.336</v>
      </c>
      <c r="D3151" s="0" t="n">
        <v>4.0403</v>
      </c>
      <c r="E3151" s="0" t="n">
        <f aca="false">IFERROR((C3151-D3151)/C3151/'Project Inputs and Calcs'!$E$11,0)</f>
        <v>0.0214528934368384</v>
      </c>
    </row>
    <row r="3152" customFormat="false" ht="15" hidden="false" customHeight="false" outlineLevel="0" collapsed="false">
      <c r="A3152" s="0" t="n">
        <v>21</v>
      </c>
      <c r="B3152" s="0" t="n">
        <v>10300</v>
      </c>
      <c r="C3152" s="0" t="n">
        <v>11.54</v>
      </c>
      <c r="D3152" s="0" t="n">
        <v>4.1426</v>
      </c>
      <c r="E3152" s="0" t="n">
        <f aca="false">IFERROR((C3152-D3152)/C3152/'Project Inputs and Calcs'!$E$11,0)</f>
        <v>0.021367417677643</v>
      </c>
    </row>
    <row r="3153" customFormat="false" ht="15" hidden="false" customHeight="false" outlineLevel="0" collapsed="false">
      <c r="A3153" s="0" t="n">
        <v>21</v>
      </c>
      <c r="B3153" s="0" t="n">
        <v>10400</v>
      </c>
      <c r="C3153" s="0" t="n">
        <v>11.744</v>
      </c>
      <c r="D3153" s="0" t="n">
        <v>4.2461</v>
      </c>
      <c r="E3153" s="0" t="n">
        <f aca="false">IFERROR((C3153-D3153)/C3153/'Project Inputs and Calcs'!$E$11,0)</f>
        <v>0.0212815054495913</v>
      </c>
    </row>
    <row r="3154" customFormat="false" ht="15" hidden="false" customHeight="false" outlineLevel="0" collapsed="false">
      <c r="A3154" s="0" t="n">
        <v>21</v>
      </c>
      <c r="B3154" s="0" t="n">
        <v>10500</v>
      </c>
      <c r="C3154" s="0" t="n">
        <v>11.949</v>
      </c>
      <c r="D3154" s="0" t="n">
        <v>4.3509</v>
      </c>
      <c r="E3154" s="0" t="n">
        <f aca="false">IFERROR((C3154-D3154)/C3154/'Project Inputs and Calcs'!$E$11,0)</f>
        <v>0.0211959159762323</v>
      </c>
    </row>
    <row r="3155" customFormat="false" ht="15" hidden="false" customHeight="false" outlineLevel="0" collapsed="false">
      <c r="A3155" s="0" t="n">
        <v>21</v>
      </c>
      <c r="B3155" s="0" t="n">
        <v>10600</v>
      </c>
      <c r="C3155" s="0" t="n">
        <v>12.155</v>
      </c>
      <c r="D3155" s="0" t="n">
        <v>4.4569</v>
      </c>
      <c r="E3155" s="0" t="n">
        <f aca="false">IFERROR((C3155-D3155)/C3155/'Project Inputs and Calcs'!$E$11,0)</f>
        <v>0.0211109282873989</v>
      </c>
    </row>
    <row r="3156" customFormat="false" ht="15" hidden="false" customHeight="false" outlineLevel="0" collapsed="false">
      <c r="A3156" s="0" t="n">
        <v>21</v>
      </c>
      <c r="B3156" s="0" t="n">
        <v>10700</v>
      </c>
      <c r="C3156" s="0" t="n">
        <v>12.361</v>
      </c>
      <c r="D3156" s="0" t="n">
        <v>4.5643</v>
      </c>
      <c r="E3156" s="0" t="n">
        <f aca="false">IFERROR((C3156-D3156)/C3156/'Project Inputs and Calcs'!$E$11,0)</f>
        <v>0.0210249979775099</v>
      </c>
    </row>
    <row r="3157" customFormat="false" ht="15" hidden="false" customHeight="false" outlineLevel="0" collapsed="false">
      <c r="A3157" s="0" t="n">
        <v>21</v>
      </c>
      <c r="B3157" s="0" t="n">
        <v>10800</v>
      </c>
      <c r="C3157" s="0" t="n">
        <v>12.568</v>
      </c>
      <c r="D3157" s="0" t="n">
        <v>4.6729</v>
      </c>
      <c r="E3157" s="0" t="n">
        <f aca="false">IFERROR((C3157-D3157)/C3157/'Project Inputs and Calcs'!$E$11,0)</f>
        <v>0.0209396880967537</v>
      </c>
    </row>
    <row r="3158" customFormat="false" ht="15" hidden="false" customHeight="false" outlineLevel="0" collapsed="false">
      <c r="A3158" s="0" t="n">
        <v>21</v>
      </c>
      <c r="B3158" s="0" t="n">
        <v>10900</v>
      </c>
      <c r="C3158" s="0" t="n">
        <v>12.775</v>
      </c>
      <c r="D3158" s="0" t="n">
        <v>4.7827</v>
      </c>
      <c r="E3158" s="0" t="n">
        <f aca="false">IFERROR((C3158-D3158)/C3158/'Project Inputs and Calcs'!$E$11,0)</f>
        <v>0.020854011741683</v>
      </c>
    </row>
    <row r="3159" customFormat="false" ht="15" hidden="false" customHeight="false" outlineLevel="0" collapsed="false">
      <c r="A3159" s="0" t="n">
        <v>21</v>
      </c>
      <c r="B3159" s="0" t="n">
        <v>11000</v>
      </c>
      <c r="C3159" s="0" t="n">
        <v>12.982</v>
      </c>
      <c r="D3159" s="0" t="n">
        <v>4.8938</v>
      </c>
      <c r="E3159" s="0" t="n">
        <f aca="false">IFERROR((C3159-D3159)/C3159/'Project Inputs and Calcs'!$E$11,0)</f>
        <v>0.0207677296769887</v>
      </c>
    </row>
    <row r="3160" customFormat="false" ht="15" hidden="false" customHeight="false" outlineLevel="0" collapsed="false">
      <c r="A3160" s="0" t="n">
        <v>21</v>
      </c>
      <c r="B3160" s="0" t="n">
        <v>11100</v>
      </c>
      <c r="C3160" s="0" t="n">
        <v>13.19</v>
      </c>
      <c r="D3160" s="0" t="n">
        <v>5.0062</v>
      </c>
      <c r="E3160" s="0" t="n">
        <f aca="false">IFERROR((C3160-D3160)/C3160/'Project Inputs and Calcs'!$E$11,0)</f>
        <v>0.0206818296689411</v>
      </c>
    </row>
    <row r="3161" customFormat="false" ht="15" hidden="false" customHeight="false" outlineLevel="0" collapsed="false">
      <c r="A3161" s="0" t="n">
        <v>21</v>
      </c>
      <c r="B3161" s="0" t="n">
        <v>11200</v>
      </c>
      <c r="C3161" s="0" t="n">
        <v>13.398</v>
      </c>
      <c r="D3161" s="0" t="n">
        <v>5.1198</v>
      </c>
      <c r="E3161" s="0" t="n">
        <f aca="false">IFERROR((C3161-D3161)/C3161/'Project Inputs and Calcs'!$E$11,0)</f>
        <v>0.0205956112852665</v>
      </c>
    </row>
    <row r="3162" customFormat="false" ht="15" hidden="false" customHeight="false" outlineLevel="0" collapsed="false">
      <c r="A3162" s="0" t="n">
        <v>21</v>
      </c>
      <c r="B3162" s="0" t="n">
        <v>11300</v>
      </c>
      <c r="C3162" s="0" t="n">
        <v>13.607</v>
      </c>
      <c r="D3162" s="0" t="n">
        <v>5.2347</v>
      </c>
      <c r="E3162" s="0" t="n">
        <f aca="false">IFERROR((C3162-D3162)/C3162/'Project Inputs and Calcs'!$E$11,0)</f>
        <v>0.0205097866294309</v>
      </c>
    </row>
    <row r="3163" customFormat="false" ht="15" hidden="false" customHeight="false" outlineLevel="0" collapsed="false">
      <c r="A3163" s="0" t="n">
        <v>21</v>
      </c>
      <c r="B3163" s="0" t="n">
        <v>11400</v>
      </c>
      <c r="C3163" s="0" t="n">
        <v>13.815</v>
      </c>
      <c r="D3163" s="0" t="n">
        <v>5.3508</v>
      </c>
      <c r="E3163" s="0" t="n">
        <f aca="false">IFERROR((C3163-D3163)/C3163/'Project Inputs and Calcs'!$E$11,0)</f>
        <v>0.0204227289178429</v>
      </c>
    </row>
    <row r="3164" customFormat="false" ht="15" hidden="false" customHeight="false" outlineLevel="0" collapsed="false">
      <c r="A3164" s="0" t="n">
        <v>21</v>
      </c>
      <c r="B3164" s="0" t="n">
        <v>11500</v>
      </c>
      <c r="C3164" s="0" t="n">
        <v>14.024</v>
      </c>
      <c r="D3164" s="0" t="n">
        <v>5.4681</v>
      </c>
      <c r="E3164" s="0" t="n">
        <f aca="false">IFERROR((C3164-D3164)/C3164/'Project Inputs and Calcs'!$E$11,0)</f>
        <v>0.0203363281992774</v>
      </c>
    </row>
    <row r="3165" customFormat="false" ht="15" hidden="false" customHeight="false" outlineLevel="0" collapsed="false">
      <c r="A3165" s="0" t="n">
        <v>21</v>
      </c>
      <c r="B3165" s="0" t="n">
        <v>11600</v>
      </c>
      <c r="C3165" s="0" t="n">
        <v>14.234</v>
      </c>
      <c r="D3165" s="0" t="n">
        <v>5.5868</v>
      </c>
      <c r="E3165" s="0" t="n">
        <f aca="false">IFERROR((C3165-D3165)/C3165/'Project Inputs and Calcs'!$E$11,0)</f>
        <v>0.020250105381481</v>
      </c>
    </row>
    <row r="3166" customFormat="false" ht="15" hidden="false" customHeight="false" outlineLevel="0" collapsed="false">
      <c r="A3166" s="0" t="n">
        <v>21</v>
      </c>
      <c r="B3166" s="0" t="n">
        <v>11700</v>
      </c>
      <c r="C3166" s="0" t="n">
        <v>14.443</v>
      </c>
      <c r="D3166" s="0" t="n">
        <v>5.7066</v>
      </c>
      <c r="E3166" s="0" t="n">
        <f aca="false">IFERROR((C3166-D3166)/C3166/'Project Inputs and Calcs'!$E$11,0)</f>
        <v>0.0201629393708602</v>
      </c>
    </row>
    <row r="3167" customFormat="false" ht="15" hidden="false" customHeight="false" outlineLevel="0" collapsed="false">
      <c r="A3167" s="0" t="n">
        <v>21</v>
      </c>
      <c r="B3167" s="0" t="n">
        <v>11800</v>
      </c>
      <c r="C3167" s="0" t="n">
        <v>14.653</v>
      </c>
      <c r="D3167" s="0" t="n">
        <v>5.8277</v>
      </c>
      <c r="E3167" s="0" t="n">
        <f aca="false">IFERROR((C3167-D3167)/C3167/'Project Inputs and Calcs'!$E$11,0)</f>
        <v>0.020076207375054</v>
      </c>
    </row>
    <row r="3168" customFormat="false" ht="15" hidden="false" customHeight="false" outlineLevel="0" collapsed="false">
      <c r="A3168" s="0" t="n">
        <v>21</v>
      </c>
      <c r="B3168" s="0" t="n">
        <v>11900</v>
      </c>
      <c r="C3168" s="0" t="n">
        <v>14.862</v>
      </c>
      <c r="D3168" s="0" t="n">
        <v>5.9501</v>
      </c>
      <c r="E3168" s="0" t="n">
        <f aca="false">IFERROR((C3168-D3168)/C3168/'Project Inputs and Calcs'!$E$11,0)</f>
        <v>0.0199881128605392</v>
      </c>
    </row>
    <row r="3169" customFormat="false" ht="15" hidden="false" customHeight="false" outlineLevel="0" collapsed="false">
      <c r="A3169" s="0" t="n">
        <v>21</v>
      </c>
      <c r="B3169" s="0" t="n">
        <v>12000</v>
      </c>
      <c r="C3169" s="0" t="n">
        <v>15.072</v>
      </c>
      <c r="D3169" s="0" t="n">
        <v>6.0736</v>
      </c>
      <c r="E3169" s="0" t="n">
        <f aca="false">IFERROR((C3169-D3169)/C3169/'Project Inputs and Calcs'!$E$11,0)</f>
        <v>0.0199009200283086</v>
      </c>
    </row>
    <row r="3170" customFormat="false" ht="15" hidden="false" customHeight="false" outlineLevel="0" collapsed="false">
      <c r="A3170" s="0" t="n">
        <v>21</v>
      </c>
      <c r="B3170" s="0" t="n">
        <v>12100</v>
      </c>
      <c r="C3170" s="0" t="n">
        <v>15.282</v>
      </c>
      <c r="D3170" s="0" t="n">
        <v>6.1984</v>
      </c>
      <c r="E3170" s="0" t="n">
        <f aca="false">IFERROR((C3170-D3170)/C3170/'Project Inputs and Calcs'!$E$11,0)</f>
        <v>0.0198132879640536</v>
      </c>
    </row>
    <row r="3171" customFormat="false" ht="15" hidden="false" customHeight="false" outlineLevel="0" collapsed="false">
      <c r="A3171" s="0" t="n">
        <v>21</v>
      </c>
      <c r="B3171" s="0" t="n">
        <v>12200</v>
      </c>
      <c r="C3171" s="0" t="n">
        <v>15.492</v>
      </c>
      <c r="D3171" s="0" t="n">
        <v>6.3244</v>
      </c>
      <c r="E3171" s="0" t="n">
        <f aca="false">IFERROR((C3171-D3171)/C3171/'Project Inputs and Calcs'!$E$11,0)</f>
        <v>0.019725449694466</v>
      </c>
    </row>
    <row r="3172" customFormat="false" ht="15" hidden="false" customHeight="false" outlineLevel="0" collapsed="false">
      <c r="A3172" s="0" t="n">
        <v>21</v>
      </c>
      <c r="B3172" s="0" t="n">
        <v>12300</v>
      </c>
      <c r="C3172" s="0" t="n">
        <v>15.702</v>
      </c>
      <c r="D3172" s="0" t="n">
        <v>6.4517</v>
      </c>
      <c r="E3172" s="0" t="n">
        <f aca="false">IFERROR((C3172-D3172)/C3172/'Project Inputs and Calcs'!$E$11,0)</f>
        <v>0.0196372012057912</v>
      </c>
    </row>
    <row r="3173" customFormat="false" ht="15" hidden="false" customHeight="false" outlineLevel="0" collapsed="false">
      <c r="A3173" s="0" t="n">
        <v>21</v>
      </c>
      <c r="B3173" s="0" t="n">
        <v>12400</v>
      </c>
      <c r="C3173" s="0" t="n">
        <v>15.911</v>
      </c>
      <c r="D3173" s="0" t="n">
        <v>6.5801</v>
      </c>
      <c r="E3173" s="0" t="n">
        <f aca="false">IFERROR((C3173-D3173)/C3173/'Project Inputs and Calcs'!$E$11,0)</f>
        <v>0.0195481113694928</v>
      </c>
    </row>
    <row r="3174" customFormat="false" ht="15" hidden="false" customHeight="false" outlineLevel="0" collapsed="false">
      <c r="A3174" s="0" t="n">
        <v>21</v>
      </c>
      <c r="B3174" s="0" t="n">
        <v>12500</v>
      </c>
      <c r="C3174" s="0" t="n">
        <v>16.121</v>
      </c>
      <c r="D3174" s="0" t="n">
        <v>6.7098</v>
      </c>
      <c r="E3174" s="0" t="n">
        <f aca="false">IFERROR((C3174-D3174)/C3174/'Project Inputs and Calcs'!$E$11,0)</f>
        <v>0.0194595041664082</v>
      </c>
    </row>
    <row r="3175" customFormat="false" ht="15" hidden="false" customHeight="false" outlineLevel="0" collapsed="false">
      <c r="A3175" s="0" t="n">
        <v>21</v>
      </c>
      <c r="B3175" s="0" t="n">
        <v>12600</v>
      </c>
      <c r="C3175" s="0" t="n">
        <v>16.331</v>
      </c>
      <c r="D3175" s="0" t="n">
        <v>6.8407</v>
      </c>
      <c r="E3175" s="0" t="n">
        <f aca="false">IFERROR((C3175-D3175)/C3175/'Project Inputs and Calcs'!$E$11,0)</f>
        <v>0.0193707264303064</v>
      </c>
    </row>
    <row r="3176" customFormat="false" ht="15" hidden="false" customHeight="false" outlineLevel="0" collapsed="false">
      <c r="A3176" s="0" t="n">
        <v>21</v>
      </c>
      <c r="B3176" s="0" t="n">
        <v>12700</v>
      </c>
      <c r="C3176" s="0" t="n">
        <v>16.54</v>
      </c>
      <c r="D3176" s="0" t="n">
        <v>6.9728</v>
      </c>
      <c r="E3176" s="0" t="n">
        <f aca="false">IFERROR((C3176-D3176)/C3176/'Project Inputs and Calcs'!$E$11,0)</f>
        <v>0.0192809351068118</v>
      </c>
    </row>
    <row r="3177" customFormat="false" ht="15" hidden="false" customHeight="false" outlineLevel="0" collapsed="false">
      <c r="A3177" s="0" t="n">
        <v>21</v>
      </c>
      <c r="B3177" s="0" t="n">
        <v>12800</v>
      </c>
      <c r="C3177" s="0" t="n">
        <v>16.749</v>
      </c>
      <c r="D3177" s="0" t="n">
        <v>7.1061</v>
      </c>
      <c r="E3177" s="0" t="n">
        <f aca="false">IFERROR((C3177-D3177)/C3177/'Project Inputs and Calcs'!$E$11,0)</f>
        <v>0.0191909964774016</v>
      </c>
    </row>
    <row r="3178" customFormat="false" ht="15" hidden="false" customHeight="false" outlineLevel="0" collapsed="false">
      <c r="A3178" s="0" t="n">
        <v>21</v>
      </c>
      <c r="B3178" s="0" t="n">
        <v>12900</v>
      </c>
      <c r="C3178" s="0" t="n">
        <v>16.958</v>
      </c>
      <c r="D3178" s="0" t="n">
        <v>7.2407</v>
      </c>
      <c r="E3178" s="0" t="n">
        <f aca="false">IFERROR((C3178-D3178)/C3178/'Project Inputs and Calcs'!$E$11,0)</f>
        <v>0.0191007194244604</v>
      </c>
    </row>
    <row r="3179" customFormat="false" ht="15" hidden="false" customHeight="false" outlineLevel="0" collapsed="false">
      <c r="A3179" s="0" t="n">
        <v>21</v>
      </c>
      <c r="B3179" s="0" t="n">
        <v>13000</v>
      </c>
      <c r="C3179" s="0" t="n">
        <v>17.166</v>
      </c>
      <c r="D3179" s="0" t="n">
        <v>7.3764</v>
      </c>
      <c r="E3179" s="0" t="n">
        <f aca="false">IFERROR((C3179-D3179)/C3179/'Project Inputs and Calcs'!$E$11,0)</f>
        <v>0.0190096702784574</v>
      </c>
    </row>
    <row r="3180" customFormat="false" ht="15" hidden="false" customHeight="false" outlineLevel="0" collapsed="false">
      <c r="A3180" s="0" t="n">
        <v>21</v>
      </c>
      <c r="B3180" s="0" t="n">
        <v>13100</v>
      </c>
      <c r="C3180" s="0" t="n">
        <v>17.375</v>
      </c>
      <c r="D3180" s="0" t="n">
        <v>7.5132</v>
      </c>
      <c r="E3180" s="0" t="n">
        <f aca="false">IFERROR((C3180-D3180)/C3180/'Project Inputs and Calcs'!$E$11,0)</f>
        <v>0.018919520383693</v>
      </c>
    </row>
    <row r="3181" customFormat="false" ht="15" hidden="false" customHeight="false" outlineLevel="0" collapsed="false">
      <c r="A3181" s="0" t="n">
        <v>21</v>
      </c>
      <c r="B3181" s="0" t="n">
        <v>13200</v>
      </c>
      <c r="C3181" s="0" t="n">
        <v>17.583</v>
      </c>
      <c r="D3181" s="0" t="n">
        <v>7.6515</v>
      </c>
      <c r="E3181" s="0" t="n">
        <f aca="false">IFERROR((C3181-D3181)/C3181/'Project Inputs and Calcs'!$E$11,0)</f>
        <v>0.0188278450776318</v>
      </c>
    </row>
    <row r="3182" customFormat="false" ht="15" hidden="false" customHeight="false" outlineLevel="0" collapsed="false">
      <c r="A3182" s="0" t="n">
        <v>21</v>
      </c>
      <c r="B3182" s="0" t="n">
        <v>13300</v>
      </c>
      <c r="C3182" s="0" t="n">
        <v>17.79</v>
      </c>
      <c r="D3182" s="0" t="n">
        <v>7.7908</v>
      </c>
      <c r="E3182" s="0" t="n">
        <f aca="false">IFERROR((C3182-D3182)/C3182/'Project Inputs and Calcs'!$E$11,0)</f>
        <v>0.0187356192617575</v>
      </c>
    </row>
    <row r="3183" customFormat="false" ht="15" hidden="false" customHeight="false" outlineLevel="0" collapsed="false">
      <c r="A3183" s="0" t="n">
        <v>21</v>
      </c>
      <c r="B3183" s="0" t="n">
        <v>13400</v>
      </c>
      <c r="C3183" s="0" t="n">
        <v>17.997</v>
      </c>
      <c r="D3183" s="0" t="n">
        <v>7.9312</v>
      </c>
      <c r="E3183" s="0" t="n">
        <f aca="false">IFERROR((C3183-D3183)/C3183/'Project Inputs and Calcs'!$E$11,0)</f>
        <v>0.0186434776166398</v>
      </c>
    </row>
    <row r="3184" customFormat="false" ht="15" hidden="false" customHeight="false" outlineLevel="0" collapsed="false">
      <c r="A3184" s="0" t="n">
        <v>21</v>
      </c>
      <c r="B3184" s="0" t="n">
        <v>13500</v>
      </c>
      <c r="C3184" s="0" t="n">
        <v>18.204</v>
      </c>
      <c r="D3184" s="0" t="n">
        <v>8.073</v>
      </c>
      <c r="E3184" s="0" t="n">
        <f aca="false">IFERROR((C3184-D3184)/C3184/'Project Inputs and Calcs'!$E$11,0)</f>
        <v>0.0185508679411118</v>
      </c>
    </row>
    <row r="3185" customFormat="false" ht="15" hidden="false" customHeight="false" outlineLevel="0" collapsed="false">
      <c r="A3185" s="0" t="n">
        <v>21</v>
      </c>
      <c r="B3185" s="0" t="n">
        <v>13600</v>
      </c>
      <c r="C3185" s="0" t="n">
        <v>18.41</v>
      </c>
      <c r="D3185" s="0" t="n">
        <v>8.2159</v>
      </c>
      <c r="E3185" s="0" t="n">
        <f aca="false">IFERROR((C3185-D3185)/C3185/'Project Inputs and Calcs'!$E$11,0)</f>
        <v>0.0184575411913815</v>
      </c>
    </row>
    <row r="3186" customFormat="false" ht="15" hidden="false" customHeight="false" outlineLevel="0" collapsed="false">
      <c r="A3186" s="0" t="n">
        <v>21</v>
      </c>
      <c r="B3186" s="0" t="n">
        <v>13700</v>
      </c>
      <c r="C3186" s="0" t="n">
        <v>18.615</v>
      </c>
      <c r="D3186" s="0" t="n">
        <v>8.36</v>
      </c>
      <c r="E3186" s="0" t="n">
        <f aca="false">IFERROR((C3186-D3186)/C3186/'Project Inputs and Calcs'!$E$11,0)</f>
        <v>0.0183633270659862</v>
      </c>
    </row>
    <row r="3187" customFormat="false" ht="15" hidden="false" customHeight="false" outlineLevel="0" collapsed="false">
      <c r="A3187" s="0" t="n">
        <v>21</v>
      </c>
      <c r="B3187" s="0" t="n">
        <v>13800</v>
      </c>
      <c r="C3187" s="0" t="n">
        <v>18.82</v>
      </c>
      <c r="D3187" s="0" t="n">
        <v>8.5054</v>
      </c>
      <c r="E3187" s="0" t="n">
        <f aca="false">IFERROR((C3187-D3187)/C3187/'Project Inputs and Calcs'!$E$11,0)</f>
        <v>0.018268862911796</v>
      </c>
    </row>
    <row r="3188" customFormat="false" ht="15" hidden="false" customHeight="false" outlineLevel="0" collapsed="false">
      <c r="A3188" s="0" t="n">
        <v>21</v>
      </c>
      <c r="B3188" s="0" t="n">
        <v>13900</v>
      </c>
      <c r="C3188" s="0" t="n">
        <v>19.024</v>
      </c>
      <c r="D3188" s="0" t="n">
        <v>8.6518</v>
      </c>
      <c r="E3188" s="0" t="n">
        <f aca="false">IFERROR((C3188-D3188)/C3188/'Project Inputs and Calcs'!$E$11,0)</f>
        <v>0.0181738856181665</v>
      </c>
    </row>
    <row r="3189" customFormat="false" ht="15" hidden="false" customHeight="false" outlineLevel="0" collapsed="false">
      <c r="A3189" s="0" t="n">
        <v>21</v>
      </c>
      <c r="B3189" s="0" t="n">
        <v>14000</v>
      </c>
      <c r="C3189" s="0" t="n">
        <v>19.228</v>
      </c>
      <c r="D3189" s="0" t="n">
        <v>8.7995</v>
      </c>
      <c r="E3189" s="0" t="n">
        <f aca="false">IFERROR((C3189-D3189)/C3189/'Project Inputs and Calcs'!$E$11,0)</f>
        <v>0.018078669995146</v>
      </c>
    </row>
    <row r="3190" customFormat="false" ht="15" hidden="false" customHeight="false" outlineLevel="0" collapsed="false">
      <c r="A3190" s="0" t="n">
        <v>21</v>
      </c>
      <c r="B3190" s="0" t="n">
        <v>14100</v>
      </c>
      <c r="C3190" s="0" t="n">
        <v>19.431</v>
      </c>
      <c r="D3190" s="0" t="n">
        <v>8.9484</v>
      </c>
      <c r="E3190" s="0" t="n">
        <f aca="false">IFERROR((C3190-D3190)/C3190/'Project Inputs and Calcs'!$E$11,0)</f>
        <v>0.017982605115537</v>
      </c>
    </row>
    <row r="3191" customFormat="false" ht="15" hidden="false" customHeight="false" outlineLevel="0" collapsed="false">
      <c r="A3191" s="0" t="n">
        <v>21</v>
      </c>
      <c r="B3191" s="0" t="n">
        <v>14200</v>
      </c>
      <c r="C3191" s="0" t="n">
        <v>19.633</v>
      </c>
      <c r="D3191" s="0" t="n">
        <v>9.0985</v>
      </c>
      <c r="E3191" s="0" t="n">
        <f aca="false">IFERROR((C3191-D3191)/C3191/'Project Inputs and Calcs'!$E$11,0)</f>
        <v>0.0178857026435084</v>
      </c>
    </row>
    <row r="3192" customFormat="false" ht="15" hidden="false" customHeight="false" outlineLevel="0" collapsed="false">
      <c r="A3192" s="0" t="n">
        <v>21</v>
      </c>
      <c r="B3192" s="0" t="n">
        <v>14300</v>
      </c>
      <c r="C3192" s="0" t="n">
        <v>19.834</v>
      </c>
      <c r="D3192" s="0" t="n">
        <v>9.2496</v>
      </c>
      <c r="E3192" s="0" t="n">
        <f aca="false">IFERROR((C3192-D3192)/C3192/'Project Inputs and Calcs'!$E$11,0)</f>
        <v>0.0177883096366509</v>
      </c>
    </row>
    <row r="3193" customFormat="false" ht="15" hidden="false" customHeight="false" outlineLevel="0" collapsed="false">
      <c r="A3193" s="0" t="n">
        <v>21</v>
      </c>
      <c r="B3193" s="0" t="n">
        <v>14400</v>
      </c>
      <c r="C3193" s="0" t="n">
        <v>20.034</v>
      </c>
      <c r="D3193" s="0" t="n">
        <v>9.4021</v>
      </c>
      <c r="E3193" s="0" t="n">
        <f aca="false">IFERROR((C3193-D3193)/C3193/'Project Inputs and Calcs'!$E$11,0)</f>
        <v>0.0176897607400752</v>
      </c>
    </row>
    <row r="3194" customFormat="false" ht="15" hidden="false" customHeight="false" outlineLevel="0" collapsed="false">
      <c r="A3194" s="0" t="n">
        <v>21</v>
      </c>
      <c r="B3194" s="0" t="n">
        <v>14500</v>
      </c>
      <c r="C3194" s="0" t="n">
        <v>20.234</v>
      </c>
      <c r="D3194" s="0" t="n">
        <v>9.5557</v>
      </c>
      <c r="E3194" s="0" t="n">
        <f aca="false">IFERROR((C3194-D3194)/C3194/'Project Inputs and Calcs'!$E$11,0)</f>
        <v>0.0175913478962802</v>
      </c>
    </row>
    <row r="3195" customFormat="false" ht="15" hidden="false" customHeight="false" outlineLevel="0" collapsed="false">
      <c r="A3195" s="0" t="n">
        <v>21</v>
      </c>
      <c r="B3195" s="0" t="n">
        <v>14600</v>
      </c>
      <c r="C3195" s="0" t="n">
        <v>20.432</v>
      </c>
      <c r="D3195" s="0" t="n">
        <v>9.7105</v>
      </c>
      <c r="E3195" s="0" t="n">
        <f aca="false">IFERROR((C3195-D3195)/C3195/'Project Inputs and Calcs'!$E$11,0)</f>
        <v>0.0174913534325241</v>
      </c>
    </row>
    <row r="3196" customFormat="false" ht="15" hidden="false" customHeight="false" outlineLevel="0" collapsed="false">
      <c r="A3196" s="0" t="n">
        <v>21</v>
      </c>
      <c r="B3196" s="0" t="n">
        <v>14700</v>
      </c>
      <c r="C3196" s="0" t="n">
        <v>20.629</v>
      </c>
      <c r="D3196" s="0" t="n">
        <v>9.8664</v>
      </c>
      <c r="E3196" s="0" t="n">
        <f aca="false">IFERROR((C3196-D3196)/C3196/'Project Inputs and Calcs'!$E$11,0)</f>
        <v>0.0173907282628016</v>
      </c>
    </row>
    <row r="3197" customFormat="false" ht="15" hidden="false" customHeight="false" outlineLevel="0" collapsed="false">
      <c r="A3197" s="0" t="n">
        <v>21</v>
      </c>
      <c r="B3197" s="0" t="n">
        <v>14800</v>
      </c>
      <c r="C3197" s="0" t="n">
        <v>20.826</v>
      </c>
      <c r="D3197" s="0" t="n">
        <v>10.024</v>
      </c>
      <c r="E3197" s="0" t="n">
        <f aca="false">IFERROR((C3197-D3197)/C3197/'Project Inputs and Calcs'!$E$11,0)</f>
        <v>0.0172892858286117</v>
      </c>
    </row>
    <row r="3198" customFormat="false" ht="15" hidden="false" customHeight="false" outlineLevel="0" collapsed="false">
      <c r="A3198" s="0" t="n">
        <v>21</v>
      </c>
      <c r="B3198" s="0" t="n">
        <v>14900</v>
      </c>
      <c r="C3198" s="0" t="n">
        <v>21.021</v>
      </c>
      <c r="D3198" s="0" t="n">
        <v>10.182</v>
      </c>
      <c r="E3198" s="0" t="n">
        <f aca="false">IFERROR((C3198-D3198)/C3198/'Project Inputs and Calcs'!$E$11,0)</f>
        <v>0.0171875743304315</v>
      </c>
    </row>
    <row r="3199" customFormat="false" ht="15" hidden="false" customHeight="false" outlineLevel="0" collapsed="false">
      <c r="A3199" s="0" t="n">
        <v>21</v>
      </c>
      <c r="B3199" s="0" t="n">
        <v>15000</v>
      </c>
      <c r="C3199" s="0" t="n">
        <v>21.215</v>
      </c>
      <c r="D3199" s="0" t="n">
        <v>10.341</v>
      </c>
      <c r="E3199" s="0" t="n">
        <f aca="false">IFERROR((C3199-D3199)/C3199/'Project Inputs and Calcs'!$E$11,0)</f>
        <v>0.0170853955534606</v>
      </c>
    </row>
    <row r="3200" customFormat="false" ht="15" hidden="false" customHeight="false" outlineLevel="0" collapsed="false">
      <c r="A3200" s="0" t="n">
        <v>21</v>
      </c>
      <c r="B3200" s="0" t="n">
        <v>15100</v>
      </c>
      <c r="C3200" s="0" t="n">
        <v>21.408</v>
      </c>
      <c r="D3200" s="0" t="n">
        <v>10.502</v>
      </c>
      <c r="E3200" s="0" t="n">
        <f aca="false">IFERROR((C3200-D3200)/C3200/'Project Inputs and Calcs'!$E$11,0)</f>
        <v>0.0169811908320877</v>
      </c>
    </row>
    <row r="3201" customFormat="false" ht="15" hidden="false" customHeight="false" outlineLevel="0" collapsed="false">
      <c r="A3201" s="0" t="n">
        <v>21</v>
      </c>
      <c r="B3201" s="0" t="n">
        <v>15200</v>
      </c>
      <c r="C3201" s="0" t="n">
        <v>21.599</v>
      </c>
      <c r="D3201" s="0" t="n">
        <v>10.664</v>
      </c>
      <c r="E3201" s="0" t="n">
        <f aca="false">IFERROR((C3201-D3201)/C3201/'Project Inputs and Calcs'!$E$11,0)</f>
        <v>0.0168757812861707</v>
      </c>
    </row>
    <row r="3202" customFormat="false" ht="15" hidden="false" customHeight="false" outlineLevel="0" collapsed="false">
      <c r="A3202" s="0" t="n">
        <v>21</v>
      </c>
      <c r="B3202" s="0" t="n">
        <v>15300</v>
      </c>
      <c r="C3202" s="0" t="n">
        <v>21.789</v>
      </c>
      <c r="D3202" s="0" t="n">
        <v>10.827</v>
      </c>
      <c r="E3202" s="0" t="n">
        <f aca="false">IFERROR((C3202-D3202)/C3202/'Project Inputs and Calcs'!$E$11,0)</f>
        <v>0.0167699297810822</v>
      </c>
    </row>
    <row r="3203" customFormat="false" ht="15" hidden="false" customHeight="false" outlineLevel="0" collapsed="false">
      <c r="A3203" s="0" t="n">
        <v>21</v>
      </c>
      <c r="B3203" s="0" t="n">
        <v>15400</v>
      </c>
      <c r="C3203" s="0" t="n">
        <v>21.978</v>
      </c>
      <c r="D3203" s="0" t="n">
        <v>10.991</v>
      </c>
      <c r="E3203" s="0" t="n">
        <f aca="false">IFERROR((C3203-D3203)/C3203/'Project Inputs and Calcs'!$E$11,0)</f>
        <v>0.0166636333303</v>
      </c>
    </row>
    <row r="3204" customFormat="false" ht="15" hidden="false" customHeight="false" outlineLevel="0" collapsed="false">
      <c r="A3204" s="0" t="n">
        <v>21</v>
      </c>
      <c r="B3204" s="0" t="n">
        <v>15500</v>
      </c>
      <c r="C3204" s="0" t="n">
        <v>22.165</v>
      </c>
      <c r="D3204" s="0" t="n">
        <v>11.156</v>
      </c>
      <c r="E3204" s="0" t="n">
        <f aca="false">IFERROR((C3204-D3204)/C3204/'Project Inputs and Calcs'!$E$11,0)</f>
        <v>0.016556132040003</v>
      </c>
    </row>
    <row r="3205" customFormat="false" ht="15" hidden="false" customHeight="false" outlineLevel="0" collapsed="false">
      <c r="A3205" s="0" t="n">
        <v>21</v>
      </c>
      <c r="B3205" s="0" t="n">
        <v>15600</v>
      </c>
      <c r="C3205" s="0" t="n">
        <v>22.351</v>
      </c>
      <c r="D3205" s="0" t="n">
        <v>11.323</v>
      </c>
      <c r="E3205" s="0" t="n">
        <f aca="false">IFERROR((C3205-D3205)/C3205/'Project Inputs and Calcs'!$E$11,0)</f>
        <v>0.0164466914232025</v>
      </c>
    </row>
    <row r="3206" customFormat="false" ht="15" hidden="false" customHeight="false" outlineLevel="0" collapsed="false">
      <c r="A3206" s="0" t="n">
        <v>21</v>
      </c>
      <c r="B3206" s="0" t="n">
        <v>15700</v>
      </c>
      <c r="C3206" s="0" t="n">
        <v>22.535</v>
      </c>
      <c r="D3206" s="0" t="n">
        <v>11.491</v>
      </c>
      <c r="E3206" s="0" t="n">
        <f aca="false">IFERROR((C3206-D3206)/C3206/'Project Inputs and Calcs'!$E$11,0)</f>
        <v>0.0163360698173212</v>
      </c>
    </row>
    <row r="3207" customFormat="false" ht="15" hidden="false" customHeight="false" outlineLevel="0" collapsed="false">
      <c r="A3207" s="0" t="n">
        <v>21</v>
      </c>
      <c r="B3207" s="0" t="n">
        <v>15800</v>
      </c>
      <c r="C3207" s="0" t="n">
        <v>22.718</v>
      </c>
      <c r="D3207" s="0" t="n">
        <v>11.659</v>
      </c>
      <c r="E3207" s="0" t="n">
        <f aca="false">IFERROR((C3207-D3207)/C3207/'Project Inputs and Calcs'!$E$11,0)</f>
        <v>0.0162264870733926</v>
      </c>
    </row>
    <row r="3208" customFormat="false" ht="15" hidden="false" customHeight="false" outlineLevel="0" collapsed="false">
      <c r="A3208" s="0" t="n">
        <v>21</v>
      </c>
      <c r="B3208" s="0" t="n">
        <v>15900</v>
      </c>
      <c r="C3208" s="0" t="n">
        <v>22.899</v>
      </c>
      <c r="D3208" s="0" t="n">
        <v>11.83</v>
      </c>
      <c r="E3208" s="0" t="n">
        <f aca="false">IFERROR((C3208-D3208)/C3208/'Project Inputs and Calcs'!$E$11,0)</f>
        <v>0.0161127851288994</v>
      </c>
    </row>
    <row r="3209" customFormat="false" ht="15" hidden="false" customHeight="false" outlineLevel="0" collapsed="false">
      <c r="A3209" s="0" t="n">
        <v>21</v>
      </c>
      <c r="B3209" s="0" t="n">
        <v>16000</v>
      </c>
      <c r="C3209" s="0" t="n">
        <v>23.078</v>
      </c>
      <c r="D3209" s="0" t="n">
        <v>12.001</v>
      </c>
      <c r="E3209" s="0" t="n">
        <f aca="false">IFERROR((C3209-D3209)/C3209/'Project Inputs and Calcs'!$E$11,0)</f>
        <v>0.0159993644741023</v>
      </c>
    </row>
    <row r="3210" customFormat="false" ht="15" hidden="false" customHeight="false" outlineLevel="0" collapsed="false">
      <c r="A3210" s="0" t="n">
        <v>21</v>
      </c>
      <c r="B3210" s="0" t="n">
        <v>16100</v>
      </c>
      <c r="C3210" s="0" t="n">
        <v>23.255</v>
      </c>
      <c r="D3210" s="0" t="n">
        <v>12.173</v>
      </c>
      <c r="E3210" s="0" t="n">
        <f aca="false">IFERROR((C3210-D3210)/C3210/'Project Inputs and Calcs'!$E$11,0)</f>
        <v>0.0158847559664588</v>
      </c>
    </row>
    <row r="3211" customFormat="false" ht="15" hidden="false" customHeight="false" outlineLevel="0" collapsed="false">
      <c r="A3211" s="0" t="n">
        <v>21</v>
      </c>
      <c r="B3211" s="0" t="n">
        <v>16200</v>
      </c>
      <c r="C3211" s="0" t="n">
        <v>23.431</v>
      </c>
      <c r="D3211" s="0" t="n">
        <v>12.347</v>
      </c>
      <c r="E3211" s="0" t="n">
        <f aca="false">IFERROR((C3211-D3211)/C3211/'Project Inputs and Calcs'!$E$11,0)</f>
        <v>0.0157682841819242</v>
      </c>
    </row>
    <row r="3212" customFormat="false" ht="15" hidden="false" customHeight="false" outlineLevel="0" collapsed="false">
      <c r="A3212" s="0" t="n">
        <v>21</v>
      </c>
      <c r="B3212" s="0" t="n">
        <v>16300</v>
      </c>
      <c r="C3212" s="0" t="n">
        <v>23.604</v>
      </c>
      <c r="D3212" s="0" t="n">
        <v>12.522</v>
      </c>
      <c r="E3212" s="0" t="n">
        <f aca="false">IFERROR((C3212-D3212)/C3212/'Project Inputs and Calcs'!$E$11,0)</f>
        <v>0.0156498898491781</v>
      </c>
    </row>
    <row r="3213" customFormat="false" ht="15" hidden="false" customHeight="false" outlineLevel="0" collapsed="false">
      <c r="A3213" s="0" t="n">
        <v>21</v>
      </c>
      <c r="B3213" s="0" t="n">
        <v>16400</v>
      </c>
      <c r="C3213" s="0" t="n">
        <v>23.776</v>
      </c>
      <c r="D3213" s="0" t="n">
        <v>12.698</v>
      </c>
      <c r="E3213" s="0" t="n">
        <f aca="false">IFERROR((C3213-D3213)/C3213/'Project Inputs and Calcs'!$E$11,0)</f>
        <v>0.0155310677433827</v>
      </c>
    </row>
    <row r="3214" customFormat="false" ht="15" hidden="false" customHeight="false" outlineLevel="0" collapsed="false">
      <c r="A3214" s="0" t="n">
        <v>21</v>
      </c>
      <c r="B3214" s="0" t="n">
        <v>16500</v>
      </c>
      <c r="C3214" s="0" t="n">
        <v>23.944</v>
      </c>
      <c r="D3214" s="0" t="n">
        <v>12.875</v>
      </c>
      <c r="E3214" s="0" t="n">
        <f aca="false">IFERROR((C3214-D3214)/C3214/'Project Inputs and Calcs'!$E$11,0)</f>
        <v>0.0154095667669005</v>
      </c>
    </row>
    <row r="3215" customFormat="false" ht="15" hidden="false" customHeight="false" outlineLevel="0" collapsed="false">
      <c r="A3215" s="0" t="n">
        <v>21</v>
      </c>
      <c r="B3215" s="0" t="n">
        <v>16600</v>
      </c>
      <c r="C3215" s="0" t="n">
        <v>24.112</v>
      </c>
      <c r="D3215" s="0" t="n">
        <v>13.053</v>
      </c>
      <c r="E3215" s="0" t="n">
        <f aca="false">IFERROR((C3215-D3215)/C3215/'Project Inputs and Calcs'!$E$11,0)</f>
        <v>0.0152883764653838</v>
      </c>
    </row>
    <row r="3216" customFormat="false" ht="15" hidden="false" customHeight="false" outlineLevel="0" collapsed="false">
      <c r="A3216" s="0" t="n">
        <v>21</v>
      </c>
      <c r="B3216" s="0" t="n">
        <v>16700</v>
      </c>
      <c r="C3216" s="0" t="n">
        <v>24.276</v>
      </c>
      <c r="D3216" s="0" t="n">
        <v>13.233</v>
      </c>
      <c r="E3216" s="0" t="n">
        <f aca="false">IFERROR((C3216-D3216)/C3216/'Project Inputs and Calcs'!$E$11,0)</f>
        <v>0.0151631240731587</v>
      </c>
    </row>
    <row r="3217" customFormat="false" ht="15" hidden="false" customHeight="false" outlineLevel="0" collapsed="false">
      <c r="A3217" s="0" t="n">
        <v>21</v>
      </c>
      <c r="B3217" s="0" t="n">
        <v>16800</v>
      </c>
      <c r="C3217" s="0" t="n">
        <v>24.438</v>
      </c>
      <c r="D3217" s="0" t="n">
        <v>13.414</v>
      </c>
      <c r="E3217" s="0" t="n">
        <f aca="false">IFERROR((C3217-D3217)/C3217/'Project Inputs and Calcs'!$E$11,0)</f>
        <v>0.0150366914913932</v>
      </c>
    </row>
    <row r="3218" customFormat="false" ht="15" hidden="false" customHeight="false" outlineLevel="0" collapsed="false">
      <c r="A3218" s="0" t="n">
        <v>21</v>
      </c>
      <c r="B3218" s="0" t="n">
        <v>16900</v>
      </c>
      <c r="C3218" s="0" t="n">
        <v>24.598</v>
      </c>
      <c r="D3218" s="0" t="n">
        <v>13.596</v>
      </c>
      <c r="E3218" s="0" t="n">
        <f aca="false">IFERROR((C3218-D3218)/C3218/'Project Inputs and Calcs'!$E$11,0)</f>
        <v>0.0149090711982004</v>
      </c>
    </row>
    <row r="3219" customFormat="false" ht="15" hidden="false" customHeight="false" outlineLevel="0" collapsed="false">
      <c r="A3219" s="0" t="n">
        <v>21</v>
      </c>
      <c r="B3219" s="0" t="n">
        <v>17000</v>
      </c>
      <c r="C3219" s="0" t="n">
        <v>24.754</v>
      </c>
      <c r="D3219" s="0" t="n">
        <v>13.78</v>
      </c>
      <c r="E3219" s="0" t="n">
        <f aca="false">IFERROR((C3219-D3219)/C3219/'Project Inputs and Calcs'!$E$11,0)</f>
        <v>0.0147774097115618</v>
      </c>
    </row>
    <row r="3220" customFormat="false" ht="15" hidden="false" customHeight="false" outlineLevel="0" collapsed="false">
      <c r="A3220" s="0" t="n">
        <v>21</v>
      </c>
      <c r="B3220" s="0" t="n">
        <v>17100</v>
      </c>
      <c r="C3220" s="0" t="n">
        <v>24.91</v>
      </c>
      <c r="D3220" s="0" t="n">
        <v>13.964</v>
      </c>
      <c r="E3220" s="0" t="n">
        <f aca="false">IFERROR((C3220-D3220)/C3220/'Project Inputs and Calcs'!$E$11,0)</f>
        <v>0.0146473972969356</v>
      </c>
    </row>
    <row r="3221" customFormat="false" ht="15" hidden="false" customHeight="false" outlineLevel="0" collapsed="false">
      <c r="A3221" s="0" t="n">
        <v>21</v>
      </c>
      <c r="B3221" s="0" t="n">
        <v>17200</v>
      </c>
      <c r="C3221" s="0" t="n">
        <v>25.06</v>
      </c>
      <c r="D3221" s="0" t="n">
        <v>14.15</v>
      </c>
      <c r="E3221" s="0" t="n">
        <f aca="false">IFERROR((C3221-D3221)/C3221/'Project Inputs and Calcs'!$E$11,0)</f>
        <v>0.014511838254855</v>
      </c>
    </row>
    <row r="3222" customFormat="false" ht="15" hidden="false" customHeight="false" outlineLevel="0" collapsed="false">
      <c r="A3222" s="0" t="n">
        <v>21</v>
      </c>
      <c r="B3222" s="0" t="n">
        <v>17300</v>
      </c>
      <c r="C3222" s="0" t="n">
        <v>25.21</v>
      </c>
      <c r="D3222" s="0" t="n">
        <v>14.337</v>
      </c>
      <c r="E3222" s="0" t="n">
        <f aca="false">IFERROR((C3222-D3222)/C3222/'Project Inputs and Calcs'!$E$11,0)</f>
        <v>0.0143765701441227</v>
      </c>
    </row>
    <row r="3223" customFormat="false" ht="15" hidden="false" customHeight="false" outlineLevel="0" collapsed="false">
      <c r="A3223" s="0" t="n">
        <v>21</v>
      </c>
      <c r="B3223" s="0" t="n">
        <v>17400</v>
      </c>
      <c r="C3223" s="0" t="n">
        <v>25.354</v>
      </c>
      <c r="D3223" s="0" t="n">
        <v>14.526</v>
      </c>
      <c r="E3223" s="0" t="n">
        <f aca="false">IFERROR((C3223-D3223)/C3223/'Project Inputs and Calcs'!$E$11,0)</f>
        <v>0.0142357550419395</v>
      </c>
    </row>
    <row r="3224" customFormat="false" ht="15" hidden="false" customHeight="false" outlineLevel="0" collapsed="false">
      <c r="A3224" s="0" t="n">
        <v>21</v>
      </c>
      <c r="B3224" s="0" t="n">
        <v>17500</v>
      </c>
      <c r="C3224" s="0" t="n">
        <v>25.497</v>
      </c>
      <c r="D3224" s="0" t="n">
        <v>14.715</v>
      </c>
      <c r="E3224" s="0" t="n">
        <f aca="false">IFERROR((C3224-D3224)/C3224/'Project Inputs and Calcs'!$E$11,0)</f>
        <v>0.014095775973644</v>
      </c>
    </row>
    <row r="3225" customFormat="false" ht="15" hidden="false" customHeight="false" outlineLevel="0" collapsed="false">
      <c r="A3225" s="0" t="n">
        <v>21</v>
      </c>
      <c r="B3225" s="0" t="n">
        <v>17600</v>
      </c>
      <c r="C3225" s="0" t="n">
        <v>25.637</v>
      </c>
      <c r="D3225" s="0" t="n">
        <v>14.906</v>
      </c>
      <c r="E3225" s="0" t="n">
        <f aca="false">IFERROR((C3225-D3225)/C3225/'Project Inputs and Calcs'!$E$11,0)</f>
        <v>0.0139524905410149</v>
      </c>
    </row>
    <row r="3226" customFormat="false" ht="15" hidden="false" customHeight="false" outlineLevel="0" collapsed="false">
      <c r="A3226" s="0" t="n">
        <v>21</v>
      </c>
      <c r="B3226" s="0" t="n">
        <v>17700</v>
      </c>
      <c r="C3226" s="0" t="n">
        <v>25.771</v>
      </c>
      <c r="D3226" s="0" t="n">
        <v>15.099</v>
      </c>
      <c r="E3226" s="0" t="n">
        <f aca="false">IFERROR((C3226-D3226)/C3226/'Project Inputs and Calcs'!$E$11,0)</f>
        <v>0.0138036294025584</v>
      </c>
    </row>
    <row r="3227" customFormat="false" ht="15" hidden="false" customHeight="false" outlineLevel="0" collapsed="false">
      <c r="A3227" s="0" t="n">
        <v>21</v>
      </c>
      <c r="B3227" s="0" t="n">
        <v>17800</v>
      </c>
      <c r="C3227" s="0" t="n">
        <v>25.906</v>
      </c>
      <c r="D3227" s="0" t="n">
        <v>15.291</v>
      </c>
      <c r="E3227" s="0" t="n">
        <f aca="false">IFERROR((C3227-D3227)/C3227/'Project Inputs and Calcs'!$E$11,0)</f>
        <v>0.0136583545639363</v>
      </c>
    </row>
    <row r="3228" customFormat="false" ht="15" hidden="false" customHeight="false" outlineLevel="0" collapsed="false">
      <c r="A3228" s="0" t="n">
        <v>21</v>
      </c>
      <c r="B3228" s="0" t="n">
        <v>17900</v>
      </c>
      <c r="C3228" s="0" t="n">
        <v>26.031</v>
      </c>
      <c r="D3228" s="0" t="n">
        <v>15.488</v>
      </c>
      <c r="E3228" s="0" t="n">
        <f aca="false">IFERROR((C3228-D3228)/C3228/'Project Inputs and Calcs'!$E$11,0)</f>
        <v>0.0135005698334038</v>
      </c>
    </row>
    <row r="3229" customFormat="false" ht="15" hidden="false" customHeight="false" outlineLevel="0" collapsed="false">
      <c r="A3229" s="0" t="n">
        <v>21</v>
      </c>
      <c r="B3229" s="0" t="n">
        <v>18000</v>
      </c>
      <c r="C3229" s="0" t="n">
        <v>26.159</v>
      </c>
      <c r="D3229" s="0" t="n">
        <v>15.683</v>
      </c>
      <c r="E3229" s="0" t="n">
        <f aca="false">IFERROR((C3229-D3229)/C3229/'Project Inputs and Calcs'!$E$11,0)</f>
        <v>0.0133491341412133</v>
      </c>
    </row>
    <row r="3230" customFormat="false" ht="15" hidden="false" customHeight="false" outlineLevel="0" collapsed="false">
      <c r="A3230" s="0" t="n">
        <v>21</v>
      </c>
      <c r="B3230" s="0" t="n">
        <v>18100</v>
      </c>
      <c r="C3230" s="0" t="n">
        <v>26.277</v>
      </c>
      <c r="D3230" s="0" t="n">
        <v>15.882</v>
      </c>
      <c r="E3230" s="0" t="n">
        <f aca="false">IFERROR((C3230-D3230)/C3230/'Project Inputs and Calcs'!$E$11,0)</f>
        <v>0.0131864368078548</v>
      </c>
    </row>
    <row r="3231" customFormat="false" ht="15" hidden="false" customHeight="false" outlineLevel="0" collapsed="false">
      <c r="A3231" s="0" t="n">
        <v>21</v>
      </c>
      <c r="B3231" s="0" t="n">
        <v>18200</v>
      </c>
      <c r="C3231" s="0" t="n">
        <v>26.395</v>
      </c>
      <c r="D3231" s="0" t="n">
        <v>16.08</v>
      </c>
      <c r="E3231" s="0" t="n">
        <f aca="false">IFERROR((C3231-D3231)/C3231/'Project Inputs and Calcs'!$E$11,0)</f>
        <v>0.0130264570310034</v>
      </c>
    </row>
    <row r="3232" customFormat="false" ht="15" hidden="false" customHeight="false" outlineLevel="0" collapsed="false">
      <c r="A3232" s="0" t="n">
        <v>21</v>
      </c>
      <c r="B3232" s="0" t="n">
        <v>18300</v>
      </c>
      <c r="C3232" s="0" t="n">
        <v>26.507</v>
      </c>
      <c r="D3232" s="0" t="n">
        <v>16.281</v>
      </c>
      <c r="E3232" s="0" t="n">
        <f aca="false">IFERROR((C3232-D3232)/C3232/'Project Inputs and Calcs'!$E$11,0)</f>
        <v>0.0128594962336993</v>
      </c>
    </row>
    <row r="3233" customFormat="false" ht="15" hidden="false" customHeight="false" outlineLevel="0" collapsed="false">
      <c r="A3233" s="0" t="n">
        <v>21</v>
      </c>
      <c r="B3233" s="0" t="n">
        <v>18400</v>
      </c>
      <c r="C3233" s="0" t="n">
        <v>26.615</v>
      </c>
      <c r="D3233" s="0" t="n">
        <v>16.483</v>
      </c>
      <c r="E3233" s="0" t="n">
        <f aca="false">IFERROR((C3233-D3233)/C3233/'Project Inputs and Calcs'!$E$11,0)</f>
        <v>0.0126895860730165</v>
      </c>
    </row>
    <row r="3234" customFormat="false" ht="15" hidden="false" customHeight="false" outlineLevel="0" collapsed="false">
      <c r="A3234" s="0" t="n">
        <v>21</v>
      </c>
      <c r="B3234" s="0" t="n">
        <v>18500</v>
      </c>
      <c r="C3234" s="0" t="n">
        <v>26.72</v>
      </c>
      <c r="D3234" s="0" t="n">
        <v>16.685</v>
      </c>
      <c r="E3234" s="0" t="n">
        <f aca="false">IFERROR((C3234-D3234)/C3234/'Project Inputs and Calcs'!$E$11,0)</f>
        <v>0.0125187125748503</v>
      </c>
    </row>
    <row r="3235" customFormat="false" ht="15" hidden="false" customHeight="false" outlineLevel="0" collapsed="false">
      <c r="A3235" s="0" t="n">
        <v>21</v>
      </c>
      <c r="B3235" s="0" t="n">
        <v>18600</v>
      </c>
      <c r="C3235" s="0" t="n">
        <v>26.818</v>
      </c>
      <c r="D3235" s="0" t="n">
        <v>16.89</v>
      </c>
      <c r="E3235" s="0" t="n">
        <f aca="false">IFERROR((C3235-D3235)/C3235/'Project Inputs and Calcs'!$E$11,0)</f>
        <v>0.0123399706664678</v>
      </c>
    </row>
    <row r="3236" customFormat="false" ht="15" hidden="false" customHeight="false" outlineLevel="0" collapsed="false">
      <c r="A3236" s="0" t="n">
        <v>21</v>
      </c>
      <c r="B3236" s="0" t="n">
        <v>18700</v>
      </c>
      <c r="C3236" s="0" t="n">
        <v>26.916</v>
      </c>
      <c r="D3236" s="0" t="n">
        <v>17.094</v>
      </c>
      <c r="E3236" s="0" t="n">
        <f aca="false">IFERROR((C3236-D3236)/C3236/'Project Inputs and Calcs'!$E$11,0)</f>
        <v>0.0121637687620746</v>
      </c>
    </row>
    <row r="3237" customFormat="false" ht="15" hidden="false" customHeight="false" outlineLevel="0" collapsed="false">
      <c r="A3237" s="0" t="n">
        <v>21</v>
      </c>
      <c r="B3237" s="0" t="n">
        <v>18800</v>
      </c>
      <c r="C3237" s="0" t="n">
        <v>27.003</v>
      </c>
      <c r="D3237" s="0" t="n">
        <v>17.303</v>
      </c>
      <c r="E3237" s="0" t="n">
        <f aca="false">IFERROR((C3237-D3237)/C3237/'Project Inputs and Calcs'!$E$11,0)</f>
        <v>0.0119739781999531</v>
      </c>
    </row>
    <row r="3238" customFormat="false" ht="15" hidden="false" customHeight="false" outlineLevel="0" collapsed="false">
      <c r="A3238" s="0" t="n">
        <v>21</v>
      </c>
      <c r="B3238" s="0" t="n">
        <v>18900</v>
      </c>
      <c r="C3238" s="0" t="n">
        <v>27.092</v>
      </c>
      <c r="D3238" s="0" t="n">
        <v>17.509</v>
      </c>
      <c r="E3238" s="0" t="n">
        <f aca="false">IFERROR((C3238-D3238)/C3238/'Project Inputs and Calcs'!$E$11,0)</f>
        <v>0.0117906885181357</v>
      </c>
    </row>
    <row r="3239" customFormat="false" ht="15" hidden="false" customHeight="false" outlineLevel="0" collapsed="false">
      <c r="A3239" s="0" t="n">
        <v>21</v>
      </c>
      <c r="B3239" s="0" t="n">
        <v>19000</v>
      </c>
      <c r="C3239" s="0" t="n">
        <v>27.17</v>
      </c>
      <c r="D3239" s="0" t="n">
        <v>17.72</v>
      </c>
      <c r="E3239" s="0" t="n">
        <f aca="false">IFERROR((C3239-D3239)/C3239/'Project Inputs and Calcs'!$E$11,0)</f>
        <v>0.0115936694884063</v>
      </c>
    </row>
    <row r="3240" customFormat="false" ht="15" hidden="false" customHeight="false" outlineLevel="0" collapsed="false">
      <c r="A3240" s="0" t="n">
        <v>21</v>
      </c>
      <c r="B3240" s="0" t="n">
        <v>19100</v>
      </c>
      <c r="C3240" s="0" t="n">
        <v>27.248</v>
      </c>
      <c r="D3240" s="0" t="n">
        <v>17.93</v>
      </c>
      <c r="E3240" s="0" t="n">
        <f aca="false">IFERROR((C3240-D3240)/C3240/'Project Inputs and Calcs'!$E$11,0)</f>
        <v>0.0113990017615972</v>
      </c>
    </row>
    <row r="3241" customFormat="false" ht="15" hidden="false" customHeight="false" outlineLevel="0" collapsed="false">
      <c r="A3241" s="0" t="n">
        <v>21</v>
      </c>
      <c r="B3241" s="0" t="n">
        <v>19200</v>
      </c>
      <c r="C3241" s="0" t="n">
        <v>27.317</v>
      </c>
      <c r="D3241" s="0" t="n">
        <v>18.142</v>
      </c>
      <c r="E3241" s="0" t="n">
        <f aca="false">IFERROR((C3241-D3241)/C3241/'Project Inputs and Calcs'!$E$11,0)</f>
        <v>0.0111957145123305</v>
      </c>
    </row>
    <row r="3242" customFormat="false" ht="15" hidden="false" customHeight="false" outlineLevel="0" collapsed="false">
      <c r="A3242" s="0" t="n">
        <v>21</v>
      </c>
      <c r="B3242" s="0" t="n">
        <v>19300</v>
      </c>
      <c r="C3242" s="0" t="n">
        <v>27.382</v>
      </c>
      <c r="D3242" s="0" t="n">
        <v>18.355</v>
      </c>
      <c r="E3242" s="0" t="n">
        <f aca="false">IFERROR((C3242-D3242)/C3242/'Project Inputs and Calcs'!$E$11,0)</f>
        <v>0.0109889708567672</v>
      </c>
    </row>
    <row r="3243" customFormat="false" ht="15" hidden="false" customHeight="false" outlineLevel="0" collapsed="false">
      <c r="A3243" s="0" t="n">
        <v>21</v>
      </c>
      <c r="B3243" s="0" t="n">
        <v>19400</v>
      </c>
      <c r="C3243" s="0" t="n">
        <v>27.443</v>
      </c>
      <c r="D3243" s="0" t="n">
        <v>18.569</v>
      </c>
      <c r="E3243" s="0" t="n">
        <f aca="false">IFERROR((C3243-D3243)/C3243/'Project Inputs and Calcs'!$E$11,0)</f>
        <v>0.0107787049520825</v>
      </c>
    </row>
    <row r="3244" customFormat="false" ht="15" hidden="false" customHeight="false" outlineLevel="0" collapsed="false">
      <c r="A3244" s="0" t="n">
        <v>21</v>
      </c>
      <c r="B3244" s="0" t="n">
        <v>19500</v>
      </c>
      <c r="C3244" s="0" t="n">
        <v>27.494</v>
      </c>
      <c r="D3244" s="0" t="n">
        <v>18.785</v>
      </c>
      <c r="E3244" s="0" t="n">
        <f aca="false">IFERROR((C3244-D3244)/C3244/'Project Inputs and Calcs'!$E$11,0)</f>
        <v>0.0105586673456027</v>
      </c>
    </row>
    <row r="3245" customFormat="false" ht="15" hidden="false" customHeight="false" outlineLevel="0" collapsed="false">
      <c r="A3245" s="0" t="n">
        <v>21</v>
      </c>
      <c r="B3245" s="0" t="n">
        <v>19600</v>
      </c>
      <c r="C3245" s="0" t="n">
        <v>27.545</v>
      </c>
      <c r="D3245" s="0" t="n">
        <v>19</v>
      </c>
      <c r="E3245" s="0" t="n">
        <f aca="false">IFERROR((C3245-D3245)/C3245/'Project Inputs and Calcs'!$E$11,0)</f>
        <v>0.010340654686271</v>
      </c>
    </row>
    <row r="3246" customFormat="false" ht="15" hidden="false" customHeight="false" outlineLevel="0" collapsed="false">
      <c r="A3246" s="0" t="n">
        <v>21</v>
      </c>
      <c r="B3246" s="0" t="n">
        <v>19700</v>
      </c>
      <c r="C3246" s="0" t="n">
        <v>27.579</v>
      </c>
      <c r="D3246" s="0" t="n">
        <v>19.221</v>
      </c>
      <c r="E3246" s="0" t="n">
        <f aca="false">IFERROR((C3246-D3246)/C3246/'Project Inputs and Calcs'!$E$11,0)</f>
        <v>0.0101018891185322</v>
      </c>
    </row>
    <row r="3247" customFormat="false" ht="15" hidden="false" customHeight="false" outlineLevel="0" collapsed="false">
      <c r="A3247" s="0" t="n">
        <v>21</v>
      </c>
      <c r="B3247" s="0" t="n">
        <v>19800</v>
      </c>
      <c r="C3247" s="0" t="n">
        <v>27.619</v>
      </c>
      <c r="D3247" s="0" t="n">
        <v>19.438</v>
      </c>
      <c r="E3247" s="0" t="n">
        <f aca="false">IFERROR((C3247-D3247)/C3247/'Project Inputs and Calcs'!$E$11,0)</f>
        <v>0.00987363771316847</v>
      </c>
    </row>
    <row r="3248" customFormat="false" ht="15" hidden="false" customHeight="false" outlineLevel="0" collapsed="false">
      <c r="A3248" s="0" t="n">
        <v>21</v>
      </c>
      <c r="B3248" s="0" t="n">
        <v>19900</v>
      </c>
      <c r="C3248" s="0" t="n">
        <v>27.636</v>
      </c>
      <c r="D3248" s="0" t="n">
        <v>19.663</v>
      </c>
      <c r="E3248" s="0" t="n">
        <f aca="false">IFERROR((C3248-D3248)/C3248/'Project Inputs and Calcs'!$E$11,0)</f>
        <v>0.00961668355285377</v>
      </c>
    </row>
    <row r="3249" customFormat="false" ht="15" hidden="false" customHeight="false" outlineLevel="0" collapsed="false">
      <c r="A3249" s="0" t="n">
        <v>21</v>
      </c>
      <c r="B3249" s="0" t="n">
        <v>20000</v>
      </c>
      <c r="C3249" s="0" t="n">
        <v>27.658</v>
      </c>
      <c r="D3249" s="0" t="n">
        <v>19.884</v>
      </c>
      <c r="E3249" s="0" t="n">
        <f aca="false">IFERROR((C3249-D3249)/C3249/'Project Inputs and Calcs'!$E$11,0)</f>
        <v>0.00936919999035843</v>
      </c>
    </row>
    <row r="3250" customFormat="false" ht="15" hidden="false" customHeight="false" outlineLevel="0" collapsed="false">
      <c r="A3250" s="0" t="n">
        <v>22</v>
      </c>
      <c r="B3250" s="0" t="n">
        <v>1000</v>
      </c>
      <c r="C3250" s="0" t="s">
        <v>155</v>
      </c>
      <c r="D3250" s="0" t="s">
        <v>155</v>
      </c>
      <c r="E3250" s="0" t="n">
        <f aca="false">IFERROR((C3250-D3250)/C3250/'Project Inputs and Calcs'!$E$11,0)</f>
        <v>0</v>
      </c>
    </row>
    <row r="3251" customFormat="false" ht="15" hidden="false" customHeight="false" outlineLevel="0" collapsed="false">
      <c r="A3251" s="0" t="n">
        <v>22</v>
      </c>
      <c r="B3251" s="0" t="n">
        <v>1100</v>
      </c>
      <c r="C3251" s="0" t="s">
        <v>155</v>
      </c>
      <c r="D3251" s="0" t="s">
        <v>155</v>
      </c>
      <c r="E3251" s="0" t="n">
        <f aca="false">IFERROR((C3251-D3251)/C3251/'Project Inputs and Calcs'!$E$11,0)</f>
        <v>0</v>
      </c>
    </row>
    <row r="3252" customFormat="false" ht="15" hidden="false" customHeight="false" outlineLevel="0" collapsed="false">
      <c r="A3252" s="0" t="n">
        <v>22</v>
      </c>
      <c r="B3252" s="0" t="n">
        <v>1200</v>
      </c>
      <c r="C3252" s="0" t="s">
        <v>155</v>
      </c>
      <c r="D3252" s="0" t="s">
        <v>155</v>
      </c>
      <c r="E3252" s="0" t="n">
        <f aca="false">IFERROR((C3252-D3252)/C3252/'Project Inputs and Calcs'!$E$11,0)</f>
        <v>0</v>
      </c>
    </row>
    <row r="3253" customFormat="false" ht="15" hidden="false" customHeight="false" outlineLevel="0" collapsed="false">
      <c r="A3253" s="0" t="n">
        <v>22</v>
      </c>
      <c r="B3253" s="0" t="n">
        <v>1300</v>
      </c>
      <c r="C3253" s="0" t="s">
        <v>155</v>
      </c>
      <c r="D3253" s="0" t="s">
        <v>155</v>
      </c>
      <c r="E3253" s="0" t="n">
        <f aca="false">IFERROR((C3253-D3253)/C3253/'Project Inputs and Calcs'!$E$11,0)</f>
        <v>0</v>
      </c>
    </row>
    <row r="3254" customFormat="false" ht="15" hidden="false" customHeight="false" outlineLevel="0" collapsed="false">
      <c r="A3254" s="0" t="n">
        <v>22</v>
      </c>
      <c r="B3254" s="0" t="n">
        <v>1400</v>
      </c>
      <c r="C3254" s="0" t="s">
        <v>155</v>
      </c>
      <c r="D3254" s="0" t="s">
        <v>155</v>
      </c>
      <c r="E3254" s="0" t="n">
        <f aca="false">IFERROR((C3254-D3254)/C3254/'Project Inputs and Calcs'!$E$11,0)</f>
        <v>0</v>
      </c>
    </row>
    <row r="3255" customFormat="false" ht="15" hidden="false" customHeight="false" outlineLevel="0" collapsed="false">
      <c r="A3255" s="0" t="n">
        <v>22</v>
      </c>
      <c r="B3255" s="0" t="n">
        <v>1500</v>
      </c>
      <c r="C3255" s="0" t="s">
        <v>155</v>
      </c>
      <c r="D3255" s="0" t="s">
        <v>155</v>
      </c>
      <c r="E3255" s="0" t="n">
        <f aca="false">IFERROR((C3255-D3255)/C3255/'Project Inputs and Calcs'!$E$11,0)</f>
        <v>0</v>
      </c>
    </row>
    <row r="3256" customFormat="false" ht="15" hidden="false" customHeight="false" outlineLevel="0" collapsed="false">
      <c r="A3256" s="0" t="n">
        <v>22</v>
      </c>
      <c r="B3256" s="0" t="n">
        <v>1600</v>
      </c>
      <c r="C3256" s="0" t="n">
        <v>0.0064439</v>
      </c>
      <c r="D3256" s="0" t="s">
        <v>155</v>
      </c>
      <c r="E3256" s="0" t="n">
        <f aca="false">IFERROR((C3256-D3256)/C3256/'Project Inputs and Calcs'!$E$11,0)</f>
        <v>0</v>
      </c>
    </row>
    <row r="3257" customFormat="false" ht="15" hidden="false" customHeight="false" outlineLevel="0" collapsed="false">
      <c r="A3257" s="0" t="n">
        <v>22</v>
      </c>
      <c r="B3257" s="0" t="n">
        <v>1700</v>
      </c>
      <c r="C3257" s="0" t="n">
        <v>0.017106</v>
      </c>
      <c r="D3257" s="0" t="s">
        <v>155</v>
      </c>
      <c r="E3257" s="0" t="n">
        <f aca="false">IFERROR((C3257-D3257)/C3257/'Project Inputs and Calcs'!$E$11,0)</f>
        <v>0</v>
      </c>
    </row>
    <row r="3258" customFormat="false" ht="15" hidden="false" customHeight="false" outlineLevel="0" collapsed="false">
      <c r="A3258" s="0" t="n">
        <v>22</v>
      </c>
      <c r="B3258" s="0" t="n">
        <v>1800</v>
      </c>
      <c r="C3258" s="0" t="n">
        <v>0.032761</v>
      </c>
      <c r="D3258" s="0" t="s">
        <v>155</v>
      </c>
      <c r="E3258" s="0" t="n">
        <f aca="false">IFERROR((C3258-D3258)/C3258/'Project Inputs and Calcs'!$E$11,0)</f>
        <v>0</v>
      </c>
    </row>
    <row r="3259" customFormat="false" ht="15" hidden="false" customHeight="false" outlineLevel="0" collapsed="false">
      <c r="A3259" s="0" t="n">
        <v>22</v>
      </c>
      <c r="B3259" s="0" t="n">
        <v>1900</v>
      </c>
      <c r="C3259" s="0" t="n">
        <v>0.053305</v>
      </c>
      <c r="D3259" s="0" t="s">
        <v>155</v>
      </c>
      <c r="E3259" s="0" t="n">
        <f aca="false">IFERROR((C3259-D3259)/C3259/'Project Inputs and Calcs'!$E$11,0)</f>
        <v>0</v>
      </c>
    </row>
    <row r="3260" customFormat="false" ht="15" hidden="false" customHeight="false" outlineLevel="0" collapsed="false">
      <c r="A3260" s="0" t="n">
        <v>22</v>
      </c>
      <c r="B3260" s="0" t="n">
        <v>2000</v>
      </c>
      <c r="C3260" s="0" t="n">
        <v>0.078662</v>
      </c>
      <c r="D3260" s="0" t="n">
        <v>0.01101</v>
      </c>
      <c r="E3260" s="0" t="n">
        <f aca="false">IFERROR((C3260-D3260)/C3260/'Project Inputs and Calcs'!$E$11,0)</f>
        <v>0.0286678023272567</v>
      </c>
    </row>
    <row r="3261" customFormat="false" ht="15" hidden="false" customHeight="false" outlineLevel="0" collapsed="false">
      <c r="A3261" s="0" t="n">
        <v>22</v>
      </c>
      <c r="B3261" s="0" t="n">
        <v>2100</v>
      </c>
      <c r="C3261" s="0" t="n">
        <v>0.10872</v>
      </c>
      <c r="D3261" s="0" t="n">
        <v>0.015502</v>
      </c>
      <c r="E3261" s="0" t="n">
        <f aca="false">IFERROR((C3261-D3261)/C3261/'Project Inputs and Calcs'!$E$11,0)</f>
        <v>0.0285804513122394</v>
      </c>
    </row>
    <row r="3262" customFormat="false" ht="15" hidden="false" customHeight="false" outlineLevel="0" collapsed="false">
      <c r="A3262" s="0" t="n">
        <v>22</v>
      </c>
      <c r="B3262" s="0" t="n">
        <v>2200</v>
      </c>
      <c r="C3262" s="0" t="n">
        <v>0.14341</v>
      </c>
      <c r="D3262" s="0" t="n">
        <v>0.020837</v>
      </c>
      <c r="E3262" s="0" t="n">
        <f aca="false">IFERROR((C3262-D3262)/C3262/'Project Inputs and Calcs'!$E$11,0)</f>
        <v>0.0284901099411942</v>
      </c>
    </row>
    <row r="3263" customFormat="false" ht="15" hidden="false" customHeight="false" outlineLevel="0" collapsed="false">
      <c r="A3263" s="0" t="n">
        <v>22</v>
      </c>
      <c r="B3263" s="0" t="n">
        <v>2300</v>
      </c>
      <c r="C3263" s="0" t="n">
        <v>0.17243</v>
      </c>
      <c r="D3263" s="0" t="n">
        <v>0.031361</v>
      </c>
      <c r="E3263" s="0" t="n">
        <f aca="false">IFERROR((C3263-D3263)/C3263/'Project Inputs and Calcs'!$E$11,0)</f>
        <v>0.0272707765470046</v>
      </c>
    </row>
    <row r="3264" customFormat="false" ht="15" hidden="false" customHeight="false" outlineLevel="0" collapsed="false">
      <c r="A3264" s="0" t="n">
        <v>22</v>
      </c>
      <c r="B3264" s="0" t="n">
        <v>2400</v>
      </c>
      <c r="C3264" s="0" t="n">
        <v>0.2263</v>
      </c>
      <c r="D3264" s="0" t="n">
        <v>0.034124</v>
      </c>
      <c r="E3264" s="0" t="n">
        <f aca="false">IFERROR((C3264-D3264)/C3264/'Project Inputs and Calcs'!$E$11,0)</f>
        <v>0.0283069671527471</v>
      </c>
    </row>
    <row r="3265" customFormat="false" ht="15" hidden="false" customHeight="false" outlineLevel="0" collapsed="false">
      <c r="A3265" s="0" t="n">
        <v>22</v>
      </c>
      <c r="B3265" s="0" t="n">
        <v>2500</v>
      </c>
      <c r="C3265" s="0" t="n">
        <v>0.27432</v>
      </c>
      <c r="D3265" s="0" t="n">
        <v>0.042129</v>
      </c>
      <c r="E3265" s="0" t="n">
        <f aca="false">IFERROR((C3265-D3265)/C3265/'Project Inputs and Calcs'!$E$11,0)</f>
        <v>0.0282141294838145</v>
      </c>
    </row>
    <row r="3266" customFormat="false" ht="15" hidden="false" customHeight="false" outlineLevel="0" collapsed="false">
      <c r="A3266" s="0" t="n">
        <v>22</v>
      </c>
      <c r="B3266" s="0" t="n">
        <v>2600</v>
      </c>
      <c r="C3266" s="0" t="n">
        <v>0.32664</v>
      </c>
      <c r="D3266" s="0" t="n">
        <v>0.051085</v>
      </c>
      <c r="E3266" s="0" t="n">
        <f aca="false">IFERROR((C3266-D3266)/C3266/'Project Inputs and Calcs'!$E$11,0)</f>
        <v>0.0281201526655237</v>
      </c>
    </row>
    <row r="3267" customFormat="false" ht="15" hidden="false" customHeight="false" outlineLevel="0" collapsed="false">
      <c r="A3267" s="0" t="n">
        <v>22</v>
      </c>
      <c r="B3267" s="0" t="n">
        <v>2700</v>
      </c>
      <c r="C3267" s="0" t="n">
        <v>0.38315</v>
      </c>
      <c r="D3267" s="0" t="n">
        <v>0.061014</v>
      </c>
      <c r="E3267" s="0" t="n">
        <f aca="false">IFERROR((C3267-D3267)/C3267/'Project Inputs and Calcs'!$E$11,0)</f>
        <v>0.0280252294575667</v>
      </c>
    </row>
    <row r="3268" customFormat="false" ht="15" hidden="false" customHeight="false" outlineLevel="0" collapsed="false">
      <c r="A3268" s="0" t="n">
        <v>22</v>
      </c>
      <c r="B3268" s="0" t="n">
        <v>2800</v>
      </c>
      <c r="C3268" s="0" t="n">
        <v>0.44379</v>
      </c>
      <c r="D3268" s="0" t="n">
        <v>0.071932</v>
      </c>
      <c r="E3268" s="0" t="n">
        <f aca="false">IFERROR((C3268-D3268)/C3268/'Project Inputs and Calcs'!$E$11,0)</f>
        <v>0.0279304776283077</v>
      </c>
    </row>
    <row r="3269" customFormat="false" ht="15" hidden="false" customHeight="false" outlineLevel="0" collapsed="false">
      <c r="A3269" s="0" t="n">
        <v>22</v>
      </c>
      <c r="B3269" s="0" t="n">
        <v>2900</v>
      </c>
      <c r="C3269" s="0" t="n">
        <v>0.50846</v>
      </c>
      <c r="D3269" s="0" t="n">
        <v>0.083866</v>
      </c>
      <c r="E3269" s="0" t="n">
        <f aca="false">IFERROR((C3269-D3269)/C3269/'Project Inputs and Calcs'!$E$11,0)</f>
        <v>0.0278352935006359</v>
      </c>
    </row>
    <row r="3270" customFormat="false" ht="15" hidden="false" customHeight="false" outlineLevel="0" collapsed="false">
      <c r="A3270" s="0" t="n">
        <v>22</v>
      </c>
      <c r="B3270" s="0" t="n">
        <v>3000</v>
      </c>
      <c r="C3270" s="0" t="n">
        <v>0.57712</v>
      </c>
      <c r="D3270" s="0" t="n">
        <v>0.096834</v>
      </c>
      <c r="E3270" s="0" t="n">
        <f aca="false">IFERROR((C3270-D3270)/C3270/'Project Inputs and Calcs'!$E$11,0)</f>
        <v>0.0277403890583125</v>
      </c>
    </row>
    <row r="3271" customFormat="false" ht="15" hidden="false" customHeight="false" outlineLevel="0" collapsed="false">
      <c r="A3271" s="0" t="n">
        <v>22</v>
      </c>
      <c r="B3271" s="0" t="n">
        <v>3100</v>
      </c>
      <c r="C3271" s="0" t="n">
        <v>0.64967</v>
      </c>
      <c r="D3271" s="0" t="n">
        <v>0.11087</v>
      </c>
      <c r="E3271" s="0" t="n">
        <f aca="false">IFERROR((C3271-D3271)/C3271/'Project Inputs and Calcs'!$E$11,0)</f>
        <v>0.0276448042852525</v>
      </c>
    </row>
    <row r="3272" customFormat="false" ht="15" hidden="false" customHeight="false" outlineLevel="0" collapsed="false">
      <c r="A3272" s="0" t="n">
        <v>22</v>
      </c>
      <c r="B3272" s="0" t="n">
        <v>3200</v>
      </c>
      <c r="C3272" s="0" t="n">
        <v>0.72604</v>
      </c>
      <c r="D3272" s="0" t="n">
        <v>0.12598</v>
      </c>
      <c r="E3272" s="0" t="n">
        <f aca="false">IFERROR((C3272-D3272)/C3272/'Project Inputs and Calcs'!$E$11,0)</f>
        <v>0.027549446311498</v>
      </c>
    </row>
    <row r="3273" customFormat="false" ht="15" hidden="false" customHeight="false" outlineLevel="0" collapsed="false">
      <c r="A3273" s="0" t="n">
        <v>22</v>
      </c>
      <c r="B3273" s="0" t="n">
        <v>3300</v>
      </c>
      <c r="C3273" s="0" t="n">
        <v>0.80615</v>
      </c>
      <c r="D3273" s="0" t="n">
        <v>0.14221</v>
      </c>
      <c r="E3273" s="0" t="n">
        <f aca="false">IFERROR((C3273-D3273)/C3273/'Project Inputs and Calcs'!$E$11,0)</f>
        <v>0.0274531208005127</v>
      </c>
    </row>
    <row r="3274" customFormat="false" ht="15" hidden="false" customHeight="false" outlineLevel="0" collapsed="false">
      <c r="A3274" s="0" t="n">
        <v>22</v>
      </c>
      <c r="B3274" s="0" t="n">
        <v>3400</v>
      </c>
      <c r="C3274" s="0" t="n">
        <v>0.88994</v>
      </c>
      <c r="D3274" s="0" t="n">
        <v>0.15954</v>
      </c>
      <c r="E3274" s="0" t="n">
        <f aca="false">IFERROR((C3274-D3274)/C3274/'Project Inputs and Calcs'!$E$11,0)</f>
        <v>0.0273576495793724</v>
      </c>
    </row>
    <row r="3275" customFormat="false" ht="15" hidden="false" customHeight="false" outlineLevel="0" collapsed="false">
      <c r="A3275" s="0" t="n">
        <v>22</v>
      </c>
      <c r="B3275" s="0" t="n">
        <v>3500</v>
      </c>
      <c r="C3275" s="0" t="n">
        <v>0.97735</v>
      </c>
      <c r="D3275" s="0" t="n">
        <v>0.17726</v>
      </c>
      <c r="E3275" s="0" t="n">
        <f aca="false">IFERROR((C3275-D3275)/C3275/'Project Inputs and Calcs'!$E$11,0)</f>
        <v>0.0272877338380996</v>
      </c>
    </row>
    <row r="3276" customFormat="false" ht="15" hidden="false" customHeight="false" outlineLevel="0" collapsed="false">
      <c r="A3276" s="0" t="n">
        <v>22</v>
      </c>
      <c r="B3276" s="0" t="n">
        <v>3600</v>
      </c>
      <c r="C3276" s="0" t="n">
        <v>1.0683</v>
      </c>
      <c r="D3276" s="0" t="n">
        <v>0.19765</v>
      </c>
      <c r="E3276" s="0" t="n">
        <f aca="false">IFERROR((C3276-D3276)/C3276/'Project Inputs and Calcs'!$E$11,0)</f>
        <v>0.0271662142344535</v>
      </c>
    </row>
    <row r="3277" customFormat="false" ht="15" hidden="false" customHeight="false" outlineLevel="0" collapsed="false">
      <c r="A3277" s="0" t="n">
        <v>22</v>
      </c>
      <c r="B3277" s="0" t="n">
        <v>3700</v>
      </c>
      <c r="C3277" s="0" t="n">
        <v>1.1627</v>
      </c>
      <c r="D3277" s="0" t="n">
        <v>0.21847</v>
      </c>
      <c r="E3277" s="0" t="n">
        <f aca="false">IFERROR((C3277-D3277)/C3277/'Project Inputs and Calcs'!$E$11,0)</f>
        <v>0.0270700381296408</v>
      </c>
    </row>
    <row r="3278" customFormat="false" ht="15" hidden="false" customHeight="false" outlineLevel="0" collapsed="false">
      <c r="A3278" s="0" t="n">
        <v>22</v>
      </c>
      <c r="B3278" s="0" t="n">
        <v>3800</v>
      </c>
      <c r="C3278" s="0" t="n">
        <v>1.2605</v>
      </c>
      <c r="D3278" s="0" t="n">
        <v>0.24048</v>
      </c>
      <c r="E3278" s="0" t="n">
        <f aca="false">IFERROR((C3278-D3278)/C3278/'Project Inputs and Calcs'!$E$11,0)</f>
        <v>0.026973952135396</v>
      </c>
    </row>
    <row r="3279" customFormat="false" ht="15" hidden="false" customHeight="false" outlineLevel="0" collapsed="false">
      <c r="A3279" s="0" t="n">
        <v>22</v>
      </c>
      <c r="B3279" s="0" t="n">
        <v>3900</v>
      </c>
      <c r="C3279" s="0" t="n">
        <v>1.3617</v>
      </c>
      <c r="D3279" s="0" t="n">
        <v>0.26369</v>
      </c>
      <c r="E3279" s="0" t="n">
        <f aca="false">IFERROR((C3279-D3279)/C3279/'Project Inputs and Calcs'!$E$11,0)</f>
        <v>0.0268784117891851</v>
      </c>
    </row>
    <row r="3280" customFormat="false" ht="15" hidden="false" customHeight="false" outlineLevel="0" collapsed="false">
      <c r="A3280" s="0" t="n">
        <v>22</v>
      </c>
      <c r="B3280" s="0" t="n">
        <v>4000</v>
      </c>
      <c r="C3280" s="0" t="n">
        <v>1.4497</v>
      </c>
      <c r="D3280" s="0" t="n">
        <v>0.29587</v>
      </c>
      <c r="E3280" s="0" t="n">
        <f aca="false">IFERROR((C3280-D3280)/C3280/'Project Inputs and Calcs'!$E$11,0)</f>
        <v>0.0265303166172312</v>
      </c>
    </row>
    <row r="3281" customFormat="false" ht="15" hidden="false" customHeight="false" outlineLevel="0" collapsed="false">
      <c r="A3281" s="0" t="n">
        <v>22</v>
      </c>
      <c r="B3281" s="0" t="n">
        <v>4100</v>
      </c>
      <c r="C3281" s="0" t="n">
        <v>1.5739</v>
      </c>
      <c r="D3281" s="0" t="n">
        <v>0.31382</v>
      </c>
      <c r="E3281" s="0" t="n">
        <f aca="false">IFERROR((C3281-D3281)/C3281/'Project Inputs and Calcs'!$E$11,0)</f>
        <v>0.0266869983268738</v>
      </c>
    </row>
    <row r="3282" customFormat="false" ht="15" hidden="false" customHeight="false" outlineLevel="0" collapsed="false">
      <c r="A3282" s="0" t="n">
        <v>22</v>
      </c>
      <c r="B3282" s="0" t="n">
        <v>4200</v>
      </c>
      <c r="C3282" s="0" t="n">
        <v>1.6847</v>
      </c>
      <c r="D3282" s="0" t="n">
        <v>0.34076</v>
      </c>
      <c r="E3282" s="0" t="n">
        <f aca="false">IFERROR((C3282-D3282)/C3282/'Project Inputs and Calcs'!$E$11,0)</f>
        <v>0.0265910844660771</v>
      </c>
    </row>
    <row r="3283" customFormat="false" ht="15" hidden="false" customHeight="false" outlineLevel="0" collapsed="false">
      <c r="A3283" s="0" t="n">
        <v>22</v>
      </c>
      <c r="B3283" s="0" t="n">
        <v>4300</v>
      </c>
      <c r="C3283" s="0" t="n">
        <v>1.7987</v>
      </c>
      <c r="D3283" s="0" t="n">
        <v>0.36896</v>
      </c>
      <c r="E3283" s="0" t="n">
        <f aca="false">IFERROR((C3283-D3283)/C3283/'Project Inputs and Calcs'!$E$11,0)</f>
        <v>0.0264958025240451</v>
      </c>
    </row>
    <row r="3284" customFormat="false" ht="15" hidden="false" customHeight="false" outlineLevel="0" collapsed="false">
      <c r="A3284" s="0" t="n">
        <v>22</v>
      </c>
      <c r="B3284" s="0" t="n">
        <v>4400</v>
      </c>
      <c r="C3284" s="0" t="n">
        <v>1.9157</v>
      </c>
      <c r="D3284" s="0" t="n">
        <v>0.37869</v>
      </c>
      <c r="E3284" s="0" t="n">
        <f aca="false">IFERROR((C3284-D3284)/C3284/'Project Inputs and Calcs'!$E$11,0)</f>
        <v>0.0267440970228463</v>
      </c>
    </row>
    <row r="3285" customFormat="false" ht="15" hidden="false" customHeight="false" outlineLevel="0" collapsed="false">
      <c r="A3285" s="0" t="n">
        <v>22</v>
      </c>
      <c r="B3285" s="0" t="n">
        <v>4500</v>
      </c>
      <c r="C3285" s="0" t="n">
        <v>2.0357</v>
      </c>
      <c r="D3285" s="0" t="n">
        <v>0.42923</v>
      </c>
      <c r="E3285" s="0" t="n">
        <f aca="false">IFERROR((C3285-D3285)/C3285/'Project Inputs and Calcs'!$E$11,0)</f>
        <v>0.0263049565260107</v>
      </c>
    </row>
    <row r="3286" customFormat="false" ht="15" hidden="false" customHeight="false" outlineLevel="0" collapsed="false">
      <c r="A3286" s="0" t="n">
        <v>22</v>
      </c>
      <c r="B3286" s="0" t="n">
        <v>4600</v>
      </c>
      <c r="C3286" s="0" t="n">
        <v>2.1585</v>
      </c>
      <c r="D3286" s="0" t="n">
        <v>0.46132</v>
      </c>
      <c r="E3286" s="0" t="n">
        <f aca="false">IFERROR((C3286-D3286)/C3286/'Project Inputs and Calcs'!$E$11,0)</f>
        <v>0.0262092502509459</v>
      </c>
    </row>
    <row r="3287" customFormat="false" ht="15" hidden="false" customHeight="false" outlineLevel="0" collapsed="false">
      <c r="A3287" s="0" t="n">
        <v>22</v>
      </c>
      <c r="B3287" s="0" t="n">
        <v>4700</v>
      </c>
      <c r="C3287" s="0" t="n">
        <v>2.2843</v>
      </c>
      <c r="D3287" s="0" t="n">
        <v>0.49471</v>
      </c>
      <c r="E3287" s="0" t="n">
        <f aca="false">IFERROR((C3287-D3287)/C3287/'Project Inputs and Calcs'!$E$11,0)</f>
        <v>0.0261143457514337</v>
      </c>
    </row>
    <row r="3288" customFormat="false" ht="15" hidden="false" customHeight="false" outlineLevel="0" collapsed="false">
      <c r="A3288" s="0" t="n">
        <v>22</v>
      </c>
      <c r="B3288" s="0" t="n">
        <v>4800</v>
      </c>
      <c r="C3288" s="0" t="n">
        <v>2.4129</v>
      </c>
      <c r="D3288" s="0" t="n">
        <v>0.50815</v>
      </c>
      <c r="E3288" s="0" t="n">
        <f aca="false">IFERROR((C3288-D3288)/C3288/'Project Inputs and Calcs'!$E$11,0)</f>
        <v>0.0263134264439747</v>
      </c>
    </row>
    <row r="3289" customFormat="false" ht="15" hidden="false" customHeight="false" outlineLevel="0" collapsed="false">
      <c r="A3289" s="0" t="n">
        <v>22</v>
      </c>
      <c r="B3289" s="0" t="n">
        <v>4900</v>
      </c>
      <c r="C3289" s="0" t="n">
        <v>2.5443</v>
      </c>
      <c r="D3289" s="0" t="n">
        <v>0.56553</v>
      </c>
      <c r="E3289" s="0" t="n">
        <f aca="false">IFERROR((C3289-D3289)/C3289/'Project Inputs and Calcs'!$E$11,0)</f>
        <v>0.0259242227724718</v>
      </c>
    </row>
    <row r="3290" customFormat="false" ht="15" hidden="false" customHeight="false" outlineLevel="0" collapsed="false">
      <c r="A3290" s="0" t="n">
        <v>22</v>
      </c>
      <c r="B3290" s="0" t="n">
        <v>5000</v>
      </c>
      <c r="C3290" s="0" t="n">
        <v>2.6784</v>
      </c>
      <c r="D3290" s="0" t="n">
        <v>0.60293</v>
      </c>
      <c r="E3290" s="0" t="n">
        <f aca="false">IFERROR((C3290-D3290)/C3290/'Project Inputs and Calcs'!$E$11,0)</f>
        <v>0.0258297242134608</v>
      </c>
    </row>
    <row r="3291" customFormat="false" ht="15" hidden="false" customHeight="false" outlineLevel="0" collapsed="false">
      <c r="A3291" s="0" t="n">
        <v>22</v>
      </c>
      <c r="B3291" s="0" t="n">
        <v>5100</v>
      </c>
      <c r="C3291" s="0" t="n">
        <v>2.8151</v>
      </c>
      <c r="D3291" s="0" t="n">
        <v>0.64171</v>
      </c>
      <c r="E3291" s="0" t="n">
        <f aca="false">IFERROR((C3291-D3291)/C3291/'Project Inputs and Calcs'!$E$11,0)</f>
        <v>0.025734905805596</v>
      </c>
    </row>
    <row r="3292" customFormat="false" ht="15" hidden="false" customHeight="false" outlineLevel="0" collapsed="false">
      <c r="A3292" s="0" t="n">
        <v>22</v>
      </c>
      <c r="B3292" s="0" t="n">
        <v>5200</v>
      </c>
      <c r="C3292" s="0" t="n">
        <v>2.9544</v>
      </c>
      <c r="D3292" s="0" t="n">
        <v>0.68184</v>
      </c>
      <c r="E3292" s="0" t="n">
        <f aca="false">IFERROR((C3292-D3292)/C3292/'Project Inputs and Calcs'!$E$11,0)</f>
        <v>0.0256404007581912</v>
      </c>
    </row>
    <row r="3293" customFormat="false" ht="15" hidden="false" customHeight="false" outlineLevel="0" collapsed="false">
      <c r="A3293" s="0" t="n">
        <v>22</v>
      </c>
      <c r="B3293" s="0" t="n">
        <v>5300</v>
      </c>
      <c r="C3293" s="0" t="n">
        <v>3.0963</v>
      </c>
      <c r="D3293" s="0" t="n">
        <v>0.72335</v>
      </c>
      <c r="E3293" s="0" t="n">
        <f aca="false">IFERROR((C3293-D3293)/C3293/'Project Inputs and Calcs'!$E$11,0)</f>
        <v>0.0255460818826772</v>
      </c>
    </row>
    <row r="3294" customFormat="false" ht="15" hidden="false" customHeight="false" outlineLevel="0" collapsed="false">
      <c r="A3294" s="0" t="n">
        <v>22</v>
      </c>
      <c r="B3294" s="0" t="n">
        <v>5400</v>
      </c>
      <c r="C3294" s="0" t="n">
        <v>3.2408</v>
      </c>
      <c r="D3294" s="0" t="n">
        <v>0.76626</v>
      </c>
      <c r="E3294" s="0" t="n">
        <f aca="false">IFERROR((C3294-D3294)/C3294/'Project Inputs and Calcs'!$E$11,0)</f>
        <v>0.0254519460215585</v>
      </c>
    </row>
    <row r="3295" customFormat="false" ht="15" hidden="false" customHeight="false" outlineLevel="0" collapsed="false">
      <c r="A3295" s="0" t="n">
        <v>22</v>
      </c>
      <c r="B3295" s="0" t="n">
        <v>5500</v>
      </c>
      <c r="C3295" s="0" t="n">
        <v>3.3876</v>
      </c>
      <c r="D3295" s="0" t="n">
        <v>0.81054</v>
      </c>
      <c r="E3295" s="0" t="n">
        <f aca="false">IFERROR((C3295-D3295)/C3295/'Project Inputs and Calcs'!$E$11,0)</f>
        <v>0.0253577754162239</v>
      </c>
    </row>
    <row r="3296" customFormat="false" ht="15" hidden="false" customHeight="false" outlineLevel="0" collapsed="false">
      <c r="A3296" s="0" t="n">
        <v>22</v>
      </c>
      <c r="B3296" s="0" t="n">
        <v>5600</v>
      </c>
      <c r="C3296" s="0" t="n">
        <v>3.5369</v>
      </c>
      <c r="D3296" s="0" t="n">
        <v>0.85618</v>
      </c>
      <c r="E3296" s="0" t="n">
        <f aca="false">IFERROR((C3296-D3296)/C3296/'Project Inputs and Calcs'!$E$11,0)</f>
        <v>0.0252643086695505</v>
      </c>
    </row>
    <row r="3297" customFormat="false" ht="15" hidden="false" customHeight="false" outlineLevel="0" collapsed="false">
      <c r="A3297" s="0" t="n">
        <v>22</v>
      </c>
      <c r="B3297" s="0" t="n">
        <v>5700</v>
      </c>
      <c r="C3297" s="0" t="n">
        <v>3.6885</v>
      </c>
      <c r="D3297" s="0" t="n">
        <v>0.90329</v>
      </c>
      <c r="E3297" s="0" t="n">
        <f aca="false">IFERROR((C3297-D3297)/C3297/'Project Inputs and Calcs'!$E$11,0)</f>
        <v>0.0251702137273508</v>
      </c>
    </row>
    <row r="3298" customFormat="false" ht="15" hidden="false" customHeight="false" outlineLevel="0" collapsed="false">
      <c r="A3298" s="0" t="n">
        <v>22</v>
      </c>
      <c r="B3298" s="0" t="n">
        <v>5800</v>
      </c>
      <c r="C3298" s="0" t="n">
        <v>3.8425</v>
      </c>
      <c r="D3298" s="0" t="n">
        <v>0.95176</v>
      </c>
      <c r="E3298" s="0" t="n">
        <f aca="false">IFERROR((C3298-D3298)/C3298/'Project Inputs and Calcs'!$E$11,0)</f>
        <v>0.025076903057905</v>
      </c>
    </row>
    <row r="3299" customFormat="false" ht="15" hidden="false" customHeight="false" outlineLevel="0" collapsed="false">
      <c r="A3299" s="0" t="n">
        <v>22</v>
      </c>
      <c r="B3299" s="0" t="n">
        <v>5900</v>
      </c>
      <c r="C3299" s="0" t="n">
        <v>3.9987</v>
      </c>
      <c r="D3299" s="0" t="n">
        <v>1.0016</v>
      </c>
      <c r="E3299" s="0" t="n">
        <f aca="false">IFERROR((C3299-D3299)/C3299/'Project Inputs and Calcs'!$E$11,0)</f>
        <v>0.0249839531180967</v>
      </c>
    </row>
    <row r="3300" customFormat="false" ht="15" hidden="false" customHeight="false" outlineLevel="0" collapsed="false">
      <c r="A3300" s="0" t="n">
        <v>22</v>
      </c>
      <c r="B3300" s="0" t="n">
        <v>6000</v>
      </c>
      <c r="C3300" s="0" t="n">
        <v>4.1572</v>
      </c>
      <c r="D3300" s="0" t="n">
        <v>1.0529</v>
      </c>
      <c r="E3300" s="0" t="n">
        <f aca="false">IFERROR((C3300-D3300)/C3300/'Project Inputs and Calcs'!$E$11,0)</f>
        <v>0.0248909522434972</v>
      </c>
    </row>
    <row r="3301" customFormat="false" ht="15" hidden="false" customHeight="false" outlineLevel="0" collapsed="false">
      <c r="A3301" s="0" t="n">
        <v>22</v>
      </c>
      <c r="B3301" s="0" t="n">
        <v>6100</v>
      </c>
      <c r="C3301" s="0" t="n">
        <v>4.3179</v>
      </c>
      <c r="D3301" s="0" t="n">
        <v>1.1057</v>
      </c>
      <c r="E3301" s="0" t="n">
        <f aca="false">IFERROR((C3301-D3301)/C3301/'Project Inputs and Calcs'!$E$11,0)</f>
        <v>0.0247975481908644</v>
      </c>
    </row>
    <row r="3302" customFormat="false" ht="15" hidden="false" customHeight="false" outlineLevel="0" collapsed="false">
      <c r="A3302" s="0" t="n">
        <v>22</v>
      </c>
      <c r="B3302" s="0" t="n">
        <v>6200</v>
      </c>
      <c r="C3302" s="0" t="n">
        <v>4.4807</v>
      </c>
      <c r="D3302" s="0" t="n">
        <v>1.1598</v>
      </c>
      <c r="E3302" s="0" t="n">
        <f aca="false">IFERROR((C3302-D3302)/C3302/'Project Inputs and Calcs'!$E$11,0)</f>
        <v>0.0247052171907663</v>
      </c>
    </row>
    <row r="3303" customFormat="false" ht="15" hidden="false" customHeight="false" outlineLevel="0" collapsed="false">
      <c r="A3303" s="0" t="n">
        <v>22</v>
      </c>
      <c r="B3303" s="0" t="n">
        <v>6300</v>
      </c>
      <c r="C3303" s="0" t="n">
        <v>4.6455</v>
      </c>
      <c r="D3303" s="0" t="n">
        <v>1.2154</v>
      </c>
      <c r="E3303" s="0" t="n">
        <f aca="false">IFERROR((C3303-D3303)/C3303/'Project Inputs and Calcs'!$E$11,0)</f>
        <v>0.0246123488680802</v>
      </c>
    </row>
    <row r="3304" customFormat="false" ht="15" hidden="false" customHeight="false" outlineLevel="0" collapsed="false">
      <c r="A3304" s="0" t="n">
        <v>22</v>
      </c>
      <c r="B3304" s="0" t="n">
        <v>6400</v>
      </c>
      <c r="C3304" s="0" t="n">
        <v>4.8124</v>
      </c>
      <c r="D3304" s="0" t="n">
        <v>1.2724</v>
      </c>
      <c r="E3304" s="0" t="n">
        <f aca="false">IFERROR((C3304-D3304)/C3304/'Project Inputs and Calcs'!$E$11,0)</f>
        <v>0.0245199900257668</v>
      </c>
    </row>
    <row r="3305" customFormat="false" ht="15" hidden="false" customHeight="false" outlineLevel="0" collapsed="false">
      <c r="A3305" s="0" t="n">
        <v>22</v>
      </c>
      <c r="B3305" s="0" t="n">
        <v>6500</v>
      </c>
      <c r="C3305" s="0" t="n">
        <v>4.9814</v>
      </c>
      <c r="D3305" s="0" t="n">
        <v>1.3308</v>
      </c>
      <c r="E3305" s="0" t="n">
        <f aca="false">IFERROR((C3305-D3305)/C3305/'Project Inputs and Calcs'!$E$11,0)</f>
        <v>0.0244282062606229</v>
      </c>
    </row>
    <row r="3306" customFormat="false" ht="15" hidden="false" customHeight="false" outlineLevel="0" collapsed="false">
      <c r="A3306" s="0" t="n">
        <v>22</v>
      </c>
      <c r="B3306" s="0" t="n">
        <v>6600</v>
      </c>
      <c r="C3306" s="0" t="n">
        <v>5.1522</v>
      </c>
      <c r="D3306" s="0" t="n">
        <v>1.3907</v>
      </c>
      <c r="E3306" s="0" t="n">
        <f aca="false">IFERROR((C3306-D3306)/C3306/'Project Inputs and Calcs'!$E$11,0)</f>
        <v>0.0243358824062213</v>
      </c>
    </row>
    <row r="3307" customFormat="false" ht="15" hidden="false" customHeight="false" outlineLevel="0" collapsed="false">
      <c r="A3307" s="0" t="n">
        <v>22</v>
      </c>
      <c r="B3307" s="0" t="n">
        <v>6700</v>
      </c>
      <c r="C3307" s="0" t="n">
        <v>5.3251</v>
      </c>
      <c r="D3307" s="0" t="n">
        <v>1.452</v>
      </c>
      <c r="E3307" s="0" t="n">
        <f aca="false">IFERROR((C3307-D3307)/C3307/'Project Inputs and Calcs'!$E$11,0)</f>
        <v>0.0242443021414308</v>
      </c>
    </row>
    <row r="3308" customFormat="false" ht="15" hidden="false" customHeight="false" outlineLevel="0" collapsed="false">
      <c r="A3308" s="0" t="n">
        <v>22</v>
      </c>
      <c r="B3308" s="0" t="n">
        <v>6800</v>
      </c>
      <c r="C3308" s="0" t="n">
        <v>5.4997</v>
      </c>
      <c r="D3308" s="0" t="n">
        <v>1.5148</v>
      </c>
      <c r="E3308" s="0" t="n">
        <f aca="false">IFERROR((C3308-D3308)/C3308/'Project Inputs and Calcs'!$E$11,0)</f>
        <v>0.024152226485081</v>
      </c>
    </row>
    <row r="3309" customFormat="false" ht="15" hidden="false" customHeight="false" outlineLevel="0" collapsed="false">
      <c r="A3309" s="0" t="n">
        <v>22</v>
      </c>
      <c r="B3309" s="0" t="n">
        <v>6900</v>
      </c>
      <c r="C3309" s="0" t="n">
        <v>5.6763</v>
      </c>
      <c r="D3309" s="0" t="n">
        <v>1.579</v>
      </c>
      <c r="E3309" s="0" t="n">
        <f aca="false">IFERROR((C3309-D3309)/C3309/'Project Inputs and Calcs'!$E$11,0)</f>
        <v>0.0240608612417713</v>
      </c>
    </row>
    <row r="3310" customFormat="false" ht="15" hidden="false" customHeight="false" outlineLevel="0" collapsed="false">
      <c r="A3310" s="0" t="n">
        <v>22</v>
      </c>
      <c r="B3310" s="0" t="n">
        <v>7000</v>
      </c>
      <c r="C3310" s="0" t="n">
        <v>5.8546</v>
      </c>
      <c r="D3310" s="0" t="n">
        <v>1.6446</v>
      </c>
      <c r="E3310" s="0" t="n">
        <f aca="false">IFERROR((C3310-D3310)/C3310/'Project Inputs and Calcs'!$E$11,0)</f>
        <v>0.0239697559753584</v>
      </c>
    </row>
    <row r="3311" customFormat="false" ht="15" hidden="false" customHeight="false" outlineLevel="0" collapsed="false">
      <c r="A3311" s="0" t="n">
        <v>22</v>
      </c>
      <c r="B3311" s="0" t="n">
        <v>7100</v>
      </c>
      <c r="C3311" s="0" t="n">
        <v>6.0347</v>
      </c>
      <c r="D3311" s="0" t="n">
        <v>1.7117</v>
      </c>
      <c r="E3311" s="0" t="n">
        <f aca="false">IFERROR((C3311-D3311)/C3311/'Project Inputs and Calcs'!$E$11,0)</f>
        <v>0.0238785689429466</v>
      </c>
    </row>
    <row r="3312" customFormat="false" ht="15" hidden="false" customHeight="false" outlineLevel="0" collapsed="false">
      <c r="A3312" s="0" t="n">
        <v>22</v>
      </c>
      <c r="B3312" s="0" t="n">
        <v>7200</v>
      </c>
      <c r="C3312" s="0" t="n">
        <v>6.2165</v>
      </c>
      <c r="D3312" s="0" t="n">
        <v>1.7803</v>
      </c>
      <c r="E3312" s="0" t="n">
        <f aca="false">IFERROR((C3312-D3312)/C3312/'Project Inputs and Calcs'!$E$11,0)</f>
        <v>0.0237872329016864</v>
      </c>
    </row>
    <row r="3313" customFormat="false" ht="15" hidden="false" customHeight="false" outlineLevel="0" collapsed="false">
      <c r="A3313" s="0" t="n">
        <v>22</v>
      </c>
      <c r="B3313" s="0" t="n">
        <v>7300</v>
      </c>
      <c r="C3313" s="0" t="n">
        <v>6.4</v>
      </c>
      <c r="D3313" s="0" t="n">
        <v>1.8503</v>
      </c>
      <c r="E3313" s="0" t="n">
        <f aca="false">IFERROR((C3313-D3313)/C3313/'Project Inputs and Calcs'!$E$11,0)</f>
        <v>0.0236963541666667</v>
      </c>
    </row>
    <row r="3314" customFormat="false" ht="15" hidden="false" customHeight="false" outlineLevel="0" collapsed="false">
      <c r="A3314" s="0" t="n">
        <v>22</v>
      </c>
      <c r="B3314" s="0" t="n">
        <v>7400</v>
      </c>
      <c r="C3314" s="0" t="n">
        <v>6.5851</v>
      </c>
      <c r="D3314" s="0" t="n">
        <v>1.9217</v>
      </c>
      <c r="E3314" s="0" t="n">
        <f aca="false">IFERROR((C3314-D3314)/C3314/'Project Inputs and Calcs'!$E$11,0)</f>
        <v>0.023605817173113</v>
      </c>
    </row>
    <row r="3315" customFormat="false" ht="15" hidden="false" customHeight="false" outlineLevel="0" collapsed="false">
      <c r="A3315" s="0" t="n">
        <v>22</v>
      </c>
      <c r="B3315" s="0" t="n">
        <v>7500</v>
      </c>
      <c r="C3315" s="0" t="n">
        <v>6.7719</v>
      </c>
      <c r="D3315" s="0" t="n">
        <v>1.9945</v>
      </c>
      <c r="E3315" s="0" t="n">
        <f aca="false">IFERROR((C3315-D3315)/C3315/'Project Inputs and Calcs'!$E$11,0)</f>
        <v>0.0235158030488735</v>
      </c>
    </row>
    <row r="3316" customFormat="false" ht="15" hidden="false" customHeight="false" outlineLevel="0" collapsed="false">
      <c r="A3316" s="0" t="n">
        <v>22</v>
      </c>
      <c r="B3316" s="0" t="n">
        <v>7600</v>
      </c>
      <c r="C3316" s="0" t="n">
        <v>6.9602</v>
      </c>
      <c r="D3316" s="0" t="n">
        <v>2.0689</v>
      </c>
      <c r="E3316" s="0" t="n">
        <f aca="false">IFERROR((C3316-D3316)/C3316/'Project Inputs and Calcs'!$E$11,0)</f>
        <v>0.0234250931486643</v>
      </c>
    </row>
    <row r="3317" customFormat="false" ht="15" hidden="false" customHeight="false" outlineLevel="0" collapsed="false">
      <c r="A3317" s="0" t="n">
        <v>22</v>
      </c>
      <c r="B3317" s="0" t="n">
        <v>7700</v>
      </c>
      <c r="C3317" s="0" t="n">
        <v>7.1499</v>
      </c>
      <c r="D3317" s="0" t="n">
        <v>2.1446</v>
      </c>
      <c r="E3317" s="0" t="n">
        <f aca="false">IFERROR((C3317-D3317)/C3317/'Project Inputs and Calcs'!$E$11,0)</f>
        <v>0.0233350582991837</v>
      </c>
    </row>
    <row r="3318" customFormat="false" ht="15" hidden="false" customHeight="false" outlineLevel="0" collapsed="false">
      <c r="A3318" s="0" t="n">
        <v>22</v>
      </c>
      <c r="B3318" s="0" t="n">
        <v>7800</v>
      </c>
      <c r="C3318" s="0" t="n">
        <v>7.3413</v>
      </c>
      <c r="D3318" s="0" t="n">
        <v>2.2218</v>
      </c>
      <c r="E3318" s="0" t="n">
        <f aca="false">IFERROR((C3318-D3318)/C3318/'Project Inputs and Calcs'!$E$11,0)</f>
        <v>0.0232452018034953</v>
      </c>
    </row>
    <row r="3319" customFormat="false" ht="15" hidden="false" customHeight="false" outlineLevel="0" collapsed="false">
      <c r="A3319" s="0" t="n">
        <v>22</v>
      </c>
      <c r="B3319" s="0" t="n">
        <v>7900</v>
      </c>
      <c r="C3319" s="0" t="n">
        <v>7.534</v>
      </c>
      <c r="D3319" s="0" t="n">
        <v>2.3005</v>
      </c>
      <c r="E3319" s="0" t="n">
        <f aca="false">IFERROR((C3319-D3319)/C3319/'Project Inputs and Calcs'!$E$11,0)</f>
        <v>0.0231550305282718</v>
      </c>
    </row>
    <row r="3320" customFormat="false" ht="15" hidden="false" customHeight="false" outlineLevel="0" collapsed="false">
      <c r="A3320" s="0" t="n">
        <v>22</v>
      </c>
      <c r="B3320" s="0" t="n">
        <v>8000</v>
      </c>
      <c r="C3320" s="0" t="n">
        <v>7.7281</v>
      </c>
      <c r="D3320" s="0" t="n">
        <v>2.3806</v>
      </c>
      <c r="E3320" s="0" t="n">
        <f aca="false">IFERROR((C3320-D3320)/C3320/'Project Inputs and Calcs'!$E$11,0)</f>
        <v>0.0230651777280315</v>
      </c>
    </row>
    <row r="3321" customFormat="false" ht="15" hidden="false" customHeight="false" outlineLevel="0" collapsed="false">
      <c r="A3321" s="0" t="n">
        <v>22</v>
      </c>
      <c r="B3321" s="0" t="n">
        <v>8100</v>
      </c>
      <c r="C3321" s="0" t="n">
        <v>7.9236</v>
      </c>
      <c r="D3321" s="0" t="n">
        <v>2.4621</v>
      </c>
      <c r="E3321" s="0" t="n">
        <f aca="false">IFERROR((C3321-D3321)/C3321/'Project Inputs and Calcs'!$E$11,0)</f>
        <v>0.0229756676258266</v>
      </c>
    </row>
    <row r="3322" customFormat="false" ht="15" hidden="false" customHeight="false" outlineLevel="0" collapsed="false">
      <c r="A3322" s="0" t="n">
        <v>22</v>
      </c>
      <c r="B3322" s="0" t="n">
        <v>8200</v>
      </c>
      <c r="C3322" s="0" t="n">
        <v>8.1205</v>
      </c>
      <c r="D3322" s="0" t="n">
        <v>2.5451</v>
      </c>
      <c r="E3322" s="0" t="n">
        <f aca="false">IFERROR((C3322-D3322)/C3322/'Project Inputs and Calcs'!$E$11,0)</f>
        <v>0.022886111282146</v>
      </c>
    </row>
    <row r="3323" customFormat="false" ht="15" hidden="false" customHeight="false" outlineLevel="0" collapsed="false">
      <c r="A3323" s="0" t="n">
        <v>22</v>
      </c>
      <c r="B3323" s="0" t="n">
        <v>8300</v>
      </c>
      <c r="C3323" s="0" t="n">
        <v>8.3186</v>
      </c>
      <c r="D3323" s="0" t="n">
        <v>2.6295</v>
      </c>
      <c r="E3323" s="0" t="n">
        <f aca="false">IFERROR((C3323-D3323)/C3323/'Project Inputs and Calcs'!$E$11,0)</f>
        <v>0.0227967045736863</v>
      </c>
    </row>
    <row r="3324" customFormat="false" ht="15" hidden="false" customHeight="false" outlineLevel="0" collapsed="false">
      <c r="A3324" s="0" t="n">
        <v>22</v>
      </c>
      <c r="B3324" s="0" t="n">
        <v>8400</v>
      </c>
      <c r="C3324" s="0" t="n">
        <v>8.5181</v>
      </c>
      <c r="D3324" s="0" t="n">
        <v>2.7154</v>
      </c>
      <c r="E3324" s="0" t="n">
        <f aca="false">IFERROR((C3324-D3324)/C3324/'Project Inputs and Calcs'!$E$11,0)</f>
        <v>0.022707333012448</v>
      </c>
    </row>
    <row r="3325" customFormat="false" ht="15" hidden="false" customHeight="false" outlineLevel="0" collapsed="false">
      <c r="A3325" s="0" t="n">
        <v>22</v>
      </c>
      <c r="B3325" s="0" t="n">
        <v>8500</v>
      </c>
      <c r="C3325" s="0" t="n">
        <v>8.7187</v>
      </c>
      <c r="D3325" s="0" t="n">
        <v>2.8026</v>
      </c>
      <c r="E3325" s="0" t="n">
        <f aca="false">IFERROR((C3325-D3325)/C3325/'Project Inputs and Calcs'!$E$11,0)</f>
        <v>0.0226184331761998</v>
      </c>
    </row>
    <row r="3326" customFormat="false" ht="15" hidden="false" customHeight="false" outlineLevel="0" collapsed="false">
      <c r="A3326" s="0" t="n">
        <v>22</v>
      </c>
      <c r="B3326" s="0" t="n">
        <v>8600</v>
      </c>
      <c r="C3326" s="0" t="n">
        <v>8.9205</v>
      </c>
      <c r="D3326" s="0" t="n">
        <v>2.8914</v>
      </c>
      <c r="E3326" s="0" t="n">
        <f aca="false">IFERROR((C3326-D3326)/C3326/'Project Inputs and Calcs'!$E$11,0)</f>
        <v>0.0225290062216243</v>
      </c>
    </row>
    <row r="3327" customFormat="false" ht="15" hidden="false" customHeight="false" outlineLevel="0" collapsed="false">
      <c r="A3327" s="0" t="n">
        <v>22</v>
      </c>
      <c r="B3327" s="0" t="n">
        <v>8700</v>
      </c>
      <c r="C3327" s="0" t="n">
        <v>9.1234</v>
      </c>
      <c r="D3327" s="0" t="n">
        <v>2.9815</v>
      </c>
      <c r="E3327" s="0" t="n">
        <f aca="false">IFERROR((C3327-D3327)/C3327/'Project Inputs and Calcs'!$E$11,0)</f>
        <v>0.0224400990858671</v>
      </c>
    </row>
    <row r="3328" customFormat="false" ht="15" hidden="false" customHeight="false" outlineLevel="0" collapsed="false">
      <c r="A3328" s="0" t="n">
        <v>22</v>
      </c>
      <c r="B3328" s="0" t="n">
        <v>8800</v>
      </c>
      <c r="C3328" s="0" t="n">
        <v>9.3275</v>
      </c>
      <c r="D3328" s="0" t="n">
        <v>3.0731</v>
      </c>
      <c r="E3328" s="0" t="n">
        <f aca="false">IFERROR((C3328-D3328)/C3328/'Project Inputs and Calcs'!$E$11,0)</f>
        <v>0.0223511123023318</v>
      </c>
    </row>
    <row r="3329" customFormat="false" ht="15" hidden="false" customHeight="false" outlineLevel="0" collapsed="false">
      <c r="A3329" s="0" t="n">
        <v>22</v>
      </c>
      <c r="B3329" s="0" t="n">
        <v>8900</v>
      </c>
      <c r="C3329" s="0" t="n">
        <v>9.5327</v>
      </c>
      <c r="D3329" s="0" t="n">
        <v>3.1661</v>
      </c>
      <c r="E3329" s="0" t="n">
        <f aca="false">IFERROR((C3329-D3329)/C3329/'Project Inputs and Calcs'!$E$11,0)</f>
        <v>0.0222623181260294</v>
      </c>
    </row>
    <row r="3330" customFormat="false" ht="15" hidden="false" customHeight="false" outlineLevel="0" collapsed="false">
      <c r="A3330" s="0" t="n">
        <v>22</v>
      </c>
      <c r="B3330" s="0" t="n">
        <v>9000</v>
      </c>
      <c r="C3330" s="0" t="n">
        <v>9.7389</v>
      </c>
      <c r="D3330" s="0" t="n">
        <v>3.2605</v>
      </c>
      <c r="E3330" s="0" t="n">
        <f aca="false">IFERROR((C3330-D3330)/C3330/'Project Inputs and Calcs'!$E$11,0)</f>
        <v>0.0221736198817799</v>
      </c>
    </row>
    <row r="3331" customFormat="false" ht="15" hidden="false" customHeight="false" outlineLevel="0" collapsed="false">
      <c r="A3331" s="0" t="n">
        <v>22</v>
      </c>
      <c r="B3331" s="0" t="n">
        <v>9100</v>
      </c>
      <c r="C3331" s="0" t="n">
        <v>9.9461</v>
      </c>
      <c r="D3331" s="0" t="n">
        <v>3.3564</v>
      </c>
      <c r="E3331" s="0" t="n">
        <f aca="false">IFERROR((C3331-D3331)/C3331/'Project Inputs and Calcs'!$E$11,0)</f>
        <v>0.0220847032170063</v>
      </c>
    </row>
    <row r="3332" customFormat="false" ht="15" hidden="false" customHeight="false" outlineLevel="0" collapsed="false">
      <c r="A3332" s="0" t="n">
        <v>22</v>
      </c>
      <c r="B3332" s="0" t="n">
        <v>9200</v>
      </c>
      <c r="C3332" s="0" t="n">
        <v>10.154</v>
      </c>
      <c r="D3332" s="0" t="n">
        <v>3.4536</v>
      </c>
      <c r="E3332" s="0" t="n">
        <f aca="false">IFERROR((C3332-D3332)/C3332/'Project Inputs and Calcs'!$E$11,0)</f>
        <v>0.0219959293546057</v>
      </c>
    </row>
    <row r="3333" customFormat="false" ht="15" hidden="false" customHeight="false" outlineLevel="0" collapsed="false">
      <c r="A3333" s="0" t="n">
        <v>22</v>
      </c>
      <c r="B3333" s="0" t="n">
        <v>9300</v>
      </c>
      <c r="C3333" s="0" t="n">
        <v>10.363</v>
      </c>
      <c r="D3333" s="0" t="n">
        <v>3.5523</v>
      </c>
      <c r="E3333" s="0" t="n">
        <f aca="false">IFERROR((C3333-D3333)/C3333/'Project Inputs and Calcs'!$E$11,0)</f>
        <v>0.0219071054070572</v>
      </c>
    </row>
    <row r="3334" customFormat="false" ht="15" hidden="false" customHeight="false" outlineLevel="0" collapsed="false">
      <c r="A3334" s="0" t="n">
        <v>22</v>
      </c>
      <c r="B3334" s="0" t="n">
        <v>9400</v>
      </c>
      <c r="C3334" s="0" t="n">
        <v>10.573</v>
      </c>
      <c r="D3334" s="0" t="n">
        <v>3.6524</v>
      </c>
      <c r="E3334" s="0" t="n">
        <f aca="false">IFERROR((C3334-D3334)/C3334/'Project Inputs and Calcs'!$E$11,0)</f>
        <v>0.0218184684258646</v>
      </c>
    </row>
    <row r="3335" customFormat="false" ht="15" hidden="false" customHeight="false" outlineLevel="0" collapsed="false">
      <c r="A3335" s="0" t="n">
        <v>22</v>
      </c>
      <c r="B3335" s="0" t="n">
        <v>9500</v>
      </c>
      <c r="C3335" s="0" t="n">
        <v>10.784</v>
      </c>
      <c r="D3335" s="0" t="n">
        <v>3.7539</v>
      </c>
      <c r="E3335" s="0" t="n">
        <f aca="false">IFERROR((C3335-D3335)/C3335/'Project Inputs and Calcs'!$E$11,0)</f>
        <v>0.0217300321463897</v>
      </c>
    </row>
    <row r="3336" customFormat="false" ht="15" hidden="false" customHeight="false" outlineLevel="0" collapsed="false">
      <c r="A3336" s="0" t="n">
        <v>22</v>
      </c>
      <c r="B3336" s="0" t="n">
        <v>9600</v>
      </c>
      <c r="C3336" s="0" t="n">
        <v>10.996</v>
      </c>
      <c r="D3336" s="0" t="n">
        <v>3.8569</v>
      </c>
      <c r="E3336" s="0" t="n">
        <f aca="false">IFERROR((C3336-D3336)/C3336/'Project Inputs and Calcs'!$E$11,0)</f>
        <v>0.0216415060021826</v>
      </c>
    </row>
    <row r="3337" customFormat="false" ht="15" hidden="false" customHeight="false" outlineLevel="0" collapsed="false">
      <c r="A3337" s="0" t="n">
        <v>22</v>
      </c>
      <c r="B3337" s="0" t="n">
        <v>9700</v>
      </c>
      <c r="C3337" s="0" t="n">
        <v>11.208</v>
      </c>
      <c r="D3337" s="0" t="n">
        <v>3.9612</v>
      </c>
      <c r="E3337" s="0" t="n">
        <f aca="false">IFERROR((C3337-D3337)/C3337/'Project Inputs and Calcs'!$E$11,0)</f>
        <v>0.0215524625267666</v>
      </c>
    </row>
    <row r="3338" customFormat="false" ht="15" hidden="false" customHeight="false" outlineLevel="0" collapsed="false">
      <c r="A3338" s="0" t="n">
        <v>22</v>
      </c>
      <c r="B3338" s="0" t="n">
        <v>9800</v>
      </c>
      <c r="C3338" s="0" t="n">
        <v>11.421</v>
      </c>
      <c r="D3338" s="0" t="n">
        <v>4.0669</v>
      </c>
      <c r="E3338" s="0" t="n">
        <f aca="false">IFERROR((C3338-D3338)/C3338/'Project Inputs and Calcs'!$E$11,0)</f>
        <v>0.0214636780200216</v>
      </c>
    </row>
    <row r="3339" customFormat="false" ht="15" hidden="false" customHeight="false" outlineLevel="0" collapsed="false">
      <c r="A3339" s="0" t="n">
        <v>22</v>
      </c>
      <c r="B3339" s="0" t="n">
        <v>9900</v>
      </c>
      <c r="C3339" s="0" t="n">
        <v>11.635</v>
      </c>
      <c r="D3339" s="0" t="n">
        <v>4.1741</v>
      </c>
      <c r="E3339" s="0" t="n">
        <f aca="false">IFERROR((C3339-D3339)/C3339/'Project Inputs and Calcs'!$E$11,0)</f>
        <v>0.0213748746597909</v>
      </c>
    </row>
    <row r="3340" customFormat="false" ht="15" hidden="false" customHeight="false" outlineLevel="0" collapsed="false">
      <c r="A3340" s="0" t="n">
        <v>22</v>
      </c>
      <c r="B3340" s="0" t="n">
        <v>10000</v>
      </c>
      <c r="C3340" s="0" t="n">
        <v>11.85</v>
      </c>
      <c r="D3340" s="0" t="n">
        <v>4.2826</v>
      </c>
      <c r="E3340" s="0" t="n">
        <f aca="false">IFERROR((C3340-D3340)/C3340/'Project Inputs and Calcs'!$E$11,0)</f>
        <v>0.0212866385372715</v>
      </c>
    </row>
    <row r="3341" customFormat="false" ht="15" hidden="false" customHeight="false" outlineLevel="0" collapsed="false">
      <c r="A3341" s="0" t="n">
        <v>22</v>
      </c>
      <c r="B3341" s="0" t="n">
        <v>10100</v>
      </c>
      <c r="C3341" s="0" t="n">
        <v>12.065</v>
      </c>
      <c r="D3341" s="0" t="n">
        <v>4.3885</v>
      </c>
      <c r="E3341" s="0" t="n">
        <f aca="false">IFERROR((C3341-D3341)/C3341/'Project Inputs and Calcs'!$E$11,0)</f>
        <v>0.0212087304876364</v>
      </c>
    </row>
    <row r="3342" customFormat="false" ht="15" hidden="false" customHeight="false" outlineLevel="0" collapsed="false">
      <c r="A3342" s="0" t="n">
        <v>22</v>
      </c>
      <c r="B3342" s="0" t="n">
        <v>10200</v>
      </c>
      <c r="C3342" s="0" t="n">
        <v>12.281</v>
      </c>
      <c r="D3342" s="0" t="n">
        <v>4.5038</v>
      </c>
      <c r="E3342" s="0" t="n">
        <f aca="false">IFERROR((C3342-D3342)/C3342/'Project Inputs and Calcs'!$E$11,0)</f>
        <v>0.0211090302092663</v>
      </c>
    </row>
    <row r="3343" customFormat="false" ht="15" hidden="false" customHeight="false" outlineLevel="0" collapsed="false">
      <c r="A3343" s="0" t="n">
        <v>22</v>
      </c>
      <c r="B3343" s="0" t="n">
        <v>10300</v>
      </c>
      <c r="C3343" s="0" t="n">
        <v>12.497</v>
      </c>
      <c r="D3343" s="0" t="n">
        <v>4.6165</v>
      </c>
      <c r="E3343" s="0" t="n">
        <f aca="false">IFERROR((C3343-D3343)/C3343/'Project Inputs and Calcs'!$E$11,0)</f>
        <v>0.021019711397402</v>
      </c>
    </row>
    <row r="3344" customFormat="false" ht="15" hidden="false" customHeight="false" outlineLevel="0" collapsed="false">
      <c r="A3344" s="0" t="n">
        <v>22</v>
      </c>
      <c r="B3344" s="0" t="n">
        <v>10400</v>
      </c>
      <c r="C3344" s="0" t="n">
        <v>12.714</v>
      </c>
      <c r="D3344" s="0" t="n">
        <v>4.7305</v>
      </c>
      <c r="E3344" s="0" t="n">
        <f aca="false">IFERROR((C3344-D3344)/C3344/'Project Inputs and Calcs'!$E$11,0)</f>
        <v>0.0209309947040008</v>
      </c>
    </row>
    <row r="3345" customFormat="false" ht="15" hidden="false" customHeight="false" outlineLevel="0" collapsed="false">
      <c r="A3345" s="0" t="n">
        <v>22</v>
      </c>
      <c r="B3345" s="0" t="n">
        <v>10500</v>
      </c>
      <c r="C3345" s="0" t="n">
        <v>12.932</v>
      </c>
      <c r="D3345" s="0" t="n">
        <v>4.846</v>
      </c>
      <c r="E3345" s="0" t="n">
        <f aca="false">IFERROR((C3345-D3345)/C3345/'Project Inputs and Calcs'!$E$11,0)</f>
        <v>0.0208423548819466</v>
      </c>
    </row>
    <row r="3346" customFormat="false" ht="15" hidden="false" customHeight="false" outlineLevel="0" collapsed="false">
      <c r="A3346" s="0" t="n">
        <v>22</v>
      </c>
      <c r="B3346" s="0" t="n">
        <v>10600</v>
      </c>
      <c r="C3346" s="0" t="n">
        <v>13.15</v>
      </c>
      <c r="D3346" s="0" t="n">
        <v>4.9629</v>
      </c>
      <c r="E3346" s="0" t="n">
        <f aca="false">IFERROR((C3346-D3346)/C3346/'Project Inputs and Calcs'!$E$11,0)</f>
        <v>0.0207531051964512</v>
      </c>
    </row>
    <row r="3347" customFormat="false" ht="15" hidden="false" customHeight="false" outlineLevel="0" collapsed="false">
      <c r="A3347" s="0" t="n">
        <v>22</v>
      </c>
      <c r="B3347" s="0" t="n">
        <v>10700</v>
      </c>
      <c r="C3347" s="0" t="n">
        <v>13.368</v>
      </c>
      <c r="D3347" s="0" t="n">
        <v>5.0811</v>
      </c>
      <c r="E3347" s="0" t="n">
        <f aca="false">IFERROR((C3347-D3347)/C3347/'Project Inputs and Calcs'!$E$11,0)</f>
        <v>0.0206635248354279</v>
      </c>
    </row>
    <row r="3348" customFormat="false" ht="15" hidden="false" customHeight="false" outlineLevel="0" collapsed="false">
      <c r="A3348" s="0" t="n">
        <v>22</v>
      </c>
      <c r="B3348" s="0" t="n">
        <v>10800</v>
      </c>
      <c r="C3348" s="0" t="n">
        <v>13.586</v>
      </c>
      <c r="D3348" s="0" t="n">
        <v>5.2006</v>
      </c>
      <c r="E3348" s="0" t="n">
        <f aca="false">IFERROR((C3348-D3348)/C3348/'Project Inputs and Calcs'!$E$11,0)</f>
        <v>0.0205736297168654</v>
      </c>
    </row>
    <row r="3349" customFormat="false" ht="15" hidden="false" customHeight="false" outlineLevel="0" collapsed="false">
      <c r="A3349" s="0" t="n">
        <v>22</v>
      </c>
      <c r="B3349" s="0" t="n">
        <v>10900</v>
      </c>
      <c r="C3349" s="0" t="n">
        <v>13.805</v>
      </c>
      <c r="D3349" s="0" t="n">
        <v>5.3216</v>
      </c>
      <c r="E3349" s="0" t="n">
        <f aca="false">IFERROR((C3349-D3349)/C3349/'Project Inputs and Calcs'!$E$11,0)</f>
        <v>0.0204838826512133</v>
      </c>
    </row>
    <row r="3350" customFormat="false" ht="15" hidden="false" customHeight="false" outlineLevel="0" collapsed="false">
      <c r="A3350" s="0" t="n">
        <v>22</v>
      </c>
      <c r="B3350" s="0" t="n">
        <v>11000</v>
      </c>
      <c r="C3350" s="0" t="n">
        <v>14.025</v>
      </c>
      <c r="D3350" s="0" t="n">
        <v>5.4439</v>
      </c>
      <c r="E3350" s="0" t="n">
        <f aca="false">IFERROR((C3350-D3350)/C3350/'Project Inputs and Calcs'!$E$11,0)</f>
        <v>0.0203947712418301</v>
      </c>
    </row>
    <row r="3351" customFormat="false" ht="15" hidden="false" customHeight="false" outlineLevel="0" collapsed="false">
      <c r="A3351" s="0" t="n">
        <v>22</v>
      </c>
      <c r="B3351" s="0" t="n">
        <v>11100</v>
      </c>
      <c r="C3351" s="0" t="n">
        <v>14.244</v>
      </c>
      <c r="D3351" s="0" t="n">
        <v>5.5676</v>
      </c>
      <c r="E3351" s="0" t="n">
        <f aca="false">IFERROR((C3351-D3351)/C3351/'Project Inputs and Calcs'!$E$11,0)</f>
        <v>0.0203042216605822</v>
      </c>
    </row>
    <row r="3352" customFormat="false" ht="15" hidden="false" customHeight="false" outlineLevel="0" collapsed="false">
      <c r="A3352" s="0" t="n">
        <v>22</v>
      </c>
      <c r="B3352" s="0" t="n">
        <v>11200</v>
      </c>
      <c r="C3352" s="0" t="n">
        <v>14.464</v>
      </c>
      <c r="D3352" s="0" t="n">
        <v>5.6926</v>
      </c>
      <c r="E3352" s="0" t="n">
        <f aca="false">IFERROR((C3352-D3352)/C3352/'Project Inputs and Calcs'!$E$11,0)</f>
        <v>0.0202143252212389</v>
      </c>
    </row>
    <row r="3353" customFormat="false" ht="15" hidden="false" customHeight="false" outlineLevel="0" collapsed="false">
      <c r="A3353" s="0" t="n">
        <v>22</v>
      </c>
      <c r="B3353" s="0" t="n">
        <v>11300</v>
      </c>
      <c r="C3353" s="0" t="n">
        <v>14.684</v>
      </c>
      <c r="D3353" s="0" t="n">
        <v>5.819</v>
      </c>
      <c r="E3353" s="0" t="n">
        <f aca="false">IFERROR((C3353-D3353)/C3353/'Project Inputs and Calcs'!$E$11,0)</f>
        <v>0.0201239444293108</v>
      </c>
    </row>
    <row r="3354" customFormat="false" ht="15" hidden="false" customHeight="false" outlineLevel="0" collapsed="false">
      <c r="A3354" s="0" t="n">
        <v>22</v>
      </c>
      <c r="B3354" s="0" t="n">
        <v>11400</v>
      </c>
      <c r="C3354" s="0" t="n">
        <v>14.904</v>
      </c>
      <c r="D3354" s="0" t="n">
        <v>5.9468</v>
      </c>
      <c r="E3354" s="0" t="n">
        <f aca="false">IFERROR((C3354-D3354)/C3354/'Project Inputs and Calcs'!$E$11,0)</f>
        <v>0.0200331007335838</v>
      </c>
    </row>
    <row r="3355" customFormat="false" ht="15" hidden="false" customHeight="false" outlineLevel="0" collapsed="false">
      <c r="A3355" s="0" t="n">
        <v>22</v>
      </c>
      <c r="B3355" s="0" t="n">
        <v>11500</v>
      </c>
      <c r="C3355" s="0" t="n">
        <v>15.124</v>
      </c>
      <c r="D3355" s="0" t="n">
        <v>6.0759</v>
      </c>
      <c r="E3355" s="0" t="n">
        <f aca="false">IFERROR((C3355-D3355)/C3355/'Project Inputs and Calcs'!$E$11,0)</f>
        <v>0.0199420347350789</v>
      </c>
    </row>
    <row r="3356" customFormat="false" ht="15" hidden="false" customHeight="false" outlineLevel="0" collapsed="false">
      <c r="A3356" s="0" t="n">
        <v>22</v>
      </c>
      <c r="B3356" s="0" t="n">
        <v>11600</v>
      </c>
      <c r="C3356" s="0" t="n">
        <v>15.344</v>
      </c>
      <c r="D3356" s="0" t="n">
        <v>6.2063</v>
      </c>
      <c r="E3356" s="0" t="n">
        <f aca="false">IFERROR((C3356-D3356)/C3356/'Project Inputs and Calcs'!$E$11,0)</f>
        <v>0.019850755995829</v>
      </c>
    </row>
    <row r="3357" customFormat="false" ht="15" hidden="false" customHeight="false" outlineLevel="0" collapsed="false">
      <c r="A3357" s="0" t="n">
        <v>22</v>
      </c>
      <c r="B3357" s="0" t="n">
        <v>11700</v>
      </c>
      <c r="C3357" s="0" t="n">
        <v>15.564</v>
      </c>
      <c r="D3357" s="0" t="n">
        <v>6.3381</v>
      </c>
      <c r="E3357" s="0" t="n">
        <f aca="false">IFERROR((C3357-D3357)/C3357/'Project Inputs and Calcs'!$E$11,0)</f>
        <v>0.0197590593677718</v>
      </c>
    </row>
    <row r="3358" customFormat="false" ht="15" hidden="false" customHeight="false" outlineLevel="0" collapsed="false">
      <c r="A3358" s="0" t="n">
        <v>22</v>
      </c>
      <c r="B3358" s="0" t="n">
        <v>11800</v>
      </c>
      <c r="C3358" s="0" t="n">
        <v>15.784</v>
      </c>
      <c r="D3358" s="0" t="n">
        <v>6.4713</v>
      </c>
      <c r="E3358" s="0" t="n">
        <f aca="false">IFERROR((C3358-D3358)/C3358/'Project Inputs and Calcs'!$E$11,0)</f>
        <v>0.019666962324717</v>
      </c>
    </row>
    <row r="3359" customFormat="false" ht="15" hidden="false" customHeight="false" outlineLevel="0" collapsed="false">
      <c r="A3359" s="0" t="n">
        <v>22</v>
      </c>
      <c r="B3359" s="0" t="n">
        <v>11900</v>
      </c>
      <c r="C3359" s="0" t="n">
        <v>16.005</v>
      </c>
      <c r="D3359" s="0" t="n">
        <v>6.6057</v>
      </c>
      <c r="E3359" s="0" t="n">
        <f aca="false">IFERROR((C3359-D3359)/C3359/'Project Inputs and Calcs'!$E$11,0)</f>
        <v>0.0195757575757576</v>
      </c>
    </row>
    <row r="3360" customFormat="false" ht="15" hidden="false" customHeight="false" outlineLevel="0" collapsed="false">
      <c r="A3360" s="0" t="n">
        <v>22</v>
      </c>
      <c r="B3360" s="0" t="n">
        <v>12000</v>
      </c>
      <c r="C3360" s="0" t="n">
        <v>16.224</v>
      </c>
      <c r="D3360" s="0" t="n">
        <v>6.7416</v>
      </c>
      <c r="E3360" s="0" t="n">
        <f aca="false">IFERROR((C3360-D3360)/C3360/'Project Inputs and Calcs'!$E$11,0)</f>
        <v>0.0194822485207101</v>
      </c>
    </row>
    <row r="3361" customFormat="false" ht="15" hidden="false" customHeight="false" outlineLevel="0" collapsed="false">
      <c r="A3361" s="0" t="n">
        <v>22</v>
      </c>
      <c r="B3361" s="0" t="n">
        <v>12100</v>
      </c>
      <c r="C3361" s="0" t="n">
        <v>16.444</v>
      </c>
      <c r="D3361" s="0" t="n">
        <v>6.8787</v>
      </c>
      <c r="E3361" s="0" t="n">
        <f aca="false">IFERROR((C3361-D3361)/C3361/'Project Inputs and Calcs'!$E$11,0)</f>
        <v>0.0193896456660991</v>
      </c>
    </row>
    <row r="3362" customFormat="false" ht="15" hidden="false" customHeight="false" outlineLevel="0" collapsed="false">
      <c r="A3362" s="0" t="n">
        <v>22</v>
      </c>
      <c r="B3362" s="0" t="n">
        <v>12200</v>
      </c>
      <c r="C3362" s="0" t="n">
        <v>16.664</v>
      </c>
      <c r="D3362" s="0" t="n">
        <v>7.0172</v>
      </c>
      <c r="E3362" s="0" t="n">
        <f aca="false">IFERROR((C3362-D3362)/C3362/'Project Inputs and Calcs'!$E$11,0)</f>
        <v>0.0192966874699952</v>
      </c>
    </row>
    <row r="3363" customFormat="false" ht="15" hidden="false" customHeight="false" outlineLevel="0" collapsed="false">
      <c r="A3363" s="0" t="n">
        <v>22</v>
      </c>
      <c r="B3363" s="0" t="n">
        <v>12300</v>
      </c>
      <c r="C3363" s="0" t="n">
        <v>16.883</v>
      </c>
      <c r="D3363" s="0" t="n">
        <v>7.157</v>
      </c>
      <c r="E3363" s="0" t="n">
        <f aca="false">IFERROR((C3363-D3363)/C3363/'Project Inputs and Calcs'!$E$11,0)</f>
        <v>0.0192027483267192</v>
      </c>
    </row>
    <row r="3364" customFormat="false" ht="15" hidden="false" customHeight="false" outlineLevel="0" collapsed="false">
      <c r="A3364" s="0" t="n">
        <v>22</v>
      </c>
      <c r="B3364" s="0" t="n">
        <v>12400</v>
      </c>
      <c r="C3364" s="0" t="n">
        <v>17.103</v>
      </c>
      <c r="D3364" s="0" t="n">
        <v>7.2982</v>
      </c>
      <c r="E3364" s="0" t="n">
        <f aca="false">IFERROR((C3364-D3364)/C3364/'Project Inputs and Calcs'!$E$11,0)</f>
        <v>0.019109318053363</v>
      </c>
    </row>
    <row r="3365" customFormat="false" ht="15" hidden="false" customHeight="false" outlineLevel="0" collapsed="false">
      <c r="A3365" s="0" t="n">
        <v>22</v>
      </c>
      <c r="B3365" s="0" t="n">
        <v>12500</v>
      </c>
      <c r="C3365" s="0" t="n">
        <v>17.321</v>
      </c>
      <c r="D3365" s="0" t="n">
        <v>7.4406</v>
      </c>
      <c r="E3365" s="0" t="n">
        <f aca="false">IFERROR((C3365-D3365)/C3365/'Project Inputs and Calcs'!$E$11,0)</f>
        <v>0.0190142986355676</v>
      </c>
    </row>
    <row r="3366" customFormat="false" ht="15" hidden="false" customHeight="false" outlineLevel="0" collapsed="false">
      <c r="A3366" s="0" t="n">
        <v>22</v>
      </c>
      <c r="B3366" s="0" t="n">
        <v>12600</v>
      </c>
      <c r="C3366" s="0" t="n">
        <v>17.54</v>
      </c>
      <c r="D3366" s="0" t="n">
        <v>7.5844</v>
      </c>
      <c r="E3366" s="0" t="n">
        <f aca="false">IFERROR((C3366-D3366)/C3366/'Project Inputs and Calcs'!$E$11,0)</f>
        <v>0.0189198023565184</v>
      </c>
    </row>
    <row r="3367" customFormat="false" ht="15" hidden="false" customHeight="false" outlineLevel="0" collapsed="false">
      <c r="A3367" s="0" t="n">
        <v>22</v>
      </c>
      <c r="B3367" s="0" t="n">
        <v>12700</v>
      </c>
      <c r="C3367" s="0" t="n">
        <v>17.758</v>
      </c>
      <c r="D3367" s="0" t="n">
        <v>7.7296</v>
      </c>
      <c r="E3367" s="0" t="n">
        <f aca="false">IFERROR((C3367-D3367)/C3367/'Project Inputs and Calcs'!$E$11,0)</f>
        <v>0.0188241919135038</v>
      </c>
    </row>
    <row r="3368" customFormat="false" ht="15" hidden="false" customHeight="false" outlineLevel="0" collapsed="false">
      <c r="A3368" s="0" t="n">
        <v>22</v>
      </c>
      <c r="B3368" s="0" t="n">
        <v>12800</v>
      </c>
      <c r="C3368" s="0" t="n">
        <v>17.975</v>
      </c>
      <c r="D3368" s="0" t="n">
        <v>7.8759</v>
      </c>
      <c r="E3368" s="0" t="n">
        <f aca="false">IFERROR((C3368-D3368)/C3368/'Project Inputs and Calcs'!$E$11,0)</f>
        <v>0.0187280482151136</v>
      </c>
    </row>
    <row r="3369" customFormat="false" ht="15" hidden="false" customHeight="false" outlineLevel="0" collapsed="false">
      <c r="A3369" s="0" t="n">
        <v>22</v>
      </c>
      <c r="B3369" s="0" t="n">
        <v>12900</v>
      </c>
      <c r="C3369" s="0" t="n">
        <v>18.192</v>
      </c>
      <c r="D3369" s="0" t="n">
        <v>8.0238</v>
      </c>
      <c r="E3369" s="0" t="n">
        <f aca="false">IFERROR((C3369-D3369)/C3369/'Project Inputs and Calcs'!$E$11,0)</f>
        <v>0.0186312664907652</v>
      </c>
    </row>
    <row r="3370" customFormat="false" ht="15" hidden="false" customHeight="false" outlineLevel="0" collapsed="false">
      <c r="A3370" s="0" t="n">
        <v>22</v>
      </c>
      <c r="B3370" s="0" t="n">
        <v>13000</v>
      </c>
      <c r="C3370" s="0" t="n">
        <v>18.409</v>
      </c>
      <c r="D3370" s="0" t="n">
        <v>8.1728</v>
      </c>
      <c r="E3370" s="0" t="n">
        <f aca="false">IFERROR((C3370-D3370)/C3370/'Project Inputs and Calcs'!$E$11,0)</f>
        <v>0.0185347746573234</v>
      </c>
    </row>
    <row r="3371" customFormat="false" ht="15" hidden="false" customHeight="false" outlineLevel="0" collapsed="false">
      <c r="A3371" s="0" t="n">
        <v>22</v>
      </c>
      <c r="B3371" s="0" t="n">
        <v>13100</v>
      </c>
      <c r="C3371" s="0" t="n">
        <v>18.625</v>
      </c>
      <c r="D3371" s="0" t="n">
        <v>8.3232</v>
      </c>
      <c r="E3371" s="0" t="n">
        <f aca="false">IFERROR((C3371-D3371)/C3371/'Project Inputs and Calcs'!$E$11,0)</f>
        <v>0.018437225950783</v>
      </c>
    </row>
    <row r="3372" customFormat="false" ht="15" hidden="false" customHeight="false" outlineLevel="0" collapsed="false">
      <c r="A3372" s="0" t="n">
        <v>22</v>
      </c>
      <c r="B3372" s="0" t="n">
        <v>13200</v>
      </c>
      <c r="C3372" s="0" t="n">
        <v>18.84</v>
      </c>
      <c r="D3372" s="0" t="n">
        <v>8.4749</v>
      </c>
      <c r="E3372" s="0" t="n">
        <f aca="false">IFERROR((C3372-D3372)/C3372/'Project Inputs and Calcs'!$E$11,0)</f>
        <v>0.0183388181174805</v>
      </c>
    </row>
    <row r="3373" customFormat="false" ht="15" hidden="false" customHeight="false" outlineLevel="0" collapsed="false">
      <c r="A3373" s="0" t="n">
        <v>22</v>
      </c>
      <c r="B3373" s="0" t="n">
        <v>13300</v>
      </c>
      <c r="C3373" s="0" t="n">
        <v>19.054</v>
      </c>
      <c r="D3373" s="0" t="n">
        <v>8.628</v>
      </c>
      <c r="E3373" s="0" t="n">
        <f aca="false">IFERROR((C3373-D3373)/C3373/'Project Inputs and Calcs'!$E$11,0)</f>
        <v>0.0182393898044155</v>
      </c>
    </row>
    <row r="3374" customFormat="false" ht="15" hidden="false" customHeight="false" outlineLevel="0" collapsed="false">
      <c r="A3374" s="0" t="n">
        <v>22</v>
      </c>
      <c r="B3374" s="0" t="n">
        <v>13400</v>
      </c>
      <c r="C3374" s="0" t="n">
        <v>19.268</v>
      </c>
      <c r="D3374" s="0" t="n">
        <v>8.7822</v>
      </c>
      <c r="E3374" s="0" t="n">
        <f aca="false">IFERROR((C3374-D3374)/C3374/'Project Inputs and Calcs'!$E$11,0)</f>
        <v>0.0181402671095426</v>
      </c>
    </row>
    <row r="3375" customFormat="false" ht="15" hidden="false" customHeight="false" outlineLevel="0" collapsed="false">
      <c r="A3375" s="0" t="n">
        <v>22</v>
      </c>
      <c r="B3375" s="0" t="n">
        <v>13500</v>
      </c>
      <c r="C3375" s="0" t="n">
        <v>19.481</v>
      </c>
      <c r="D3375" s="0" t="n">
        <v>8.9379</v>
      </c>
      <c r="E3375" s="0" t="n">
        <f aca="false">IFERROR((C3375-D3375)/C3375/'Project Inputs and Calcs'!$E$11,0)</f>
        <v>0.0180399705696148</v>
      </c>
    </row>
    <row r="3376" customFormat="false" ht="15" hidden="false" customHeight="false" outlineLevel="0" collapsed="false">
      <c r="A3376" s="0" t="n">
        <v>22</v>
      </c>
      <c r="B3376" s="0" t="n">
        <v>13600</v>
      </c>
      <c r="C3376" s="0" t="n">
        <v>19.693</v>
      </c>
      <c r="D3376" s="0" t="n">
        <v>9.0948</v>
      </c>
      <c r="E3376" s="0" t="n">
        <f aca="false">IFERROR((C3376-D3376)/C3376/'Project Inputs and Calcs'!$E$11,0)</f>
        <v>0.0179390307892822</v>
      </c>
    </row>
    <row r="3377" customFormat="false" ht="15" hidden="false" customHeight="false" outlineLevel="0" collapsed="false">
      <c r="A3377" s="0" t="n">
        <v>22</v>
      </c>
      <c r="B3377" s="0" t="n">
        <v>13700</v>
      </c>
      <c r="C3377" s="0" t="n">
        <v>19.904</v>
      </c>
      <c r="D3377" s="0" t="n">
        <v>9.2531</v>
      </c>
      <c r="E3377" s="0" t="n">
        <f aca="false">IFERROR((C3377-D3377)/C3377/'Project Inputs and Calcs'!$E$11,0)</f>
        <v>0.0178371181672026</v>
      </c>
    </row>
    <row r="3378" customFormat="false" ht="15" hidden="false" customHeight="false" outlineLevel="0" collapsed="false">
      <c r="A3378" s="0" t="n">
        <v>22</v>
      </c>
      <c r="B3378" s="0" t="n">
        <v>13800</v>
      </c>
      <c r="C3378" s="0" t="n">
        <v>20.115</v>
      </c>
      <c r="D3378" s="0" t="n">
        <v>9.4127</v>
      </c>
      <c r="E3378" s="0" t="n">
        <f aca="false">IFERROR((C3378-D3378)/C3378/'Project Inputs and Calcs'!$E$11,0)</f>
        <v>0.0177351893280305</v>
      </c>
    </row>
    <row r="3379" customFormat="false" ht="15" hidden="false" customHeight="false" outlineLevel="0" collapsed="false">
      <c r="A3379" s="0" t="n">
        <v>22</v>
      </c>
      <c r="B3379" s="0" t="n">
        <v>13900</v>
      </c>
      <c r="C3379" s="0" t="n">
        <v>20.324</v>
      </c>
      <c r="D3379" s="0" t="n">
        <v>9.5735</v>
      </c>
      <c r="E3379" s="0" t="n">
        <f aca="false">IFERROR((C3379-D3379)/C3379/'Project Inputs and Calcs'!$E$11,0)</f>
        <v>0.0176318638063373</v>
      </c>
    </row>
    <row r="3380" customFormat="false" ht="15" hidden="false" customHeight="false" outlineLevel="0" collapsed="false">
      <c r="A3380" s="0" t="n">
        <v>22</v>
      </c>
      <c r="B3380" s="0" t="n">
        <v>14000</v>
      </c>
      <c r="C3380" s="0" t="n">
        <v>20.532</v>
      </c>
      <c r="D3380" s="0" t="n">
        <v>9.7357</v>
      </c>
      <c r="E3380" s="0" t="n">
        <f aca="false">IFERROR((C3380-D3380)/C3380/'Project Inputs and Calcs'!$E$11,0)</f>
        <v>0.0175275991947529</v>
      </c>
    </row>
    <row r="3381" customFormat="false" ht="15" hidden="false" customHeight="false" outlineLevel="0" collapsed="false">
      <c r="A3381" s="0" t="n">
        <v>22</v>
      </c>
      <c r="B3381" s="0" t="n">
        <v>14100</v>
      </c>
      <c r="C3381" s="0" t="n">
        <v>20.739</v>
      </c>
      <c r="D3381" s="0" t="n">
        <v>9.8992</v>
      </c>
      <c r="E3381" s="0" t="n">
        <f aca="false">IFERROR((C3381-D3381)/C3381/'Project Inputs and Calcs'!$E$11,0)</f>
        <v>0.017422569394217</v>
      </c>
    </row>
    <row r="3382" customFormat="false" ht="15" hidden="false" customHeight="false" outlineLevel="0" collapsed="false">
      <c r="A3382" s="0" t="n">
        <v>22</v>
      </c>
      <c r="B3382" s="0" t="n">
        <v>14200</v>
      </c>
      <c r="C3382" s="0" t="n">
        <v>20.944</v>
      </c>
      <c r="D3382" s="0" t="n">
        <v>10.064</v>
      </c>
      <c r="E3382" s="0" t="n">
        <f aca="false">IFERROR((C3382-D3382)/C3382/'Project Inputs and Calcs'!$E$11,0)</f>
        <v>0.0173160173160173</v>
      </c>
    </row>
    <row r="3383" customFormat="false" ht="15" hidden="false" customHeight="false" outlineLevel="0" collapsed="false">
      <c r="A3383" s="0" t="n">
        <v>22</v>
      </c>
      <c r="B3383" s="0" t="n">
        <v>14300</v>
      </c>
      <c r="C3383" s="0" t="n">
        <v>21.149</v>
      </c>
      <c r="D3383" s="0" t="n">
        <v>10.23</v>
      </c>
      <c r="E3383" s="0" t="n">
        <f aca="false">IFERROR((C3383-D3383)/C3383/'Project Inputs and Calcs'!$E$11,0)</f>
        <v>0.0172096395416647</v>
      </c>
    </row>
    <row r="3384" customFormat="false" ht="15" hidden="false" customHeight="false" outlineLevel="0" collapsed="false">
      <c r="A3384" s="0" t="n">
        <v>22</v>
      </c>
      <c r="B3384" s="0" t="n">
        <v>14400</v>
      </c>
      <c r="C3384" s="0" t="n">
        <v>21.352</v>
      </c>
      <c r="D3384" s="0" t="n">
        <v>10.398</v>
      </c>
      <c r="E3384" s="0" t="n">
        <f aca="false">IFERROR((C3384-D3384)/C3384/'Project Inputs and Calcs'!$E$11,0)</f>
        <v>0.0171006619208193</v>
      </c>
    </row>
    <row r="3385" customFormat="false" ht="15" hidden="false" customHeight="false" outlineLevel="0" collapsed="false">
      <c r="A3385" s="0" t="n">
        <v>22</v>
      </c>
      <c r="B3385" s="0" t="n">
        <v>14500</v>
      </c>
      <c r="C3385" s="0" t="n">
        <v>21.554</v>
      </c>
      <c r="D3385" s="0" t="n">
        <v>10.566</v>
      </c>
      <c r="E3385" s="0" t="n">
        <f aca="false">IFERROR((C3385-D3385)/C3385/'Project Inputs and Calcs'!$E$11,0)</f>
        <v>0.0169929788747642</v>
      </c>
    </row>
    <row r="3386" customFormat="false" ht="15" hidden="false" customHeight="false" outlineLevel="0" collapsed="false">
      <c r="A3386" s="0" t="n">
        <v>22</v>
      </c>
      <c r="B3386" s="0" t="n">
        <v>14600</v>
      </c>
      <c r="C3386" s="0" t="n">
        <v>21.754</v>
      </c>
      <c r="D3386" s="0" t="n">
        <v>10.736</v>
      </c>
      <c r="E3386" s="0" t="n">
        <f aca="false">IFERROR((C3386-D3386)/C3386/'Project Inputs and Calcs'!$E$11,0)</f>
        <v>0.016882718886948</v>
      </c>
    </row>
    <row r="3387" customFormat="false" ht="15" hidden="false" customHeight="false" outlineLevel="0" collapsed="false">
      <c r="A3387" s="0" t="n">
        <v>22</v>
      </c>
      <c r="B3387" s="0" t="n">
        <v>14700</v>
      </c>
      <c r="C3387" s="0" t="n">
        <v>21.953</v>
      </c>
      <c r="D3387" s="0" t="n">
        <v>10.908</v>
      </c>
      <c r="E3387" s="0" t="n">
        <f aca="false">IFERROR((C3387-D3387)/C3387/'Project Inputs and Calcs'!$E$11,0)</f>
        <v>0.0167706767488119</v>
      </c>
    </row>
    <row r="3388" customFormat="false" ht="15" hidden="false" customHeight="false" outlineLevel="0" collapsed="false">
      <c r="A3388" s="0" t="n">
        <v>22</v>
      </c>
      <c r="B3388" s="0" t="n">
        <v>14800</v>
      </c>
      <c r="C3388" s="0" t="n">
        <v>22.15</v>
      </c>
      <c r="D3388" s="0" t="n">
        <v>11.08</v>
      </c>
      <c r="E3388" s="0" t="n">
        <f aca="false">IFERROR((C3388-D3388)/C3388/'Project Inputs and Calcs'!$E$11,0)</f>
        <v>0.0166591422121896</v>
      </c>
    </row>
    <row r="3389" customFormat="false" ht="15" hidden="false" customHeight="false" outlineLevel="0" collapsed="false">
      <c r="A3389" s="0" t="n">
        <v>22</v>
      </c>
      <c r="B3389" s="0" t="n">
        <v>14900</v>
      </c>
      <c r="C3389" s="0" t="n">
        <v>22.346</v>
      </c>
      <c r="D3389" s="0" t="n">
        <v>11.254</v>
      </c>
      <c r="E3389" s="0" t="n">
        <f aca="false">IFERROR((C3389-D3389)/C3389/'Project Inputs and Calcs'!$E$11,0)</f>
        <v>0.0165458396730213</v>
      </c>
    </row>
    <row r="3390" customFormat="false" ht="15" hidden="false" customHeight="false" outlineLevel="0" collapsed="false">
      <c r="A3390" s="0" t="n">
        <v>22</v>
      </c>
      <c r="B3390" s="0" t="n">
        <v>15000</v>
      </c>
      <c r="C3390" s="0" t="n">
        <v>22.54</v>
      </c>
      <c r="D3390" s="0" t="n">
        <v>11.429</v>
      </c>
      <c r="E3390" s="0" t="n">
        <f aca="false">IFERROR((C3390-D3390)/C3390/'Project Inputs and Calcs'!$E$11,0)</f>
        <v>0.0164315291333925</v>
      </c>
    </row>
    <row r="3391" customFormat="false" ht="15" hidden="false" customHeight="false" outlineLevel="0" collapsed="false">
      <c r="A3391" s="0" t="n">
        <v>22</v>
      </c>
      <c r="B3391" s="0" t="n">
        <v>15100</v>
      </c>
      <c r="C3391" s="0" t="n">
        <v>22.732</v>
      </c>
      <c r="D3391" s="0" t="n">
        <v>11.606</v>
      </c>
      <c r="E3391" s="0" t="n">
        <f aca="false">IFERROR((C3391-D3391)/C3391/'Project Inputs and Calcs'!$E$11,0)</f>
        <v>0.0163147398674409</v>
      </c>
    </row>
    <row r="3392" customFormat="false" ht="15" hidden="false" customHeight="false" outlineLevel="0" collapsed="false">
      <c r="A3392" s="0" t="n">
        <v>22</v>
      </c>
      <c r="B3392" s="0" t="n">
        <v>15200</v>
      </c>
      <c r="C3392" s="0" t="n">
        <v>22.922</v>
      </c>
      <c r="D3392" s="0" t="n">
        <v>11.784</v>
      </c>
      <c r="E3392" s="0" t="n">
        <f aca="false">IFERROR((C3392-D3392)/C3392/'Project Inputs and Calcs'!$E$11,0)</f>
        <v>0.0161969577989123</v>
      </c>
    </row>
    <row r="3393" customFormat="false" ht="15" hidden="false" customHeight="false" outlineLevel="0" collapsed="false">
      <c r="A3393" s="0" t="n">
        <v>22</v>
      </c>
      <c r="B3393" s="0" t="n">
        <v>15300</v>
      </c>
      <c r="C3393" s="0" t="n">
        <v>23.111</v>
      </c>
      <c r="D3393" s="0" t="n">
        <v>11.963</v>
      </c>
      <c r="E3393" s="0" t="n">
        <f aca="false">IFERROR((C3393-D3393)/C3393/'Project Inputs and Calcs'!$E$11,0)</f>
        <v>0.0160789234563628</v>
      </c>
    </row>
    <row r="3394" customFormat="false" ht="15" hidden="false" customHeight="false" outlineLevel="0" collapsed="false">
      <c r="A3394" s="0" t="n">
        <v>22</v>
      </c>
      <c r="B3394" s="0" t="n">
        <v>15400</v>
      </c>
      <c r="C3394" s="0" t="n">
        <v>23.297</v>
      </c>
      <c r="D3394" s="0" t="n">
        <v>12.144</v>
      </c>
      <c r="E3394" s="0" t="n">
        <f aca="false">IFERROR((C3394-D3394)/C3394/'Project Inputs and Calcs'!$E$11,0)</f>
        <v>0.015957705570102</v>
      </c>
    </row>
    <row r="3395" customFormat="false" ht="15" hidden="false" customHeight="false" outlineLevel="0" collapsed="false">
      <c r="A3395" s="0" t="n">
        <v>22</v>
      </c>
      <c r="B3395" s="0" t="n">
        <v>15500</v>
      </c>
      <c r="C3395" s="0" t="n">
        <v>23.481</v>
      </c>
      <c r="D3395" s="0" t="n">
        <v>12.325</v>
      </c>
      <c r="E3395" s="0" t="n">
        <f aca="false">IFERROR((C3395-D3395)/C3395/'Project Inputs and Calcs'!$E$11,0)</f>
        <v>0.0158369177916897</v>
      </c>
    </row>
    <row r="3396" customFormat="false" ht="15" hidden="false" customHeight="false" outlineLevel="0" collapsed="false">
      <c r="A3396" s="0" t="n">
        <v>22</v>
      </c>
      <c r="B3396" s="0" t="n">
        <v>15600</v>
      </c>
      <c r="C3396" s="0" t="n">
        <v>23.663</v>
      </c>
      <c r="D3396" s="0" t="n">
        <v>12.509</v>
      </c>
      <c r="E3396" s="0" t="n">
        <f aca="false">IFERROR((C3396-D3396)/C3396/'Project Inputs and Calcs'!$E$11,0)</f>
        <v>0.0157122934539154</v>
      </c>
    </row>
    <row r="3397" customFormat="false" ht="15" hidden="false" customHeight="false" outlineLevel="0" collapsed="false">
      <c r="A3397" s="0" t="n">
        <v>22</v>
      </c>
      <c r="B3397" s="0" t="n">
        <v>15700</v>
      </c>
      <c r="C3397" s="0" t="n">
        <v>23.843</v>
      </c>
      <c r="D3397" s="0" t="n">
        <v>12.693</v>
      </c>
      <c r="E3397" s="0" t="n">
        <f aca="false">IFERROR((C3397-D3397)/C3397/'Project Inputs and Calcs'!$E$11,0)</f>
        <v>0.015588083155084</v>
      </c>
    </row>
    <row r="3398" customFormat="false" ht="15" hidden="false" customHeight="false" outlineLevel="0" collapsed="false">
      <c r="A3398" s="0" t="n">
        <v>22</v>
      </c>
      <c r="B3398" s="0" t="n">
        <v>15800</v>
      </c>
      <c r="C3398" s="0" t="n">
        <v>24.02</v>
      </c>
      <c r="D3398" s="0" t="n">
        <v>12.879</v>
      </c>
      <c r="E3398" s="0" t="n">
        <f aca="false">IFERROR((C3398-D3398)/C3398/'Project Inputs and Calcs'!$E$11,0)</f>
        <v>0.0154607271718013</v>
      </c>
    </row>
    <row r="3399" customFormat="false" ht="15" hidden="false" customHeight="false" outlineLevel="0" collapsed="false">
      <c r="A3399" s="0" t="n">
        <v>22</v>
      </c>
      <c r="B3399" s="0" t="n">
        <v>15900</v>
      </c>
      <c r="C3399" s="0" t="n">
        <v>24.195</v>
      </c>
      <c r="D3399" s="0" t="n">
        <v>13.066</v>
      </c>
      <c r="E3399" s="0" t="n">
        <f aca="false">IFERROR((C3399-D3399)/C3399/'Project Inputs and Calcs'!$E$11,0)</f>
        <v>0.0153323689467521</v>
      </c>
    </row>
    <row r="3400" customFormat="false" ht="15" hidden="false" customHeight="false" outlineLevel="0" collapsed="false">
      <c r="A3400" s="0" t="n">
        <v>22</v>
      </c>
      <c r="B3400" s="0" t="n">
        <v>16000</v>
      </c>
      <c r="C3400" s="0" t="n">
        <v>24.366</v>
      </c>
      <c r="D3400" s="0" t="n">
        <v>13.255</v>
      </c>
      <c r="E3400" s="0" t="n">
        <f aca="false">IFERROR((C3400-D3400)/C3400/'Project Inputs and Calcs'!$E$11,0)</f>
        <v>0.0152001422747544</v>
      </c>
    </row>
    <row r="3401" customFormat="false" ht="15" hidden="false" customHeight="false" outlineLevel="0" collapsed="false">
      <c r="A3401" s="0" t="n">
        <v>22</v>
      </c>
      <c r="B3401" s="0" t="n">
        <v>16100</v>
      </c>
      <c r="C3401" s="0" t="n">
        <v>24.537</v>
      </c>
      <c r="D3401" s="0" t="n">
        <v>13.445</v>
      </c>
      <c r="E3401" s="0" t="n">
        <f aca="false">IFERROR((C3401-D3401)/C3401/'Project Inputs and Calcs'!$E$11,0)</f>
        <v>0.0150684001032454</v>
      </c>
    </row>
    <row r="3402" customFormat="false" ht="15" hidden="false" customHeight="false" outlineLevel="0" collapsed="false">
      <c r="A3402" s="0" t="n">
        <v>22</v>
      </c>
      <c r="B3402" s="0" t="n">
        <v>16200</v>
      </c>
      <c r="C3402" s="0" t="n">
        <v>24.702</v>
      </c>
      <c r="D3402" s="0" t="n">
        <v>13.637</v>
      </c>
      <c r="E3402" s="0" t="n">
        <f aca="false">IFERROR((C3402-D3402)/C3402/'Project Inputs and Calcs'!$E$11,0)</f>
        <v>0.0149313146034059</v>
      </c>
    </row>
    <row r="3403" customFormat="false" ht="15" hidden="false" customHeight="false" outlineLevel="0" collapsed="false">
      <c r="A3403" s="0" t="n">
        <v>22</v>
      </c>
      <c r="B3403" s="0" t="n">
        <v>16300</v>
      </c>
      <c r="C3403" s="0" t="n">
        <v>24.867</v>
      </c>
      <c r="D3403" s="0" t="n">
        <v>13.829</v>
      </c>
      <c r="E3403" s="0" t="n">
        <f aca="false">IFERROR((C3403-D3403)/C3403/'Project Inputs and Calcs'!$E$11,0)</f>
        <v>0.0147960483103444</v>
      </c>
    </row>
    <row r="3404" customFormat="false" ht="15" hidden="false" customHeight="false" outlineLevel="0" collapsed="false">
      <c r="A3404" s="0" t="n">
        <v>22</v>
      </c>
      <c r="B3404" s="0" t="n">
        <v>16400</v>
      </c>
      <c r="C3404" s="0" t="n">
        <v>25.026</v>
      </c>
      <c r="D3404" s="0" t="n">
        <v>14.024</v>
      </c>
      <c r="E3404" s="0" t="n">
        <f aca="false">IFERROR((C3404-D3404)/C3404/'Project Inputs and Calcs'!$E$11,0)</f>
        <v>0.0146540930765337</v>
      </c>
    </row>
    <row r="3405" customFormat="false" ht="15" hidden="false" customHeight="false" outlineLevel="0" collapsed="false">
      <c r="A3405" s="0" t="n">
        <v>22</v>
      </c>
      <c r="B3405" s="0" t="n">
        <v>16500</v>
      </c>
      <c r="C3405" s="0" t="n">
        <v>25.184</v>
      </c>
      <c r="D3405" s="0" t="n">
        <v>14.22</v>
      </c>
      <c r="E3405" s="0" t="n">
        <f aca="false">IFERROR((C3405-D3405)/C3405/'Project Inputs and Calcs'!$E$11,0)</f>
        <v>0.014511859381618</v>
      </c>
    </row>
    <row r="3406" customFormat="false" ht="15" hidden="false" customHeight="false" outlineLevel="0" collapsed="false">
      <c r="A3406" s="0" t="n">
        <v>22</v>
      </c>
      <c r="B3406" s="0" t="n">
        <v>16600</v>
      </c>
      <c r="C3406" s="0" t="n">
        <v>25.338</v>
      </c>
      <c r="D3406" s="0" t="n">
        <v>14.417</v>
      </c>
      <c r="E3406" s="0" t="n">
        <f aca="false">IFERROR((C3406-D3406)/C3406/'Project Inputs and Calcs'!$E$11,0)</f>
        <v>0.0143670902728445</v>
      </c>
    </row>
    <row r="3407" customFormat="false" ht="15" hidden="false" customHeight="false" outlineLevel="0" collapsed="false">
      <c r="A3407" s="0" t="n">
        <v>22</v>
      </c>
      <c r="B3407" s="0" t="n">
        <v>16700</v>
      </c>
      <c r="C3407" s="0" t="n">
        <v>25.488</v>
      </c>
      <c r="D3407" s="0" t="n">
        <v>14.616</v>
      </c>
      <c r="E3407" s="0" t="n">
        <f aca="false">IFERROR((C3407-D3407)/C3407/'Project Inputs and Calcs'!$E$11,0)</f>
        <v>0.0142184557438795</v>
      </c>
    </row>
    <row r="3408" customFormat="false" ht="15" hidden="false" customHeight="false" outlineLevel="0" collapsed="false">
      <c r="A3408" s="0" t="n">
        <v>22</v>
      </c>
      <c r="B3408" s="0" t="n">
        <v>16800</v>
      </c>
      <c r="C3408" s="0" t="n">
        <v>25.636</v>
      </c>
      <c r="D3408" s="0" t="n">
        <v>14.815</v>
      </c>
      <c r="E3408" s="0" t="n">
        <f aca="false">IFERROR((C3408-D3408)/C3408/'Project Inputs and Calcs'!$E$11,0)</f>
        <v>0.0140700577313153</v>
      </c>
    </row>
    <row r="3409" customFormat="false" ht="15" hidden="false" customHeight="false" outlineLevel="0" collapsed="false">
      <c r="A3409" s="0" t="n">
        <v>22</v>
      </c>
      <c r="B3409" s="0" t="n">
        <v>16900</v>
      </c>
      <c r="C3409" s="0" t="n">
        <v>25.778</v>
      </c>
      <c r="D3409" s="0" t="n">
        <v>15.018</v>
      </c>
      <c r="E3409" s="0" t="n">
        <f aca="false">IFERROR((C3409-D3409)/C3409/'Project Inputs and Calcs'!$E$11,0)</f>
        <v>0.01391367315799</v>
      </c>
    </row>
    <row r="3410" customFormat="false" ht="15" hidden="false" customHeight="false" outlineLevel="0" collapsed="false">
      <c r="A3410" s="0" t="n">
        <v>22</v>
      </c>
      <c r="B3410" s="0" t="n">
        <v>17000</v>
      </c>
      <c r="C3410" s="0" t="n">
        <v>25.918</v>
      </c>
      <c r="D3410" s="0" t="n">
        <v>15.22</v>
      </c>
      <c r="E3410" s="0" t="n">
        <f aca="false">IFERROR((C3410-D3410)/C3410/'Project Inputs and Calcs'!$E$11,0)</f>
        <v>0.0137587776834632</v>
      </c>
    </row>
    <row r="3411" customFormat="false" ht="15" hidden="false" customHeight="false" outlineLevel="0" collapsed="false">
      <c r="A3411" s="0" t="n">
        <v>22</v>
      </c>
      <c r="B3411" s="0" t="n">
        <v>17100</v>
      </c>
      <c r="C3411" s="0" t="n">
        <v>26.052</v>
      </c>
      <c r="D3411" s="0" t="n">
        <v>15.425</v>
      </c>
      <c r="E3411" s="0" t="n">
        <f aca="false">IFERROR((C3411-D3411)/C3411/'Project Inputs and Calcs'!$E$11,0)</f>
        <v>0.0135971646450688</v>
      </c>
    </row>
    <row r="3412" customFormat="false" ht="15" hidden="false" customHeight="false" outlineLevel="0" collapsed="false">
      <c r="A3412" s="0" t="n">
        <v>22</v>
      </c>
      <c r="B3412" s="0" t="n">
        <v>17200</v>
      </c>
      <c r="C3412" s="0" t="n">
        <v>26.185</v>
      </c>
      <c r="D3412" s="0" t="n">
        <v>15.63</v>
      </c>
      <c r="E3412" s="0" t="n">
        <f aca="false">IFERROR((C3412-D3412)/C3412/'Project Inputs and Calcs'!$E$11,0)</f>
        <v>0.0134364458023041</v>
      </c>
    </row>
    <row r="3413" customFormat="false" ht="15" hidden="false" customHeight="false" outlineLevel="0" collapsed="false">
      <c r="A3413" s="0" t="n">
        <v>22</v>
      </c>
      <c r="B3413" s="0" t="n">
        <v>17300</v>
      </c>
      <c r="C3413" s="0" t="n">
        <v>26.309</v>
      </c>
      <c r="D3413" s="0" t="n">
        <v>15.839</v>
      </c>
      <c r="E3413" s="0" t="n">
        <f aca="false">IFERROR((C3413-D3413)/C3413/'Project Inputs and Calcs'!$E$11,0)</f>
        <v>0.0132654224789996</v>
      </c>
    </row>
    <row r="3414" customFormat="false" ht="15" hidden="false" customHeight="false" outlineLevel="0" collapsed="false">
      <c r="A3414" s="0" t="n">
        <v>22</v>
      </c>
      <c r="B3414" s="0" t="n">
        <v>17400</v>
      </c>
      <c r="C3414" s="0" t="n">
        <v>26.434</v>
      </c>
      <c r="D3414" s="0" t="n">
        <v>16.047</v>
      </c>
      <c r="E3414" s="0" t="n">
        <f aca="false">IFERROR((C3414-D3414)/C3414/'Project Inputs and Calcs'!$E$11,0)</f>
        <v>0.013098030314494</v>
      </c>
    </row>
    <row r="3415" customFormat="false" ht="15" hidden="false" customHeight="false" outlineLevel="0" collapsed="false">
      <c r="A3415" s="0" t="n">
        <v>22</v>
      </c>
      <c r="B3415" s="0" t="n">
        <v>17500</v>
      </c>
      <c r="C3415" s="0" t="n">
        <v>26.548</v>
      </c>
      <c r="D3415" s="0" t="n">
        <v>16.259</v>
      </c>
      <c r="E3415" s="0" t="n">
        <f aca="false">IFERROR((C3415-D3415)/C3415/'Project Inputs and Calcs'!$E$11,0)</f>
        <v>0.0129187383858169</v>
      </c>
    </row>
    <row r="3416" customFormat="false" ht="15" hidden="false" customHeight="false" outlineLevel="0" collapsed="false">
      <c r="A3416" s="0" t="n">
        <v>22</v>
      </c>
      <c r="B3416" s="0" t="n">
        <v>17600</v>
      </c>
      <c r="C3416" s="0" t="n">
        <v>26.663</v>
      </c>
      <c r="D3416" s="0" t="n">
        <v>16.471</v>
      </c>
      <c r="E3416" s="0" t="n">
        <f aca="false">IFERROR((C3416-D3416)/C3416/'Project Inputs and Calcs'!$E$11,0)</f>
        <v>0.0127417519908988</v>
      </c>
    </row>
    <row r="3417" customFormat="false" ht="15" hidden="false" customHeight="false" outlineLevel="0" collapsed="false">
      <c r="A3417" s="0" t="n">
        <v>22</v>
      </c>
      <c r="B3417" s="0" t="n">
        <v>17700</v>
      </c>
      <c r="C3417" s="0" t="n">
        <v>26.768</v>
      </c>
      <c r="D3417" s="0" t="n">
        <v>16.685</v>
      </c>
      <c r="E3417" s="0" t="n">
        <f aca="false">IFERROR((C3417-D3417)/C3417/'Project Inputs and Calcs'!$E$11,0)</f>
        <v>0.0125560370591751</v>
      </c>
    </row>
    <row r="3418" customFormat="false" ht="15" hidden="false" customHeight="false" outlineLevel="0" collapsed="false">
      <c r="A3418" s="0" t="n">
        <v>22</v>
      </c>
      <c r="B3418" s="0" t="n">
        <v>17800</v>
      </c>
      <c r="C3418" s="0" t="n">
        <v>26.873</v>
      </c>
      <c r="D3418" s="0" t="n">
        <v>16.9</v>
      </c>
      <c r="E3418" s="0" t="n">
        <f aca="false">IFERROR((C3418-D3418)/C3418/'Project Inputs and Calcs'!$E$11,0)</f>
        <v>0.0123705330009055</v>
      </c>
    </row>
    <row r="3419" customFormat="false" ht="15" hidden="false" customHeight="false" outlineLevel="0" collapsed="false">
      <c r="A3419" s="0" t="n">
        <v>22</v>
      </c>
      <c r="B3419" s="0" t="n">
        <v>17900</v>
      </c>
      <c r="C3419" s="0" t="n">
        <v>26.969</v>
      </c>
      <c r="D3419" s="0" t="n">
        <v>17.117</v>
      </c>
      <c r="E3419" s="0" t="n">
        <f aca="false">IFERROR((C3419-D3419)/C3419/'Project Inputs and Calcs'!$E$11,0)</f>
        <v>0.0121769438985502</v>
      </c>
    </row>
    <row r="3420" customFormat="false" ht="15" hidden="false" customHeight="false" outlineLevel="0" collapsed="false">
      <c r="A3420" s="0" t="n">
        <v>22</v>
      </c>
      <c r="B3420" s="0" t="n">
        <v>18000</v>
      </c>
      <c r="C3420" s="0" t="n">
        <v>27.062</v>
      </c>
      <c r="D3420" s="0" t="n">
        <v>17.335</v>
      </c>
      <c r="E3420" s="0" t="n">
        <f aca="false">IFERROR((C3420-D3420)/C3420/'Project Inputs and Calcs'!$E$11,0)</f>
        <v>0.011981129751435</v>
      </c>
    </row>
    <row r="3421" customFormat="false" ht="15" hidden="false" customHeight="false" outlineLevel="0" collapsed="false">
      <c r="A3421" s="0" t="n">
        <v>22</v>
      </c>
      <c r="B3421" s="0" t="n">
        <v>18100</v>
      </c>
      <c r="C3421" s="0" t="n">
        <v>27.149</v>
      </c>
      <c r="D3421" s="0" t="n">
        <v>17.555</v>
      </c>
      <c r="E3421" s="0" t="n">
        <f aca="false">IFERROR((C3421-D3421)/C3421/'Project Inputs and Calcs'!$E$11,0)</f>
        <v>0.0117794393900328</v>
      </c>
    </row>
    <row r="3422" customFormat="false" ht="15" hidden="false" customHeight="false" outlineLevel="0" collapsed="false">
      <c r="A3422" s="0" t="n">
        <v>22</v>
      </c>
      <c r="B3422" s="0" t="n">
        <v>18200</v>
      </c>
      <c r="C3422" s="0" t="n">
        <v>27.231</v>
      </c>
      <c r="D3422" s="0" t="n">
        <v>17.776</v>
      </c>
      <c r="E3422" s="0" t="n">
        <f aca="false">IFERROR((C3422-D3422)/C3422/'Project Inputs and Calcs'!$E$11,0)</f>
        <v>0.0115738190542641</v>
      </c>
    </row>
    <row r="3423" customFormat="false" ht="15" hidden="false" customHeight="false" outlineLevel="0" collapsed="false">
      <c r="A3423" s="0" t="n">
        <v>22</v>
      </c>
      <c r="B3423" s="0" t="n">
        <v>18300</v>
      </c>
      <c r="C3423" s="0" t="n">
        <v>27.307</v>
      </c>
      <c r="D3423" s="0" t="n">
        <v>17.998</v>
      </c>
      <c r="E3423" s="0" t="n">
        <f aca="false">IFERROR((C3423-D3423)/C3423/'Project Inputs and Calcs'!$E$11,0)</f>
        <v>0.0113633866774087</v>
      </c>
    </row>
    <row r="3424" customFormat="false" ht="15" hidden="false" customHeight="false" outlineLevel="0" collapsed="false">
      <c r="A3424" s="0" t="n">
        <v>22</v>
      </c>
      <c r="B3424" s="0" t="n">
        <v>18400</v>
      </c>
      <c r="C3424" s="0" t="n">
        <v>27.376</v>
      </c>
      <c r="D3424" s="0" t="n">
        <v>18.223</v>
      </c>
      <c r="E3424" s="0" t="n">
        <f aca="false">IFERROR((C3424-D3424)/C3424/'Project Inputs and Calcs'!$E$11,0)</f>
        <v>0.0111447983635301</v>
      </c>
    </row>
    <row r="3425" customFormat="false" ht="15" hidden="false" customHeight="false" outlineLevel="0" collapsed="false">
      <c r="A3425" s="0" t="n">
        <v>22</v>
      </c>
      <c r="B3425" s="0" t="n">
        <v>18500</v>
      </c>
      <c r="C3425" s="0" t="n">
        <v>27.441</v>
      </c>
      <c r="D3425" s="0" t="n">
        <v>18.448</v>
      </c>
      <c r="E3425" s="0" t="n">
        <f aca="false">IFERROR((C3425-D3425)/C3425/'Project Inputs and Calcs'!$E$11,0)</f>
        <v>0.0109240430985265</v>
      </c>
    </row>
    <row r="3426" customFormat="false" ht="15" hidden="false" customHeight="false" outlineLevel="0" collapsed="false">
      <c r="A3426" s="0" t="n">
        <v>22</v>
      </c>
      <c r="B3426" s="0" t="n">
        <v>18600</v>
      </c>
      <c r="C3426" s="0" t="n">
        <v>27.495</v>
      </c>
      <c r="D3426" s="0" t="n">
        <v>18.676</v>
      </c>
      <c r="E3426" s="0" t="n">
        <f aca="false">IFERROR((C3426-D3426)/C3426/'Project Inputs and Calcs'!$E$11,0)</f>
        <v>0.0106916409044069</v>
      </c>
    </row>
    <row r="3427" customFormat="false" ht="15" hidden="false" customHeight="false" outlineLevel="0" collapsed="false">
      <c r="A3427" s="0" t="n">
        <v>22</v>
      </c>
      <c r="B3427" s="0" t="n">
        <v>18700</v>
      </c>
      <c r="C3427" s="0" t="n">
        <v>27.548</v>
      </c>
      <c r="D3427" s="0" t="n">
        <v>18.903</v>
      </c>
      <c r="E3427" s="0" t="n">
        <f aca="false">IFERROR((C3427-D3427)/C3427/'Project Inputs and Calcs'!$E$11,0)</f>
        <v>0.0104605295000242</v>
      </c>
    </row>
    <row r="3428" customFormat="false" ht="15" hidden="false" customHeight="false" outlineLevel="0" collapsed="false">
      <c r="A3428" s="0" t="n">
        <v>22</v>
      </c>
      <c r="B3428" s="0" t="n">
        <v>18800</v>
      </c>
      <c r="C3428" s="0" t="n">
        <v>27.584</v>
      </c>
      <c r="D3428" s="0" t="n">
        <v>19.136</v>
      </c>
      <c r="E3428" s="0" t="n">
        <f aca="false">IFERROR((C3428-D3428)/C3428/'Project Inputs and Calcs'!$E$11,0)</f>
        <v>0.0102088167053364</v>
      </c>
    </row>
    <row r="3429" customFormat="false" ht="15" hidden="false" customHeight="false" outlineLevel="0" collapsed="false">
      <c r="A3429" s="0" t="n">
        <v>22</v>
      </c>
      <c r="B3429" s="0" t="n">
        <v>18900</v>
      </c>
      <c r="C3429" s="0" t="n">
        <v>27.623</v>
      </c>
      <c r="D3429" s="0" t="n">
        <v>19.366</v>
      </c>
      <c r="E3429" s="0" t="n">
        <f aca="false">IFERROR((C3429-D3429)/C3429/'Project Inputs and Calcs'!$E$11,0)</f>
        <v>0.0099639189564252</v>
      </c>
    </row>
    <row r="3430" customFormat="false" ht="15" hidden="false" customHeight="false" outlineLevel="0" collapsed="false">
      <c r="A3430" s="0" t="n">
        <v>22</v>
      </c>
      <c r="B3430" s="0" t="n">
        <v>19000</v>
      </c>
      <c r="C3430" s="0" t="n">
        <v>27.641</v>
      </c>
      <c r="D3430" s="0" t="n">
        <v>19.602</v>
      </c>
      <c r="E3430" s="0" t="n">
        <f aca="false">IFERROR((C3430-D3430)/C3430/'Project Inputs and Calcs'!$E$11,0)</f>
        <v>0.00969453589474573</v>
      </c>
    </row>
    <row r="3431" customFormat="false" ht="15" hidden="false" customHeight="false" outlineLevel="0" collapsed="false">
      <c r="A3431" s="0" t="n">
        <v>22</v>
      </c>
      <c r="B3431" s="0" t="n">
        <v>19100</v>
      </c>
      <c r="C3431" s="0" t="n">
        <v>27.664</v>
      </c>
      <c r="D3431" s="0" t="n">
        <v>19.835</v>
      </c>
      <c r="E3431" s="0" t="n">
        <f aca="false">IFERROR((C3431-D3431)/C3431/'Project Inputs and Calcs'!$E$11,0)</f>
        <v>0.0094334393676499</v>
      </c>
    </row>
    <row r="3432" customFormat="false" ht="15" hidden="false" customHeight="false" outlineLevel="0" collapsed="false">
      <c r="A3432" s="0" t="n">
        <v>22</v>
      </c>
      <c r="B3432" s="0" t="n">
        <v>19200</v>
      </c>
      <c r="C3432" s="0" t="n">
        <v>27.665</v>
      </c>
      <c r="D3432" s="0" t="n">
        <v>20.075</v>
      </c>
      <c r="E3432" s="0" t="n">
        <f aca="false">IFERROR((C3432-D3432)/C3432/'Project Inputs and Calcs'!$E$11,0)</f>
        <v>0.00914512922465209</v>
      </c>
    </row>
    <row r="3433" customFormat="false" ht="15" hidden="false" customHeight="false" outlineLevel="0" collapsed="false">
      <c r="A3433" s="0" t="n">
        <v>22</v>
      </c>
      <c r="B3433" s="0" t="n">
        <v>19300</v>
      </c>
      <c r="C3433" s="0" t="n">
        <v>27.67</v>
      </c>
      <c r="D3433" s="0" t="n">
        <v>20.312</v>
      </c>
      <c r="E3433" s="0" t="n">
        <f aca="false">IFERROR((C3433-D3433)/C3433/'Project Inputs and Calcs'!$E$11,0)</f>
        <v>0.00886399229008553</v>
      </c>
    </row>
    <row r="3434" customFormat="false" ht="15" hidden="false" customHeight="false" outlineLevel="0" collapsed="false">
      <c r="A3434" s="0" t="n">
        <v>22</v>
      </c>
      <c r="B3434" s="0" t="n">
        <v>19400</v>
      </c>
      <c r="C3434" s="0" t="n">
        <v>27.654</v>
      </c>
      <c r="D3434" s="0" t="n">
        <v>20.554</v>
      </c>
      <c r="E3434" s="0" t="n">
        <f aca="false">IFERROR((C3434-D3434)/C3434/'Project Inputs and Calcs'!$E$11,0)</f>
        <v>0.00855813504978183</v>
      </c>
    </row>
    <row r="3435" customFormat="false" ht="15" hidden="false" customHeight="false" outlineLevel="0" collapsed="false">
      <c r="A3435" s="0" t="n">
        <v>22</v>
      </c>
      <c r="B3435" s="0" t="n">
        <v>19500</v>
      </c>
      <c r="C3435" s="0" t="n">
        <v>27.643</v>
      </c>
      <c r="D3435" s="0" t="n">
        <v>20.793</v>
      </c>
      <c r="E3435" s="0" t="n">
        <f aca="false">IFERROR((C3435-D3435)/C3435/'Project Inputs and Calcs'!$E$11,0)</f>
        <v>0.00826007789796091</v>
      </c>
    </row>
    <row r="3436" customFormat="false" ht="15" hidden="false" customHeight="false" outlineLevel="0" collapsed="false">
      <c r="A3436" s="0" t="n">
        <v>22</v>
      </c>
      <c r="B3436" s="0" t="n">
        <v>19600</v>
      </c>
      <c r="C3436" s="0" t="n">
        <v>27.611</v>
      </c>
      <c r="D3436" s="0" t="n">
        <v>21.037</v>
      </c>
      <c r="E3436" s="0" t="n">
        <f aca="false">IFERROR((C3436-D3436)/C3436/'Project Inputs and Calcs'!$E$11,0)</f>
        <v>0.00793645044849275</v>
      </c>
    </row>
    <row r="3437" customFormat="false" ht="15" hidden="false" customHeight="false" outlineLevel="0" collapsed="false">
      <c r="A3437" s="0" t="n">
        <v>22</v>
      </c>
      <c r="B3437" s="0" t="n">
        <v>19700</v>
      </c>
      <c r="C3437" s="0" t="n">
        <v>27.585</v>
      </c>
      <c r="D3437" s="0" t="n">
        <v>21.277</v>
      </c>
      <c r="E3437" s="0" t="n">
        <f aca="false">IFERROR((C3437-D3437)/C3437/'Project Inputs and Calcs'!$E$11,0)</f>
        <v>0.00762250015104827</v>
      </c>
    </row>
    <row r="3438" customFormat="false" ht="15" hidden="false" customHeight="false" outlineLevel="0" collapsed="false">
      <c r="A3438" s="0" t="n">
        <v>22</v>
      </c>
      <c r="B3438" s="0" t="n">
        <v>19800</v>
      </c>
      <c r="C3438" s="0" t="n">
        <v>27.538</v>
      </c>
      <c r="D3438" s="0" t="n">
        <v>21.521</v>
      </c>
      <c r="E3438" s="0" t="n">
        <f aca="false">IFERROR((C3438-D3438)/C3438/'Project Inputs and Calcs'!$E$11,0)</f>
        <v>0.00728326917955794</v>
      </c>
    </row>
    <row r="3439" customFormat="false" ht="15" hidden="false" customHeight="false" outlineLevel="0" collapsed="false">
      <c r="A3439" s="0" t="n">
        <v>22</v>
      </c>
      <c r="B3439" s="0" t="n">
        <v>19900</v>
      </c>
      <c r="C3439" s="0" t="n">
        <v>27.498</v>
      </c>
      <c r="D3439" s="0" t="n">
        <v>21.761</v>
      </c>
      <c r="E3439" s="0" t="n">
        <f aca="false">IFERROR((C3439-D3439)/C3439/'Project Inputs and Calcs'!$E$11,0)</f>
        <v>0.00695444517177007</v>
      </c>
    </row>
    <row r="3440" customFormat="false" ht="15" hidden="false" customHeight="false" outlineLevel="0" collapsed="false">
      <c r="A3440" s="0" t="n">
        <v>22</v>
      </c>
      <c r="B3440" s="0" t="n">
        <v>20000</v>
      </c>
      <c r="C3440" s="0" t="n">
        <v>27.441</v>
      </c>
      <c r="D3440" s="0" t="n">
        <v>22.004</v>
      </c>
      <c r="E3440" s="0" t="n">
        <f aca="false">IFERROR((C3440-D3440)/C3440/'Project Inputs and Calcs'!$E$11,0)</f>
        <v>0.00660447262611907</v>
      </c>
    </row>
    <row r="3441" customFormat="false" ht="15" hidden="false" customHeight="false" outlineLevel="0" collapsed="false">
      <c r="A3441" s="0" t="n">
        <v>23</v>
      </c>
      <c r="B3441" s="0" t="n">
        <v>1000</v>
      </c>
      <c r="C3441" s="0" t="s">
        <v>155</v>
      </c>
      <c r="D3441" s="0" t="s">
        <v>155</v>
      </c>
      <c r="E3441" s="0" t="n">
        <f aca="false">IFERROR((C3441-D3441)/C3441/'Project Inputs and Calcs'!$E$11,0)</f>
        <v>0</v>
      </c>
    </row>
    <row r="3442" customFormat="false" ht="15" hidden="false" customHeight="false" outlineLevel="0" collapsed="false">
      <c r="A3442" s="0" t="n">
        <v>23</v>
      </c>
      <c r="B3442" s="0" t="n">
        <v>1100</v>
      </c>
      <c r="C3442" s="0" t="s">
        <v>155</v>
      </c>
      <c r="D3442" s="0" t="s">
        <v>155</v>
      </c>
      <c r="E3442" s="0" t="n">
        <f aca="false">IFERROR((C3442-D3442)/C3442/'Project Inputs and Calcs'!$E$11,0)</f>
        <v>0</v>
      </c>
    </row>
    <row r="3443" customFormat="false" ht="15" hidden="false" customHeight="false" outlineLevel="0" collapsed="false">
      <c r="A3443" s="0" t="n">
        <v>23</v>
      </c>
      <c r="B3443" s="0" t="n">
        <v>1200</v>
      </c>
      <c r="C3443" s="0" t="s">
        <v>155</v>
      </c>
      <c r="D3443" s="0" t="s">
        <v>155</v>
      </c>
      <c r="E3443" s="0" t="n">
        <f aca="false">IFERROR((C3443-D3443)/C3443/'Project Inputs and Calcs'!$E$11,0)</f>
        <v>0</v>
      </c>
    </row>
    <row r="3444" customFormat="false" ht="15" hidden="false" customHeight="false" outlineLevel="0" collapsed="false">
      <c r="A3444" s="0" t="n">
        <v>23</v>
      </c>
      <c r="B3444" s="0" t="n">
        <v>1300</v>
      </c>
      <c r="C3444" s="0" t="s">
        <v>155</v>
      </c>
      <c r="D3444" s="0" t="s">
        <v>155</v>
      </c>
      <c r="E3444" s="0" t="n">
        <f aca="false">IFERROR((C3444-D3444)/C3444/'Project Inputs and Calcs'!$E$11,0)</f>
        <v>0</v>
      </c>
    </row>
    <row r="3445" customFormat="false" ht="15" hidden="false" customHeight="false" outlineLevel="0" collapsed="false">
      <c r="A3445" s="0" t="n">
        <v>23</v>
      </c>
      <c r="B3445" s="0" t="n">
        <v>1400</v>
      </c>
      <c r="C3445" s="0" t="s">
        <v>155</v>
      </c>
      <c r="D3445" s="0" t="s">
        <v>155</v>
      </c>
      <c r="E3445" s="0" t="n">
        <f aca="false">IFERROR((C3445-D3445)/C3445/'Project Inputs and Calcs'!$E$11,0)</f>
        <v>0</v>
      </c>
    </row>
    <row r="3446" customFormat="false" ht="15" hidden="false" customHeight="false" outlineLevel="0" collapsed="false">
      <c r="A3446" s="0" t="n">
        <v>23</v>
      </c>
      <c r="B3446" s="0" t="n">
        <v>1500</v>
      </c>
      <c r="C3446" s="0" t="s">
        <v>155</v>
      </c>
      <c r="D3446" s="0" t="s">
        <v>155</v>
      </c>
      <c r="E3446" s="0" t="n">
        <f aca="false">IFERROR((C3446-D3446)/C3446/'Project Inputs and Calcs'!$E$11,0)</f>
        <v>0</v>
      </c>
    </row>
    <row r="3447" customFormat="false" ht="15" hidden="false" customHeight="false" outlineLevel="0" collapsed="false">
      <c r="A3447" s="0" t="n">
        <v>23</v>
      </c>
      <c r="B3447" s="0" t="n">
        <v>1600</v>
      </c>
      <c r="C3447" s="0" t="n">
        <v>0.01292</v>
      </c>
      <c r="D3447" s="0" t="s">
        <v>155</v>
      </c>
      <c r="E3447" s="0" t="n">
        <f aca="false">IFERROR((C3447-D3447)/C3447/'Project Inputs and Calcs'!$E$11,0)</f>
        <v>0</v>
      </c>
    </row>
    <row r="3448" customFormat="false" ht="15" hidden="false" customHeight="false" outlineLevel="0" collapsed="false">
      <c r="A3448" s="0" t="n">
        <v>23</v>
      </c>
      <c r="B3448" s="0" t="n">
        <v>1700</v>
      </c>
      <c r="C3448" s="0" t="n">
        <v>0.027587</v>
      </c>
      <c r="D3448" s="0" t="s">
        <v>155</v>
      </c>
      <c r="E3448" s="0" t="n">
        <f aca="false">IFERROR((C3448-D3448)/C3448/'Project Inputs and Calcs'!$E$11,0)</f>
        <v>0</v>
      </c>
    </row>
    <row r="3449" customFormat="false" ht="15" hidden="false" customHeight="false" outlineLevel="0" collapsed="false">
      <c r="A3449" s="0" t="n">
        <v>23</v>
      </c>
      <c r="B3449" s="0" t="n">
        <v>1800</v>
      </c>
      <c r="C3449" s="0" t="n">
        <v>0.047583</v>
      </c>
      <c r="D3449" s="0" t="s">
        <v>155</v>
      </c>
      <c r="E3449" s="0" t="n">
        <f aca="false">IFERROR((C3449-D3449)/C3449/'Project Inputs and Calcs'!$E$11,0)</f>
        <v>0</v>
      </c>
    </row>
    <row r="3450" customFormat="false" ht="15" hidden="false" customHeight="false" outlineLevel="0" collapsed="false">
      <c r="A3450" s="0" t="n">
        <v>23</v>
      </c>
      <c r="B3450" s="0" t="n">
        <v>1900</v>
      </c>
      <c r="C3450" s="0" t="n">
        <v>0.072837</v>
      </c>
      <c r="D3450" s="0" t="n">
        <v>0.010148</v>
      </c>
      <c r="E3450" s="0" t="n">
        <f aca="false">IFERROR((C3450-D3450)/C3450/'Project Inputs and Calcs'!$E$11,0)</f>
        <v>0.0286891735427507</v>
      </c>
    </row>
    <row r="3451" customFormat="false" ht="15" hidden="false" customHeight="false" outlineLevel="0" collapsed="false">
      <c r="A3451" s="0" t="n">
        <v>23</v>
      </c>
      <c r="B3451" s="0" t="n">
        <v>2000</v>
      </c>
      <c r="C3451" s="0" t="n">
        <v>0.10321</v>
      </c>
      <c r="D3451" s="0" t="n">
        <v>0.014659</v>
      </c>
      <c r="E3451" s="0" t="n">
        <f aca="false">IFERROR((C3451-D3451)/C3451/'Project Inputs and Calcs'!$E$11,0)</f>
        <v>0.0285989729677357</v>
      </c>
    </row>
    <row r="3452" customFormat="false" ht="15" hidden="false" customHeight="false" outlineLevel="0" collapsed="false">
      <c r="A3452" s="0" t="n">
        <v>23</v>
      </c>
      <c r="B3452" s="0" t="n">
        <v>2100</v>
      </c>
      <c r="C3452" s="0" t="n">
        <v>0.13863</v>
      </c>
      <c r="D3452" s="0" t="n">
        <v>0.020079</v>
      </c>
      <c r="E3452" s="0" t="n">
        <f aca="false">IFERROR((C3452-D3452)/C3452/'Project Inputs and Calcs'!$E$11,0)</f>
        <v>0.028505374017168</v>
      </c>
    </row>
    <row r="3453" customFormat="false" ht="15" hidden="false" customHeight="false" outlineLevel="0" collapsed="false">
      <c r="A3453" s="0" t="n">
        <v>23</v>
      </c>
      <c r="B3453" s="0" t="n">
        <v>2200</v>
      </c>
      <c r="C3453" s="0" t="n">
        <v>0.17612</v>
      </c>
      <c r="D3453" s="0" t="n">
        <v>0.027608</v>
      </c>
      <c r="E3453" s="0" t="n">
        <f aca="false">IFERROR((C3453-D3453)/C3453/'Project Inputs and Calcs'!$E$11,0)</f>
        <v>0.0281081081081081</v>
      </c>
    </row>
    <row r="3454" customFormat="false" ht="15" hidden="false" customHeight="false" outlineLevel="0" collapsed="false">
      <c r="A3454" s="0" t="n">
        <v>23</v>
      </c>
      <c r="B3454" s="0" t="n">
        <v>2300</v>
      </c>
      <c r="C3454" s="0" t="n">
        <v>0.22417</v>
      </c>
      <c r="D3454" s="0" t="n">
        <v>0.033747</v>
      </c>
      <c r="E3454" s="0" t="n">
        <f aca="false">IFERROR((C3454-D3454)/C3454/'Project Inputs and Calcs'!$E$11,0)</f>
        <v>0.0283152666874842</v>
      </c>
    </row>
    <row r="3455" customFormat="false" ht="15" hidden="false" customHeight="false" outlineLevel="0" collapsed="false">
      <c r="A3455" s="0" t="n">
        <v>23</v>
      </c>
      <c r="B3455" s="0" t="n">
        <v>2400</v>
      </c>
      <c r="C3455" s="0" t="n">
        <v>0.27409</v>
      </c>
      <c r="D3455" s="0" t="n">
        <v>0.042058</v>
      </c>
      <c r="E3455" s="0" t="n">
        <f aca="false">IFERROR((C3455-D3455)/C3455/'Project Inputs and Calcs'!$E$11,0)</f>
        <v>0.0282184683862965</v>
      </c>
    </row>
    <row r="3456" customFormat="false" ht="15" hidden="false" customHeight="false" outlineLevel="0" collapsed="false">
      <c r="A3456" s="0" t="n">
        <v>23</v>
      </c>
      <c r="B3456" s="0" t="n">
        <v>2500</v>
      </c>
      <c r="C3456" s="0" t="n">
        <v>0.32869</v>
      </c>
      <c r="D3456" s="0" t="n">
        <v>0.051393</v>
      </c>
      <c r="E3456" s="0" t="n">
        <f aca="false">IFERROR((C3456-D3456)/C3456/'Project Inputs and Calcs'!$E$11,0)</f>
        <v>0.0281214315413713</v>
      </c>
    </row>
    <row r="3457" customFormat="false" ht="15" hidden="false" customHeight="false" outlineLevel="0" collapsed="false">
      <c r="A3457" s="0" t="n">
        <v>23</v>
      </c>
      <c r="B3457" s="0" t="n">
        <v>2600</v>
      </c>
      <c r="C3457" s="0" t="n">
        <v>0.38763</v>
      </c>
      <c r="D3457" s="0" t="n">
        <v>0.061873</v>
      </c>
      <c r="E3457" s="0" t="n">
        <f aca="false">IFERROR((C3457-D3457)/C3457/'Project Inputs and Calcs'!$E$11,0)</f>
        <v>0.0280127097145904</v>
      </c>
    </row>
    <row r="3458" customFormat="false" ht="15" hidden="false" customHeight="false" outlineLevel="0" collapsed="false">
      <c r="A3458" s="0" t="n">
        <v>23</v>
      </c>
      <c r="B3458" s="0" t="n">
        <v>2700</v>
      </c>
      <c r="C3458" s="0" t="n">
        <v>0.45145</v>
      </c>
      <c r="D3458" s="0" t="n">
        <v>0.073262</v>
      </c>
      <c r="E3458" s="0" t="n">
        <f aca="false">IFERROR((C3458-D3458)/C3458/'Project Inputs and Calcs'!$E$11,0)</f>
        <v>0.0279239487577067</v>
      </c>
    </row>
    <row r="3459" customFormat="false" ht="15" hidden="false" customHeight="false" outlineLevel="0" collapsed="false">
      <c r="A3459" s="0" t="n">
        <v>23</v>
      </c>
      <c r="B3459" s="0" t="n">
        <v>2800</v>
      </c>
      <c r="C3459" s="0" t="n">
        <v>0.51547</v>
      </c>
      <c r="D3459" s="0" t="n">
        <v>0.087582</v>
      </c>
      <c r="E3459" s="0" t="n">
        <f aca="false">IFERROR((C3459-D3459)/C3459/'Project Inputs and Calcs'!$E$11,0)</f>
        <v>0.0276697641634495</v>
      </c>
    </row>
    <row r="3460" customFormat="false" ht="15" hidden="false" customHeight="false" outlineLevel="0" collapsed="false">
      <c r="A3460" s="0" t="n">
        <v>23</v>
      </c>
      <c r="B3460" s="0" t="n">
        <v>2900</v>
      </c>
      <c r="C3460" s="0" t="n">
        <v>0.59176</v>
      </c>
      <c r="D3460" s="0" t="n">
        <v>0.099536</v>
      </c>
      <c r="E3460" s="0" t="n">
        <f aca="false">IFERROR((C3460-D3460)/C3460/'Project Inputs and Calcs'!$E$11,0)</f>
        <v>0.0277265558109143</v>
      </c>
    </row>
    <row r="3461" customFormat="false" ht="15" hidden="false" customHeight="false" outlineLevel="0" collapsed="false">
      <c r="A3461" s="0" t="n">
        <v>23</v>
      </c>
      <c r="B3461" s="0" t="n">
        <v>3000</v>
      </c>
      <c r="C3461" s="0" t="n">
        <v>0.66827</v>
      </c>
      <c r="D3461" s="0" t="n">
        <v>0.1144</v>
      </c>
      <c r="E3461" s="0" t="n">
        <f aca="false">IFERROR((C3461-D3461)/C3461/'Project Inputs and Calcs'!$E$11,0)</f>
        <v>0.027627056928088</v>
      </c>
    </row>
    <row r="3462" customFormat="false" ht="15" hidden="false" customHeight="false" outlineLevel="0" collapsed="false">
      <c r="A3462" s="0" t="n">
        <v>23</v>
      </c>
      <c r="B3462" s="0" t="n">
        <v>3100</v>
      </c>
      <c r="C3462" s="0" t="n">
        <v>0.74894</v>
      </c>
      <c r="D3462" s="0" t="n">
        <v>0.13045</v>
      </c>
      <c r="E3462" s="0" t="n">
        <f aca="false">IFERROR((C3462-D3462)/C3462/'Project Inputs and Calcs'!$E$11,0)</f>
        <v>0.0275273497654463</v>
      </c>
    </row>
    <row r="3463" customFormat="false" ht="15" hidden="false" customHeight="false" outlineLevel="0" collapsed="false">
      <c r="A3463" s="0" t="n">
        <v>23</v>
      </c>
      <c r="B3463" s="0" t="n">
        <v>3200</v>
      </c>
      <c r="C3463" s="0" t="n">
        <v>0.83365</v>
      </c>
      <c r="D3463" s="0" t="n">
        <v>0.14768</v>
      </c>
      <c r="E3463" s="0" t="n">
        <f aca="false">IFERROR((C3463-D3463)/C3463/'Project Inputs and Calcs'!$E$11,0)</f>
        <v>0.0274283772166577</v>
      </c>
    </row>
    <row r="3464" customFormat="false" ht="15" hidden="false" customHeight="false" outlineLevel="0" collapsed="false">
      <c r="A3464" s="0" t="n">
        <v>23</v>
      </c>
      <c r="B3464" s="0" t="n">
        <v>3300</v>
      </c>
      <c r="C3464" s="0" t="n">
        <v>0.92235</v>
      </c>
      <c r="D3464" s="0" t="n">
        <v>0.16614</v>
      </c>
      <c r="E3464" s="0" t="n">
        <f aca="false">IFERROR((C3464-D3464)/C3464/'Project Inputs and Calcs'!$E$11,0)</f>
        <v>0.0273291050035236</v>
      </c>
    </row>
    <row r="3465" customFormat="false" ht="15" hidden="false" customHeight="false" outlineLevel="0" collapsed="false">
      <c r="A3465" s="0" t="n">
        <v>23</v>
      </c>
      <c r="B3465" s="0" t="n">
        <v>3400</v>
      </c>
      <c r="C3465" s="0" t="n">
        <v>1.0149</v>
      </c>
      <c r="D3465" s="0" t="n">
        <v>0.17114</v>
      </c>
      <c r="E3465" s="0" t="n">
        <f aca="false">IFERROR((C3465-D3465)/C3465/'Project Inputs and Calcs'!$E$11,0)</f>
        <v>0.0277124183006536</v>
      </c>
    </row>
    <row r="3466" customFormat="false" ht="15" hidden="false" customHeight="false" outlineLevel="0" collapsed="false">
      <c r="A3466" s="0" t="n">
        <v>23</v>
      </c>
      <c r="B3466" s="0" t="n">
        <v>3500</v>
      </c>
      <c r="C3466" s="0" t="n">
        <v>1.1113</v>
      </c>
      <c r="D3466" s="0" t="n">
        <v>0.20683</v>
      </c>
      <c r="E3466" s="0" t="n">
        <f aca="false">IFERROR((C3466-D3466)/C3466/'Project Inputs and Calcs'!$E$11,0)</f>
        <v>0.0271294879870422</v>
      </c>
    </row>
    <row r="3467" customFormat="false" ht="15" hidden="false" customHeight="false" outlineLevel="0" collapsed="false">
      <c r="A3467" s="0" t="n">
        <v>23</v>
      </c>
      <c r="B3467" s="0" t="n">
        <v>3600</v>
      </c>
      <c r="C3467" s="0" t="n">
        <v>1.2115</v>
      </c>
      <c r="D3467" s="0" t="n">
        <v>0.2291</v>
      </c>
      <c r="E3467" s="0" t="n">
        <f aca="false">IFERROR((C3467-D3467)/C3467/'Project Inputs and Calcs'!$E$11,0)</f>
        <v>0.0270298527995598</v>
      </c>
    </row>
    <row r="3468" customFormat="false" ht="15" hidden="false" customHeight="false" outlineLevel="0" collapsed="false">
      <c r="A3468" s="0" t="n">
        <v>23</v>
      </c>
      <c r="B3468" s="0" t="n">
        <v>3700</v>
      </c>
      <c r="C3468" s="0" t="n">
        <v>1.3153</v>
      </c>
      <c r="D3468" s="0" t="n">
        <v>0.25267</v>
      </c>
      <c r="E3468" s="0" t="n">
        <f aca="false">IFERROR((C3468-D3468)/C3468/'Project Inputs and Calcs'!$E$11,0)</f>
        <v>0.0269299779517981</v>
      </c>
    </row>
    <row r="3469" customFormat="false" ht="15" hidden="false" customHeight="false" outlineLevel="0" collapsed="false">
      <c r="A3469" s="0" t="n">
        <v>23</v>
      </c>
      <c r="B3469" s="0" t="n">
        <v>3800</v>
      </c>
      <c r="C3469" s="0" t="n">
        <v>1.4227</v>
      </c>
      <c r="D3469" s="0" t="n">
        <v>0.27754</v>
      </c>
      <c r="E3469" s="0" t="n">
        <f aca="false">IFERROR((C3469-D3469)/C3469/'Project Inputs and Calcs'!$E$11,0)</f>
        <v>0.0268306740704295</v>
      </c>
    </row>
    <row r="3470" customFormat="false" ht="15" hidden="false" customHeight="false" outlineLevel="0" collapsed="false">
      <c r="A3470" s="0" t="n">
        <v>23</v>
      </c>
      <c r="B3470" s="0" t="n">
        <v>3900</v>
      </c>
      <c r="C3470" s="0" t="n">
        <v>1.5337</v>
      </c>
      <c r="D3470" s="0" t="n">
        <v>0.30377</v>
      </c>
      <c r="E3470" s="0" t="n">
        <f aca="false">IFERROR((C3470-D3470)/C3470/'Project Inputs and Calcs'!$E$11,0)</f>
        <v>0.0267312164482406</v>
      </c>
    </row>
    <row r="3471" customFormat="false" ht="15" hidden="false" customHeight="false" outlineLevel="0" collapsed="false">
      <c r="A3471" s="0" t="n">
        <v>23</v>
      </c>
      <c r="B3471" s="0" t="n">
        <v>4000</v>
      </c>
      <c r="C3471" s="0" t="n">
        <v>1.6482</v>
      </c>
      <c r="D3471" s="0" t="n">
        <v>0.33135</v>
      </c>
      <c r="E3471" s="0" t="n">
        <f aca="false">IFERROR((C3471-D3471)/C3471/'Project Inputs and Calcs'!$E$11,0)</f>
        <v>0.026632083485014</v>
      </c>
    </row>
    <row r="3472" customFormat="false" ht="15" hidden="false" customHeight="false" outlineLevel="0" collapsed="false">
      <c r="A3472" s="0" t="n">
        <v>23</v>
      </c>
      <c r="B3472" s="0" t="n">
        <v>4100</v>
      </c>
      <c r="C3472" s="0" t="n">
        <v>1.766</v>
      </c>
      <c r="D3472" s="0" t="n">
        <v>0.36029</v>
      </c>
      <c r="E3472" s="0" t="n">
        <f aca="false">IFERROR((C3472-D3472)/C3472/'Project Inputs and Calcs'!$E$11,0)</f>
        <v>0.0265328425821065</v>
      </c>
    </row>
    <row r="3473" customFormat="false" ht="15" hidden="false" customHeight="false" outlineLevel="0" collapsed="false">
      <c r="A3473" s="0" t="n">
        <v>23</v>
      </c>
      <c r="B3473" s="0" t="n">
        <v>4200</v>
      </c>
      <c r="C3473" s="0" t="n">
        <v>1.8872</v>
      </c>
      <c r="D3473" s="0" t="n">
        <v>0.38519</v>
      </c>
      <c r="E3473" s="0" t="n">
        <f aca="false">IFERROR((C3473-D3473)/C3473/'Project Inputs and Calcs'!$E$11,0)</f>
        <v>0.0265297795676134</v>
      </c>
    </row>
    <row r="3474" customFormat="false" ht="15" hidden="false" customHeight="false" outlineLevel="0" collapsed="false">
      <c r="A3474" s="0" t="n">
        <v>23</v>
      </c>
      <c r="B3474" s="0" t="n">
        <v>4300</v>
      </c>
      <c r="C3474" s="0" t="n">
        <v>2.0116</v>
      </c>
      <c r="D3474" s="0" t="n">
        <v>0.42236</v>
      </c>
      <c r="E3474" s="0" t="n">
        <f aca="false">IFERROR((C3474-D3474)/C3474/'Project Inputs and Calcs'!$E$11,0)</f>
        <v>0.0263345926956983</v>
      </c>
    </row>
    <row r="3475" customFormat="false" ht="15" hidden="false" customHeight="false" outlineLevel="0" collapsed="false">
      <c r="A3475" s="0" t="n">
        <v>23</v>
      </c>
      <c r="B3475" s="0" t="n">
        <v>4400</v>
      </c>
      <c r="C3475" s="0" t="n">
        <v>2.1392</v>
      </c>
      <c r="D3475" s="0" t="n">
        <v>0.45553</v>
      </c>
      <c r="E3475" s="0" t="n">
        <f aca="false">IFERROR((C3475-D3475)/C3475/'Project Inputs and Calcs'!$E$11,0)</f>
        <v>0.0262351969583645</v>
      </c>
    </row>
    <row r="3476" customFormat="false" ht="15" hidden="false" customHeight="false" outlineLevel="0" collapsed="false">
      <c r="A3476" s="0" t="n">
        <v>23</v>
      </c>
      <c r="B3476" s="0" t="n">
        <v>4500</v>
      </c>
      <c r="C3476" s="0" t="n">
        <v>2.27</v>
      </c>
      <c r="D3476" s="0" t="n">
        <v>0.4901</v>
      </c>
      <c r="E3476" s="0" t="n">
        <f aca="false">IFERROR((C3476-D3476)/C3476/'Project Inputs and Calcs'!$E$11,0)</f>
        <v>0.026136563876652</v>
      </c>
    </row>
    <row r="3477" customFormat="false" ht="15" hidden="false" customHeight="false" outlineLevel="0" collapsed="false">
      <c r="A3477" s="0" t="n">
        <v>23</v>
      </c>
      <c r="B3477" s="0" t="n">
        <v>4600</v>
      </c>
      <c r="C3477" s="0" t="n">
        <v>2.4039</v>
      </c>
      <c r="D3477" s="0" t="n">
        <v>0.51058</v>
      </c>
      <c r="E3477" s="0" t="n">
        <f aca="false">IFERROR((C3477-D3477)/C3477/'Project Inputs and Calcs'!$E$11,0)</f>
        <v>0.02625344925607</v>
      </c>
    </row>
    <row r="3478" customFormat="false" ht="15" hidden="false" customHeight="false" outlineLevel="0" collapsed="false">
      <c r="A3478" s="0" t="n">
        <v>23</v>
      </c>
      <c r="B3478" s="0" t="n">
        <v>4700</v>
      </c>
      <c r="C3478" s="0" t="n">
        <v>2.5408</v>
      </c>
      <c r="D3478" s="0" t="n">
        <v>0.56357</v>
      </c>
      <c r="E3478" s="0" t="n">
        <f aca="false">IFERROR((C3478-D3478)/C3478/'Project Inputs and Calcs'!$E$11,0)</f>
        <v>0.0259397302686818</v>
      </c>
    </row>
    <row r="3479" customFormat="false" ht="15" hidden="false" customHeight="false" outlineLevel="0" collapsed="false">
      <c r="A3479" s="0" t="n">
        <v>23</v>
      </c>
      <c r="B3479" s="0" t="n">
        <v>4800</v>
      </c>
      <c r="C3479" s="0" t="n">
        <v>2.6806</v>
      </c>
      <c r="D3479" s="0" t="n">
        <v>0.60252</v>
      </c>
      <c r="E3479" s="0" t="n">
        <f aca="false">IFERROR((C3479-D3479)/C3479/'Project Inputs and Calcs'!$E$11,0)</f>
        <v>0.0258409808749285</v>
      </c>
    </row>
    <row r="3480" customFormat="false" ht="15" hidden="false" customHeight="false" outlineLevel="0" collapsed="false">
      <c r="A3480" s="0" t="n">
        <v>23</v>
      </c>
      <c r="B3480" s="0" t="n">
        <v>4900</v>
      </c>
      <c r="C3480" s="0" t="n">
        <v>2.8233</v>
      </c>
      <c r="D3480" s="0" t="n">
        <v>0.64293</v>
      </c>
      <c r="E3480" s="0" t="n">
        <f aca="false">IFERROR((C3480-D3480)/C3480/'Project Inputs and Calcs'!$E$11,0)</f>
        <v>0.0257425707505401</v>
      </c>
    </row>
    <row r="3481" customFormat="false" ht="15" hidden="false" customHeight="false" outlineLevel="0" collapsed="false">
      <c r="A3481" s="0" t="n">
        <v>23</v>
      </c>
      <c r="B3481" s="0" t="n">
        <v>5000</v>
      </c>
      <c r="C3481" s="0" t="n">
        <v>2.969</v>
      </c>
      <c r="D3481" s="0" t="n">
        <v>0.68478</v>
      </c>
      <c r="E3481" s="0" t="n">
        <f aca="false">IFERROR((C3481-D3481)/C3481/'Project Inputs and Calcs'!$E$11,0)</f>
        <v>0.025645222858426</v>
      </c>
    </row>
    <row r="3482" customFormat="false" ht="15" hidden="false" customHeight="false" outlineLevel="0" collapsed="false">
      <c r="A3482" s="0" t="n">
        <v>23</v>
      </c>
      <c r="B3482" s="0" t="n">
        <v>5100</v>
      </c>
      <c r="C3482" s="0" t="n">
        <v>3.1173</v>
      </c>
      <c r="D3482" s="0" t="n">
        <v>0.72818</v>
      </c>
      <c r="E3482" s="0" t="n">
        <f aca="false">IFERROR((C3482-D3482)/C3482/'Project Inputs and Calcs'!$E$11,0)</f>
        <v>0.02554689421401</v>
      </c>
    </row>
    <row r="3483" customFormat="false" ht="15" hidden="false" customHeight="false" outlineLevel="0" collapsed="false">
      <c r="A3483" s="0" t="n">
        <v>23</v>
      </c>
      <c r="B3483" s="0" t="n">
        <v>5200</v>
      </c>
      <c r="C3483" s="0" t="n">
        <v>3.2684</v>
      </c>
      <c r="D3483" s="0" t="n">
        <v>0.77304</v>
      </c>
      <c r="E3483" s="0" t="n">
        <f aca="false">IFERROR((C3483-D3483)/C3483/'Project Inputs and Calcs'!$E$11,0)</f>
        <v>0.0254493534043161</v>
      </c>
    </row>
    <row r="3484" customFormat="false" ht="15" hidden="false" customHeight="false" outlineLevel="0" collapsed="false">
      <c r="A3484" s="0" t="n">
        <v>23</v>
      </c>
      <c r="B3484" s="0" t="n">
        <v>5300</v>
      </c>
      <c r="C3484" s="0" t="n">
        <v>3.4221</v>
      </c>
      <c r="D3484" s="0" t="n">
        <v>0.81943</v>
      </c>
      <c r="E3484" s="0" t="n">
        <f aca="false">IFERROR((C3484-D3484)/C3484/'Project Inputs and Calcs'!$E$11,0)</f>
        <v>0.0253515872320115</v>
      </c>
    </row>
    <row r="3485" customFormat="false" ht="15" hidden="false" customHeight="false" outlineLevel="0" collapsed="false">
      <c r="A3485" s="0" t="n">
        <v>23</v>
      </c>
      <c r="B3485" s="0" t="n">
        <v>5400</v>
      </c>
      <c r="C3485" s="0" t="n">
        <v>3.5786</v>
      </c>
      <c r="D3485" s="0" t="n">
        <v>0.8673</v>
      </c>
      <c r="E3485" s="0" t="n">
        <f aca="false">IFERROR((C3485-D3485)/C3485/'Project Inputs and Calcs'!$E$11,0)</f>
        <v>0.0252547551183889</v>
      </c>
    </row>
    <row r="3486" customFormat="false" ht="15" hidden="false" customHeight="false" outlineLevel="0" collapsed="false">
      <c r="A3486" s="0" t="n">
        <v>23</v>
      </c>
      <c r="B3486" s="0" t="n">
        <v>5500</v>
      </c>
      <c r="C3486" s="0" t="n">
        <v>3.7375</v>
      </c>
      <c r="D3486" s="0" t="n">
        <v>0.91673</v>
      </c>
      <c r="E3486" s="0" t="n">
        <f aca="false">IFERROR((C3486-D3486)/C3486/'Project Inputs and Calcs'!$E$11,0)</f>
        <v>0.0251573690078038</v>
      </c>
    </row>
    <row r="3487" customFormat="false" ht="15" hidden="false" customHeight="false" outlineLevel="0" collapsed="false">
      <c r="A3487" s="0" t="n">
        <v>23</v>
      </c>
      <c r="B3487" s="0" t="n">
        <v>5600</v>
      </c>
      <c r="C3487" s="0" t="n">
        <v>3.899</v>
      </c>
      <c r="D3487" s="0" t="n">
        <v>0.96768</v>
      </c>
      <c r="E3487" s="0" t="n">
        <f aca="false">IFERROR((C3487-D3487)/C3487/'Project Inputs and Calcs'!$E$11,0)</f>
        <v>0.0250604428485937</v>
      </c>
    </row>
    <row r="3488" customFormat="false" ht="15" hidden="false" customHeight="false" outlineLevel="0" collapsed="false">
      <c r="A3488" s="0" t="n">
        <v>23</v>
      </c>
      <c r="B3488" s="0" t="n">
        <v>5700</v>
      </c>
      <c r="C3488" s="0" t="n">
        <v>4.0629</v>
      </c>
      <c r="D3488" s="0" t="n">
        <v>1.0201</v>
      </c>
      <c r="E3488" s="0" t="n">
        <f aca="false">IFERROR((C3488-D3488)/C3488/'Project Inputs and Calcs'!$E$11,0)</f>
        <v>0.0249641060982713</v>
      </c>
    </row>
    <row r="3489" customFormat="false" ht="15" hidden="false" customHeight="false" outlineLevel="0" collapsed="false">
      <c r="A3489" s="0" t="n">
        <v>23</v>
      </c>
      <c r="B3489" s="0" t="n">
        <v>5800</v>
      </c>
      <c r="C3489" s="0" t="n">
        <v>4.2293</v>
      </c>
      <c r="D3489" s="0" t="n">
        <v>1.0742</v>
      </c>
      <c r="E3489" s="0" t="n">
        <f aca="false">IFERROR((C3489-D3489)/C3489/'Project Inputs and Calcs'!$E$11,0)</f>
        <v>0.0248669992670182</v>
      </c>
    </row>
    <row r="3490" customFormat="false" ht="15" hidden="false" customHeight="false" outlineLevel="0" collapsed="false">
      <c r="A3490" s="0" t="n">
        <v>23</v>
      </c>
      <c r="B3490" s="0" t="n">
        <v>5900</v>
      </c>
      <c r="C3490" s="0" t="n">
        <v>4.3957</v>
      </c>
      <c r="D3490" s="0" t="n">
        <v>1.1309</v>
      </c>
      <c r="E3490" s="0" t="n">
        <f aca="false">IFERROR((C3490-D3490)/C3490/'Project Inputs and Calcs'!$E$11,0)</f>
        <v>0.0247575281904285</v>
      </c>
    </row>
    <row r="3491" customFormat="false" ht="15" hidden="false" customHeight="false" outlineLevel="0" collapsed="false">
      <c r="A3491" s="0" t="n">
        <v>23</v>
      </c>
      <c r="B3491" s="0" t="n">
        <v>6000</v>
      </c>
      <c r="C3491" s="0" t="n">
        <v>4.5691</v>
      </c>
      <c r="D3491" s="0" t="n">
        <v>1.1868</v>
      </c>
      <c r="E3491" s="0" t="n">
        <f aca="false">IFERROR((C3491-D3491)/C3491/'Project Inputs and Calcs'!$E$11,0)</f>
        <v>0.0246751730829558</v>
      </c>
    </row>
    <row r="3492" customFormat="false" ht="15" hidden="false" customHeight="false" outlineLevel="0" collapsed="false">
      <c r="A3492" s="0" t="n">
        <v>23</v>
      </c>
      <c r="B3492" s="0" t="n">
        <v>6100</v>
      </c>
      <c r="C3492" s="0" t="n">
        <v>4.7423</v>
      </c>
      <c r="D3492" s="0" t="n">
        <v>1.2455</v>
      </c>
      <c r="E3492" s="0" t="n">
        <f aca="false">IFERROR((C3492-D3492)/C3492/'Project Inputs and Calcs'!$E$11,0)</f>
        <v>0.0245787908820614</v>
      </c>
    </row>
    <row r="3493" customFormat="false" ht="15" hidden="false" customHeight="false" outlineLevel="0" collapsed="false">
      <c r="A3493" s="0" t="n">
        <v>23</v>
      </c>
      <c r="B3493" s="0" t="n">
        <v>6200</v>
      </c>
      <c r="C3493" s="0" t="n">
        <v>4.9178</v>
      </c>
      <c r="D3493" s="0" t="n">
        <v>1.3057</v>
      </c>
      <c r="E3493" s="0" t="n">
        <f aca="false">IFERROR((C3493-D3493)/C3493/'Project Inputs and Calcs'!$E$11,0)</f>
        <v>0.0244831699811569</v>
      </c>
    </row>
    <row r="3494" customFormat="false" ht="15" hidden="false" customHeight="false" outlineLevel="0" collapsed="false">
      <c r="A3494" s="0" t="n">
        <v>23</v>
      </c>
      <c r="B3494" s="0" t="n">
        <v>6300</v>
      </c>
      <c r="C3494" s="0" t="n">
        <v>5.0955</v>
      </c>
      <c r="D3494" s="0" t="n">
        <v>1.3675</v>
      </c>
      <c r="E3494" s="0" t="n">
        <f aca="false">IFERROR((C3494-D3494)/C3494/'Project Inputs and Calcs'!$E$11,0)</f>
        <v>0.0243875314820266</v>
      </c>
    </row>
    <row r="3495" customFormat="false" ht="15" hidden="false" customHeight="false" outlineLevel="0" collapsed="false">
      <c r="A3495" s="0" t="n">
        <v>23</v>
      </c>
      <c r="B3495" s="0" t="n">
        <v>6400</v>
      </c>
      <c r="C3495" s="0" t="n">
        <v>5.2753</v>
      </c>
      <c r="D3495" s="0" t="n">
        <v>1.4308</v>
      </c>
      <c r="E3495" s="0" t="n">
        <f aca="false">IFERROR((C3495-D3495)/C3495/'Project Inputs and Calcs'!$E$11,0)</f>
        <v>0.0242924573010066</v>
      </c>
    </row>
    <row r="3496" customFormat="false" ht="15" hidden="false" customHeight="false" outlineLevel="0" collapsed="false">
      <c r="A3496" s="0" t="n">
        <v>23</v>
      </c>
      <c r="B3496" s="0" t="n">
        <v>6500</v>
      </c>
      <c r="C3496" s="0" t="n">
        <v>5.4571</v>
      </c>
      <c r="D3496" s="0" t="n">
        <v>1.4957</v>
      </c>
      <c r="E3496" s="0" t="n">
        <f aca="false">IFERROR((C3496-D3496)/C3496/'Project Inputs and Calcs'!$E$11,0)</f>
        <v>0.0241972231893619</v>
      </c>
    </row>
    <row r="3497" customFormat="false" ht="15" hidden="false" customHeight="false" outlineLevel="0" collapsed="false">
      <c r="A3497" s="0" t="n">
        <v>23</v>
      </c>
      <c r="B3497" s="0" t="n">
        <v>6600</v>
      </c>
      <c r="C3497" s="0" t="n">
        <v>5.6411</v>
      </c>
      <c r="D3497" s="0" t="n">
        <v>1.5622</v>
      </c>
      <c r="E3497" s="0" t="n">
        <f aca="false">IFERROR((C3497-D3497)/C3497/'Project Inputs and Calcs'!$E$11,0)</f>
        <v>0.0241022731973079</v>
      </c>
    </row>
    <row r="3498" customFormat="false" ht="15" hidden="false" customHeight="false" outlineLevel="0" collapsed="false">
      <c r="A3498" s="0" t="n">
        <v>23</v>
      </c>
      <c r="B3498" s="0" t="n">
        <v>6700</v>
      </c>
      <c r="C3498" s="0" t="n">
        <v>5.8269</v>
      </c>
      <c r="D3498" s="0" t="n">
        <v>1.6302</v>
      </c>
      <c r="E3498" s="0" t="n">
        <f aca="false">IFERROR((C3498-D3498)/C3498/'Project Inputs and Calcs'!$E$11,0)</f>
        <v>0.0240076198321578</v>
      </c>
    </row>
    <row r="3499" customFormat="false" ht="15" hidden="false" customHeight="false" outlineLevel="0" collapsed="false">
      <c r="A3499" s="0" t="n">
        <v>23</v>
      </c>
      <c r="B3499" s="0" t="n">
        <v>6800</v>
      </c>
      <c r="C3499" s="0" t="n">
        <v>6.0148</v>
      </c>
      <c r="D3499" s="0" t="n">
        <v>1.6855</v>
      </c>
      <c r="E3499" s="0" t="n">
        <f aca="false">IFERROR((C3499-D3499)/C3499/'Project Inputs and Calcs'!$E$11,0)</f>
        <v>0.0239924852031655</v>
      </c>
    </row>
    <row r="3500" customFormat="false" ht="15" hidden="false" customHeight="false" outlineLevel="0" collapsed="false">
      <c r="A3500" s="0" t="n">
        <v>23</v>
      </c>
      <c r="B3500" s="0" t="n">
        <v>6900</v>
      </c>
      <c r="C3500" s="0" t="n">
        <v>6.2044</v>
      </c>
      <c r="D3500" s="0" t="n">
        <v>1.771</v>
      </c>
      <c r="E3500" s="0" t="n">
        <f aca="false">IFERROR((C3500-D3500)/C3500/'Project Inputs and Calcs'!$E$11,0)</f>
        <v>0.0238185803623235</v>
      </c>
    </row>
    <row r="3501" customFormat="false" ht="15" hidden="false" customHeight="false" outlineLevel="0" collapsed="false">
      <c r="A3501" s="0" t="n">
        <v>23</v>
      </c>
      <c r="B3501" s="0" t="n">
        <v>7000</v>
      </c>
      <c r="C3501" s="0" t="n">
        <v>6.396</v>
      </c>
      <c r="D3501" s="0" t="n">
        <v>1.8437</v>
      </c>
      <c r="E3501" s="0" t="n">
        <f aca="false">IFERROR((C3501-D3501)/C3501/'Project Inputs and Calcs'!$E$11,0)</f>
        <v>0.0237247237856994</v>
      </c>
    </row>
    <row r="3502" customFormat="false" ht="15" hidden="false" customHeight="false" outlineLevel="0" collapsed="false">
      <c r="A3502" s="0" t="n">
        <v>23</v>
      </c>
      <c r="B3502" s="0" t="n">
        <v>7100</v>
      </c>
      <c r="C3502" s="0" t="n">
        <v>6.5893</v>
      </c>
      <c r="D3502" s="0" t="n">
        <v>1.918</v>
      </c>
      <c r="E3502" s="0" t="n">
        <f aca="false">IFERROR((C3502-D3502)/C3502/'Project Inputs and Calcs'!$E$11,0)</f>
        <v>0.023630734675914</v>
      </c>
    </row>
    <row r="3503" customFormat="false" ht="15" hidden="false" customHeight="false" outlineLevel="0" collapsed="false">
      <c r="A3503" s="0" t="n">
        <v>23</v>
      </c>
      <c r="B3503" s="0" t="n">
        <v>7200</v>
      </c>
      <c r="C3503" s="0" t="n">
        <v>6.7844</v>
      </c>
      <c r="D3503" s="0" t="n">
        <v>1.9939</v>
      </c>
      <c r="E3503" s="0" t="n">
        <f aca="false">IFERROR((C3503-D3503)/C3503/'Project Inputs and Calcs'!$E$11,0)</f>
        <v>0.0235368394159149</v>
      </c>
    </row>
    <row r="3504" customFormat="false" ht="15" hidden="false" customHeight="false" outlineLevel="0" collapsed="false">
      <c r="A3504" s="0" t="n">
        <v>23</v>
      </c>
      <c r="B3504" s="0" t="n">
        <v>7300</v>
      </c>
      <c r="C3504" s="0" t="n">
        <v>6.9812</v>
      </c>
      <c r="D3504" s="0" t="n">
        <v>2.0714</v>
      </c>
      <c r="E3504" s="0" t="n">
        <f aca="false">IFERROR((C3504-D3504)/C3504/'Project Inputs and Calcs'!$E$11,0)</f>
        <v>0.0234429610955137</v>
      </c>
    </row>
    <row r="3505" customFormat="false" ht="15" hidden="false" customHeight="false" outlineLevel="0" collapsed="false">
      <c r="A3505" s="0" t="n">
        <v>23</v>
      </c>
      <c r="B3505" s="0" t="n">
        <v>7400</v>
      </c>
      <c r="C3505" s="0" t="n">
        <v>7.1796</v>
      </c>
      <c r="D3505" s="0" t="n">
        <v>2.1503</v>
      </c>
      <c r="E3505" s="0" t="n">
        <f aca="false">IFERROR((C3505-D3505)/C3505/'Project Inputs and Calcs'!$E$11,0)</f>
        <v>0.023349954500715</v>
      </c>
    </row>
    <row r="3506" customFormat="false" ht="15" hidden="false" customHeight="false" outlineLevel="0" collapsed="false">
      <c r="A3506" s="0" t="n">
        <v>23</v>
      </c>
      <c r="B3506" s="0" t="n">
        <v>7500</v>
      </c>
      <c r="C3506" s="0" t="n">
        <v>7.3798</v>
      </c>
      <c r="D3506" s="0" t="n">
        <v>2.2309</v>
      </c>
      <c r="E3506" s="0" t="n">
        <f aca="false">IFERROR((C3506-D3506)/C3506/'Project Inputs and Calcs'!$E$11,0)</f>
        <v>0.0232567278246023</v>
      </c>
    </row>
    <row r="3507" customFormat="false" ht="15" hidden="false" customHeight="false" outlineLevel="0" collapsed="false">
      <c r="A3507" s="0" t="n">
        <v>23</v>
      </c>
      <c r="B3507" s="0" t="n">
        <v>7600</v>
      </c>
      <c r="C3507" s="0" t="n">
        <v>7.5814</v>
      </c>
      <c r="D3507" s="0" t="n">
        <v>2.3131</v>
      </c>
      <c r="E3507" s="0" t="n">
        <f aca="false">IFERROR((C3507-D3507)/C3507/'Project Inputs and Calcs'!$E$11,0)</f>
        <v>0.0231632679979951</v>
      </c>
    </row>
    <row r="3508" customFormat="false" ht="15" hidden="false" customHeight="false" outlineLevel="0" collapsed="false">
      <c r="A3508" s="0" t="n">
        <v>23</v>
      </c>
      <c r="B3508" s="0" t="n">
        <v>7700</v>
      </c>
      <c r="C3508" s="0" t="n">
        <v>7.7847</v>
      </c>
      <c r="D3508" s="0" t="n">
        <v>2.3968</v>
      </c>
      <c r="E3508" s="0" t="n">
        <f aca="false">IFERROR((C3508-D3508)/C3508/'Project Inputs and Calcs'!$E$11,0)</f>
        <v>0.0230704672841171</v>
      </c>
    </row>
    <row r="3509" customFormat="false" ht="15" hidden="false" customHeight="false" outlineLevel="0" collapsed="false">
      <c r="A3509" s="0" t="n">
        <v>23</v>
      </c>
      <c r="B3509" s="0" t="n">
        <v>7800</v>
      </c>
      <c r="C3509" s="0" t="n">
        <v>7.9894</v>
      </c>
      <c r="D3509" s="0" t="n">
        <v>2.4718</v>
      </c>
      <c r="E3509" s="0" t="n">
        <f aca="false">IFERROR((C3509-D3509)/C3509/'Project Inputs and Calcs'!$E$11,0)</f>
        <v>0.0230205021653691</v>
      </c>
    </row>
    <row r="3510" customFormat="false" ht="15" hidden="false" customHeight="false" outlineLevel="0" collapsed="false">
      <c r="A3510" s="0" t="n">
        <v>23</v>
      </c>
      <c r="B3510" s="0" t="n">
        <v>7900</v>
      </c>
      <c r="C3510" s="0" t="n">
        <v>8.1956</v>
      </c>
      <c r="D3510" s="0" t="n">
        <v>2.5689</v>
      </c>
      <c r="E3510" s="0" t="n">
        <f aca="false">IFERROR((C3510-D3510)/C3510/'Project Inputs and Calcs'!$E$11,0)</f>
        <v>0.0228850440073535</v>
      </c>
    </row>
    <row r="3511" customFormat="false" ht="15" hidden="false" customHeight="false" outlineLevel="0" collapsed="false">
      <c r="A3511" s="0" t="n">
        <v>23</v>
      </c>
      <c r="B3511" s="0" t="n">
        <v>8000</v>
      </c>
      <c r="C3511" s="0" t="n">
        <v>8.4031</v>
      </c>
      <c r="D3511" s="0" t="n">
        <v>2.6574</v>
      </c>
      <c r="E3511" s="0" t="n">
        <f aca="false">IFERROR((C3511-D3511)/C3511/'Project Inputs and Calcs'!$E$11,0)</f>
        <v>0.0227919854974156</v>
      </c>
    </row>
    <row r="3512" customFormat="false" ht="15" hidden="false" customHeight="false" outlineLevel="0" collapsed="false">
      <c r="A3512" s="0" t="n">
        <v>23</v>
      </c>
      <c r="B3512" s="0" t="n">
        <v>8100</v>
      </c>
      <c r="C3512" s="0" t="n">
        <v>8.6121</v>
      </c>
      <c r="D3512" s="0" t="n">
        <v>2.7473</v>
      </c>
      <c r="E3512" s="0" t="n">
        <f aca="false">IFERROR((C3512-D3512)/C3512/'Project Inputs and Calcs'!$E$11,0)</f>
        <v>0.0226998447920174</v>
      </c>
    </row>
    <row r="3513" customFormat="false" ht="15" hidden="false" customHeight="false" outlineLevel="0" collapsed="false">
      <c r="A3513" s="0" t="n">
        <v>23</v>
      </c>
      <c r="B3513" s="0" t="n">
        <v>8200</v>
      </c>
      <c r="C3513" s="0" t="n">
        <v>8.8223</v>
      </c>
      <c r="D3513" s="0" t="n">
        <v>2.8389</v>
      </c>
      <c r="E3513" s="0" t="n">
        <f aca="false">IFERROR((C3513-D3513)/C3513/'Project Inputs and Calcs'!$E$11,0)</f>
        <v>0.022607105478919</v>
      </c>
    </row>
    <row r="3514" customFormat="false" ht="15" hidden="false" customHeight="false" outlineLevel="0" collapsed="false">
      <c r="A3514" s="0" t="n">
        <v>23</v>
      </c>
      <c r="B3514" s="0" t="n">
        <v>8300</v>
      </c>
      <c r="C3514" s="0" t="n">
        <v>9.034</v>
      </c>
      <c r="D3514" s="0" t="n">
        <v>2.932</v>
      </c>
      <c r="E3514" s="0" t="n">
        <f aca="false">IFERROR((C3514-D3514)/C3514/'Project Inputs and Calcs'!$E$11,0)</f>
        <v>0.0225149435466017</v>
      </c>
    </row>
    <row r="3515" customFormat="false" ht="15" hidden="false" customHeight="false" outlineLevel="0" collapsed="false">
      <c r="A3515" s="0" t="n">
        <v>23</v>
      </c>
      <c r="B3515" s="0" t="n">
        <v>8400</v>
      </c>
      <c r="C3515" s="0" t="n">
        <v>9.2467</v>
      </c>
      <c r="D3515" s="0" t="n">
        <v>3.0266</v>
      </c>
      <c r="E3515" s="0" t="n">
        <f aca="false">IFERROR((C3515-D3515)/C3515/'Project Inputs and Calcs'!$E$11,0)</f>
        <v>0.022422774250994</v>
      </c>
    </row>
    <row r="3516" customFormat="false" ht="15" hidden="false" customHeight="false" outlineLevel="0" collapsed="false">
      <c r="A3516" s="0" t="n">
        <v>23</v>
      </c>
      <c r="B3516" s="0" t="n">
        <v>8500</v>
      </c>
      <c r="C3516" s="0" t="n">
        <v>9.4608</v>
      </c>
      <c r="D3516" s="0" t="n">
        <v>3.1228</v>
      </c>
      <c r="E3516" s="0" t="n">
        <f aca="false">IFERROR((C3516-D3516)/C3516/'Project Inputs and Calcs'!$E$11,0)</f>
        <v>0.0223307401770111</v>
      </c>
    </row>
    <row r="3517" customFormat="false" ht="15" hidden="false" customHeight="false" outlineLevel="0" collapsed="false">
      <c r="A3517" s="0" t="n">
        <v>23</v>
      </c>
      <c r="B3517" s="0" t="n">
        <v>8600</v>
      </c>
      <c r="C3517" s="0" t="n">
        <v>9.6759</v>
      </c>
      <c r="D3517" s="0" t="n">
        <v>3.2206</v>
      </c>
      <c r="E3517" s="0" t="n">
        <f aca="false">IFERROR((C3517-D3517)/C3517/'Project Inputs and Calcs'!$E$11,0)</f>
        <v>0.0222384136531658</v>
      </c>
    </row>
    <row r="3518" customFormat="false" ht="15" hidden="false" customHeight="false" outlineLevel="0" collapsed="false">
      <c r="A3518" s="0" t="n">
        <v>23</v>
      </c>
      <c r="B3518" s="0" t="n">
        <v>8700</v>
      </c>
      <c r="C3518" s="0" t="n">
        <v>9.8923</v>
      </c>
      <c r="D3518" s="0" t="n">
        <v>3.3199</v>
      </c>
      <c r="E3518" s="0" t="n">
        <f aca="false">IFERROR((C3518-D3518)/C3518/'Project Inputs and Calcs'!$E$11,0)</f>
        <v>0.0221465179988476</v>
      </c>
    </row>
    <row r="3519" customFormat="false" ht="15" hidden="false" customHeight="false" outlineLevel="0" collapsed="false">
      <c r="A3519" s="0" t="n">
        <v>23</v>
      </c>
      <c r="B3519" s="0" t="n">
        <v>8800</v>
      </c>
      <c r="C3519" s="0" t="n">
        <v>10.109</v>
      </c>
      <c r="D3519" s="0" t="n">
        <v>3.4213</v>
      </c>
      <c r="E3519" s="0" t="n">
        <f aca="false">IFERROR((C3519-D3519)/C3519/'Project Inputs and Calcs'!$E$11,0)</f>
        <v>0.0220519668941867</v>
      </c>
    </row>
    <row r="3520" customFormat="false" ht="15" hidden="false" customHeight="false" outlineLevel="0" collapsed="false">
      <c r="A3520" s="0" t="n">
        <v>23</v>
      </c>
      <c r="B3520" s="0" t="n">
        <v>8900</v>
      </c>
      <c r="C3520" s="0" t="n">
        <v>10.328</v>
      </c>
      <c r="D3520" s="0" t="n">
        <v>3.5231</v>
      </c>
      <c r="E3520" s="0" t="n">
        <f aca="false">IFERROR((C3520-D3520)/C3520/'Project Inputs and Calcs'!$E$11,0)</f>
        <v>0.0219626258714175</v>
      </c>
    </row>
    <row r="3521" customFormat="false" ht="15" hidden="false" customHeight="false" outlineLevel="0" collapsed="false">
      <c r="A3521" s="0" t="n">
        <v>23</v>
      </c>
      <c r="B3521" s="0" t="n">
        <v>9000</v>
      </c>
      <c r="C3521" s="0" t="n">
        <v>10.548</v>
      </c>
      <c r="D3521" s="0" t="n">
        <v>3.627</v>
      </c>
      <c r="E3521" s="0" t="n">
        <f aca="false">IFERROR((C3521-D3521)/C3521/'Project Inputs and Calcs'!$E$11,0)</f>
        <v>0.0218714448236633</v>
      </c>
    </row>
    <row r="3522" customFormat="false" ht="15" hidden="false" customHeight="false" outlineLevel="0" collapsed="false">
      <c r="A3522" s="0" t="n">
        <v>23</v>
      </c>
      <c r="B3522" s="0" t="n">
        <v>9100</v>
      </c>
      <c r="C3522" s="0" t="n">
        <v>10.768</v>
      </c>
      <c r="D3522" s="0" t="n">
        <v>3.7325</v>
      </c>
      <c r="E3522" s="0" t="n">
        <f aca="false">IFERROR((C3522-D3522)/C3522/'Project Inputs and Calcs'!$E$11,0)</f>
        <v>0.0217790366518078</v>
      </c>
    </row>
    <row r="3523" customFormat="false" ht="15" hidden="false" customHeight="false" outlineLevel="0" collapsed="false">
      <c r="A3523" s="0" t="n">
        <v>23</v>
      </c>
      <c r="B3523" s="0" t="n">
        <v>9200</v>
      </c>
      <c r="C3523" s="0" t="n">
        <v>10.989</v>
      </c>
      <c r="D3523" s="0" t="n">
        <v>3.8395</v>
      </c>
      <c r="E3523" s="0" t="n">
        <f aca="false">IFERROR((C3523-D3523)/C3523/'Project Inputs and Calcs'!$E$11,0)</f>
        <v>0.021686838353505</v>
      </c>
    </row>
    <row r="3524" customFormat="false" ht="15" hidden="false" customHeight="false" outlineLevel="0" collapsed="false">
      <c r="A3524" s="0" t="n">
        <v>23</v>
      </c>
      <c r="B3524" s="0" t="n">
        <v>9300</v>
      </c>
      <c r="C3524" s="0" t="n">
        <v>11.211</v>
      </c>
      <c r="D3524" s="0" t="n">
        <v>3.948</v>
      </c>
      <c r="E3524" s="0" t="n">
        <f aca="false">IFERROR((C3524-D3524)/C3524/'Project Inputs and Calcs'!$E$11,0)</f>
        <v>0.0215948621889216</v>
      </c>
    </row>
    <row r="3525" customFormat="false" ht="15" hidden="false" customHeight="false" outlineLevel="0" collapsed="false">
      <c r="A3525" s="0" t="n">
        <v>23</v>
      </c>
      <c r="B3525" s="0" t="n">
        <v>9400</v>
      </c>
      <c r="C3525" s="0" t="n">
        <v>11.434</v>
      </c>
      <c r="D3525" s="0" t="n">
        <v>4.0581</v>
      </c>
      <c r="E3525" s="0" t="n">
        <f aca="false">IFERROR((C3525-D3525)/C3525/'Project Inputs and Calcs'!$E$11,0)</f>
        <v>0.0215028278234505</v>
      </c>
    </row>
    <row r="3526" customFormat="false" ht="15" hidden="false" customHeight="false" outlineLevel="0" collapsed="false">
      <c r="A3526" s="0" t="n">
        <v>23</v>
      </c>
      <c r="B3526" s="0" t="n">
        <v>9500</v>
      </c>
      <c r="C3526" s="0" t="n">
        <v>11.658</v>
      </c>
      <c r="D3526" s="0" t="n">
        <v>4.1697</v>
      </c>
      <c r="E3526" s="0" t="n">
        <f aca="false">IFERROR((C3526-D3526)/C3526/'Project Inputs and Calcs'!$E$11,0)</f>
        <v>0.0214110482072397</v>
      </c>
    </row>
    <row r="3527" customFormat="false" ht="15" hidden="false" customHeight="false" outlineLevel="0" collapsed="false">
      <c r="A3527" s="0" t="n">
        <v>23</v>
      </c>
      <c r="B3527" s="0" t="n">
        <v>9600</v>
      </c>
      <c r="C3527" s="0" t="n">
        <v>11.883</v>
      </c>
      <c r="D3527" s="0" t="n">
        <v>4.2828</v>
      </c>
      <c r="E3527" s="0" t="n">
        <f aca="false">IFERROR((C3527-D3527)/C3527/'Project Inputs and Calcs'!$E$11,0)</f>
        <v>0.0213195321046874</v>
      </c>
    </row>
    <row r="3528" customFormat="false" ht="15" hidden="false" customHeight="false" outlineLevel="0" collapsed="false">
      <c r="A3528" s="0" t="n">
        <v>23</v>
      </c>
      <c r="B3528" s="0" t="n">
        <v>9700</v>
      </c>
      <c r="C3528" s="0" t="n">
        <v>12.108</v>
      </c>
      <c r="D3528" s="0" t="n">
        <v>4.3937</v>
      </c>
      <c r="E3528" s="0" t="n">
        <f aca="false">IFERROR((C3528-D3528)/C3528/'Project Inputs and Calcs'!$E$11,0)</f>
        <v>0.0212374738464927</v>
      </c>
    </row>
    <row r="3529" customFormat="false" ht="15" hidden="false" customHeight="false" outlineLevel="0" collapsed="false">
      <c r="A3529" s="0" t="n">
        <v>23</v>
      </c>
      <c r="B3529" s="0" t="n">
        <v>9800</v>
      </c>
      <c r="C3529" s="0" t="n">
        <v>12.334</v>
      </c>
      <c r="D3529" s="0" t="n">
        <v>4.5135</v>
      </c>
      <c r="E3529" s="0" t="n">
        <f aca="false">IFERROR((C3529-D3529)/C3529/'Project Inputs and Calcs'!$E$11,0)</f>
        <v>0.0211353440354575</v>
      </c>
    </row>
    <row r="3530" customFormat="false" ht="15" hidden="false" customHeight="false" outlineLevel="0" collapsed="false">
      <c r="A3530" s="0" t="n">
        <v>23</v>
      </c>
      <c r="B3530" s="0" t="n">
        <v>9900</v>
      </c>
      <c r="C3530" s="0" t="n">
        <v>12.56</v>
      </c>
      <c r="D3530" s="0" t="n">
        <v>4.6311</v>
      </c>
      <c r="E3530" s="0" t="n">
        <f aca="false">IFERROR((C3530-D3530)/C3530/'Project Inputs and Calcs'!$E$11,0)</f>
        <v>0.0210427282377919</v>
      </c>
    </row>
    <row r="3531" customFormat="false" ht="15" hidden="false" customHeight="false" outlineLevel="0" collapsed="false">
      <c r="A3531" s="0" t="n">
        <v>23</v>
      </c>
      <c r="B3531" s="0" t="n">
        <v>10000</v>
      </c>
      <c r="C3531" s="0" t="n">
        <v>12.788</v>
      </c>
      <c r="D3531" s="0" t="n">
        <v>4.7479</v>
      </c>
      <c r="E3531" s="0" t="n">
        <f aca="false">IFERROR((C3531-D3531)/C3531/'Project Inputs and Calcs'!$E$11,0)</f>
        <v>0.0209574079866542</v>
      </c>
    </row>
    <row r="3532" customFormat="false" ht="15" hidden="false" customHeight="false" outlineLevel="0" collapsed="false">
      <c r="A3532" s="0" t="n">
        <v>23</v>
      </c>
      <c r="B3532" s="0" t="n">
        <v>10100</v>
      </c>
      <c r="C3532" s="0" t="n">
        <v>13.015</v>
      </c>
      <c r="D3532" s="0" t="n">
        <v>4.8709</v>
      </c>
      <c r="E3532" s="0" t="n">
        <f aca="false">IFERROR((C3532-D3532)/C3532/'Project Inputs and Calcs'!$E$11,0)</f>
        <v>0.0208582404917403</v>
      </c>
    </row>
    <row r="3533" customFormat="false" ht="15" hidden="false" customHeight="false" outlineLevel="0" collapsed="false">
      <c r="A3533" s="0" t="n">
        <v>23</v>
      </c>
      <c r="B3533" s="0" t="n">
        <v>10200</v>
      </c>
      <c r="C3533" s="0" t="n">
        <v>13.243</v>
      </c>
      <c r="D3533" s="0" t="n">
        <v>4.9931</v>
      </c>
      <c r="E3533" s="0" t="n">
        <f aca="false">IFERROR((C3533-D3533)/C3533/'Project Inputs and Calcs'!$E$11,0)</f>
        <v>0.0207654358277329</v>
      </c>
    </row>
    <row r="3534" customFormat="false" ht="15" hidden="false" customHeight="false" outlineLevel="0" collapsed="false">
      <c r="A3534" s="0" t="n">
        <v>23</v>
      </c>
      <c r="B3534" s="0" t="n">
        <v>10300</v>
      </c>
      <c r="C3534" s="0" t="n">
        <v>13.472</v>
      </c>
      <c r="D3534" s="0" t="n">
        <v>5.114</v>
      </c>
      <c r="E3534" s="0" t="n">
        <f aca="false">IFERROR((C3534-D3534)/C3534/'Project Inputs and Calcs'!$E$11,0)</f>
        <v>0.0206799287410926</v>
      </c>
    </row>
    <row r="3535" customFormat="false" ht="15" hidden="false" customHeight="false" outlineLevel="0" collapsed="false">
      <c r="A3535" s="0" t="n">
        <v>23</v>
      </c>
      <c r="B3535" s="0" t="n">
        <v>10400</v>
      </c>
      <c r="C3535" s="0" t="n">
        <v>13.701</v>
      </c>
      <c r="D3535" s="0" t="n">
        <v>5.2419</v>
      </c>
      <c r="E3535" s="0" t="n">
        <f aca="false">IFERROR((C3535-D3535)/C3535/'Project Inputs and Calcs'!$E$11,0)</f>
        <v>0.0205802496168163</v>
      </c>
    </row>
    <row r="3536" customFormat="false" ht="15" hidden="false" customHeight="false" outlineLevel="0" collapsed="false">
      <c r="A3536" s="0" t="n">
        <v>23</v>
      </c>
      <c r="B3536" s="0" t="n">
        <v>10500</v>
      </c>
      <c r="C3536" s="0" t="n">
        <v>13.93</v>
      </c>
      <c r="D3536" s="0" t="n">
        <v>5.3685</v>
      </c>
      <c r="E3536" s="0" t="n">
        <f aca="false">IFERROR((C3536-D3536)/C3536/'Project Inputs and Calcs'!$E$11,0)</f>
        <v>0.0204869586025365</v>
      </c>
    </row>
    <row r="3537" customFormat="false" ht="15" hidden="false" customHeight="false" outlineLevel="0" collapsed="false">
      <c r="A3537" s="0" t="n">
        <v>23</v>
      </c>
      <c r="B3537" s="0" t="n">
        <v>10600</v>
      </c>
      <c r="C3537" s="0" t="n">
        <v>14.16</v>
      </c>
      <c r="D3537" s="0" t="n">
        <v>5.4966</v>
      </c>
      <c r="E3537" s="0" t="n">
        <f aca="false">IFERROR((C3537-D3537)/C3537/'Project Inputs and Calcs'!$E$11,0)</f>
        <v>0.0203940677966102</v>
      </c>
    </row>
    <row r="3538" customFormat="false" ht="15" hidden="false" customHeight="false" outlineLevel="0" collapsed="false">
      <c r="A3538" s="0" t="n">
        <v>23</v>
      </c>
      <c r="B3538" s="0" t="n">
        <v>10700</v>
      </c>
      <c r="C3538" s="0" t="n">
        <v>14.39</v>
      </c>
      <c r="D3538" s="0" t="n">
        <v>5.6263</v>
      </c>
      <c r="E3538" s="0" t="n">
        <f aca="false">IFERROR((C3538-D3538)/C3538/'Project Inputs and Calcs'!$E$11,0)</f>
        <v>0.020300440120454</v>
      </c>
    </row>
    <row r="3539" customFormat="false" ht="15" hidden="false" customHeight="false" outlineLevel="0" collapsed="false">
      <c r="A3539" s="0" t="n">
        <v>23</v>
      </c>
      <c r="B3539" s="0" t="n">
        <v>10800</v>
      </c>
      <c r="C3539" s="0" t="n">
        <v>14.62</v>
      </c>
      <c r="D3539" s="0" t="n">
        <v>5.7574</v>
      </c>
      <c r="E3539" s="0" t="n">
        <f aca="false">IFERROR((C3539-D3539)/C3539/'Project Inputs and Calcs'!$E$11,0)</f>
        <v>0.0202065663474692</v>
      </c>
    </row>
    <row r="3540" customFormat="false" ht="15" hidden="false" customHeight="false" outlineLevel="0" collapsed="false">
      <c r="A3540" s="0" t="n">
        <v>23</v>
      </c>
      <c r="B3540" s="0" t="n">
        <v>10900</v>
      </c>
      <c r="C3540" s="0" t="n">
        <v>14.85</v>
      </c>
      <c r="D3540" s="0" t="n">
        <v>5.8899</v>
      </c>
      <c r="E3540" s="0" t="n">
        <f aca="false">IFERROR((C3540-D3540)/C3540/'Project Inputs and Calcs'!$E$11,0)</f>
        <v>0.0201124579124579</v>
      </c>
    </row>
    <row r="3541" customFormat="false" ht="15" hidden="false" customHeight="false" outlineLevel="0" collapsed="false">
      <c r="A3541" s="0" t="n">
        <v>23</v>
      </c>
      <c r="B3541" s="0" t="n">
        <v>11000</v>
      </c>
      <c r="C3541" s="0" t="n">
        <v>15.081</v>
      </c>
      <c r="D3541" s="0" t="n">
        <v>6.024</v>
      </c>
      <c r="E3541" s="0" t="n">
        <f aca="false">IFERROR((C3541-D3541)/C3541/'Project Inputs and Calcs'!$E$11,0)</f>
        <v>0.0200185664080631</v>
      </c>
    </row>
    <row r="3542" customFormat="false" ht="15" hidden="false" customHeight="false" outlineLevel="0" collapsed="false">
      <c r="A3542" s="0" t="n">
        <v>23</v>
      </c>
      <c r="B3542" s="0" t="n">
        <v>11100</v>
      </c>
      <c r="C3542" s="0" t="n">
        <v>15.312</v>
      </c>
      <c r="D3542" s="0" t="n">
        <v>6.1595</v>
      </c>
      <c r="E3542" s="0" t="n">
        <f aca="false">IFERROR((C3542-D3542)/C3542/'Project Inputs and Calcs'!$E$11,0)</f>
        <v>0.0199244601184256</v>
      </c>
    </row>
    <row r="3543" customFormat="false" ht="15" hidden="false" customHeight="false" outlineLevel="0" collapsed="false">
      <c r="A3543" s="0" t="n">
        <v>23</v>
      </c>
      <c r="B3543" s="0" t="n">
        <v>11200</v>
      </c>
      <c r="C3543" s="0" t="n">
        <v>15.542</v>
      </c>
      <c r="D3543" s="0" t="n">
        <v>6.2965</v>
      </c>
      <c r="E3543" s="0" t="n">
        <f aca="false">IFERROR((C3543-D3543)/C3543/'Project Inputs and Calcs'!$E$11,0)</f>
        <v>0.0198290653283576</v>
      </c>
    </row>
    <row r="3544" customFormat="false" ht="15" hidden="false" customHeight="false" outlineLevel="0" collapsed="false">
      <c r="A3544" s="0" t="n">
        <v>23</v>
      </c>
      <c r="B3544" s="0" t="n">
        <v>11300</v>
      </c>
      <c r="C3544" s="0" t="n">
        <v>15.773</v>
      </c>
      <c r="D3544" s="0" t="n">
        <v>6.435</v>
      </c>
      <c r="E3544" s="0" t="n">
        <f aca="false">IFERROR((C3544-D3544)/C3544/'Project Inputs and Calcs'!$E$11,0)</f>
        <v>0.0197341448466789</v>
      </c>
    </row>
    <row r="3545" customFormat="false" ht="15" hidden="false" customHeight="false" outlineLevel="0" collapsed="false">
      <c r="A3545" s="0" t="n">
        <v>23</v>
      </c>
      <c r="B3545" s="0" t="n">
        <v>11400</v>
      </c>
      <c r="C3545" s="0" t="n">
        <v>16.003</v>
      </c>
      <c r="D3545" s="0" t="n">
        <v>6.575</v>
      </c>
      <c r="E3545" s="0" t="n">
        <f aca="false">IFERROR((C3545-D3545)/C3545/'Project Inputs and Calcs'!$E$11,0)</f>
        <v>0.0196379845445646</v>
      </c>
    </row>
    <row r="3546" customFormat="false" ht="15" hidden="false" customHeight="false" outlineLevel="0" collapsed="false">
      <c r="A3546" s="0" t="n">
        <v>23</v>
      </c>
      <c r="B3546" s="0" t="n">
        <v>11500</v>
      </c>
      <c r="C3546" s="0" t="n">
        <v>16.234</v>
      </c>
      <c r="D3546" s="0" t="n">
        <v>6.7163</v>
      </c>
      <c r="E3546" s="0" t="n">
        <f aca="false">IFERROR((C3546-D3546)/C3546/'Project Inputs and Calcs'!$E$11,0)</f>
        <v>0.0195427292513654</v>
      </c>
    </row>
    <row r="3547" customFormat="false" ht="15" hidden="false" customHeight="false" outlineLevel="0" collapsed="false">
      <c r="A3547" s="0" t="n">
        <v>23</v>
      </c>
      <c r="B3547" s="0" t="n">
        <v>11600</v>
      </c>
      <c r="C3547" s="0" t="n">
        <v>16.464</v>
      </c>
      <c r="D3547" s="0" t="n">
        <v>6.8592</v>
      </c>
      <c r="E3547" s="0" t="n">
        <f aca="false">IFERROR((C3547-D3547)/C3547/'Project Inputs and Calcs'!$E$11,0)</f>
        <v>0.0194460641399417</v>
      </c>
    </row>
    <row r="3548" customFormat="false" ht="15" hidden="false" customHeight="false" outlineLevel="0" collapsed="false">
      <c r="A3548" s="0" t="n">
        <v>23</v>
      </c>
      <c r="B3548" s="0" t="n">
        <v>11700</v>
      </c>
      <c r="C3548" s="0" t="n">
        <v>16.694</v>
      </c>
      <c r="D3548" s="0" t="n">
        <v>7.0035</v>
      </c>
      <c r="E3548" s="0" t="n">
        <f aca="false">IFERROR((C3548-D3548)/C3548/'Project Inputs and Calcs'!$E$11,0)</f>
        <v>0.0193492672017891</v>
      </c>
    </row>
    <row r="3549" customFormat="false" ht="15" hidden="false" customHeight="false" outlineLevel="0" collapsed="false">
      <c r="A3549" s="0" t="n">
        <v>23</v>
      </c>
      <c r="B3549" s="0" t="n">
        <v>11800</v>
      </c>
      <c r="C3549" s="0" t="n">
        <v>16.924</v>
      </c>
      <c r="D3549" s="0" t="n">
        <v>7.1493</v>
      </c>
      <c r="E3549" s="0" t="n">
        <f aca="false">IFERROR((C3549-D3549)/C3549/'Project Inputs and Calcs'!$E$11,0)</f>
        <v>0.0192521468525959</v>
      </c>
    </row>
    <row r="3550" customFormat="false" ht="15" hidden="false" customHeight="false" outlineLevel="0" collapsed="false">
      <c r="A3550" s="0" t="n">
        <v>23</v>
      </c>
      <c r="B3550" s="0" t="n">
        <v>11900</v>
      </c>
      <c r="C3550" s="0" t="n">
        <v>17.154</v>
      </c>
      <c r="D3550" s="0" t="n">
        <v>7.2966</v>
      </c>
      <c r="E3550" s="0" t="n">
        <f aca="false">IFERROR((C3550-D3550)/C3550/'Project Inputs and Calcs'!$E$11,0)</f>
        <v>0.0191547161012009</v>
      </c>
    </row>
    <row r="3551" customFormat="false" ht="15" hidden="false" customHeight="false" outlineLevel="0" collapsed="false">
      <c r="A3551" s="0" t="n">
        <v>23</v>
      </c>
      <c r="B3551" s="0" t="n">
        <v>12000</v>
      </c>
      <c r="C3551" s="0" t="n">
        <v>17.383</v>
      </c>
      <c r="D3551" s="0" t="n">
        <v>7.4452</v>
      </c>
      <c r="E3551" s="0" t="n">
        <f aca="false">IFERROR((C3551-D3551)/C3551/'Project Inputs and Calcs'!$E$11,0)</f>
        <v>0.0190565495023874</v>
      </c>
    </row>
    <row r="3552" customFormat="false" ht="15" hidden="false" customHeight="false" outlineLevel="0" collapsed="false">
      <c r="A3552" s="0" t="n">
        <v>23</v>
      </c>
      <c r="B3552" s="0" t="n">
        <v>12100</v>
      </c>
      <c r="C3552" s="0" t="n">
        <v>17.612</v>
      </c>
      <c r="D3552" s="0" t="n">
        <v>7.5954</v>
      </c>
      <c r="E3552" s="0" t="n">
        <f aca="false">IFERROR((C3552-D3552)/C3552/'Project Inputs and Calcs'!$E$11,0)</f>
        <v>0.0189579074873193</v>
      </c>
    </row>
    <row r="3553" customFormat="false" ht="15" hidden="false" customHeight="false" outlineLevel="0" collapsed="false">
      <c r="A3553" s="0" t="n">
        <v>23</v>
      </c>
      <c r="B3553" s="0" t="n">
        <v>12200</v>
      </c>
      <c r="C3553" s="0" t="n">
        <v>17.84</v>
      </c>
      <c r="D3553" s="0" t="n">
        <v>7.747</v>
      </c>
      <c r="E3553" s="0" t="n">
        <f aca="false">IFERROR((C3553-D3553)/C3553/'Project Inputs and Calcs'!$E$11,0)</f>
        <v>0.0188583707025411</v>
      </c>
    </row>
    <row r="3554" customFormat="false" ht="15" hidden="false" customHeight="false" outlineLevel="0" collapsed="false">
      <c r="A3554" s="0" t="n">
        <v>23</v>
      </c>
      <c r="B3554" s="0" t="n">
        <v>12300</v>
      </c>
      <c r="C3554" s="0" t="n">
        <v>18.068</v>
      </c>
      <c r="D3554" s="0" t="n">
        <v>7.9</v>
      </c>
      <c r="E3554" s="0" t="n">
        <f aca="false">IFERROR((C3554-D3554)/C3554/'Project Inputs and Calcs'!$E$11,0)</f>
        <v>0.0187587631909084</v>
      </c>
    </row>
    <row r="3555" customFormat="false" ht="15" hidden="false" customHeight="false" outlineLevel="0" collapsed="false">
      <c r="A3555" s="0" t="n">
        <v>23</v>
      </c>
      <c r="B3555" s="0" t="n">
        <v>12400</v>
      </c>
      <c r="C3555" s="0" t="n">
        <v>18.295</v>
      </c>
      <c r="D3555" s="0" t="n">
        <v>8.0546</v>
      </c>
      <c r="E3555" s="0" t="n">
        <f aca="false">IFERROR((C3555-D3555)/C3555/'Project Inputs and Calcs'!$E$11,0)</f>
        <v>0.0186579211077708</v>
      </c>
    </row>
    <row r="3556" customFormat="false" ht="15" hidden="false" customHeight="false" outlineLevel="0" collapsed="false">
      <c r="A3556" s="0" t="n">
        <v>23</v>
      </c>
      <c r="B3556" s="0" t="n">
        <v>12500</v>
      </c>
      <c r="C3556" s="0" t="n">
        <v>18.522</v>
      </c>
      <c r="D3556" s="0" t="n">
        <v>8.2105</v>
      </c>
      <c r="E3556" s="0" t="n">
        <f aca="false">IFERROR((C3556-D3556)/C3556/'Project Inputs and Calcs'!$E$11,0)</f>
        <v>0.0185572112442861</v>
      </c>
    </row>
    <row r="3557" customFormat="false" ht="15" hidden="false" customHeight="false" outlineLevel="0" collapsed="false">
      <c r="A3557" s="0" t="n">
        <v>23</v>
      </c>
      <c r="B3557" s="0" t="n">
        <v>12600</v>
      </c>
      <c r="C3557" s="0" t="n">
        <v>18.748</v>
      </c>
      <c r="D3557" s="0" t="n">
        <v>8.3678</v>
      </c>
      <c r="E3557" s="0" t="n">
        <f aca="false">IFERROR((C3557-D3557)/C3557/'Project Inputs and Calcs'!$E$11,0)</f>
        <v>0.0184556574923547</v>
      </c>
    </row>
    <row r="3558" customFormat="false" ht="15" hidden="false" customHeight="false" outlineLevel="0" collapsed="false">
      <c r="A3558" s="0" t="n">
        <v>23</v>
      </c>
      <c r="B3558" s="0" t="n">
        <v>12700</v>
      </c>
      <c r="C3558" s="0" t="n">
        <v>18.973</v>
      </c>
      <c r="D3558" s="0" t="n">
        <v>8.5268</v>
      </c>
      <c r="E3558" s="0" t="n">
        <f aca="false">IFERROR((C3558-D3558)/C3558/'Project Inputs and Calcs'!$E$11,0)</f>
        <v>0.0183527468859256</v>
      </c>
    </row>
    <row r="3559" customFormat="false" ht="15" hidden="false" customHeight="false" outlineLevel="0" collapsed="false">
      <c r="A3559" s="0" t="n">
        <v>23</v>
      </c>
      <c r="B3559" s="0" t="n">
        <v>12800</v>
      </c>
      <c r="C3559" s="0" t="n">
        <v>19.197</v>
      </c>
      <c r="D3559" s="0" t="n">
        <v>8.687</v>
      </c>
      <c r="E3559" s="0" t="n">
        <f aca="false">IFERROR((C3559-D3559)/C3559/'Project Inputs and Calcs'!$E$11,0)</f>
        <v>0.0182493792432845</v>
      </c>
    </row>
    <row r="3560" customFormat="false" ht="15" hidden="false" customHeight="false" outlineLevel="0" collapsed="false">
      <c r="A3560" s="0" t="n">
        <v>23</v>
      </c>
      <c r="B3560" s="0" t="n">
        <v>12900</v>
      </c>
      <c r="C3560" s="0" t="n">
        <v>19.421</v>
      </c>
      <c r="D3560" s="0" t="n">
        <v>8.8487</v>
      </c>
      <c r="E3560" s="0" t="n">
        <f aca="false">IFERROR((C3560-D3560)/C3560/'Project Inputs and Calcs'!$E$11,0)</f>
        <v>0.0181458215333917</v>
      </c>
    </row>
    <row r="3561" customFormat="false" ht="15" hidden="false" customHeight="false" outlineLevel="0" collapsed="false">
      <c r="A3561" s="0" t="n">
        <v>23</v>
      </c>
      <c r="B3561" s="0" t="n">
        <v>13000</v>
      </c>
      <c r="C3561" s="0" t="n">
        <v>19.644</v>
      </c>
      <c r="D3561" s="0" t="n">
        <v>9.0119</v>
      </c>
      <c r="E3561" s="0" t="n">
        <f aca="false">IFERROR((C3561-D3561)/C3561/'Project Inputs and Calcs'!$E$11,0)</f>
        <v>0.0180413018394081</v>
      </c>
    </row>
    <row r="3562" customFormat="false" ht="15" hidden="false" customHeight="false" outlineLevel="0" collapsed="false">
      <c r="A3562" s="0" t="n">
        <v>23</v>
      </c>
      <c r="B3562" s="0" t="n">
        <v>13100</v>
      </c>
      <c r="C3562" s="0" t="n">
        <v>19.865</v>
      </c>
      <c r="D3562" s="0" t="n">
        <v>9.1764</v>
      </c>
      <c r="E3562" s="0" t="n">
        <f aca="false">IFERROR((C3562-D3562)/C3562/'Project Inputs and Calcs'!$E$11,0)</f>
        <v>0.0179353972648712</v>
      </c>
    </row>
    <row r="3563" customFormat="false" ht="15" hidden="false" customHeight="false" outlineLevel="0" collapsed="false">
      <c r="A3563" s="0" t="n">
        <v>23</v>
      </c>
      <c r="B3563" s="0" t="n">
        <v>13200</v>
      </c>
      <c r="C3563" s="0" t="n">
        <v>20.086</v>
      </c>
      <c r="D3563" s="0" t="n">
        <v>9.3425</v>
      </c>
      <c r="E3563" s="0" t="n">
        <f aca="false">IFERROR((C3563-D3563)/C3563/'Project Inputs and Calcs'!$E$11,0)</f>
        <v>0.0178291679113147</v>
      </c>
    </row>
    <row r="3564" customFormat="false" ht="15" hidden="false" customHeight="false" outlineLevel="0" collapsed="false">
      <c r="A3564" s="0" t="n">
        <v>23</v>
      </c>
      <c r="B3564" s="0" t="n">
        <v>13300</v>
      </c>
      <c r="C3564" s="0" t="n">
        <v>20.306</v>
      </c>
      <c r="D3564" s="0" t="n">
        <v>9.51</v>
      </c>
      <c r="E3564" s="0" t="n">
        <f aca="false">IFERROR((C3564-D3564)/C3564/'Project Inputs and Calcs'!$E$11,0)</f>
        <v>0.017722183919367</v>
      </c>
    </row>
    <row r="3565" customFormat="false" ht="15" hidden="false" customHeight="false" outlineLevel="0" collapsed="false">
      <c r="A3565" s="0" t="n">
        <v>23</v>
      </c>
      <c r="B3565" s="0" t="n">
        <v>13400</v>
      </c>
      <c r="C3565" s="0" t="n">
        <v>20.524</v>
      </c>
      <c r="D3565" s="0" t="n">
        <v>9.6789</v>
      </c>
      <c r="E3565" s="0" t="n">
        <f aca="false">IFERROR((C3565-D3565)/C3565/'Project Inputs and Calcs'!$E$11,0)</f>
        <v>0.0176136880400182</v>
      </c>
    </row>
    <row r="3566" customFormat="false" ht="15" hidden="false" customHeight="false" outlineLevel="0" collapsed="false">
      <c r="A3566" s="0" t="n">
        <v>23</v>
      </c>
      <c r="B3566" s="0" t="n">
        <v>13500</v>
      </c>
      <c r="C3566" s="0" t="n">
        <v>20.741</v>
      </c>
      <c r="D3566" s="0" t="n">
        <v>9.8493</v>
      </c>
      <c r="E3566" s="0" t="n">
        <f aca="false">IFERROR((C3566-D3566)/C3566/'Project Inputs and Calcs'!$E$11,0)</f>
        <v>0.0175042990534047</v>
      </c>
    </row>
    <row r="3567" customFormat="false" ht="15" hidden="false" customHeight="false" outlineLevel="0" collapsed="false">
      <c r="A3567" s="0" t="n">
        <v>23</v>
      </c>
      <c r="B3567" s="0" t="n">
        <v>13600</v>
      </c>
      <c r="C3567" s="0" t="n">
        <v>20.957</v>
      </c>
      <c r="D3567" s="0" t="n">
        <v>10.021</v>
      </c>
      <c r="E3567" s="0" t="n">
        <f aca="false">IFERROR((C3567-D3567)/C3567/'Project Inputs and Calcs'!$E$11,0)</f>
        <v>0.0173943471552862</v>
      </c>
    </row>
    <row r="3568" customFormat="false" ht="15" hidden="false" customHeight="false" outlineLevel="0" collapsed="false">
      <c r="A3568" s="0" t="n">
        <v>23</v>
      </c>
      <c r="B3568" s="0" t="n">
        <v>13700</v>
      </c>
      <c r="C3568" s="0" t="n">
        <v>21.172</v>
      </c>
      <c r="D3568" s="0" t="n">
        <v>10.194</v>
      </c>
      <c r="E3568" s="0" t="n">
        <f aca="false">IFERROR((C3568-D3568)/C3568/'Project Inputs and Calcs'!$E$11,0)</f>
        <v>0.017283833994584</v>
      </c>
    </row>
    <row r="3569" customFormat="false" ht="15" hidden="false" customHeight="false" outlineLevel="0" collapsed="false">
      <c r="A3569" s="0" t="n">
        <v>23</v>
      </c>
      <c r="B3569" s="0" t="n">
        <v>13800</v>
      </c>
      <c r="C3569" s="0" t="n">
        <v>21.385</v>
      </c>
      <c r="D3569" s="0" t="n">
        <v>10.369</v>
      </c>
      <c r="E3569" s="0" t="n">
        <f aca="false">IFERROR((C3569-D3569)/C3569/'Project Inputs and Calcs'!$E$11,0)</f>
        <v>0.0171709141921908</v>
      </c>
    </row>
    <row r="3570" customFormat="false" ht="15" hidden="false" customHeight="false" outlineLevel="0" collapsed="false">
      <c r="A3570" s="0" t="n">
        <v>23</v>
      </c>
      <c r="B3570" s="0" t="n">
        <v>13900</v>
      </c>
      <c r="C3570" s="0" t="n">
        <v>21.596</v>
      </c>
      <c r="D3570" s="0" t="n">
        <v>10.545</v>
      </c>
      <c r="E3570" s="0" t="n">
        <f aca="false">IFERROR((C3570-D3570)/C3570/'Project Inputs and Calcs'!$E$11,0)</f>
        <v>0.0170571710810644</v>
      </c>
    </row>
    <row r="3571" customFormat="false" ht="15" hidden="false" customHeight="false" outlineLevel="0" collapsed="false">
      <c r="A3571" s="0" t="n">
        <v>23</v>
      </c>
      <c r="B3571" s="0" t="n">
        <v>14000</v>
      </c>
      <c r="C3571" s="0" t="n">
        <v>21.806</v>
      </c>
      <c r="D3571" s="0" t="n">
        <v>10.723</v>
      </c>
      <c r="E3571" s="0" t="n">
        <f aca="false">IFERROR((C3571-D3571)/C3571/'Project Inputs and Calcs'!$E$11,0)</f>
        <v>0.0169418202941087</v>
      </c>
    </row>
    <row r="3572" customFormat="false" ht="15" hidden="false" customHeight="false" outlineLevel="0" collapsed="false">
      <c r="A3572" s="0" t="n">
        <v>23</v>
      </c>
      <c r="B3572" s="0" t="n">
        <v>14100</v>
      </c>
      <c r="C3572" s="0" t="n">
        <v>22.015</v>
      </c>
      <c r="D3572" s="0" t="n">
        <v>10.902</v>
      </c>
      <c r="E3572" s="0" t="n">
        <f aca="false">IFERROR((C3572-D3572)/C3572/'Project Inputs and Calcs'!$E$11,0)</f>
        <v>0.0168264062381709</v>
      </c>
    </row>
    <row r="3573" customFormat="false" ht="15" hidden="false" customHeight="false" outlineLevel="0" collapsed="false">
      <c r="A3573" s="0" t="n">
        <v>23</v>
      </c>
      <c r="B3573" s="0" t="n">
        <v>14200</v>
      </c>
      <c r="C3573" s="0" t="n">
        <v>22.221</v>
      </c>
      <c r="D3573" s="0" t="n">
        <v>11.082</v>
      </c>
      <c r="E3573" s="0" t="n">
        <f aca="false">IFERROR((C3573-D3573)/C3573/'Project Inputs and Calcs'!$E$11,0)</f>
        <v>0.016709419018046</v>
      </c>
    </row>
    <row r="3574" customFormat="false" ht="15" hidden="false" customHeight="false" outlineLevel="0" collapsed="false">
      <c r="A3574" s="0" t="n">
        <v>23</v>
      </c>
      <c r="B3574" s="0" t="n">
        <v>14300</v>
      </c>
      <c r="C3574" s="0" t="n">
        <v>22.426</v>
      </c>
      <c r="D3574" s="0" t="n">
        <v>11.264</v>
      </c>
      <c r="E3574" s="0" t="n">
        <f aca="false">IFERROR((C3574-D3574)/C3574/'Project Inputs and Calcs'!$E$11,0)</f>
        <v>0.0165908617973186</v>
      </c>
    </row>
    <row r="3575" customFormat="false" ht="15" hidden="false" customHeight="false" outlineLevel="0" collapsed="false">
      <c r="A3575" s="0" t="n">
        <v>23</v>
      </c>
      <c r="B3575" s="0" t="n">
        <v>14400</v>
      </c>
      <c r="C3575" s="0" t="n">
        <v>22.629</v>
      </c>
      <c r="D3575" s="0" t="n">
        <v>11.448</v>
      </c>
      <c r="E3575" s="0" t="n">
        <f aca="false">IFERROR((C3575-D3575)/C3575/'Project Inputs and Calcs'!$E$11,0)</f>
        <v>0.0164700163507004</v>
      </c>
    </row>
    <row r="3576" customFormat="false" ht="15" hidden="false" customHeight="false" outlineLevel="0" collapsed="false">
      <c r="A3576" s="0" t="n">
        <v>23</v>
      </c>
      <c r="B3576" s="0" t="n">
        <v>14500</v>
      </c>
      <c r="C3576" s="0" t="n">
        <v>22.83</v>
      </c>
      <c r="D3576" s="0" t="n">
        <v>11.633</v>
      </c>
      <c r="E3576" s="0" t="n">
        <f aca="false">IFERROR((C3576-D3576)/C3576/'Project Inputs and Calcs'!$E$11,0)</f>
        <v>0.0163483720251132</v>
      </c>
    </row>
    <row r="3577" customFormat="false" ht="15" hidden="false" customHeight="false" outlineLevel="0" collapsed="false">
      <c r="A3577" s="0" t="n">
        <v>23</v>
      </c>
      <c r="B3577" s="0" t="n">
        <v>14600</v>
      </c>
      <c r="C3577" s="0" t="n">
        <v>23.029</v>
      </c>
      <c r="D3577" s="0" t="n">
        <v>11.819</v>
      </c>
      <c r="E3577" s="0" t="n">
        <f aca="false">IFERROR((C3577-D3577)/C3577/'Project Inputs and Calcs'!$E$11,0)</f>
        <v>0.0162259180453631</v>
      </c>
    </row>
    <row r="3578" customFormat="false" ht="15" hidden="false" customHeight="false" outlineLevel="0" collapsed="false">
      <c r="A3578" s="0" t="n">
        <v>23</v>
      </c>
      <c r="B3578" s="0" t="n">
        <v>14700</v>
      </c>
      <c r="C3578" s="0" t="n">
        <v>23.225</v>
      </c>
      <c r="D3578" s="0" t="n">
        <v>12.007</v>
      </c>
      <c r="E3578" s="0" t="n">
        <f aca="false">IFERROR((C3578-D3578)/C3578/'Project Inputs and Calcs'!$E$11,0)</f>
        <v>0.0161004664513814</v>
      </c>
    </row>
    <row r="3579" customFormat="false" ht="15" hidden="false" customHeight="false" outlineLevel="0" collapsed="false">
      <c r="A3579" s="0" t="n">
        <v>23</v>
      </c>
      <c r="B3579" s="0" t="n">
        <v>14800</v>
      </c>
      <c r="C3579" s="0" t="n">
        <v>23.42</v>
      </c>
      <c r="D3579" s="0" t="n">
        <v>12.196</v>
      </c>
      <c r="E3579" s="0" t="n">
        <f aca="false">IFERROR((C3579-D3579)/C3579/'Project Inputs and Calcs'!$E$11,0)</f>
        <v>0.015974950185027</v>
      </c>
    </row>
    <row r="3580" customFormat="false" ht="15" hidden="false" customHeight="false" outlineLevel="0" collapsed="false">
      <c r="A3580" s="0" t="n">
        <v>23</v>
      </c>
      <c r="B3580" s="0" t="n">
        <v>14900</v>
      </c>
      <c r="C3580" s="0" t="n">
        <v>23.612</v>
      </c>
      <c r="D3580" s="0" t="n">
        <v>12.387</v>
      </c>
      <c r="E3580" s="0" t="n">
        <f aca="false">IFERROR((C3580-D3580)/C3580/'Project Inputs and Calcs'!$E$11,0)</f>
        <v>0.0158464622508329</v>
      </c>
    </row>
    <row r="3581" customFormat="false" ht="15" hidden="false" customHeight="false" outlineLevel="0" collapsed="false">
      <c r="A3581" s="0" t="n">
        <v>23</v>
      </c>
      <c r="B3581" s="0" t="n">
        <v>15000</v>
      </c>
      <c r="C3581" s="0" t="n">
        <v>23.801</v>
      </c>
      <c r="D3581" s="0" t="n">
        <v>12.579</v>
      </c>
      <c r="E3581" s="0" t="n">
        <f aca="false">IFERROR((C3581-D3581)/C3581/'Project Inputs and Calcs'!$E$11,0)</f>
        <v>0.0157164264806801</v>
      </c>
    </row>
    <row r="3582" customFormat="false" ht="15" hidden="false" customHeight="false" outlineLevel="0" collapsed="false">
      <c r="A3582" s="0" t="n">
        <v>23</v>
      </c>
      <c r="B3582" s="0" t="n">
        <v>15100</v>
      </c>
      <c r="C3582" s="0" t="n">
        <v>23.988</v>
      </c>
      <c r="D3582" s="0" t="n">
        <v>12.773</v>
      </c>
      <c r="E3582" s="0" t="n">
        <f aca="false">IFERROR((C3582-D3582)/C3582/'Project Inputs and Calcs'!$E$11,0)</f>
        <v>0.0155841809793786</v>
      </c>
    </row>
    <row r="3583" customFormat="false" ht="15" hidden="false" customHeight="false" outlineLevel="0" collapsed="false">
      <c r="A3583" s="0" t="n">
        <v>23</v>
      </c>
      <c r="B3583" s="0" t="n">
        <v>15200</v>
      </c>
      <c r="C3583" s="0" t="n">
        <v>24.172</v>
      </c>
      <c r="D3583" s="0" t="n">
        <v>12.968</v>
      </c>
      <c r="E3583" s="0" t="n">
        <f aca="false">IFERROR((C3583-D3583)/C3583/'Project Inputs and Calcs'!$E$11,0)</f>
        <v>0.0154503833636715</v>
      </c>
    </row>
    <row r="3584" customFormat="false" ht="15" hidden="false" customHeight="false" outlineLevel="0" collapsed="false">
      <c r="A3584" s="0" t="n">
        <v>23</v>
      </c>
      <c r="B3584" s="0" t="n">
        <v>15300</v>
      </c>
      <c r="C3584" s="0" t="n">
        <v>24.353</v>
      </c>
      <c r="D3584" s="0" t="n">
        <v>13.166</v>
      </c>
      <c r="E3584" s="0" t="n">
        <f aca="false">IFERROR((C3584-D3584)/C3584/'Project Inputs and Calcs'!$E$11,0)</f>
        <v>0.0153122818543917</v>
      </c>
    </row>
    <row r="3585" customFormat="false" ht="15" hidden="false" customHeight="false" outlineLevel="0" collapsed="false">
      <c r="A3585" s="0" t="n">
        <v>23</v>
      </c>
      <c r="B3585" s="0" t="n">
        <v>15400</v>
      </c>
      <c r="C3585" s="0" t="n">
        <v>24.532</v>
      </c>
      <c r="D3585" s="0" t="n">
        <v>13.363</v>
      </c>
      <c r="E3585" s="0" t="n">
        <f aca="false">IFERROR((C3585-D3585)/C3585/'Project Inputs and Calcs'!$E$11,0)</f>
        <v>0.0151760965269852</v>
      </c>
    </row>
    <row r="3586" customFormat="false" ht="15" hidden="false" customHeight="false" outlineLevel="0" collapsed="false">
      <c r="A3586" s="0" t="n">
        <v>23</v>
      </c>
      <c r="B3586" s="0" t="n">
        <v>15500</v>
      </c>
      <c r="C3586" s="0" t="n">
        <v>24.706</v>
      </c>
      <c r="D3586" s="0" t="n">
        <v>13.564</v>
      </c>
      <c r="E3586" s="0" t="n">
        <f aca="false">IFERROR((C3586-D3586)/C3586/'Project Inputs and Calcs'!$E$11,0)</f>
        <v>0.015032785558164</v>
      </c>
    </row>
    <row r="3587" customFormat="false" ht="15" hidden="false" customHeight="false" outlineLevel="0" collapsed="false">
      <c r="A3587" s="0" t="n">
        <v>23</v>
      </c>
      <c r="B3587" s="0" t="n">
        <v>15600</v>
      </c>
      <c r="C3587" s="0" t="n">
        <v>24.879</v>
      </c>
      <c r="D3587" s="0" t="n">
        <v>13.765</v>
      </c>
      <c r="E3587" s="0" t="n">
        <f aca="false">IFERROR((C3587-D3587)/C3587/'Project Inputs and Calcs'!$E$11,0)</f>
        <v>0.0148907378378016</v>
      </c>
    </row>
    <row r="3588" customFormat="false" ht="15" hidden="false" customHeight="false" outlineLevel="0" collapsed="false">
      <c r="A3588" s="0" t="n">
        <v>23</v>
      </c>
      <c r="B3588" s="0" t="n">
        <v>15700</v>
      </c>
      <c r="C3588" s="0" t="n">
        <v>25.046</v>
      </c>
      <c r="D3588" s="0" t="n">
        <v>13.969</v>
      </c>
      <c r="E3588" s="0" t="n">
        <f aca="false">IFERROR((C3588-D3588)/C3588/'Project Inputs and Calcs'!$E$11,0)</f>
        <v>0.0147422076712183</v>
      </c>
    </row>
    <row r="3589" customFormat="false" ht="15" hidden="false" customHeight="false" outlineLevel="0" collapsed="false">
      <c r="A3589" s="0" t="n">
        <v>23</v>
      </c>
      <c r="B3589" s="0" t="n">
        <v>15800</v>
      </c>
      <c r="C3589" s="0" t="n">
        <v>25.213</v>
      </c>
      <c r="D3589" s="0" t="n">
        <v>14.173</v>
      </c>
      <c r="E3589" s="0" t="n">
        <f aca="false">IFERROR((C3589-D3589)/C3589/'Project Inputs and Calcs'!$E$11,0)</f>
        <v>0.0145956451037163</v>
      </c>
    </row>
    <row r="3590" customFormat="false" ht="15" hidden="false" customHeight="false" outlineLevel="0" collapsed="false">
      <c r="A3590" s="0" t="n">
        <v>23</v>
      </c>
      <c r="B3590" s="0" t="n">
        <v>15900</v>
      </c>
      <c r="C3590" s="0" t="n">
        <v>25.373</v>
      </c>
      <c r="D3590" s="0" t="n">
        <v>14.38</v>
      </c>
      <c r="E3590" s="0" t="n">
        <f aca="false">IFERROR((C3590-D3590)/C3590/'Project Inputs and Calcs'!$E$11,0)</f>
        <v>0.0144418607706355</v>
      </c>
    </row>
    <row r="3591" customFormat="false" ht="15" hidden="false" customHeight="false" outlineLevel="0" collapsed="false">
      <c r="A3591" s="0" t="n">
        <v>23</v>
      </c>
      <c r="B3591" s="0" t="n">
        <v>16000</v>
      </c>
      <c r="C3591" s="0" t="n">
        <v>25.531</v>
      </c>
      <c r="D3591" s="0" t="n">
        <v>14.588</v>
      </c>
      <c r="E3591" s="0" t="n">
        <f aca="false">IFERROR((C3591-D3591)/C3591/'Project Inputs and Calcs'!$E$11,0)</f>
        <v>0.0142872064026739</v>
      </c>
    </row>
    <row r="3592" customFormat="false" ht="15" hidden="false" customHeight="false" outlineLevel="0" collapsed="false">
      <c r="A3592" s="0" t="n">
        <v>23</v>
      </c>
      <c r="B3592" s="0" t="n">
        <v>16100</v>
      </c>
      <c r="C3592" s="0" t="n">
        <v>25.683</v>
      </c>
      <c r="D3592" s="0" t="n">
        <v>14.798</v>
      </c>
      <c r="E3592" s="0" t="n">
        <f aca="false">IFERROR((C3592-D3592)/C3592/'Project Inputs and Calcs'!$E$11,0)</f>
        <v>0.0141273734895975</v>
      </c>
    </row>
    <row r="3593" customFormat="false" ht="15" hidden="false" customHeight="false" outlineLevel="0" collapsed="false">
      <c r="A3593" s="0" t="n">
        <v>23</v>
      </c>
      <c r="B3593" s="0" t="n">
        <v>16200</v>
      </c>
      <c r="C3593" s="0" t="n">
        <v>25.834</v>
      </c>
      <c r="D3593" s="0" t="n">
        <v>15.009</v>
      </c>
      <c r="E3593" s="0" t="n">
        <f aca="false">IFERROR((C3593-D3593)/C3593/'Project Inputs and Calcs'!$E$11,0)</f>
        <v>0.0139673814869294</v>
      </c>
    </row>
    <row r="3594" customFormat="false" ht="15" hidden="false" customHeight="false" outlineLevel="0" collapsed="false">
      <c r="A3594" s="0" t="n">
        <v>23</v>
      </c>
      <c r="B3594" s="0" t="n">
        <v>16300</v>
      </c>
      <c r="C3594" s="0" t="n">
        <v>25.977</v>
      </c>
      <c r="D3594" s="0" t="n">
        <v>15.223</v>
      </c>
      <c r="E3594" s="0" t="n">
        <f aca="false">IFERROR((C3594-D3594)/C3594/'Project Inputs and Calcs'!$E$11,0)</f>
        <v>0.0137993866368967</v>
      </c>
    </row>
    <row r="3595" customFormat="false" ht="15" hidden="false" customHeight="false" outlineLevel="0" collapsed="false">
      <c r="A3595" s="0" t="n">
        <v>23</v>
      </c>
      <c r="B3595" s="0" t="n">
        <v>16400</v>
      </c>
      <c r="C3595" s="0" t="n">
        <v>26.119</v>
      </c>
      <c r="D3595" s="0" t="n">
        <v>15.437</v>
      </c>
      <c r="E3595" s="0" t="n">
        <f aca="false">IFERROR((C3595-D3595)/C3595/'Project Inputs and Calcs'!$E$11,0)</f>
        <v>0.0136324769963118</v>
      </c>
    </row>
    <row r="3596" customFormat="false" ht="15" hidden="false" customHeight="false" outlineLevel="0" collapsed="false">
      <c r="A3596" s="0" t="n">
        <v>23</v>
      </c>
      <c r="B3596" s="0" t="n">
        <v>16500</v>
      </c>
      <c r="C3596" s="0" t="n">
        <v>26.253</v>
      </c>
      <c r="D3596" s="0" t="n">
        <v>15.654</v>
      </c>
      <c r="E3596" s="0" t="n">
        <f aca="false">IFERROR((C3596-D3596)/C3596/'Project Inputs and Calcs'!$E$11,0)</f>
        <v>0.0134575096179484</v>
      </c>
    </row>
    <row r="3597" customFormat="false" ht="15" hidden="false" customHeight="false" outlineLevel="0" collapsed="false">
      <c r="A3597" s="0" t="n">
        <v>23</v>
      </c>
      <c r="B3597" s="0" t="n">
        <v>16600</v>
      </c>
      <c r="C3597" s="0" t="n">
        <v>26.384</v>
      </c>
      <c r="D3597" s="0" t="n">
        <v>15.872</v>
      </c>
      <c r="E3597" s="0" t="n">
        <f aca="false">IFERROR((C3597-D3597)/C3597/'Project Inputs and Calcs'!$E$11,0)</f>
        <v>0.013280776228017</v>
      </c>
    </row>
    <row r="3598" customFormat="false" ht="15" hidden="false" customHeight="false" outlineLevel="0" collapsed="false">
      <c r="A3598" s="0" t="n">
        <v>23</v>
      </c>
      <c r="B3598" s="0" t="n">
        <v>16700</v>
      </c>
      <c r="C3598" s="0" t="n">
        <v>26.509</v>
      </c>
      <c r="D3598" s="0" t="n">
        <v>16.093</v>
      </c>
      <c r="E3598" s="0" t="n">
        <f aca="false">IFERROR((C3598-D3598)/C3598/'Project Inputs and Calcs'!$E$11,0)</f>
        <v>0.0130974386057565</v>
      </c>
    </row>
    <row r="3599" customFormat="false" ht="15" hidden="false" customHeight="false" outlineLevel="0" collapsed="false">
      <c r="A3599" s="0" t="n">
        <v>23</v>
      </c>
      <c r="B3599" s="0" t="n">
        <v>16800</v>
      </c>
      <c r="C3599" s="0" t="n">
        <v>26.63</v>
      </c>
      <c r="D3599" s="0" t="n">
        <v>16.314</v>
      </c>
      <c r="E3599" s="0" t="n">
        <f aca="false">IFERROR((C3599-D3599)/C3599/'Project Inputs and Calcs'!$E$11,0)</f>
        <v>0.0129127550381775</v>
      </c>
    </row>
    <row r="3600" customFormat="false" ht="15" hidden="false" customHeight="false" outlineLevel="0" collapsed="false">
      <c r="A3600" s="0" t="n">
        <v>23</v>
      </c>
      <c r="B3600" s="0" t="n">
        <v>16900</v>
      </c>
      <c r="C3600" s="0" t="n">
        <v>26.744</v>
      </c>
      <c r="D3600" s="0" t="n">
        <v>16.538</v>
      </c>
      <c r="E3600" s="0" t="n">
        <f aca="false">IFERROR((C3600-D3600)/C3600/'Project Inputs and Calcs'!$E$11,0)</f>
        <v>0.012720610230332</v>
      </c>
    </row>
    <row r="3601" customFormat="false" ht="15" hidden="false" customHeight="false" outlineLevel="0" collapsed="false">
      <c r="A3601" s="0" t="n">
        <v>23</v>
      </c>
      <c r="B3601" s="0" t="n">
        <v>17000</v>
      </c>
      <c r="C3601" s="0" t="n">
        <v>26.854</v>
      </c>
      <c r="D3601" s="0" t="n">
        <v>16.763</v>
      </c>
      <c r="E3601" s="0" t="n">
        <f aca="false">IFERROR((C3601-D3601)/C3601/'Project Inputs and Calcs'!$E$11,0)</f>
        <v>0.0125257565601648</v>
      </c>
    </row>
    <row r="3602" customFormat="false" ht="15" hidden="false" customHeight="false" outlineLevel="0" collapsed="false">
      <c r="A3602" s="0" t="n">
        <v>23</v>
      </c>
      <c r="B3602" s="0" t="n">
        <v>17100</v>
      </c>
      <c r="C3602" s="0" t="n">
        <v>26.958</v>
      </c>
      <c r="D3602" s="0" t="n">
        <v>16.991</v>
      </c>
      <c r="E3602" s="0" t="n">
        <f aca="false">IFERROR((C3602-D3602)/C3602/'Project Inputs and Calcs'!$E$11,0)</f>
        <v>0.0123241091079952</v>
      </c>
    </row>
    <row r="3603" customFormat="false" ht="15" hidden="false" customHeight="false" outlineLevel="0" collapsed="false">
      <c r="A3603" s="0" t="n">
        <v>23</v>
      </c>
      <c r="B3603" s="0" t="n">
        <v>17200</v>
      </c>
      <c r="C3603" s="0" t="n">
        <v>27.056</v>
      </c>
      <c r="D3603" s="0" t="n">
        <v>17.219</v>
      </c>
      <c r="E3603" s="0" t="n">
        <f aca="false">IFERROR((C3603-D3603)/C3603/'Project Inputs and Calcs'!$E$11,0)</f>
        <v>0.012119308101715</v>
      </c>
    </row>
    <row r="3604" customFormat="false" ht="15" hidden="false" customHeight="false" outlineLevel="0" collapsed="false">
      <c r="A3604" s="0" t="n">
        <v>23</v>
      </c>
      <c r="B3604" s="0" t="n">
        <v>17300</v>
      </c>
      <c r="C3604" s="0" t="n">
        <v>27.148</v>
      </c>
      <c r="D3604" s="0" t="n">
        <v>17.45</v>
      </c>
      <c r="E3604" s="0" t="n">
        <f aca="false">IFERROR((C3604-D3604)/C3604/'Project Inputs and Calcs'!$E$11,0)</f>
        <v>0.0119075683905506</v>
      </c>
    </row>
    <row r="3605" customFormat="false" ht="15" hidden="false" customHeight="false" outlineLevel="0" collapsed="false">
      <c r="A3605" s="0" t="n">
        <v>23</v>
      </c>
      <c r="B3605" s="0" t="n">
        <v>17400</v>
      </c>
      <c r="C3605" s="0" t="n">
        <v>27.234</v>
      </c>
      <c r="D3605" s="0" t="n">
        <v>17.681</v>
      </c>
      <c r="E3605" s="0" t="n">
        <f aca="false">IFERROR((C3605-D3605)/C3605/'Project Inputs and Calcs'!$E$11,0)</f>
        <v>0.0116924922278524</v>
      </c>
    </row>
    <row r="3606" customFormat="false" ht="15" hidden="false" customHeight="false" outlineLevel="0" collapsed="false">
      <c r="A3606" s="0" t="n">
        <v>23</v>
      </c>
      <c r="B3606" s="0" t="n">
        <v>17500</v>
      </c>
      <c r="C3606" s="0" t="n">
        <v>27.314</v>
      </c>
      <c r="D3606" s="0" t="n">
        <v>17.915</v>
      </c>
      <c r="E3606" s="0" t="n">
        <f aca="false">IFERROR((C3606-D3606)/C3606/'Project Inputs and Calcs'!$E$11,0)</f>
        <v>0.0114703082668229</v>
      </c>
    </row>
    <row r="3607" customFormat="false" ht="15" hidden="false" customHeight="false" outlineLevel="0" collapsed="false">
      <c r="A3607" s="0" t="n">
        <v>23</v>
      </c>
      <c r="B3607" s="0" t="n">
        <v>17600</v>
      </c>
      <c r="C3607" s="0" t="n">
        <v>27.387</v>
      </c>
      <c r="D3607" s="0" t="n">
        <v>18.151</v>
      </c>
      <c r="E3607" s="0" t="n">
        <f aca="false">IFERROR((C3607-D3607)/C3607/'Project Inputs and Calcs'!$E$11,0)</f>
        <v>0.0112413432163679</v>
      </c>
    </row>
    <row r="3608" customFormat="false" ht="15" hidden="false" customHeight="false" outlineLevel="0" collapsed="false">
      <c r="A3608" s="0" t="n">
        <v>23</v>
      </c>
      <c r="B3608" s="0" t="n">
        <v>17700</v>
      </c>
      <c r="C3608" s="0" t="n">
        <v>27.452</v>
      </c>
      <c r="D3608" s="0" t="n">
        <v>18.388</v>
      </c>
      <c r="E3608" s="0" t="n">
        <f aca="false">IFERROR((C3608-D3608)/C3608/'Project Inputs and Calcs'!$E$11,0)</f>
        <v>0.0110058769245714</v>
      </c>
    </row>
    <row r="3609" customFormat="false" ht="15" hidden="false" customHeight="false" outlineLevel="0" collapsed="false">
      <c r="A3609" s="0" t="n">
        <v>23</v>
      </c>
      <c r="B3609" s="0" t="n">
        <v>17800</v>
      </c>
      <c r="C3609" s="0" t="n">
        <v>27.51</v>
      </c>
      <c r="D3609" s="0" t="n">
        <v>18.627</v>
      </c>
      <c r="E3609" s="0" t="n">
        <f aca="false">IFERROR((C3609-D3609)/C3609/'Project Inputs and Calcs'!$E$11,0)</f>
        <v>0.010763358778626</v>
      </c>
    </row>
    <row r="3610" customFormat="false" ht="15" hidden="false" customHeight="false" outlineLevel="0" collapsed="false">
      <c r="A3610" s="0" t="n">
        <v>23</v>
      </c>
      <c r="B3610" s="0" t="n">
        <v>17900</v>
      </c>
      <c r="C3610" s="0" t="n">
        <v>27.559</v>
      </c>
      <c r="D3610" s="0" t="n">
        <v>18.868</v>
      </c>
      <c r="E3610" s="0" t="n">
        <f aca="false">IFERROR((C3610-D3610)/C3610/'Project Inputs and Calcs'!$E$11,0)</f>
        <v>0.0105119924525563</v>
      </c>
    </row>
    <row r="3611" customFormat="false" ht="15" hidden="false" customHeight="false" outlineLevel="0" collapsed="false">
      <c r="A3611" s="0" t="n">
        <v>23</v>
      </c>
      <c r="B3611" s="0" t="n">
        <v>18000</v>
      </c>
      <c r="C3611" s="0" t="n">
        <v>27.6</v>
      </c>
      <c r="D3611" s="0" t="n">
        <v>19.111</v>
      </c>
      <c r="E3611" s="0" t="n">
        <f aca="false">IFERROR((C3611-D3611)/C3611/'Project Inputs and Calcs'!$E$11,0)</f>
        <v>0.0102524154589372</v>
      </c>
    </row>
    <row r="3612" customFormat="false" ht="15" hidden="false" customHeight="false" outlineLevel="0" collapsed="false">
      <c r="A3612" s="0" t="n">
        <v>23</v>
      </c>
      <c r="B3612" s="0" t="n">
        <v>18100</v>
      </c>
      <c r="C3612" s="0" t="n">
        <v>27.63</v>
      </c>
      <c r="D3612" s="0" t="n">
        <v>19.357</v>
      </c>
      <c r="E3612" s="0" t="n">
        <f aca="false">IFERROR((C3612-D3612)/C3612/'Project Inputs and Calcs'!$E$11,0)</f>
        <v>0.00998069730968754</v>
      </c>
    </row>
    <row r="3613" customFormat="false" ht="15" hidden="false" customHeight="false" outlineLevel="0" collapsed="false">
      <c r="A3613" s="0" t="n">
        <v>23</v>
      </c>
      <c r="B3613" s="0" t="n">
        <v>18200</v>
      </c>
      <c r="C3613" s="0" t="n">
        <v>27.653</v>
      </c>
      <c r="D3613" s="0" t="n">
        <v>19.604</v>
      </c>
      <c r="E3613" s="0" t="n">
        <f aca="false">IFERROR((C3613-D3613)/C3613/'Project Inputs and Calcs'!$E$11,0)</f>
        <v>0.00970238310490724</v>
      </c>
    </row>
    <row r="3614" customFormat="false" ht="15" hidden="false" customHeight="false" outlineLevel="0" collapsed="false">
      <c r="A3614" s="0" t="n">
        <v>23</v>
      </c>
      <c r="B3614" s="0" t="n">
        <v>18300</v>
      </c>
      <c r="C3614" s="0" t="n">
        <v>27.664</v>
      </c>
      <c r="D3614" s="0" t="n">
        <v>19.854</v>
      </c>
      <c r="E3614" s="0" t="n">
        <f aca="false">IFERROR((C3614-D3614)/C3614/'Project Inputs and Calcs'!$E$11,0)</f>
        <v>0.00941054559475612</v>
      </c>
    </row>
    <row r="3615" customFormat="false" ht="15" hidden="false" customHeight="false" outlineLevel="0" collapsed="false">
      <c r="A3615" s="0" t="n">
        <v>23</v>
      </c>
      <c r="B3615" s="0" t="n">
        <v>18400</v>
      </c>
      <c r="C3615" s="0" t="n">
        <v>27.668</v>
      </c>
      <c r="D3615" s="0" t="n">
        <v>20.104</v>
      </c>
      <c r="E3615" s="0" t="n">
        <f aca="false">IFERROR((C3615-D3615)/C3615/'Project Inputs and Calcs'!$E$11,0)</f>
        <v>0.00911281384029685</v>
      </c>
    </row>
    <row r="3616" customFormat="false" ht="15" hidden="false" customHeight="false" outlineLevel="0" collapsed="false">
      <c r="A3616" s="0" t="n">
        <v>23</v>
      </c>
      <c r="B3616" s="0" t="n">
        <v>18500</v>
      </c>
      <c r="C3616" s="0" t="n">
        <v>27.659</v>
      </c>
      <c r="D3616" s="0" t="n">
        <v>20.358</v>
      </c>
      <c r="E3616" s="0" t="n">
        <f aca="false">IFERROR((C3616-D3616)/C3616/'Project Inputs and Calcs'!$E$11,0)</f>
        <v>0.00879882377044241</v>
      </c>
    </row>
    <row r="3617" customFormat="false" ht="15" hidden="false" customHeight="false" outlineLevel="0" collapsed="false">
      <c r="A3617" s="0" t="n">
        <v>23</v>
      </c>
      <c r="B3617" s="0" t="n">
        <v>18600</v>
      </c>
      <c r="C3617" s="0" t="n">
        <v>27.645</v>
      </c>
      <c r="D3617" s="0" t="n">
        <v>20.611</v>
      </c>
      <c r="E3617" s="0" t="n">
        <f aca="false">IFERROR((C3617-D3617)/C3617/'Project Inputs and Calcs'!$E$11,0)</f>
        <v>0.00848134080906734</v>
      </c>
    </row>
    <row r="3618" customFormat="false" ht="15" hidden="false" customHeight="false" outlineLevel="0" collapsed="false">
      <c r="A3618" s="0" t="n">
        <v>23</v>
      </c>
      <c r="B3618" s="0" t="n">
        <v>18700</v>
      </c>
      <c r="C3618" s="0" t="n">
        <v>27.617</v>
      </c>
      <c r="D3618" s="0" t="n">
        <v>20.867</v>
      </c>
      <c r="E3618" s="0" t="n">
        <f aca="false">IFERROR((C3618-D3618)/C3618/'Project Inputs and Calcs'!$E$11,0)</f>
        <v>0.00814715573740812</v>
      </c>
    </row>
    <row r="3619" customFormat="false" ht="15" hidden="false" customHeight="false" outlineLevel="0" collapsed="false">
      <c r="A3619" s="0" t="n">
        <v>23</v>
      </c>
      <c r="B3619" s="0" t="n">
        <v>18800</v>
      </c>
      <c r="C3619" s="0" t="n">
        <v>27.588</v>
      </c>
      <c r="D3619" s="0" t="n">
        <v>21.121</v>
      </c>
      <c r="E3619" s="0" t="n">
        <f aca="false">IFERROR((C3619-D3619)/C3619/'Project Inputs and Calcs'!$E$11,0)</f>
        <v>0.00781378377072157</v>
      </c>
    </row>
    <row r="3620" customFormat="false" ht="15" hidden="false" customHeight="false" outlineLevel="0" collapsed="false">
      <c r="A3620" s="0" t="n">
        <v>23</v>
      </c>
      <c r="B3620" s="0" t="n">
        <v>18900</v>
      </c>
      <c r="C3620" s="0" t="n">
        <v>27.541</v>
      </c>
      <c r="D3620" s="0" t="n">
        <v>21.379</v>
      </c>
      <c r="E3620" s="0" t="n">
        <f aca="false">IFERROR((C3620-D3620)/C3620/'Project Inputs and Calcs'!$E$11,0)</f>
        <v>0.00745797175120729</v>
      </c>
    </row>
    <row r="3621" customFormat="false" ht="15" hidden="false" customHeight="false" outlineLevel="0" collapsed="false">
      <c r="A3621" s="0" t="n">
        <v>23</v>
      </c>
      <c r="B3621" s="0" t="n">
        <v>19000</v>
      </c>
      <c r="C3621" s="0" t="n">
        <v>27.498</v>
      </c>
      <c r="D3621" s="0" t="n">
        <v>21.633</v>
      </c>
      <c r="E3621" s="0" t="n">
        <f aca="false">IFERROR((C3621-D3621)/C3621/'Project Inputs and Calcs'!$E$11,0)</f>
        <v>0.00710960797148884</v>
      </c>
    </row>
    <row r="3622" customFormat="false" ht="15" hidden="false" customHeight="false" outlineLevel="0" collapsed="false">
      <c r="A3622" s="0" t="n">
        <v>23</v>
      </c>
      <c r="B3622" s="0" t="n">
        <v>19100</v>
      </c>
      <c r="C3622" s="0" t="n">
        <v>27.438</v>
      </c>
      <c r="D3622" s="0" t="n">
        <v>21.89</v>
      </c>
      <c r="E3622" s="0" t="n">
        <f aca="false">IFERROR((C3622-D3622)/C3622/'Project Inputs and Calcs'!$E$11,0)</f>
        <v>0.00674004422091017</v>
      </c>
    </row>
    <row r="3623" customFormat="false" ht="15" hidden="false" customHeight="false" outlineLevel="0" collapsed="false">
      <c r="A3623" s="0" t="n">
        <v>23</v>
      </c>
      <c r="B3623" s="0" t="n">
        <v>19200</v>
      </c>
      <c r="C3623" s="0" t="n">
        <v>27.382</v>
      </c>
      <c r="D3623" s="0" t="n">
        <v>22.143</v>
      </c>
      <c r="E3623" s="0" t="n">
        <f aca="false">IFERROR((C3623-D3623)/C3623/'Project Inputs and Calcs'!$E$11,0)</f>
        <v>0.00637766902831544</v>
      </c>
    </row>
    <row r="3624" customFormat="false" ht="15" hidden="false" customHeight="false" outlineLevel="0" collapsed="false">
      <c r="A3624" s="0" t="n">
        <v>23</v>
      </c>
      <c r="B3624" s="0" t="n">
        <v>19300</v>
      </c>
      <c r="C3624" s="0" t="n">
        <v>27.317</v>
      </c>
      <c r="D3624" s="0" t="n">
        <v>22.395</v>
      </c>
      <c r="E3624" s="0" t="n">
        <f aca="false">IFERROR((C3624-D3624)/C3624/'Project Inputs and Calcs'!$E$11,0)</f>
        <v>0.00600602799233689</v>
      </c>
    </row>
    <row r="3625" customFormat="false" ht="15" hidden="false" customHeight="false" outlineLevel="0" collapsed="false">
      <c r="A3625" s="0" t="n">
        <v>23</v>
      </c>
      <c r="B3625" s="0" t="n">
        <v>19400</v>
      </c>
      <c r="C3625" s="0" t="n">
        <v>27.258</v>
      </c>
      <c r="D3625" s="0" t="n">
        <v>22.642</v>
      </c>
      <c r="E3625" s="0" t="n">
        <f aca="false">IFERROR((C3625-D3625)/C3625/'Project Inputs and Calcs'!$E$11,0)</f>
        <v>0.00564482598380904</v>
      </c>
    </row>
    <row r="3626" customFormat="false" ht="15" hidden="false" customHeight="false" outlineLevel="0" collapsed="false">
      <c r="A3626" s="0" t="n">
        <v>23</v>
      </c>
      <c r="B3626" s="0" t="n">
        <v>19500</v>
      </c>
      <c r="C3626" s="0" t="n">
        <v>27.194</v>
      </c>
      <c r="D3626" s="0" t="n">
        <v>22.887</v>
      </c>
      <c r="E3626" s="0" t="n">
        <f aca="false">IFERROR((C3626-D3626)/C3626/'Project Inputs and Calcs'!$E$11,0)</f>
        <v>0.00527935083719448</v>
      </c>
    </row>
    <row r="3627" customFormat="false" ht="15" hidden="false" customHeight="false" outlineLevel="0" collapsed="false">
      <c r="A3627" s="0" t="n">
        <v>23</v>
      </c>
      <c r="B3627" s="0" t="n">
        <v>19600</v>
      </c>
      <c r="C3627" s="0" t="n">
        <v>27.133</v>
      </c>
      <c r="D3627" s="0" t="n">
        <v>23.127</v>
      </c>
      <c r="E3627" s="0" t="n">
        <f aca="false">IFERROR((C3627-D3627)/C3627/'Project Inputs and Calcs'!$E$11,0)</f>
        <v>0.00492143638128233</v>
      </c>
    </row>
    <row r="3628" customFormat="false" ht="15" hidden="false" customHeight="false" outlineLevel="0" collapsed="false">
      <c r="A3628" s="0" t="n">
        <v>23</v>
      </c>
      <c r="B3628" s="0" t="n">
        <v>19700</v>
      </c>
      <c r="C3628" s="0" t="n">
        <v>27.073</v>
      </c>
      <c r="D3628" s="0" t="n">
        <v>23.363</v>
      </c>
      <c r="E3628" s="0" t="n">
        <f aca="false">IFERROR((C3628-D3628)/C3628/'Project Inputs and Calcs'!$E$11,0)</f>
        <v>0.00456789667442347</v>
      </c>
    </row>
    <row r="3629" customFormat="false" ht="15" hidden="false" customHeight="false" outlineLevel="0" collapsed="false">
      <c r="A3629" s="0" t="n">
        <v>23</v>
      </c>
      <c r="B3629" s="0" t="n">
        <v>19800</v>
      </c>
      <c r="C3629" s="0" t="n">
        <v>27.015</v>
      </c>
      <c r="D3629" s="0" t="n">
        <v>23.595</v>
      </c>
      <c r="E3629" s="0" t="n">
        <f aca="false">IFERROR((C3629-D3629)/C3629/'Project Inputs and Calcs'!$E$11,0)</f>
        <v>0.00421987784564131</v>
      </c>
    </row>
    <row r="3630" customFormat="false" ht="15" hidden="false" customHeight="false" outlineLevel="0" collapsed="false">
      <c r="A3630" s="0" t="n">
        <v>23</v>
      </c>
      <c r="B3630" s="0" t="n">
        <v>19900</v>
      </c>
      <c r="C3630" s="0" t="n">
        <v>26.959</v>
      </c>
      <c r="D3630" s="0" t="n">
        <v>23.822</v>
      </c>
      <c r="E3630" s="0" t="n">
        <f aca="false">IFERROR((C3630-D3630)/C3630/'Project Inputs and Calcs'!$E$11,0)</f>
        <v>0.00387872942863855</v>
      </c>
    </row>
    <row r="3631" customFormat="false" ht="15" hidden="false" customHeight="false" outlineLevel="0" collapsed="false">
      <c r="A3631" s="0" t="n">
        <v>23</v>
      </c>
      <c r="B3631" s="0" t="n">
        <v>20000</v>
      </c>
      <c r="C3631" s="0" t="n">
        <v>26.903</v>
      </c>
      <c r="D3631" s="0" t="n">
        <v>24.044</v>
      </c>
      <c r="E3631" s="0" t="n">
        <f aca="false">IFERROR((C3631-D3631)/C3631/'Project Inputs and Calcs'!$E$11,0)</f>
        <v>0.00354235587109244</v>
      </c>
    </row>
    <row r="3632" customFormat="false" ht="15" hidden="false" customHeight="false" outlineLevel="0" collapsed="false">
      <c r="A3632" s="0" t="n">
        <v>24</v>
      </c>
      <c r="B3632" s="0" t="n">
        <v>1000</v>
      </c>
      <c r="C3632" s="0" t="s">
        <v>155</v>
      </c>
      <c r="D3632" s="0" t="s">
        <v>155</v>
      </c>
      <c r="E3632" s="0" t="n">
        <f aca="false">IFERROR((C3632-D3632)/C3632/'Project Inputs and Calcs'!$E$11,0)</f>
        <v>0</v>
      </c>
    </row>
    <row r="3633" customFormat="false" ht="15" hidden="false" customHeight="false" outlineLevel="0" collapsed="false">
      <c r="A3633" s="0" t="n">
        <v>24</v>
      </c>
      <c r="B3633" s="0" t="n">
        <v>1100</v>
      </c>
      <c r="C3633" s="0" t="s">
        <v>155</v>
      </c>
      <c r="D3633" s="0" t="s">
        <v>155</v>
      </c>
      <c r="E3633" s="0" t="n">
        <f aca="false">IFERROR((C3633-D3633)/C3633/'Project Inputs and Calcs'!$E$11,0)</f>
        <v>0</v>
      </c>
    </row>
    <row r="3634" customFormat="false" ht="15" hidden="false" customHeight="false" outlineLevel="0" collapsed="false">
      <c r="A3634" s="0" t="n">
        <v>24</v>
      </c>
      <c r="B3634" s="0" t="n">
        <v>1200</v>
      </c>
      <c r="C3634" s="0" t="s">
        <v>155</v>
      </c>
      <c r="D3634" s="0" t="s">
        <v>155</v>
      </c>
      <c r="E3634" s="0" t="n">
        <f aca="false">IFERROR((C3634-D3634)/C3634/'Project Inputs and Calcs'!$E$11,0)</f>
        <v>0</v>
      </c>
    </row>
    <row r="3635" customFormat="false" ht="15" hidden="false" customHeight="false" outlineLevel="0" collapsed="false">
      <c r="A3635" s="0" t="n">
        <v>24</v>
      </c>
      <c r="B3635" s="0" t="n">
        <v>1300</v>
      </c>
      <c r="C3635" s="0" t="s">
        <v>155</v>
      </c>
      <c r="D3635" s="0" t="s">
        <v>155</v>
      </c>
      <c r="E3635" s="0" t="n">
        <f aca="false">IFERROR((C3635-D3635)/C3635/'Project Inputs and Calcs'!$E$11,0)</f>
        <v>0</v>
      </c>
    </row>
    <row r="3636" customFormat="false" ht="15" hidden="false" customHeight="false" outlineLevel="0" collapsed="false">
      <c r="A3636" s="0" t="n">
        <v>24</v>
      </c>
      <c r="B3636" s="0" t="n">
        <v>1400</v>
      </c>
      <c r="C3636" s="0" t="s">
        <v>155</v>
      </c>
      <c r="D3636" s="0" t="s">
        <v>155</v>
      </c>
      <c r="E3636" s="0" t="n">
        <f aca="false">IFERROR((C3636-D3636)/C3636/'Project Inputs and Calcs'!$E$11,0)</f>
        <v>0</v>
      </c>
    </row>
    <row r="3637" customFormat="false" ht="15" hidden="false" customHeight="false" outlineLevel="0" collapsed="false">
      <c r="A3637" s="0" t="n">
        <v>24</v>
      </c>
      <c r="B3637" s="0" t="n">
        <v>1500</v>
      </c>
      <c r="C3637" s="0" t="n">
        <v>0.0085281</v>
      </c>
      <c r="D3637" s="0" t="s">
        <v>155</v>
      </c>
      <c r="E3637" s="0" t="n">
        <f aca="false">IFERROR((C3637-D3637)/C3637/'Project Inputs and Calcs'!$E$11,0)</f>
        <v>0</v>
      </c>
    </row>
    <row r="3638" customFormat="false" ht="15" hidden="false" customHeight="false" outlineLevel="0" collapsed="false">
      <c r="A3638" s="0" t="n">
        <v>24</v>
      </c>
      <c r="B3638" s="0" t="n">
        <v>1600</v>
      </c>
      <c r="C3638" s="0" t="n">
        <v>0.021607</v>
      </c>
      <c r="D3638" s="0" t="s">
        <v>155</v>
      </c>
      <c r="E3638" s="0" t="n">
        <f aca="false">IFERROR((C3638-D3638)/C3638/'Project Inputs and Calcs'!$E$11,0)</f>
        <v>0</v>
      </c>
    </row>
    <row r="3639" customFormat="false" ht="15" hidden="false" customHeight="false" outlineLevel="0" collapsed="false">
      <c r="A3639" s="0" t="n">
        <v>24</v>
      </c>
      <c r="B3639" s="0" t="n">
        <v>1700</v>
      </c>
      <c r="C3639" s="0" t="n">
        <v>0.040504</v>
      </c>
      <c r="D3639" s="0" t="s">
        <v>155</v>
      </c>
      <c r="E3639" s="0" t="n">
        <f aca="false">IFERROR((C3639-D3639)/C3639/'Project Inputs and Calcs'!$E$11,0)</f>
        <v>0</v>
      </c>
    </row>
    <row r="3640" customFormat="false" ht="15" hidden="false" customHeight="false" outlineLevel="0" collapsed="false">
      <c r="A3640" s="0" t="n">
        <v>24</v>
      </c>
      <c r="B3640" s="0" t="n">
        <v>1800</v>
      </c>
      <c r="C3640" s="0" t="n">
        <v>0.065111</v>
      </c>
      <c r="D3640" s="0" t="n">
        <v>0.009019</v>
      </c>
      <c r="E3640" s="0" t="n">
        <f aca="false">IFERROR((C3640-D3640)/C3640/'Project Inputs and Calcs'!$E$11,0)</f>
        <v>0.0287160899591979</v>
      </c>
    </row>
    <row r="3641" customFormat="false" ht="15" hidden="false" customHeight="false" outlineLevel="0" collapsed="false">
      <c r="A3641" s="0" t="n">
        <v>24</v>
      </c>
      <c r="B3641" s="0" t="n">
        <v>1900</v>
      </c>
      <c r="C3641" s="0" t="n">
        <v>0.095301</v>
      </c>
      <c r="D3641" s="0" t="n">
        <v>0.013462</v>
      </c>
      <c r="E3641" s="0" t="n">
        <f aca="false">IFERROR((C3641-D3641)/C3641/'Project Inputs and Calcs'!$E$11,0)</f>
        <v>0.0286247433570127</v>
      </c>
    </row>
    <row r="3642" customFormat="false" ht="15" hidden="false" customHeight="false" outlineLevel="0" collapsed="false">
      <c r="A3642" s="0" t="n">
        <v>24</v>
      </c>
      <c r="B3642" s="0" t="n">
        <v>2000</v>
      </c>
      <c r="C3642" s="0" t="n">
        <v>0.13097</v>
      </c>
      <c r="D3642" s="0" t="n">
        <v>0.018881</v>
      </c>
      <c r="E3642" s="0" t="n">
        <f aca="false">IFERROR((C3642-D3642)/C3642/'Project Inputs and Calcs'!$E$11,0)</f>
        <v>0.0285279071543102</v>
      </c>
    </row>
    <row r="3643" customFormat="false" ht="15" hidden="false" customHeight="false" outlineLevel="0" collapsed="false">
      <c r="A3643" s="0" t="n">
        <v>24</v>
      </c>
      <c r="B3643" s="0" t="n">
        <v>2100</v>
      </c>
      <c r="C3643" s="0" t="n">
        <v>0.172</v>
      </c>
      <c r="D3643" s="0" t="n">
        <v>0.025302</v>
      </c>
      <c r="E3643" s="0" t="n">
        <f aca="false">IFERROR((C3643-D3643)/C3643/'Project Inputs and Calcs'!$E$11,0)</f>
        <v>0.0284298449612403</v>
      </c>
    </row>
    <row r="3644" customFormat="false" ht="15" hidden="false" customHeight="false" outlineLevel="0" collapsed="false">
      <c r="A3644" s="0" t="n">
        <v>24</v>
      </c>
      <c r="B3644" s="0" t="n">
        <v>2200</v>
      </c>
      <c r="C3644" s="0" t="n">
        <v>0.21829</v>
      </c>
      <c r="D3644" s="0" t="n">
        <v>0.03276</v>
      </c>
      <c r="E3644" s="0" t="n">
        <f aca="false">IFERROR((C3644-D3644)/C3644/'Project Inputs and Calcs'!$E$11,0)</f>
        <v>0.0283308137492938</v>
      </c>
    </row>
    <row r="3645" customFormat="false" ht="15" hidden="false" customHeight="false" outlineLevel="0" collapsed="false">
      <c r="A3645" s="0" t="n">
        <v>24</v>
      </c>
      <c r="B3645" s="0" t="n">
        <v>2300</v>
      </c>
      <c r="C3645" s="0" t="n">
        <v>0.26973</v>
      </c>
      <c r="D3645" s="0" t="n">
        <v>0.041287</v>
      </c>
      <c r="E3645" s="0" t="n">
        <f aca="false">IFERROR((C3645-D3645)/C3645/'Project Inputs and Calcs'!$E$11,0)</f>
        <v>0.0282310705767496</v>
      </c>
    </row>
    <row r="3646" customFormat="false" ht="15" hidden="false" customHeight="false" outlineLevel="0" collapsed="false">
      <c r="A3646" s="0" t="n">
        <v>24</v>
      </c>
      <c r="B3646" s="0" t="n">
        <v>2400</v>
      </c>
      <c r="C3646" s="0" t="n">
        <v>0.32621</v>
      </c>
      <c r="D3646" s="0" t="n">
        <v>0.050925</v>
      </c>
      <c r="E3646" s="0" t="n">
        <f aca="false">IFERROR((C3646-D3646)/C3646/'Project Inputs and Calcs'!$E$11,0)</f>
        <v>0.0281296301973167</v>
      </c>
    </row>
    <row r="3647" customFormat="false" ht="15" hidden="false" customHeight="false" outlineLevel="0" collapsed="false">
      <c r="A3647" s="0" t="n">
        <v>24</v>
      </c>
      <c r="B3647" s="0" t="n">
        <v>2500</v>
      </c>
      <c r="C3647" s="0" t="n">
        <v>0.38763</v>
      </c>
      <c r="D3647" s="0" t="n">
        <v>0.061702</v>
      </c>
      <c r="E3647" s="0" t="n">
        <f aca="false">IFERROR((C3647-D3647)/C3647/'Project Inputs and Calcs'!$E$11,0)</f>
        <v>0.0280274144588052</v>
      </c>
    </row>
    <row r="3648" customFormat="false" ht="15" hidden="false" customHeight="false" outlineLevel="0" collapsed="false">
      <c r="A3648" s="0" t="n">
        <v>24</v>
      </c>
      <c r="B3648" s="0" t="n">
        <v>2600</v>
      </c>
      <c r="C3648" s="0" t="n">
        <v>0.4539</v>
      </c>
      <c r="D3648" s="0" t="n">
        <v>0.073647</v>
      </c>
      <c r="E3648" s="0" t="n">
        <f aca="false">IFERROR((C3648-D3648)/C3648/'Project Inputs and Calcs'!$E$11,0)</f>
        <v>0.0279248733201146</v>
      </c>
    </row>
    <row r="3649" customFormat="false" ht="15" hidden="false" customHeight="false" outlineLevel="0" collapsed="false">
      <c r="A3649" s="0" t="n">
        <v>24</v>
      </c>
      <c r="B3649" s="0" t="n">
        <v>2700</v>
      </c>
      <c r="C3649" s="0" t="n">
        <v>0.50952</v>
      </c>
      <c r="D3649" s="0" t="n">
        <v>0.093687</v>
      </c>
      <c r="E3649" s="0" t="n">
        <f aca="false">IFERROR((C3649-D3649)/C3649/'Project Inputs and Calcs'!$E$11,0)</f>
        <v>0.027204231433506</v>
      </c>
    </row>
    <row r="3650" customFormat="false" ht="15" hidden="false" customHeight="false" outlineLevel="0" collapsed="false">
      <c r="A3650" s="0" t="n">
        <v>24</v>
      </c>
      <c r="B3650" s="0" t="n">
        <v>2800</v>
      </c>
      <c r="C3650" s="0" t="n">
        <v>0.60059</v>
      </c>
      <c r="D3650" s="0" t="n">
        <v>0.10114</v>
      </c>
      <c r="E3650" s="0" t="n">
        <f aca="false">IFERROR((C3650-D3650)/C3650/'Project Inputs and Calcs'!$E$11,0)</f>
        <v>0.0277199642573691</v>
      </c>
    </row>
    <row r="3651" customFormat="false" ht="15" hidden="false" customHeight="false" outlineLevel="0" collapsed="false">
      <c r="A3651" s="0" t="n">
        <v>24</v>
      </c>
      <c r="B3651" s="0" t="n">
        <v>2900</v>
      </c>
      <c r="C3651" s="0" t="n">
        <v>0.6808</v>
      </c>
      <c r="D3651" s="0" t="n">
        <v>0.11675</v>
      </c>
      <c r="E3651" s="0" t="n">
        <f aca="false">IFERROR((C3651-D3651)/C3651/'Project Inputs and Calcs'!$E$11,0)</f>
        <v>0.0276170191931062</v>
      </c>
    </row>
    <row r="3652" customFormat="false" ht="15" hidden="false" customHeight="false" outlineLevel="0" collapsed="false">
      <c r="A3652" s="0" t="n">
        <v>24</v>
      </c>
      <c r="B3652" s="0" t="n">
        <v>3000</v>
      </c>
      <c r="C3652" s="0" t="n">
        <v>0.76551</v>
      </c>
      <c r="D3652" s="0" t="n">
        <v>0.13365</v>
      </c>
      <c r="E3652" s="0" t="n">
        <f aca="false">IFERROR((C3652-D3652)/C3652/'Project Inputs and Calcs'!$E$11,0)</f>
        <v>0.0275136836879989</v>
      </c>
    </row>
    <row r="3653" customFormat="false" ht="15" hidden="false" customHeight="false" outlineLevel="0" collapsed="false">
      <c r="A3653" s="0" t="n">
        <v>24</v>
      </c>
      <c r="B3653" s="0" t="n">
        <v>3100</v>
      </c>
      <c r="C3653" s="0" t="n">
        <v>0.85456</v>
      </c>
      <c r="D3653" s="0" t="n">
        <v>0.15185</v>
      </c>
      <c r="E3653" s="0" t="n">
        <f aca="false">IFERROR((C3653-D3653)/C3653/'Project Inputs and Calcs'!$E$11,0)</f>
        <v>0.0274102072021469</v>
      </c>
    </row>
    <row r="3654" customFormat="false" ht="15" hidden="false" customHeight="false" outlineLevel="0" collapsed="false">
      <c r="A3654" s="0" t="n">
        <v>24</v>
      </c>
      <c r="B3654" s="0" t="n">
        <v>3200</v>
      </c>
      <c r="C3654" s="0" t="n">
        <v>0.94795</v>
      </c>
      <c r="D3654" s="0" t="n">
        <v>0.17136</v>
      </c>
      <c r="E3654" s="0" t="n">
        <f aca="false">IFERROR((C3654-D3654)/C3654/'Project Inputs and Calcs'!$E$11,0)</f>
        <v>0.0273076990699228</v>
      </c>
    </row>
    <row r="3655" customFormat="false" ht="15" hidden="false" customHeight="false" outlineLevel="0" collapsed="false">
      <c r="A3655" s="0" t="n">
        <v>24</v>
      </c>
      <c r="B3655" s="0" t="n">
        <v>3300</v>
      </c>
      <c r="C3655" s="0" t="n">
        <v>1.0455</v>
      </c>
      <c r="D3655" s="0" t="n">
        <v>0.19224</v>
      </c>
      <c r="E3655" s="0" t="n">
        <f aca="false">IFERROR((C3655-D3655)/C3655/'Project Inputs and Calcs'!$E$11,0)</f>
        <v>0.0272042085126734</v>
      </c>
    </row>
    <row r="3656" customFormat="false" ht="15" hidden="false" customHeight="false" outlineLevel="0" collapsed="false">
      <c r="A3656" s="0" t="n">
        <v>24</v>
      </c>
      <c r="B3656" s="0" t="n">
        <v>3400</v>
      </c>
      <c r="C3656" s="0" t="n">
        <v>1.1472</v>
      </c>
      <c r="D3656" s="0" t="n">
        <v>0.2145</v>
      </c>
      <c r="E3656" s="0" t="n">
        <f aca="false">IFERROR((C3656-D3656)/C3656/'Project Inputs and Calcs'!$E$11,0)</f>
        <v>0.0271007670850767</v>
      </c>
    </row>
    <row r="3657" customFormat="false" ht="15" hidden="false" customHeight="false" outlineLevel="0" collapsed="false">
      <c r="A3657" s="0" t="n">
        <v>24</v>
      </c>
      <c r="B3657" s="0" t="n">
        <v>3500</v>
      </c>
      <c r="C3657" s="0" t="n">
        <v>1.2529</v>
      </c>
      <c r="D3657" s="0" t="n">
        <v>0.23815</v>
      </c>
      <c r="E3657" s="0" t="n">
        <f aca="false">IFERROR((C3657-D3657)/C3657/'Project Inputs and Calcs'!$E$11,0)</f>
        <v>0.0269973661106234</v>
      </c>
    </row>
    <row r="3658" customFormat="false" ht="15" hidden="false" customHeight="false" outlineLevel="0" collapsed="false">
      <c r="A3658" s="0" t="n">
        <v>24</v>
      </c>
      <c r="B3658" s="0" t="n">
        <v>3600</v>
      </c>
      <c r="C3658" s="0" t="n">
        <v>1.3626</v>
      </c>
      <c r="D3658" s="0" t="n">
        <v>0.26321</v>
      </c>
      <c r="E3658" s="0" t="n">
        <f aca="false">IFERROR((C3658-D3658)/C3658/'Project Inputs and Calcs'!$E$11,0)</f>
        <v>0.0268944175351045</v>
      </c>
    </row>
    <row r="3659" customFormat="false" ht="15" hidden="false" customHeight="false" outlineLevel="0" collapsed="false">
      <c r="A3659" s="0" t="n">
        <v>24</v>
      </c>
      <c r="B3659" s="0" t="n">
        <v>3700</v>
      </c>
      <c r="C3659" s="0" t="n">
        <v>1.4761</v>
      </c>
      <c r="D3659" s="0" t="n">
        <v>0.28972</v>
      </c>
      <c r="E3659" s="0" t="n">
        <f aca="false">IFERROR((C3659-D3659)/C3659/'Project Inputs and Calcs'!$E$11,0)</f>
        <v>0.026790867827383</v>
      </c>
    </row>
    <row r="3660" customFormat="false" ht="15" hidden="false" customHeight="false" outlineLevel="0" collapsed="false">
      <c r="A3660" s="0" t="n">
        <v>24</v>
      </c>
      <c r="B3660" s="0" t="n">
        <v>3800</v>
      </c>
      <c r="C3660" s="0" t="n">
        <v>1.5935</v>
      </c>
      <c r="D3660" s="0" t="n">
        <v>0.31768</v>
      </c>
      <c r="E3660" s="0" t="n">
        <f aca="false">IFERROR((C3660-D3660)/C3660/'Project Inputs and Calcs'!$E$11,0)</f>
        <v>0.0266880033469302</v>
      </c>
    </row>
    <row r="3661" customFormat="false" ht="15" hidden="false" customHeight="false" outlineLevel="0" collapsed="false">
      <c r="A3661" s="0" t="n">
        <v>24</v>
      </c>
      <c r="B3661" s="0" t="n">
        <v>3900</v>
      </c>
      <c r="C3661" s="0" t="n">
        <v>1.7145</v>
      </c>
      <c r="D3661" s="0" t="n">
        <v>0.34712</v>
      </c>
      <c r="E3661" s="0" t="n">
        <f aca="false">IFERROR((C3661-D3661)/C3661/'Project Inputs and Calcs'!$E$11,0)</f>
        <v>0.0265846213667736</v>
      </c>
    </row>
    <row r="3662" customFormat="false" ht="15" hidden="false" customHeight="false" outlineLevel="0" collapsed="false">
      <c r="A3662" s="0" t="n">
        <v>24</v>
      </c>
      <c r="B3662" s="0" t="n">
        <v>4000</v>
      </c>
      <c r="C3662" s="0" t="n">
        <v>1.8393</v>
      </c>
      <c r="D3662" s="0" t="n">
        <v>0.37803</v>
      </c>
      <c r="E3662" s="0" t="n">
        <f aca="false">IFERROR((C3662-D3662)/C3662/'Project Inputs and Calcs'!$E$11,0)</f>
        <v>0.0264823574185832</v>
      </c>
    </row>
    <row r="3663" customFormat="false" ht="15" hidden="false" customHeight="false" outlineLevel="0" collapsed="false">
      <c r="A3663" s="0" t="n">
        <v>24</v>
      </c>
      <c r="B3663" s="0" t="n">
        <v>4100</v>
      </c>
      <c r="C3663" s="0" t="n">
        <v>1.9675</v>
      </c>
      <c r="D3663" s="0" t="n">
        <v>0.41047</v>
      </c>
      <c r="E3663" s="0" t="n">
        <f aca="false">IFERROR((C3663-D3663)/C3663/'Project Inputs and Calcs'!$E$11,0)</f>
        <v>0.0263791613722999</v>
      </c>
    </row>
    <row r="3664" customFormat="false" ht="15" hidden="false" customHeight="false" outlineLevel="0" collapsed="false">
      <c r="A3664" s="0" t="n">
        <v>24</v>
      </c>
      <c r="B3664" s="0" t="n">
        <v>4200</v>
      </c>
      <c r="C3664" s="0" t="n">
        <v>2.0994</v>
      </c>
      <c r="D3664" s="0" t="n">
        <v>0.44443</v>
      </c>
      <c r="E3664" s="0" t="n">
        <f aca="false">IFERROR((C3664-D3664)/C3664/'Project Inputs and Calcs'!$E$11,0)</f>
        <v>0.0262768727572957</v>
      </c>
    </row>
    <row r="3665" customFormat="false" ht="15" hidden="false" customHeight="false" outlineLevel="0" collapsed="false">
      <c r="A3665" s="0" t="n">
        <v>24</v>
      </c>
      <c r="B3665" s="0" t="n">
        <v>4300</v>
      </c>
      <c r="C3665" s="0" t="n">
        <v>2.2346</v>
      </c>
      <c r="D3665" s="0" t="n">
        <v>0.47993</v>
      </c>
      <c r="E3665" s="0" t="n">
        <f aca="false">IFERROR((C3665-D3665)/C3665/'Project Inputs and Calcs'!$E$11,0)</f>
        <v>0.0261742593752797</v>
      </c>
    </row>
    <row r="3666" customFormat="false" ht="15" hidden="false" customHeight="false" outlineLevel="0" collapsed="false">
      <c r="A3666" s="0" t="n">
        <v>24</v>
      </c>
      <c r="B3666" s="0" t="n">
        <v>4400</v>
      </c>
      <c r="C3666" s="0" t="n">
        <v>2.3732</v>
      </c>
      <c r="D3666" s="0" t="n">
        <v>0.51698</v>
      </c>
      <c r="E3666" s="0" t="n">
        <f aca="false">IFERROR((C3666-D3666)/C3666/'Project Inputs and Calcs'!$E$11,0)</f>
        <v>0.0260719703354121</v>
      </c>
    </row>
    <row r="3667" customFormat="false" ht="15" hidden="false" customHeight="false" outlineLevel="0" collapsed="false">
      <c r="A3667" s="0" t="n">
        <v>24</v>
      </c>
      <c r="B3667" s="0" t="n">
        <v>4500</v>
      </c>
      <c r="C3667" s="0" t="n">
        <v>2.515</v>
      </c>
      <c r="D3667" s="0" t="n">
        <v>0.55561</v>
      </c>
      <c r="E3667" s="0" t="n">
        <f aca="false">IFERROR((C3667-D3667)/C3667/'Project Inputs and Calcs'!$E$11,0)</f>
        <v>0.0259693836978131</v>
      </c>
    </row>
    <row r="3668" customFormat="false" ht="15" hidden="false" customHeight="false" outlineLevel="0" collapsed="false">
      <c r="A3668" s="0" t="n">
        <v>24</v>
      </c>
      <c r="B3668" s="0" t="n">
        <v>4600</v>
      </c>
      <c r="C3668" s="0" t="n">
        <v>2.6602</v>
      </c>
      <c r="D3668" s="0" t="n">
        <v>0.59581</v>
      </c>
      <c r="E3668" s="0" t="n">
        <f aca="false">IFERROR((C3668-D3668)/C3668/'Project Inputs and Calcs'!$E$11,0)</f>
        <v>0.0258676039395534</v>
      </c>
    </row>
    <row r="3669" customFormat="false" ht="15" hidden="false" customHeight="false" outlineLevel="0" collapsed="false">
      <c r="A3669" s="0" t="n">
        <v>24</v>
      </c>
      <c r="B3669" s="0" t="n">
        <v>4700</v>
      </c>
      <c r="C3669" s="0" t="n">
        <v>2.8084</v>
      </c>
      <c r="D3669" s="0" t="n">
        <v>0.6376</v>
      </c>
      <c r="E3669" s="0" t="n">
        <f aca="false">IFERROR((C3669-D3669)/C3669/'Project Inputs and Calcs'!$E$11,0)</f>
        <v>0.0257655604614727</v>
      </c>
    </row>
    <row r="3670" customFormat="false" ht="15" hidden="false" customHeight="false" outlineLevel="0" collapsed="false">
      <c r="A3670" s="0" t="n">
        <v>24</v>
      </c>
      <c r="B3670" s="0" t="n">
        <v>4800</v>
      </c>
      <c r="C3670" s="0" t="n">
        <v>2.9598</v>
      </c>
      <c r="D3670" s="0" t="n">
        <v>0.68097</v>
      </c>
      <c r="E3670" s="0" t="n">
        <f aca="false">IFERROR((C3670-D3670)/C3670/'Project Inputs and Calcs'!$E$11,0)</f>
        <v>0.0256642340698696</v>
      </c>
    </row>
    <row r="3671" customFormat="false" ht="15" hidden="false" customHeight="false" outlineLevel="0" collapsed="false">
      <c r="A3671" s="0" t="n">
        <v>24</v>
      </c>
      <c r="B3671" s="0" t="n">
        <v>4900</v>
      </c>
      <c r="C3671" s="0" t="n">
        <v>3.1142</v>
      </c>
      <c r="D3671" s="0" t="n">
        <v>0.72599</v>
      </c>
      <c r="E3671" s="0" t="n">
        <f aca="false">IFERROR((C3671-D3671)/C3671/'Project Inputs and Calcs'!$E$11,0)</f>
        <v>0.0255625842913108</v>
      </c>
    </row>
    <row r="3672" customFormat="false" ht="15" hidden="false" customHeight="false" outlineLevel="0" collapsed="false">
      <c r="A3672" s="0" t="n">
        <v>24</v>
      </c>
      <c r="B3672" s="0" t="n">
        <v>5000</v>
      </c>
      <c r="C3672" s="0" t="n">
        <v>3.2716</v>
      </c>
      <c r="D3672" s="0" t="n">
        <v>0.7726</v>
      </c>
      <c r="E3672" s="0" t="n">
        <f aca="false">IFERROR((C3672-D3672)/C3672/'Project Inputs and Calcs'!$E$11,0)</f>
        <v>0.0254615478664873</v>
      </c>
    </row>
    <row r="3673" customFormat="false" ht="15" hidden="false" customHeight="false" outlineLevel="0" collapsed="false">
      <c r="A3673" s="0" t="n">
        <v>24</v>
      </c>
      <c r="B3673" s="0" t="n">
        <v>5100</v>
      </c>
      <c r="C3673" s="0" t="n">
        <v>3.4319</v>
      </c>
      <c r="D3673" s="0" t="n">
        <v>0.82084</v>
      </c>
      <c r="E3673" s="0" t="n">
        <f aca="false">IFERROR((C3673-D3673)/C3673/'Project Inputs and Calcs'!$E$11,0)</f>
        <v>0.0253606845576309</v>
      </c>
    </row>
    <row r="3674" customFormat="false" ht="15" hidden="false" customHeight="false" outlineLevel="0" collapsed="false">
      <c r="A3674" s="0" t="n">
        <v>24</v>
      </c>
      <c r="B3674" s="0" t="n">
        <v>5200</v>
      </c>
      <c r="C3674" s="0" t="n">
        <v>3.595</v>
      </c>
      <c r="D3674" s="0" t="n">
        <v>0.87073</v>
      </c>
      <c r="E3674" s="0" t="n">
        <f aca="false">IFERROR((C3674-D3674)/C3674/'Project Inputs and Calcs'!$E$11,0)</f>
        <v>0.0252598052851182</v>
      </c>
    </row>
    <row r="3675" customFormat="false" ht="15" hidden="false" customHeight="false" outlineLevel="0" collapsed="false">
      <c r="A3675" s="0" t="n">
        <v>24</v>
      </c>
      <c r="B3675" s="0" t="n">
        <v>5300</v>
      </c>
      <c r="C3675" s="0" t="n">
        <v>3.7609</v>
      </c>
      <c r="D3675" s="0" t="n">
        <v>0.92229</v>
      </c>
      <c r="E3675" s="0" t="n">
        <f aca="false">IFERROR((C3675-D3675)/C3675/'Project Inputs and Calcs'!$E$11,0)</f>
        <v>0.0251589601779716</v>
      </c>
    </row>
    <row r="3676" customFormat="false" ht="15" hidden="false" customHeight="false" outlineLevel="0" collapsed="false">
      <c r="A3676" s="0" t="n">
        <v>24</v>
      </c>
      <c r="B3676" s="0" t="n">
        <v>5400</v>
      </c>
      <c r="C3676" s="0" t="n">
        <v>3.9296</v>
      </c>
      <c r="D3676" s="0" t="n">
        <v>0.97548</v>
      </c>
      <c r="E3676" s="0" t="n">
        <f aca="false">IFERROR((C3676-D3676)/C3676/'Project Inputs and Calcs'!$E$11,0)</f>
        <v>0.0250586997828447</v>
      </c>
    </row>
    <row r="3677" customFormat="false" ht="15" hidden="false" customHeight="false" outlineLevel="0" collapsed="false">
      <c r="A3677" s="0" t="n">
        <v>24</v>
      </c>
      <c r="B3677" s="0" t="n">
        <v>5500</v>
      </c>
      <c r="C3677" s="0" t="n">
        <v>4.1009</v>
      </c>
      <c r="D3677" s="0" t="n">
        <v>1.0303</v>
      </c>
      <c r="E3677" s="0" t="n">
        <f aca="false">IFERROR((C3677-D3677)/C3677/'Project Inputs and Calcs'!$E$11,0)</f>
        <v>0.0249587488925195</v>
      </c>
    </row>
    <row r="3678" customFormat="false" ht="15" hidden="false" customHeight="false" outlineLevel="0" collapsed="false">
      <c r="A3678" s="0" t="n">
        <v>24</v>
      </c>
      <c r="B3678" s="0" t="n">
        <v>5600</v>
      </c>
      <c r="C3678" s="0" t="n">
        <v>4.2748</v>
      </c>
      <c r="D3678" s="0" t="n">
        <v>1.0868</v>
      </c>
      <c r="E3678" s="0" t="n">
        <f aca="false">IFERROR((C3678-D3678)/C3678/'Project Inputs and Calcs'!$E$11,0)</f>
        <v>0.0248588627928012</v>
      </c>
    </row>
    <row r="3679" customFormat="false" ht="15" hidden="false" customHeight="false" outlineLevel="0" collapsed="false">
      <c r="A3679" s="0" t="n">
        <v>24</v>
      </c>
      <c r="B3679" s="0" t="n">
        <v>5700</v>
      </c>
      <c r="C3679" s="0" t="n">
        <v>4.4513</v>
      </c>
      <c r="D3679" s="0" t="n">
        <v>1.145</v>
      </c>
      <c r="E3679" s="0" t="n">
        <f aca="false">IFERROR((C3679-D3679)/C3679/'Project Inputs and Calcs'!$E$11,0)</f>
        <v>0.0247590591512592</v>
      </c>
    </row>
    <row r="3680" customFormat="false" ht="15" hidden="false" customHeight="false" outlineLevel="0" collapsed="false">
      <c r="A3680" s="0" t="n">
        <v>24</v>
      </c>
      <c r="B3680" s="0" t="n">
        <v>5800</v>
      </c>
      <c r="C3680" s="0" t="n">
        <v>4.6303</v>
      </c>
      <c r="D3680" s="0" t="n">
        <v>1.2049</v>
      </c>
      <c r="E3680" s="0" t="n">
        <f aca="false">IFERROR((C3680-D3680)/C3680/'Project Inputs and Calcs'!$E$11,0)</f>
        <v>0.0246593093320087</v>
      </c>
    </row>
    <row r="3681" customFormat="false" ht="15" hidden="false" customHeight="false" outlineLevel="0" collapsed="false">
      <c r="A3681" s="0" t="n">
        <v>24</v>
      </c>
      <c r="B3681" s="0" t="n">
        <v>5900</v>
      </c>
      <c r="C3681" s="0" t="n">
        <v>4.8118</v>
      </c>
      <c r="D3681" s="0" t="n">
        <v>1.2664</v>
      </c>
      <c r="E3681" s="0" t="n">
        <f aca="false">IFERROR((C3681-D3681)/C3681/'Project Inputs and Calcs'!$E$11,0)</f>
        <v>0.0245604555467808</v>
      </c>
    </row>
    <row r="3682" customFormat="false" ht="15" hidden="false" customHeight="false" outlineLevel="0" collapsed="false">
      <c r="A3682" s="0" t="n">
        <v>24</v>
      </c>
      <c r="B3682" s="0" t="n">
        <v>6000</v>
      </c>
      <c r="C3682" s="0" t="n">
        <v>4.9956</v>
      </c>
      <c r="D3682" s="0" t="n">
        <v>1.3296</v>
      </c>
      <c r="E3682" s="0" t="n">
        <f aca="false">IFERROR((C3682-D3682)/C3682/'Project Inputs and Calcs'!$E$11,0)</f>
        <v>0.0244615261430058</v>
      </c>
    </row>
    <row r="3683" customFormat="false" ht="15" hidden="false" customHeight="false" outlineLevel="0" collapsed="false">
      <c r="A3683" s="0" t="n">
        <v>24</v>
      </c>
      <c r="B3683" s="0" t="n">
        <v>6100</v>
      </c>
      <c r="C3683" s="0" t="n">
        <v>5.1817</v>
      </c>
      <c r="D3683" s="0" t="n">
        <v>1.3946</v>
      </c>
      <c r="E3683" s="0" t="n">
        <f aca="false">IFERROR((C3683-D3683)/C3683/'Project Inputs and Calcs'!$E$11,0)</f>
        <v>0.0243620176132672</v>
      </c>
    </row>
    <row r="3684" customFormat="false" ht="15" hidden="false" customHeight="false" outlineLevel="0" collapsed="false">
      <c r="A3684" s="0" t="n">
        <v>24</v>
      </c>
      <c r="B3684" s="0" t="n">
        <v>6200</v>
      </c>
      <c r="C3684" s="0" t="n">
        <v>5.3702</v>
      </c>
      <c r="D3684" s="0" t="n">
        <v>1.4545</v>
      </c>
      <c r="E3684" s="0" t="n">
        <f aca="false">IFERROR((C3684-D3684)/C3684/'Project Inputs and Calcs'!$E$11,0)</f>
        <v>0.024305115886435</v>
      </c>
    </row>
    <row r="3685" customFormat="false" ht="15" hidden="false" customHeight="false" outlineLevel="0" collapsed="false">
      <c r="A3685" s="0" t="n">
        <v>24</v>
      </c>
      <c r="B3685" s="0" t="n">
        <v>6300</v>
      </c>
      <c r="C3685" s="0" t="n">
        <v>5.5609</v>
      </c>
      <c r="D3685" s="0" t="n">
        <v>1.5295</v>
      </c>
      <c r="E3685" s="0" t="n">
        <f aca="false">IFERROR((C3685-D3685)/C3685/'Project Inputs and Calcs'!$E$11,0)</f>
        <v>0.024165153122696</v>
      </c>
    </row>
    <row r="3686" customFormat="false" ht="15" hidden="false" customHeight="false" outlineLevel="0" collapsed="false">
      <c r="A3686" s="0" t="n">
        <v>24</v>
      </c>
      <c r="B3686" s="0" t="n">
        <v>6400</v>
      </c>
      <c r="C3686" s="0" t="n">
        <v>5.7538</v>
      </c>
      <c r="D3686" s="0" t="n">
        <v>1.5995</v>
      </c>
      <c r="E3686" s="0" t="n">
        <f aca="false">IFERROR((C3686-D3686)/C3686/'Project Inputs and Calcs'!$E$11,0)</f>
        <v>0.0240669934072555</v>
      </c>
    </row>
    <row r="3687" customFormat="false" ht="15" hidden="false" customHeight="false" outlineLevel="0" collapsed="false">
      <c r="A3687" s="0" t="n">
        <v>24</v>
      </c>
      <c r="B3687" s="0" t="n">
        <v>6500</v>
      </c>
      <c r="C3687" s="0" t="n">
        <v>5.9488</v>
      </c>
      <c r="D3687" s="0" t="n">
        <v>1.6711</v>
      </c>
      <c r="E3687" s="0" t="n">
        <f aca="false">IFERROR((C3687-D3687)/C3687/'Project Inputs and Calcs'!$E$11,0)</f>
        <v>0.0239695400753093</v>
      </c>
    </row>
    <row r="3688" customFormat="false" ht="15" hidden="false" customHeight="false" outlineLevel="0" collapsed="false">
      <c r="A3688" s="0" t="n">
        <v>24</v>
      </c>
      <c r="B3688" s="0" t="n">
        <v>6600</v>
      </c>
      <c r="C3688" s="0" t="n">
        <v>6.1459</v>
      </c>
      <c r="D3688" s="0" t="n">
        <v>1.7445</v>
      </c>
      <c r="E3688" s="0" t="n">
        <f aca="false">IFERROR((C3688-D3688)/C3688/'Project Inputs and Calcs'!$E$11,0)</f>
        <v>0.0238717410523005</v>
      </c>
    </row>
    <row r="3689" customFormat="false" ht="15" hidden="false" customHeight="false" outlineLevel="0" collapsed="false">
      <c r="A3689" s="0" t="n">
        <v>24</v>
      </c>
      <c r="B3689" s="0" t="n">
        <v>6700</v>
      </c>
      <c r="C3689" s="0" t="n">
        <v>6.345</v>
      </c>
      <c r="D3689" s="0" t="n">
        <v>1.8196</v>
      </c>
      <c r="E3689" s="0" t="n">
        <f aca="false">IFERROR((C3689-D3689)/C3689/'Project Inputs and Calcs'!$E$11,0)</f>
        <v>0.0237741003414762</v>
      </c>
    </row>
    <row r="3690" customFormat="false" ht="15" hidden="false" customHeight="false" outlineLevel="0" collapsed="false">
      <c r="A3690" s="0" t="n">
        <v>24</v>
      </c>
      <c r="B3690" s="0" t="n">
        <v>6800</v>
      </c>
      <c r="C3690" s="0" t="n">
        <v>6.5462</v>
      </c>
      <c r="D3690" s="0" t="n">
        <v>1.8964</v>
      </c>
      <c r="E3690" s="0" t="n">
        <f aca="false">IFERROR((C3690-D3690)/C3690/'Project Inputs and Calcs'!$E$11,0)</f>
        <v>0.0236768405079792</v>
      </c>
    </row>
    <row r="3691" customFormat="false" ht="15" hidden="false" customHeight="false" outlineLevel="0" collapsed="false">
      <c r="A3691" s="0" t="n">
        <v>24</v>
      </c>
      <c r="B3691" s="0" t="n">
        <v>6900</v>
      </c>
      <c r="C3691" s="0" t="n">
        <v>6.7492</v>
      </c>
      <c r="D3691" s="0" t="n">
        <v>1.9749</v>
      </c>
      <c r="E3691" s="0" t="n">
        <f aca="false">IFERROR((C3691-D3691)/C3691/'Project Inputs and Calcs'!$E$11,0)</f>
        <v>0.0235795847409076</v>
      </c>
    </row>
    <row r="3692" customFormat="false" ht="15" hidden="false" customHeight="false" outlineLevel="0" collapsed="false">
      <c r="A3692" s="0" t="n">
        <v>24</v>
      </c>
      <c r="B3692" s="0" t="n">
        <v>7000</v>
      </c>
      <c r="C3692" s="0" t="n">
        <v>6.9541</v>
      </c>
      <c r="D3692" s="0" t="n">
        <v>2.0551</v>
      </c>
      <c r="E3692" s="0" t="n">
        <f aca="false">IFERROR((C3692-D3692)/C3692/'Project Inputs and Calcs'!$E$11,0)</f>
        <v>0.0234825498626709</v>
      </c>
    </row>
    <row r="3693" customFormat="false" ht="15" hidden="false" customHeight="false" outlineLevel="0" collapsed="false">
      <c r="A3693" s="0" t="n">
        <v>24</v>
      </c>
      <c r="B3693" s="0" t="n">
        <v>7100</v>
      </c>
      <c r="C3693" s="0" t="n">
        <v>7.1609</v>
      </c>
      <c r="D3693" s="0" t="n">
        <v>2.137</v>
      </c>
      <c r="E3693" s="0" t="n">
        <f aca="false">IFERROR((C3693-D3693)/C3693/'Project Inputs and Calcs'!$E$11,0)</f>
        <v>0.0233857941506421</v>
      </c>
    </row>
    <row r="3694" customFormat="false" ht="15" hidden="false" customHeight="false" outlineLevel="0" collapsed="false">
      <c r="A3694" s="0" t="n">
        <v>24</v>
      </c>
      <c r="B3694" s="0" t="n">
        <v>7200</v>
      </c>
      <c r="C3694" s="0" t="n">
        <v>7.3694</v>
      </c>
      <c r="D3694" s="0" t="n">
        <v>2.2206</v>
      </c>
      <c r="E3694" s="0" t="n">
        <f aca="false">IFERROR((C3694-D3694)/C3694/'Project Inputs and Calcs'!$E$11,0)</f>
        <v>0.0232890963533892</v>
      </c>
    </row>
    <row r="3695" customFormat="false" ht="15" hidden="false" customHeight="false" outlineLevel="0" collapsed="false">
      <c r="A3695" s="0" t="n">
        <v>24</v>
      </c>
      <c r="B3695" s="0" t="n">
        <v>7300</v>
      </c>
      <c r="C3695" s="0" t="n">
        <v>7.5797</v>
      </c>
      <c r="D3695" s="0" t="n">
        <v>2.3059</v>
      </c>
      <c r="E3695" s="0" t="n">
        <f aca="false">IFERROR((C3695-D3695)/C3695/'Project Inputs and Calcs'!$E$11,0)</f>
        <v>0.0231926505446566</v>
      </c>
    </row>
    <row r="3696" customFormat="false" ht="15" hidden="false" customHeight="false" outlineLevel="0" collapsed="false">
      <c r="A3696" s="0" t="n">
        <v>24</v>
      </c>
      <c r="B3696" s="0" t="n">
        <v>7400</v>
      </c>
      <c r="C3696" s="0" t="n">
        <v>7.7916</v>
      </c>
      <c r="D3696" s="0" t="n">
        <v>2.3928</v>
      </c>
      <c r="E3696" s="0" t="n">
        <f aca="false">IFERROR((C3696-D3696)/C3696/'Project Inputs and Calcs'!$E$11,0)</f>
        <v>0.0230966682067868</v>
      </c>
    </row>
    <row r="3697" customFormat="false" ht="15" hidden="false" customHeight="false" outlineLevel="0" collapsed="false">
      <c r="A3697" s="0" t="n">
        <v>24</v>
      </c>
      <c r="B3697" s="0" t="n">
        <v>7500</v>
      </c>
      <c r="C3697" s="0" t="n">
        <v>8.0052</v>
      </c>
      <c r="D3697" s="0" t="n">
        <v>2.4719</v>
      </c>
      <c r="E3697" s="0" t="n">
        <f aca="false">IFERROR((C3697-D3697)/C3697/'Project Inputs and Calcs'!$E$11,0)</f>
        <v>0.0230404403804194</v>
      </c>
    </row>
    <row r="3698" customFormat="false" ht="15" hidden="false" customHeight="false" outlineLevel="0" collapsed="false">
      <c r="A3698" s="0" t="n">
        <v>24</v>
      </c>
      <c r="B3698" s="0" t="n">
        <v>7600</v>
      </c>
      <c r="C3698" s="0" t="n">
        <v>8.2204</v>
      </c>
      <c r="D3698" s="0" t="n">
        <v>2.5719</v>
      </c>
      <c r="E3698" s="0" t="n">
        <f aca="false">IFERROR((C3698-D3698)/C3698/'Project Inputs and Calcs'!$E$11,0)</f>
        <v>0.0229044004346909</v>
      </c>
    </row>
    <row r="3699" customFormat="false" ht="15" hidden="false" customHeight="false" outlineLevel="0" collapsed="false">
      <c r="A3699" s="0" t="n">
        <v>24</v>
      </c>
      <c r="B3699" s="0" t="n">
        <v>7700</v>
      </c>
      <c r="C3699" s="0" t="n">
        <v>8.4372</v>
      </c>
      <c r="D3699" s="0" t="n">
        <v>2.664</v>
      </c>
      <c r="E3699" s="0" t="n">
        <f aca="false">IFERROR((C3699-D3699)/C3699/'Project Inputs and Calcs'!$E$11,0)</f>
        <v>0.0228085146731143</v>
      </c>
    </row>
    <row r="3700" customFormat="false" ht="15" hidden="false" customHeight="false" outlineLevel="0" collapsed="false">
      <c r="A3700" s="0" t="n">
        <v>24</v>
      </c>
      <c r="B3700" s="0" t="n">
        <v>7800</v>
      </c>
      <c r="C3700" s="0" t="n">
        <v>8.6554</v>
      </c>
      <c r="D3700" s="0" t="n">
        <v>2.7577</v>
      </c>
      <c r="E3700" s="0" t="n">
        <f aca="false">IFERROR((C3700-D3700)/C3700/'Project Inputs and Calcs'!$E$11,0)</f>
        <v>0.022712988423412</v>
      </c>
    </row>
    <row r="3701" customFormat="false" ht="15" hidden="false" customHeight="false" outlineLevel="0" collapsed="false">
      <c r="A3701" s="0" t="n">
        <v>24</v>
      </c>
      <c r="B3701" s="0" t="n">
        <v>7900</v>
      </c>
      <c r="C3701" s="0" t="n">
        <v>8.8751</v>
      </c>
      <c r="D3701" s="0" t="n">
        <v>2.8532</v>
      </c>
      <c r="E3701" s="0" t="n">
        <f aca="false">IFERROR((C3701-D3701)/C3701/'Project Inputs and Calcs'!$E$11,0)</f>
        <v>0.0226172099469302</v>
      </c>
    </row>
    <row r="3702" customFormat="false" ht="15" hidden="false" customHeight="false" outlineLevel="0" collapsed="false">
      <c r="A3702" s="0" t="n">
        <v>24</v>
      </c>
      <c r="B3702" s="0" t="n">
        <v>8000</v>
      </c>
      <c r="C3702" s="0" t="n">
        <v>9.0962</v>
      </c>
      <c r="D3702" s="0" t="n">
        <v>2.9503</v>
      </c>
      <c r="E3702" s="0" t="n">
        <f aca="false">IFERROR((C3702-D3702)/C3702/'Project Inputs and Calcs'!$E$11,0)</f>
        <v>0.0225218589447608</v>
      </c>
    </row>
    <row r="3703" customFormat="false" ht="15" hidden="false" customHeight="false" outlineLevel="0" collapsed="false">
      <c r="A3703" s="0" t="n">
        <v>24</v>
      </c>
      <c r="B3703" s="0" t="n">
        <v>8100</v>
      </c>
      <c r="C3703" s="0" t="n">
        <v>9.3187</v>
      </c>
      <c r="D3703" s="0" t="n">
        <v>3.0491</v>
      </c>
      <c r="E3703" s="0" t="n">
        <f aca="false">IFERROR((C3703-D3703)/C3703/'Project Inputs and Calcs'!$E$11,0)</f>
        <v>0.0224265902611595</v>
      </c>
    </row>
    <row r="3704" customFormat="false" ht="15" hidden="false" customHeight="false" outlineLevel="0" collapsed="false">
      <c r="A3704" s="0" t="n">
        <v>24</v>
      </c>
      <c r="B3704" s="0" t="n">
        <v>8200</v>
      </c>
      <c r="C3704" s="0" t="n">
        <v>9.5424</v>
      </c>
      <c r="D3704" s="0" t="n">
        <v>3.1496</v>
      </c>
      <c r="E3704" s="0" t="n">
        <f aca="false">IFERROR((C3704-D3704)/C3704/'Project Inputs and Calcs'!$E$11,0)</f>
        <v>0.0223312094790968</v>
      </c>
    </row>
    <row r="3705" customFormat="false" ht="15" hidden="false" customHeight="false" outlineLevel="0" collapsed="false">
      <c r="A3705" s="0" t="n">
        <v>24</v>
      </c>
      <c r="B3705" s="0" t="n">
        <v>8300</v>
      </c>
      <c r="C3705" s="0" t="n">
        <v>9.7675</v>
      </c>
      <c r="D3705" s="0" t="n">
        <v>3.2518</v>
      </c>
      <c r="E3705" s="0" t="n">
        <f aca="false">IFERROR((C3705-D3705)/C3705/'Project Inputs and Calcs'!$E$11,0)</f>
        <v>0.0222359866905554</v>
      </c>
    </row>
    <row r="3706" customFormat="false" ht="15" hidden="false" customHeight="false" outlineLevel="0" collapsed="false">
      <c r="A3706" s="0" t="n">
        <v>24</v>
      </c>
      <c r="B3706" s="0" t="n">
        <v>8400</v>
      </c>
      <c r="C3706" s="0" t="n">
        <v>9.9937</v>
      </c>
      <c r="D3706" s="0" t="n">
        <v>3.3557</v>
      </c>
      <c r="E3706" s="0" t="n">
        <f aca="false">IFERROR((C3706-D3706)/C3706/'Project Inputs and Calcs'!$E$11,0)</f>
        <v>0.0221406152542769</v>
      </c>
    </row>
    <row r="3707" customFormat="false" ht="15" hidden="false" customHeight="false" outlineLevel="0" collapsed="false">
      <c r="A3707" s="0" t="n">
        <v>24</v>
      </c>
      <c r="B3707" s="0" t="n">
        <v>8500</v>
      </c>
      <c r="C3707" s="0" t="n">
        <v>10.221</v>
      </c>
      <c r="D3707" s="0" t="n">
        <v>3.4612</v>
      </c>
      <c r="E3707" s="0" t="n">
        <f aca="false">IFERROR((C3707-D3707)/C3707/'Project Inputs and Calcs'!$E$11,0)</f>
        <v>0.022045461957408</v>
      </c>
    </row>
    <row r="3708" customFormat="false" ht="15" hidden="false" customHeight="false" outlineLevel="0" collapsed="false">
      <c r="A3708" s="0" t="n">
        <v>24</v>
      </c>
      <c r="B3708" s="0" t="n">
        <v>8600</v>
      </c>
      <c r="C3708" s="0" t="n">
        <v>10.45</v>
      </c>
      <c r="D3708" s="0" t="n">
        <v>3.5684</v>
      </c>
      <c r="E3708" s="0" t="n">
        <f aca="false">IFERROR((C3708-D3708)/C3708/'Project Inputs and Calcs'!$E$11,0)</f>
        <v>0.0219508771929825</v>
      </c>
    </row>
    <row r="3709" customFormat="false" ht="15" hidden="false" customHeight="false" outlineLevel="0" collapsed="false">
      <c r="A3709" s="0" t="n">
        <v>24</v>
      </c>
      <c r="B3709" s="0" t="n">
        <v>8700</v>
      </c>
      <c r="C3709" s="0" t="n">
        <v>10.679</v>
      </c>
      <c r="D3709" s="0" t="n">
        <v>3.6773</v>
      </c>
      <c r="E3709" s="0" t="n">
        <f aca="false">IFERROR((C3709-D3709)/C3709/'Project Inputs and Calcs'!$E$11,0)</f>
        <v>0.0218550426069857</v>
      </c>
    </row>
    <row r="3710" customFormat="false" ht="15" hidden="false" customHeight="false" outlineLevel="0" collapsed="false">
      <c r="A3710" s="0" t="n">
        <v>24</v>
      </c>
      <c r="B3710" s="0" t="n">
        <v>8800</v>
      </c>
      <c r="C3710" s="0" t="n">
        <v>10.91</v>
      </c>
      <c r="D3710" s="0" t="n">
        <v>3.7878</v>
      </c>
      <c r="E3710" s="0" t="n">
        <f aca="false">IFERROR((C3710-D3710)/C3710/'Project Inputs and Calcs'!$E$11,0)</f>
        <v>0.021760464405744</v>
      </c>
    </row>
    <row r="3711" customFormat="false" ht="15" hidden="false" customHeight="false" outlineLevel="0" collapsed="false">
      <c r="A3711" s="0" t="n">
        <v>24</v>
      </c>
      <c r="B3711" s="0" t="n">
        <v>8900</v>
      </c>
      <c r="C3711" s="0" t="n">
        <v>11.142</v>
      </c>
      <c r="D3711" s="0" t="n">
        <v>3.9</v>
      </c>
      <c r="E3711" s="0" t="n">
        <f aca="false">IFERROR((C3711-D3711)/C3711/'Project Inputs and Calcs'!$E$11,0)</f>
        <v>0.0216657691617304</v>
      </c>
    </row>
    <row r="3712" customFormat="false" ht="15" hidden="false" customHeight="false" outlineLevel="0" collapsed="false">
      <c r="A3712" s="0" t="n">
        <v>24</v>
      </c>
      <c r="B3712" s="0" t="n">
        <v>9000</v>
      </c>
      <c r="C3712" s="0" t="n">
        <v>11.374</v>
      </c>
      <c r="D3712" s="0" t="n">
        <v>4.0138</v>
      </c>
      <c r="E3712" s="0" t="n">
        <f aca="false">IFERROR((C3712-D3712)/C3712/'Project Inputs and Calcs'!$E$11,0)</f>
        <v>0.0215702479338843</v>
      </c>
    </row>
    <row r="3713" customFormat="false" ht="15" hidden="false" customHeight="false" outlineLevel="0" collapsed="false">
      <c r="A3713" s="0" t="n">
        <v>24</v>
      </c>
      <c r="B3713" s="0" t="n">
        <v>9100</v>
      </c>
      <c r="C3713" s="0" t="n">
        <v>11.608</v>
      </c>
      <c r="D3713" s="0" t="n">
        <v>4.1294</v>
      </c>
      <c r="E3713" s="0" t="n">
        <f aca="false">IFERROR((C3713-D3713)/C3713/'Project Inputs and Calcs'!$E$11,0)</f>
        <v>0.0214754192510912</v>
      </c>
    </row>
    <row r="3714" customFormat="false" ht="15" hidden="false" customHeight="false" outlineLevel="0" collapsed="false">
      <c r="A3714" s="0" t="n">
        <v>24</v>
      </c>
      <c r="B3714" s="0" t="n">
        <v>9200</v>
      </c>
      <c r="C3714" s="0" t="n">
        <v>11.842</v>
      </c>
      <c r="D3714" s="0" t="n">
        <v>4.2466</v>
      </c>
      <c r="E3714" s="0" t="n">
        <f aca="false">IFERROR((C3714-D3714)/C3714/'Project Inputs and Calcs'!$E$11,0)</f>
        <v>0.0213798344874177</v>
      </c>
    </row>
    <row r="3715" customFormat="false" ht="15" hidden="false" customHeight="false" outlineLevel="0" collapsed="false">
      <c r="A3715" s="0" t="n">
        <v>24</v>
      </c>
      <c r="B3715" s="0" t="n">
        <v>9300</v>
      </c>
      <c r="C3715" s="0" t="n">
        <v>12.077</v>
      </c>
      <c r="D3715" s="0" t="n">
        <v>4.3653</v>
      </c>
      <c r="E3715" s="0" t="n">
        <f aca="false">IFERROR((C3715-D3715)/C3715/'Project Inputs and Calcs'!$E$11,0)</f>
        <v>0.0212848113493969</v>
      </c>
    </row>
    <row r="3716" customFormat="false" ht="15" hidden="false" customHeight="false" outlineLevel="0" collapsed="false">
      <c r="A3716" s="0" t="n">
        <v>24</v>
      </c>
      <c r="B3716" s="0" t="n">
        <v>9400</v>
      </c>
      <c r="C3716" s="0" t="n">
        <v>12.313</v>
      </c>
      <c r="D3716" s="0" t="n">
        <v>4.4858</v>
      </c>
      <c r="E3716" s="0" t="n">
        <f aca="false">IFERROR((C3716-D3716)/C3716/'Project Inputs and Calcs'!$E$11,0)</f>
        <v>0.0211895286824224</v>
      </c>
    </row>
    <row r="3717" customFormat="false" ht="15" hidden="false" customHeight="false" outlineLevel="0" collapsed="false">
      <c r="A3717" s="0" t="n">
        <v>24</v>
      </c>
      <c r="B3717" s="0" t="n">
        <v>9500</v>
      </c>
      <c r="C3717" s="0" t="n">
        <v>12.549</v>
      </c>
      <c r="D3717" s="0" t="n">
        <v>4.6079</v>
      </c>
      <c r="E3717" s="0" t="n">
        <f aca="false">IFERROR((C3717-D3717)/C3717/'Project Inputs and Calcs'!$E$11,0)</f>
        <v>0.0210935798337185</v>
      </c>
    </row>
    <row r="3718" customFormat="false" ht="15" hidden="false" customHeight="false" outlineLevel="0" collapsed="false">
      <c r="A3718" s="0" t="n">
        <v>24</v>
      </c>
      <c r="B3718" s="0" t="n">
        <v>9600</v>
      </c>
      <c r="C3718" s="0" t="n">
        <v>12.787</v>
      </c>
      <c r="D3718" s="0" t="n">
        <v>4.7316</v>
      </c>
      <c r="E3718" s="0" t="n">
        <f aca="false">IFERROR((C3718-D3718)/C3718/'Project Inputs and Calcs'!$E$11,0)</f>
        <v>0.0209989312061729</v>
      </c>
    </row>
    <row r="3719" customFormat="false" ht="15" hidden="false" customHeight="false" outlineLevel="0" collapsed="false">
      <c r="A3719" s="0" t="n">
        <v>24</v>
      </c>
      <c r="B3719" s="0" t="n">
        <v>9700</v>
      </c>
      <c r="C3719" s="0" t="n">
        <v>13.024</v>
      </c>
      <c r="D3719" s="0" t="n">
        <v>4.857</v>
      </c>
      <c r="E3719" s="0" t="n">
        <f aca="false">IFERROR((C3719-D3719)/C3719/'Project Inputs and Calcs'!$E$11,0)</f>
        <v>0.0209024365274365</v>
      </c>
    </row>
    <row r="3720" customFormat="false" ht="15" hidden="false" customHeight="false" outlineLevel="0" collapsed="false">
      <c r="A3720" s="0" t="n">
        <v>24</v>
      </c>
      <c r="B3720" s="0" t="n">
        <v>9800</v>
      </c>
      <c r="C3720" s="0" t="n">
        <v>13.263</v>
      </c>
      <c r="D3720" s="0" t="n">
        <v>4.984</v>
      </c>
      <c r="E3720" s="0" t="n">
        <f aca="false">IFERROR((C3720-D3720)/C3720/'Project Inputs and Calcs'!$E$11,0)</f>
        <v>0.0208072582874664</v>
      </c>
    </row>
    <row r="3721" customFormat="false" ht="15" hidden="false" customHeight="false" outlineLevel="0" collapsed="false">
      <c r="A3721" s="0" t="n">
        <v>24</v>
      </c>
      <c r="B3721" s="0" t="n">
        <v>9900</v>
      </c>
      <c r="C3721" s="0" t="n">
        <v>13.502</v>
      </c>
      <c r="D3721" s="0" t="n">
        <v>5.1126</v>
      </c>
      <c r="E3721" s="0" t="n">
        <f aca="false">IFERROR((C3721-D3721)/C3721/'Project Inputs and Calcs'!$E$11,0)</f>
        <v>0.0207114995309337</v>
      </c>
    </row>
    <row r="3722" customFormat="false" ht="15" hidden="false" customHeight="false" outlineLevel="0" collapsed="false">
      <c r="A3722" s="0" t="n">
        <v>24</v>
      </c>
      <c r="B3722" s="0" t="n">
        <v>10000</v>
      </c>
      <c r="C3722" s="0" t="n">
        <v>13.741</v>
      </c>
      <c r="D3722" s="0" t="n">
        <v>5.2429</v>
      </c>
      <c r="E3722" s="0" t="n">
        <f aca="false">IFERROR((C3722-D3722)/C3722/'Project Inputs and Calcs'!$E$11,0)</f>
        <v>0.0206149479659413</v>
      </c>
    </row>
    <row r="3723" customFormat="false" ht="15" hidden="false" customHeight="false" outlineLevel="0" collapsed="false">
      <c r="A3723" s="0" t="n">
        <v>24</v>
      </c>
      <c r="B3723" s="0" t="n">
        <v>10100</v>
      </c>
      <c r="C3723" s="0" t="n">
        <v>13.981</v>
      </c>
      <c r="D3723" s="0" t="n">
        <v>5.3748</v>
      </c>
      <c r="E3723" s="0" t="n">
        <f aca="false">IFERROR((C3723-D3723)/C3723/'Project Inputs and Calcs'!$E$11,0)</f>
        <v>0.0205187993228906</v>
      </c>
    </row>
    <row r="3724" customFormat="false" ht="15" hidden="false" customHeight="false" outlineLevel="0" collapsed="false">
      <c r="A3724" s="0" t="n">
        <v>24</v>
      </c>
      <c r="B3724" s="0" t="n">
        <v>10200</v>
      </c>
      <c r="C3724" s="0" t="n">
        <v>14.221</v>
      </c>
      <c r="D3724" s="0" t="n">
        <v>5.5082</v>
      </c>
      <c r="E3724" s="0" t="n">
        <f aca="false">IFERROR((C3724-D3724)/C3724/'Project Inputs and Calcs'!$E$11,0)</f>
        <v>0.0204223800482854</v>
      </c>
    </row>
    <row r="3725" customFormat="false" ht="15" hidden="false" customHeight="false" outlineLevel="0" collapsed="false">
      <c r="A3725" s="0" t="n">
        <v>24</v>
      </c>
      <c r="B3725" s="0" t="n">
        <v>10300</v>
      </c>
      <c r="C3725" s="0" t="n">
        <v>14.461</v>
      </c>
      <c r="D3725" s="0" t="n">
        <v>5.6434</v>
      </c>
      <c r="E3725" s="0" t="n">
        <f aca="false">IFERROR((C3725-D3725)/C3725/'Project Inputs and Calcs'!$E$11,0)</f>
        <v>0.0203250121015144</v>
      </c>
    </row>
    <row r="3726" customFormat="false" ht="15" hidden="false" customHeight="false" outlineLevel="0" collapsed="false">
      <c r="A3726" s="0" t="n">
        <v>24</v>
      </c>
      <c r="B3726" s="0" t="n">
        <v>10400</v>
      </c>
      <c r="C3726" s="0" t="n">
        <v>14.702</v>
      </c>
      <c r="D3726" s="0" t="n">
        <v>5.7801</v>
      </c>
      <c r="E3726" s="0" t="n">
        <f aca="false">IFERROR((C3726-D3726)/C3726/'Project Inputs and Calcs'!$E$11,0)</f>
        <v>0.0202283136081259</v>
      </c>
    </row>
    <row r="3727" customFormat="false" ht="15" hidden="false" customHeight="false" outlineLevel="0" collapsed="false">
      <c r="A3727" s="0" t="n">
        <v>24</v>
      </c>
      <c r="B3727" s="0" t="n">
        <v>10500</v>
      </c>
      <c r="C3727" s="0" t="n">
        <v>14.943</v>
      </c>
      <c r="D3727" s="0" t="n">
        <v>5.9184</v>
      </c>
      <c r="E3727" s="0" t="n">
        <f aca="false">IFERROR((C3727-D3727)/C3727/'Project Inputs and Calcs'!$E$11,0)</f>
        <v>0.020131165094024</v>
      </c>
    </row>
    <row r="3728" customFormat="false" ht="15" hidden="false" customHeight="false" outlineLevel="0" collapsed="false">
      <c r="A3728" s="0" t="n">
        <v>24</v>
      </c>
      <c r="B3728" s="0" t="n">
        <v>10600</v>
      </c>
      <c r="C3728" s="0" t="n">
        <v>15.183</v>
      </c>
      <c r="D3728" s="0" t="n">
        <v>6.0584</v>
      </c>
      <c r="E3728" s="0" t="n">
        <f aca="false">IFERROR((C3728-D3728)/C3728/'Project Inputs and Calcs'!$E$11,0)</f>
        <v>0.0200324924806253</v>
      </c>
    </row>
    <row r="3729" customFormat="false" ht="15" hidden="false" customHeight="false" outlineLevel="0" collapsed="false">
      <c r="A3729" s="0" t="n">
        <v>24</v>
      </c>
      <c r="B3729" s="0" t="n">
        <v>10700</v>
      </c>
      <c r="C3729" s="0" t="n">
        <v>15.424</v>
      </c>
      <c r="D3729" s="0" t="n">
        <v>6.1999</v>
      </c>
      <c r="E3729" s="0" t="n">
        <f aca="false">IFERROR((C3729-D3729)/C3729/'Project Inputs and Calcs'!$E$11,0)</f>
        <v>0.0199345176348548</v>
      </c>
    </row>
    <row r="3730" customFormat="false" ht="15" hidden="false" customHeight="false" outlineLevel="0" collapsed="false">
      <c r="A3730" s="0" t="n">
        <v>24</v>
      </c>
      <c r="B3730" s="0" t="n">
        <v>10800</v>
      </c>
      <c r="C3730" s="0" t="n">
        <v>15.666</v>
      </c>
      <c r="D3730" s="0" t="n">
        <v>6.3431</v>
      </c>
      <c r="E3730" s="0" t="n">
        <f aca="false">IFERROR((C3730-D3730)/C3730/'Project Inputs and Calcs'!$E$11,0)</f>
        <v>0.0198368015660241</v>
      </c>
    </row>
    <row r="3731" customFormat="false" ht="15" hidden="false" customHeight="false" outlineLevel="0" collapsed="false">
      <c r="A3731" s="0" t="n">
        <v>24</v>
      </c>
      <c r="B3731" s="0" t="n">
        <v>10900</v>
      </c>
      <c r="C3731" s="0" t="n">
        <v>15.907</v>
      </c>
      <c r="D3731" s="0" t="n">
        <v>6.4878</v>
      </c>
      <c r="E3731" s="0" t="n">
        <f aca="false">IFERROR((C3731-D3731)/C3731/'Project Inputs and Calcs'!$E$11,0)</f>
        <v>0.0197380608118019</v>
      </c>
    </row>
    <row r="3732" customFormat="false" ht="15" hidden="false" customHeight="false" outlineLevel="0" collapsed="false">
      <c r="A3732" s="0" t="n">
        <v>24</v>
      </c>
      <c r="B3732" s="0" t="n">
        <v>11000</v>
      </c>
      <c r="C3732" s="0" t="n">
        <v>16.148</v>
      </c>
      <c r="D3732" s="0" t="n">
        <v>6.6341</v>
      </c>
      <c r="E3732" s="0" t="n">
        <f aca="false">IFERROR((C3732-D3732)/C3732/'Project Inputs and Calcs'!$E$11,0)</f>
        <v>0.0196389645776567</v>
      </c>
    </row>
    <row r="3733" customFormat="false" ht="15" hidden="false" customHeight="false" outlineLevel="0" collapsed="false">
      <c r="A3733" s="0" t="n">
        <v>24</v>
      </c>
      <c r="B3733" s="0" t="n">
        <v>11100</v>
      </c>
      <c r="C3733" s="0" t="n">
        <v>16.389</v>
      </c>
      <c r="D3733" s="0" t="n">
        <v>6.7822</v>
      </c>
      <c r="E3733" s="0" t="n">
        <f aca="false">IFERROR((C3733-D3733)/C3733/'Project Inputs and Calcs'!$E$11,0)</f>
        <v>0.019539121768666</v>
      </c>
    </row>
    <row r="3734" customFormat="false" ht="15" hidden="false" customHeight="false" outlineLevel="0" collapsed="false">
      <c r="A3734" s="0" t="n">
        <v>24</v>
      </c>
      <c r="B3734" s="0" t="n">
        <v>11200</v>
      </c>
      <c r="C3734" s="0" t="n">
        <v>16.629</v>
      </c>
      <c r="D3734" s="0" t="n">
        <v>6.9317</v>
      </c>
      <c r="E3734" s="0" t="n">
        <f aca="false">IFERROR((C3734-D3734)/C3734/'Project Inputs and Calcs'!$E$11,0)</f>
        <v>0.0194385310802413</v>
      </c>
    </row>
    <row r="3735" customFormat="false" ht="15" hidden="false" customHeight="false" outlineLevel="0" collapsed="false">
      <c r="A3735" s="0" t="n">
        <v>24</v>
      </c>
      <c r="B3735" s="0" t="n">
        <v>11300</v>
      </c>
      <c r="C3735" s="0" t="n">
        <v>16.87</v>
      </c>
      <c r="D3735" s="0" t="n">
        <v>7.0828</v>
      </c>
      <c r="E3735" s="0" t="n">
        <f aca="false">IFERROR((C3735-D3735)/C3735/'Project Inputs and Calcs'!$E$11,0)</f>
        <v>0.0193384706579727</v>
      </c>
    </row>
    <row r="3736" customFormat="false" ht="15" hidden="false" customHeight="false" outlineLevel="0" collapsed="false">
      <c r="A3736" s="0" t="n">
        <v>24</v>
      </c>
      <c r="B3736" s="0" t="n">
        <v>11400</v>
      </c>
      <c r="C3736" s="0" t="n">
        <v>17.11</v>
      </c>
      <c r="D3736" s="0" t="n">
        <v>7.2356</v>
      </c>
      <c r="E3736" s="0" t="n">
        <f aca="false">IFERROR((C3736-D3736)/C3736/'Project Inputs and Calcs'!$E$11,0)</f>
        <v>0.0192370933177479</v>
      </c>
    </row>
    <row r="3737" customFormat="false" ht="15" hidden="false" customHeight="false" outlineLevel="0" collapsed="false">
      <c r="A3737" s="0" t="n">
        <v>24</v>
      </c>
      <c r="B3737" s="0" t="n">
        <v>11500</v>
      </c>
      <c r="C3737" s="0" t="n">
        <v>17.35</v>
      </c>
      <c r="D3737" s="0" t="n">
        <v>7.3899</v>
      </c>
      <c r="E3737" s="0" t="n">
        <f aca="false">IFERROR((C3737-D3737)/C3737/'Project Inputs and Calcs'!$E$11,0)</f>
        <v>0.0191356388088377</v>
      </c>
    </row>
    <row r="3738" customFormat="false" ht="15" hidden="false" customHeight="false" outlineLevel="0" collapsed="false">
      <c r="A3738" s="0" t="n">
        <v>24</v>
      </c>
      <c r="B3738" s="0" t="n">
        <v>11600</v>
      </c>
      <c r="C3738" s="0" t="n">
        <v>17.589</v>
      </c>
      <c r="D3738" s="0" t="n">
        <v>7.5457</v>
      </c>
      <c r="E3738" s="0" t="n">
        <f aca="false">IFERROR((C3738-D3738)/C3738/'Project Inputs and Calcs'!$E$11,0)</f>
        <v>0.0190332973259803</v>
      </c>
    </row>
    <row r="3739" customFormat="false" ht="15" hidden="false" customHeight="false" outlineLevel="0" collapsed="false">
      <c r="A3739" s="0" t="n">
        <v>24</v>
      </c>
      <c r="B3739" s="0" t="n">
        <v>11700</v>
      </c>
      <c r="C3739" s="0" t="n">
        <v>17.828</v>
      </c>
      <c r="D3739" s="0" t="n">
        <v>7.7033</v>
      </c>
      <c r="E3739" s="0" t="n">
        <f aca="false">IFERROR((C3739-D3739)/C3739/'Project Inputs and Calcs'!$E$11,0)</f>
        <v>0.0189303343055867</v>
      </c>
    </row>
    <row r="3740" customFormat="false" ht="15" hidden="false" customHeight="false" outlineLevel="0" collapsed="false">
      <c r="A3740" s="0" t="n">
        <v>24</v>
      </c>
      <c r="B3740" s="0" t="n">
        <v>11800</v>
      </c>
      <c r="C3740" s="0" t="n">
        <v>18.067</v>
      </c>
      <c r="D3740" s="0" t="n">
        <v>7.8623</v>
      </c>
      <c r="E3740" s="0" t="n">
        <f aca="false">IFERROR((C3740-D3740)/C3740/'Project Inputs and Calcs'!$E$11,0)</f>
        <v>0.0188275124075202</v>
      </c>
    </row>
    <row r="3741" customFormat="false" ht="15" hidden="false" customHeight="false" outlineLevel="0" collapsed="false">
      <c r="A3741" s="0" t="n">
        <v>24</v>
      </c>
      <c r="B3741" s="0" t="n">
        <v>11900</v>
      </c>
      <c r="C3741" s="0" t="n">
        <v>18.304</v>
      </c>
      <c r="D3741" s="0" t="n">
        <v>8.023</v>
      </c>
      <c r="E3741" s="0" t="n">
        <f aca="false">IFERROR((C3741-D3741)/C3741/'Project Inputs and Calcs'!$E$11,0)</f>
        <v>0.0187226835664336</v>
      </c>
    </row>
    <row r="3742" customFormat="false" ht="15" hidden="false" customHeight="false" outlineLevel="0" collapsed="false">
      <c r="A3742" s="0" t="n">
        <v>24</v>
      </c>
      <c r="B3742" s="0" t="n">
        <v>12000</v>
      </c>
      <c r="C3742" s="0" t="n">
        <v>18.541</v>
      </c>
      <c r="D3742" s="0" t="n">
        <v>8.1852</v>
      </c>
      <c r="E3742" s="0" t="n">
        <f aca="false">IFERROR((C3742-D3742)/C3742/'Project Inputs and Calcs'!$E$11,0)</f>
        <v>0.0186178379447351</v>
      </c>
    </row>
    <row r="3743" customFormat="false" ht="15" hidden="false" customHeight="false" outlineLevel="0" collapsed="false">
      <c r="A3743" s="0" t="n">
        <v>24</v>
      </c>
      <c r="B3743" s="0" t="n">
        <v>12100</v>
      </c>
      <c r="C3743" s="0" t="n">
        <v>18.778</v>
      </c>
      <c r="D3743" s="0" t="n">
        <v>8.349</v>
      </c>
      <c r="E3743" s="0" t="n">
        <f aca="false">IFERROR((C3743-D3743)/C3743/'Project Inputs and Calcs'!$E$11,0)</f>
        <v>0.0185127986651046</v>
      </c>
    </row>
    <row r="3744" customFormat="false" ht="15" hidden="false" customHeight="false" outlineLevel="0" collapsed="false">
      <c r="A3744" s="0" t="n">
        <v>24</v>
      </c>
      <c r="B3744" s="0" t="n">
        <v>12200</v>
      </c>
      <c r="C3744" s="0" t="n">
        <v>19.014</v>
      </c>
      <c r="D3744" s="0" t="n">
        <v>8.5145</v>
      </c>
      <c r="E3744" s="0" t="n">
        <f aca="false">IFERROR((C3744-D3744)/C3744/'Project Inputs and Calcs'!$E$11,0)</f>
        <v>0.018406612671365</v>
      </c>
    </row>
    <row r="3745" customFormat="false" ht="15" hidden="false" customHeight="false" outlineLevel="0" collapsed="false">
      <c r="A3745" s="0" t="n">
        <v>24</v>
      </c>
      <c r="B3745" s="0" t="n">
        <v>12300</v>
      </c>
      <c r="C3745" s="0" t="n">
        <v>19.248</v>
      </c>
      <c r="D3745" s="0" t="n">
        <v>8.6814</v>
      </c>
      <c r="E3745" s="0" t="n">
        <f aca="false">IFERROR((C3745-D3745)/C3745/'Project Inputs and Calcs'!$E$11,0)</f>
        <v>0.0182990440565254</v>
      </c>
    </row>
    <row r="3746" customFormat="false" ht="15" hidden="false" customHeight="false" outlineLevel="0" collapsed="false">
      <c r="A3746" s="0" t="n">
        <v>24</v>
      </c>
      <c r="B3746" s="0" t="n">
        <v>12400</v>
      </c>
      <c r="C3746" s="0" t="n">
        <v>19.482</v>
      </c>
      <c r="D3746" s="0" t="n">
        <v>8.85</v>
      </c>
      <c r="E3746" s="0" t="n">
        <f aca="false">IFERROR((C3746-D3746)/C3746/'Project Inputs and Calcs'!$E$11,0)</f>
        <v>0.0181911508058721</v>
      </c>
    </row>
    <row r="3747" customFormat="false" ht="15" hidden="false" customHeight="false" outlineLevel="0" collapsed="false">
      <c r="A3747" s="0" t="n">
        <v>24</v>
      </c>
      <c r="B3747" s="0" t="n">
        <v>12500</v>
      </c>
      <c r="C3747" s="0" t="n">
        <v>19.715</v>
      </c>
      <c r="D3747" s="0" t="n">
        <v>9.0202</v>
      </c>
      <c r="E3747" s="0" t="n">
        <f aca="false">IFERROR((C3747-D3747)/C3747/'Project Inputs and Calcs'!$E$11,0)</f>
        <v>0.0180823400118353</v>
      </c>
    </row>
    <row r="3748" customFormat="false" ht="15" hidden="false" customHeight="false" outlineLevel="0" collapsed="false">
      <c r="A3748" s="0" t="n">
        <v>24</v>
      </c>
      <c r="B3748" s="0" t="n">
        <v>12600</v>
      </c>
      <c r="C3748" s="0" t="n">
        <v>19.947</v>
      </c>
      <c r="D3748" s="0" t="n">
        <v>9.1919</v>
      </c>
      <c r="E3748" s="0" t="n">
        <f aca="false">IFERROR((C3748-D3748)/C3748/'Project Inputs and Calcs'!$E$11,0)</f>
        <v>0.0179727945722832</v>
      </c>
    </row>
    <row r="3749" customFormat="false" ht="15" hidden="false" customHeight="false" outlineLevel="0" collapsed="false">
      <c r="A3749" s="0" t="n">
        <v>24</v>
      </c>
      <c r="B3749" s="0" t="n">
        <v>12700</v>
      </c>
      <c r="C3749" s="0" t="n">
        <v>20.177</v>
      </c>
      <c r="D3749" s="0" t="n">
        <v>9.3653</v>
      </c>
      <c r="E3749" s="0" t="n">
        <f aca="false">IFERROR((C3749-D3749)/C3749/'Project Inputs and Calcs'!$E$11,0)</f>
        <v>0.0178614263765674</v>
      </c>
    </row>
    <row r="3750" customFormat="false" ht="15" hidden="false" customHeight="false" outlineLevel="0" collapsed="false">
      <c r="A3750" s="0" t="n">
        <v>24</v>
      </c>
      <c r="B3750" s="0" t="n">
        <v>12800</v>
      </c>
      <c r="C3750" s="0" t="n">
        <v>20.407</v>
      </c>
      <c r="D3750" s="0" t="n">
        <v>9.5402</v>
      </c>
      <c r="E3750" s="0" t="n">
        <f aca="false">IFERROR((C3750-D3750)/C3750/'Project Inputs and Calcs'!$E$11,0)</f>
        <v>0.0177501184234168</v>
      </c>
    </row>
    <row r="3751" customFormat="false" ht="15" hidden="false" customHeight="false" outlineLevel="0" collapsed="false">
      <c r="A3751" s="0" t="n">
        <v>24</v>
      </c>
      <c r="B3751" s="0" t="n">
        <v>12900</v>
      </c>
      <c r="C3751" s="0" t="n">
        <v>20.635</v>
      </c>
      <c r="D3751" s="0" t="n">
        <v>9.7166</v>
      </c>
      <c r="E3751" s="0" t="n">
        <f aca="false">IFERROR((C3751-D3751)/C3751/'Project Inputs and Calcs'!$E$11,0)</f>
        <v>0.0176373475486633</v>
      </c>
    </row>
    <row r="3752" customFormat="false" ht="15" hidden="false" customHeight="false" outlineLevel="0" collapsed="false">
      <c r="A3752" s="0" t="n">
        <v>24</v>
      </c>
      <c r="B3752" s="0" t="n">
        <v>13000</v>
      </c>
      <c r="C3752" s="0" t="n">
        <v>20.862</v>
      </c>
      <c r="D3752" s="0" t="n">
        <v>9.8948</v>
      </c>
      <c r="E3752" s="0" t="n">
        <f aca="false">IFERROR((C3752-D3752)/C3752/'Project Inputs and Calcs'!$E$11,0)</f>
        <v>0.0175234077908798</v>
      </c>
    </row>
    <row r="3753" customFormat="false" ht="15" hidden="false" customHeight="false" outlineLevel="0" collapsed="false">
      <c r="A3753" s="0" t="n">
        <v>24</v>
      </c>
      <c r="B3753" s="0" t="n">
        <v>13100</v>
      </c>
      <c r="C3753" s="0" t="n">
        <v>21.087</v>
      </c>
      <c r="D3753" s="0" t="n">
        <v>10.074</v>
      </c>
      <c r="E3753" s="0" t="n">
        <f aca="false">IFERROR((C3753-D3753)/C3753/'Project Inputs and Calcs'!$E$11,0)</f>
        <v>0.0174088300848864</v>
      </c>
    </row>
    <row r="3754" customFormat="false" ht="15" hidden="false" customHeight="false" outlineLevel="0" collapsed="false">
      <c r="A3754" s="0" t="n">
        <v>24</v>
      </c>
      <c r="B3754" s="0" t="n">
        <v>13200</v>
      </c>
      <c r="C3754" s="0" t="n">
        <v>21.311</v>
      </c>
      <c r="D3754" s="0" t="n">
        <v>10.256</v>
      </c>
      <c r="E3754" s="0" t="n">
        <f aca="false">IFERROR((C3754-D3754)/C3754/'Project Inputs and Calcs'!$E$11,0)</f>
        <v>0.0172915395804983</v>
      </c>
    </row>
    <row r="3755" customFormat="false" ht="15" hidden="false" customHeight="false" outlineLevel="0" collapsed="false">
      <c r="A3755" s="0" t="n">
        <v>24</v>
      </c>
      <c r="B3755" s="0" t="n">
        <v>13300</v>
      </c>
      <c r="C3755" s="0" t="n">
        <v>21.533</v>
      </c>
      <c r="D3755" s="0" t="n">
        <v>10.438</v>
      </c>
      <c r="E3755" s="0" t="n">
        <f aca="false">IFERROR((C3755-D3755)/C3755/'Project Inputs and Calcs'!$E$11,0)</f>
        <v>0.0171751884704098</v>
      </c>
    </row>
    <row r="3756" customFormat="false" ht="15" hidden="false" customHeight="false" outlineLevel="0" collapsed="false">
      <c r="A3756" s="0" t="n">
        <v>24</v>
      </c>
      <c r="B3756" s="0" t="n">
        <v>13400</v>
      </c>
      <c r="C3756" s="0" t="n">
        <v>21.754</v>
      </c>
      <c r="D3756" s="0" t="n">
        <v>10.623</v>
      </c>
      <c r="E3756" s="0" t="n">
        <f aca="false">IFERROR((C3756-D3756)/C3756/'Project Inputs and Calcs'!$E$11,0)</f>
        <v>0.0170558671202231</v>
      </c>
    </row>
    <row r="3757" customFormat="false" ht="15" hidden="false" customHeight="false" outlineLevel="0" collapsed="false">
      <c r="A3757" s="0" t="n">
        <v>24</v>
      </c>
      <c r="B3757" s="0" t="n">
        <v>13500</v>
      </c>
      <c r="C3757" s="0" t="n">
        <v>21.972</v>
      </c>
      <c r="D3757" s="0" t="n">
        <v>10.809</v>
      </c>
      <c r="E3757" s="0" t="n">
        <f aca="false">IFERROR((C3757-D3757)/C3757/'Project Inputs and Calcs'!$E$11,0)</f>
        <v>0.0169351902421263</v>
      </c>
    </row>
    <row r="3758" customFormat="false" ht="15" hidden="false" customHeight="false" outlineLevel="0" collapsed="false">
      <c r="A3758" s="0" t="n">
        <v>24</v>
      </c>
      <c r="B3758" s="0" t="n">
        <v>13600</v>
      </c>
      <c r="C3758" s="0" t="n">
        <v>22.189</v>
      </c>
      <c r="D3758" s="0" t="n">
        <v>10.997</v>
      </c>
      <c r="E3758" s="0" t="n">
        <f aca="false">IFERROR((C3758-D3758)/C3758/'Project Inputs and Calcs'!$E$11,0)</f>
        <v>0.0168131356377785</v>
      </c>
    </row>
    <row r="3759" customFormat="false" ht="15" hidden="false" customHeight="false" outlineLevel="0" collapsed="false">
      <c r="A3759" s="0" t="n">
        <v>24</v>
      </c>
      <c r="B3759" s="0" t="n">
        <v>13700</v>
      </c>
      <c r="C3759" s="0" t="n">
        <v>22.404</v>
      </c>
      <c r="D3759" s="0" t="n">
        <v>11.186</v>
      </c>
      <c r="E3759" s="0" t="n">
        <f aca="false">IFERROR((C3759-D3759)/C3759/'Project Inputs and Calcs'!$E$11,0)</f>
        <v>0.0166904719395346</v>
      </c>
    </row>
    <row r="3760" customFormat="false" ht="15" hidden="false" customHeight="false" outlineLevel="0" collapsed="false">
      <c r="A3760" s="0" t="n">
        <v>24</v>
      </c>
      <c r="B3760" s="0" t="n">
        <v>13800</v>
      </c>
      <c r="C3760" s="0" t="n">
        <v>22.617</v>
      </c>
      <c r="D3760" s="0" t="n">
        <v>11.377</v>
      </c>
      <c r="E3760" s="0" t="n">
        <f aca="false">IFERROR((C3760-D3760)/C3760/'Project Inputs and Calcs'!$E$11,0)</f>
        <v>0.0165657101590249</v>
      </c>
    </row>
    <row r="3761" customFormat="false" ht="15" hidden="false" customHeight="false" outlineLevel="0" collapsed="false">
      <c r="A3761" s="0" t="n">
        <v>24</v>
      </c>
      <c r="B3761" s="0" t="n">
        <v>13900</v>
      </c>
      <c r="C3761" s="0" t="n">
        <v>22.828</v>
      </c>
      <c r="D3761" s="0" t="n">
        <v>11.569</v>
      </c>
      <c r="E3761" s="0" t="n">
        <f aca="false">IFERROR((C3761-D3761)/C3761/'Project Inputs and Calcs'!$E$11,0)</f>
        <v>0.0164403364289469</v>
      </c>
    </row>
    <row r="3762" customFormat="false" ht="15" hidden="false" customHeight="false" outlineLevel="0" collapsed="false">
      <c r="A3762" s="0" t="n">
        <v>24</v>
      </c>
      <c r="B3762" s="0" t="n">
        <v>14000</v>
      </c>
      <c r="C3762" s="0" t="n">
        <v>23.036</v>
      </c>
      <c r="D3762" s="0" t="n">
        <v>11.763</v>
      </c>
      <c r="E3762" s="0" t="n">
        <f aca="false">IFERROR((C3762-D3762)/C3762/'Project Inputs and Calcs'!$E$11,0)</f>
        <v>0.0163121490999595</v>
      </c>
    </row>
    <row r="3763" customFormat="false" ht="15" hidden="false" customHeight="false" outlineLevel="0" collapsed="false">
      <c r="A3763" s="0" t="n">
        <v>24</v>
      </c>
      <c r="B3763" s="0" t="n">
        <v>14100</v>
      </c>
      <c r="C3763" s="0" t="n">
        <v>23.242</v>
      </c>
      <c r="D3763" s="0" t="n">
        <v>11.959</v>
      </c>
      <c r="E3763" s="0" t="n">
        <f aca="false">IFERROR((C3763-D3763)/C3763/'Project Inputs and Calcs'!$E$11,0)</f>
        <v>0.0161819120557611</v>
      </c>
    </row>
    <row r="3764" customFormat="false" ht="15" hidden="false" customHeight="false" outlineLevel="0" collapsed="false">
      <c r="A3764" s="0" t="n">
        <v>24</v>
      </c>
      <c r="B3764" s="0" t="n">
        <v>14200</v>
      </c>
      <c r="C3764" s="0" t="n">
        <v>23.446</v>
      </c>
      <c r="D3764" s="0" t="n">
        <v>12.157</v>
      </c>
      <c r="E3764" s="0" t="n">
        <f aca="false">IFERROR((C3764-D3764)/C3764/'Project Inputs and Calcs'!$E$11,0)</f>
        <v>0.0160496459950525</v>
      </c>
    </row>
    <row r="3765" customFormat="false" ht="15" hidden="false" customHeight="false" outlineLevel="0" collapsed="false">
      <c r="A3765" s="0" t="n">
        <v>24</v>
      </c>
      <c r="B3765" s="0" t="n">
        <v>14300</v>
      </c>
      <c r="C3765" s="0" t="n">
        <v>23.647</v>
      </c>
      <c r="D3765" s="0" t="n">
        <v>12.356</v>
      </c>
      <c r="E3765" s="0" t="n">
        <f aca="false">IFERROR((C3765-D3765)/C3765/'Project Inputs and Calcs'!$E$11,0)</f>
        <v>0.0159160429088961</v>
      </c>
    </row>
    <row r="3766" customFormat="false" ht="15" hidden="false" customHeight="false" outlineLevel="0" collapsed="false">
      <c r="A3766" s="0" t="n">
        <v>24</v>
      </c>
      <c r="B3766" s="0" t="n">
        <v>14400</v>
      </c>
      <c r="C3766" s="0" t="n">
        <v>23.845</v>
      </c>
      <c r="D3766" s="0" t="n">
        <v>12.556</v>
      </c>
      <c r="E3766" s="0" t="n">
        <f aca="false">IFERROR((C3766-D3766)/C3766/'Project Inputs and Calcs'!$E$11,0)</f>
        <v>0.0157810861815894</v>
      </c>
    </row>
    <row r="3767" customFormat="false" ht="15" hidden="false" customHeight="false" outlineLevel="0" collapsed="false">
      <c r="A3767" s="0" t="n">
        <v>24</v>
      </c>
      <c r="B3767" s="0" t="n">
        <v>14500</v>
      </c>
      <c r="C3767" s="0" t="n">
        <v>24.04</v>
      </c>
      <c r="D3767" s="0" t="n">
        <v>12.759</v>
      </c>
      <c r="E3767" s="0" t="n">
        <f aca="false">IFERROR((C3767-D3767)/C3767/'Project Inputs and Calcs'!$E$11,0)</f>
        <v>0.0156419855795896</v>
      </c>
    </row>
    <row r="3768" customFormat="false" ht="15" hidden="false" customHeight="false" outlineLevel="0" collapsed="false">
      <c r="A3768" s="0" t="n">
        <v>24</v>
      </c>
      <c r="B3768" s="0" t="n">
        <v>14600</v>
      </c>
      <c r="C3768" s="0" t="n">
        <v>24.233</v>
      </c>
      <c r="D3768" s="0" t="n">
        <v>12.963</v>
      </c>
      <c r="E3768" s="0" t="n">
        <f aca="false">IFERROR((C3768-D3768)/C3768/'Project Inputs and Calcs'!$E$11,0)</f>
        <v>0.0155022765099933</v>
      </c>
    </row>
    <row r="3769" customFormat="false" ht="15" hidden="false" customHeight="false" outlineLevel="0" collapsed="false">
      <c r="A3769" s="0" t="n">
        <v>24</v>
      </c>
      <c r="B3769" s="0" t="n">
        <v>14700</v>
      </c>
      <c r="C3769" s="0" t="n">
        <v>24.421</v>
      </c>
      <c r="D3769" s="0" t="n">
        <v>13.169</v>
      </c>
      <c r="E3769" s="0" t="n">
        <f aca="false">IFERROR((C3769-D3769)/C3769/'Project Inputs and Calcs'!$E$11,0)</f>
        <v>0.015358366433261</v>
      </c>
    </row>
    <row r="3770" customFormat="false" ht="15" hidden="false" customHeight="false" outlineLevel="0" collapsed="false">
      <c r="A3770" s="0" t="n">
        <v>24</v>
      </c>
      <c r="B3770" s="0" t="n">
        <v>14800</v>
      </c>
      <c r="C3770" s="0" t="n">
        <v>24.607</v>
      </c>
      <c r="D3770" s="0" t="n">
        <v>13.376</v>
      </c>
      <c r="E3770" s="0" t="n">
        <f aca="false">IFERROR((C3770-D3770)/C3770/'Project Inputs and Calcs'!$E$11,0)</f>
        <v>0.0152138280435107</v>
      </c>
    </row>
    <row r="3771" customFormat="false" ht="15" hidden="false" customHeight="false" outlineLevel="0" collapsed="false">
      <c r="A3771" s="0" t="n">
        <v>24</v>
      </c>
      <c r="B3771" s="0" t="n">
        <v>14900</v>
      </c>
      <c r="C3771" s="0" t="n">
        <v>24.789</v>
      </c>
      <c r="D3771" s="0" t="n">
        <v>13.586</v>
      </c>
      <c r="E3771" s="0" t="n">
        <f aca="false">IFERROR((C3771-D3771)/C3771/'Project Inputs and Calcs'!$E$11,0)</f>
        <v>0.0150644775236328</v>
      </c>
    </row>
    <row r="3772" customFormat="false" ht="15" hidden="false" customHeight="false" outlineLevel="0" collapsed="false">
      <c r="A3772" s="0" t="n">
        <v>24</v>
      </c>
      <c r="B3772" s="0" t="n">
        <v>15000</v>
      </c>
      <c r="C3772" s="0" t="n">
        <v>24.968</v>
      </c>
      <c r="D3772" s="0" t="n">
        <v>13.797</v>
      </c>
      <c r="E3772" s="0" t="n">
        <f aca="false">IFERROR((C3772-D3772)/C3772/'Project Inputs and Calcs'!$E$11,0)</f>
        <v>0.0149137562746983</v>
      </c>
    </row>
    <row r="3773" customFormat="false" ht="15" hidden="false" customHeight="false" outlineLevel="0" collapsed="false">
      <c r="A3773" s="0" t="n">
        <v>24</v>
      </c>
      <c r="B3773" s="0" t="n">
        <v>15100</v>
      </c>
      <c r="C3773" s="0" t="n">
        <v>25.143</v>
      </c>
      <c r="D3773" s="0" t="n">
        <v>14.01</v>
      </c>
      <c r="E3773" s="0" t="n">
        <f aca="false">IFERROR((C3773-D3773)/C3773/'Project Inputs and Calcs'!$E$11,0)</f>
        <v>0.0147595752296862</v>
      </c>
    </row>
    <row r="3774" customFormat="false" ht="15" hidden="false" customHeight="false" outlineLevel="0" collapsed="false">
      <c r="A3774" s="0" t="n">
        <v>24</v>
      </c>
      <c r="B3774" s="0" t="n">
        <v>15200</v>
      </c>
      <c r="C3774" s="0" t="n">
        <v>25.314</v>
      </c>
      <c r="D3774" s="0" t="n">
        <v>14.224</v>
      </c>
      <c r="E3774" s="0" t="n">
        <f aca="false">IFERROR((C3774-D3774)/C3774/'Project Inputs and Calcs'!$E$11,0)</f>
        <v>0.0146032498485686</v>
      </c>
    </row>
    <row r="3775" customFormat="false" ht="15" hidden="false" customHeight="false" outlineLevel="0" collapsed="false">
      <c r="A3775" s="0" t="n">
        <v>24</v>
      </c>
      <c r="B3775" s="0" t="n">
        <v>15300</v>
      </c>
      <c r="C3775" s="0" t="n">
        <v>25.481</v>
      </c>
      <c r="D3775" s="0" t="n">
        <v>14.441</v>
      </c>
      <c r="E3775" s="0" t="n">
        <f aca="false">IFERROR((C3775-D3775)/C3775/'Project Inputs and Calcs'!$E$11,0)</f>
        <v>0.014442133354264</v>
      </c>
    </row>
    <row r="3776" customFormat="false" ht="15" hidden="false" customHeight="false" outlineLevel="0" collapsed="false">
      <c r="A3776" s="0" t="n">
        <v>24</v>
      </c>
      <c r="B3776" s="0" t="n">
        <v>15400</v>
      </c>
      <c r="C3776" s="0" t="n">
        <v>25.643</v>
      </c>
      <c r="D3776" s="0" t="n">
        <v>14.66</v>
      </c>
      <c r="E3776" s="0" t="n">
        <f aca="false">IFERROR((C3776-D3776)/C3776/'Project Inputs and Calcs'!$E$11,0)</f>
        <v>0.0142768006863472</v>
      </c>
    </row>
    <row r="3777" customFormat="false" ht="15" hidden="false" customHeight="false" outlineLevel="0" collapsed="false">
      <c r="A3777" s="0" t="n">
        <v>24</v>
      </c>
      <c r="B3777" s="0" t="n">
        <v>15500</v>
      </c>
      <c r="C3777" s="0" t="n">
        <v>25.801</v>
      </c>
      <c r="D3777" s="0" t="n">
        <v>14.88</v>
      </c>
      <c r="E3777" s="0" t="n">
        <f aca="false">IFERROR((C3777-D3777)/C3777/'Project Inputs and Calcs'!$E$11,0)</f>
        <v>0.0141092722504296</v>
      </c>
    </row>
    <row r="3778" customFormat="false" ht="15" hidden="false" customHeight="false" outlineLevel="0" collapsed="false">
      <c r="A3778" s="0" t="n">
        <v>24</v>
      </c>
      <c r="B3778" s="0" t="n">
        <v>15600</v>
      </c>
      <c r="C3778" s="0" t="n">
        <v>25.954</v>
      </c>
      <c r="D3778" s="0" t="n">
        <v>15.102</v>
      </c>
      <c r="E3778" s="0" t="n">
        <f aca="false">IFERROR((C3778-D3778)/C3778/'Project Inputs and Calcs'!$E$11,0)</f>
        <v>0.0139374791297424</v>
      </c>
    </row>
    <row r="3779" customFormat="false" ht="15" hidden="false" customHeight="false" outlineLevel="0" collapsed="false">
      <c r="A3779" s="0" t="n">
        <v>24</v>
      </c>
      <c r="B3779" s="0" t="n">
        <v>15700</v>
      </c>
      <c r="C3779" s="0" t="n">
        <v>26.102</v>
      </c>
      <c r="D3779" s="0" t="n">
        <v>15.326</v>
      </c>
      <c r="E3779" s="0" t="n">
        <f aca="false">IFERROR((C3779-D3779)/C3779/'Project Inputs and Calcs'!$E$11,0)</f>
        <v>0.0137613975940541</v>
      </c>
    </row>
    <row r="3780" customFormat="false" ht="15" hidden="false" customHeight="false" outlineLevel="0" collapsed="false">
      <c r="A3780" s="0" t="n">
        <v>24</v>
      </c>
      <c r="B3780" s="0" t="n">
        <v>15800</v>
      </c>
      <c r="C3780" s="0" t="n">
        <v>26.245</v>
      </c>
      <c r="D3780" s="0" t="n">
        <v>15.553</v>
      </c>
      <c r="E3780" s="0" t="n">
        <f aca="false">IFERROR((C3780-D3780)/C3780/'Project Inputs and Calcs'!$E$11,0)</f>
        <v>0.0135797294722804</v>
      </c>
    </row>
    <row r="3781" customFormat="false" ht="15" hidden="false" customHeight="false" outlineLevel="0" collapsed="false">
      <c r="A3781" s="0" t="n">
        <v>24</v>
      </c>
      <c r="B3781" s="0" t="n">
        <v>15900</v>
      </c>
      <c r="C3781" s="0" t="n">
        <v>26.383</v>
      </c>
      <c r="D3781" s="0" t="n">
        <v>15.781</v>
      </c>
      <c r="E3781" s="0" t="n">
        <f aca="false">IFERROR((C3781-D3781)/C3781/'Project Inputs and Calcs'!$E$11,0)</f>
        <v>0.0133949891975894</v>
      </c>
    </row>
    <row r="3782" customFormat="false" ht="15" hidden="false" customHeight="false" outlineLevel="0" collapsed="false">
      <c r="A3782" s="0" t="n">
        <v>24</v>
      </c>
      <c r="B3782" s="0" t="n">
        <v>16000</v>
      </c>
      <c r="C3782" s="0" t="n">
        <v>26.514</v>
      </c>
      <c r="D3782" s="0" t="n">
        <v>16.011</v>
      </c>
      <c r="E3782" s="0" t="n">
        <f aca="false">IFERROR((C3782-D3782)/C3782/'Project Inputs and Calcs'!$E$11,0)</f>
        <v>0.013204344874406</v>
      </c>
    </row>
    <row r="3783" customFormat="false" ht="15" hidden="false" customHeight="false" outlineLevel="0" collapsed="false">
      <c r="A3783" s="0" t="n">
        <v>24</v>
      </c>
      <c r="B3783" s="0" t="n">
        <v>16100</v>
      </c>
      <c r="C3783" s="0" t="n">
        <v>26.641</v>
      </c>
      <c r="D3783" s="0" t="n">
        <v>16.243</v>
      </c>
      <c r="E3783" s="0" t="n">
        <f aca="false">IFERROR((C3783-D3783)/C3783/'Project Inputs and Calcs'!$E$11,0)</f>
        <v>0.0130100221463158</v>
      </c>
    </row>
    <row r="3784" customFormat="false" ht="15" hidden="false" customHeight="false" outlineLevel="0" collapsed="false">
      <c r="A3784" s="0" t="n">
        <v>24</v>
      </c>
      <c r="B3784" s="0" t="n">
        <v>16200</v>
      </c>
      <c r="C3784" s="0" t="n">
        <v>26.76</v>
      </c>
      <c r="D3784" s="0" t="n">
        <v>16.478</v>
      </c>
      <c r="E3784" s="0" t="n">
        <f aca="false">IFERROR((C3784-D3784)/C3784/'Project Inputs and Calcs'!$E$11,0)</f>
        <v>0.012807673143996</v>
      </c>
    </row>
    <row r="3785" customFormat="false" ht="15" hidden="false" customHeight="false" outlineLevel="0" collapsed="false">
      <c r="A3785" s="0" t="n">
        <v>24</v>
      </c>
      <c r="B3785" s="0" t="n">
        <v>16300</v>
      </c>
      <c r="C3785" s="0" t="n">
        <v>26.876</v>
      </c>
      <c r="D3785" s="0" t="n">
        <v>16.713</v>
      </c>
      <c r="E3785" s="0" t="n">
        <f aca="false">IFERROR((C3785-D3785)/C3785/'Project Inputs and Calcs'!$E$11,0)</f>
        <v>0.0126048023019299</v>
      </c>
    </row>
    <row r="3786" customFormat="false" ht="15" hidden="false" customHeight="false" outlineLevel="0" collapsed="false">
      <c r="A3786" s="0" t="n">
        <v>24</v>
      </c>
      <c r="B3786" s="0" t="n">
        <v>16400</v>
      </c>
      <c r="C3786" s="0" t="n">
        <v>26.982</v>
      </c>
      <c r="D3786" s="0" t="n">
        <v>16.952</v>
      </c>
      <c r="E3786" s="0" t="n">
        <f aca="false">IFERROR((C3786-D3786)/C3786/'Project Inputs and Calcs'!$E$11,0)</f>
        <v>0.0123909767005164</v>
      </c>
    </row>
    <row r="3787" customFormat="false" ht="15" hidden="false" customHeight="false" outlineLevel="0" collapsed="false">
      <c r="A3787" s="0" t="n">
        <v>24</v>
      </c>
      <c r="B3787" s="0" t="n">
        <v>16500</v>
      </c>
      <c r="C3787" s="0" t="n">
        <v>27.086</v>
      </c>
      <c r="D3787" s="0" t="n">
        <v>17.19</v>
      </c>
      <c r="E3787" s="0" t="n">
        <f aca="false">IFERROR((C3787-D3787)/C3787/'Project Inputs and Calcs'!$E$11,0)</f>
        <v>0.0121784931945162</v>
      </c>
    </row>
    <row r="3788" customFormat="false" ht="15" hidden="false" customHeight="false" outlineLevel="0" collapsed="false">
      <c r="A3788" s="0" t="n">
        <v>24</v>
      </c>
      <c r="B3788" s="0" t="n">
        <v>16600</v>
      </c>
      <c r="C3788" s="0" t="n">
        <v>27.178</v>
      </c>
      <c r="D3788" s="0" t="n">
        <v>17.433</v>
      </c>
      <c r="E3788" s="0" t="n">
        <f aca="false">IFERROR((C3788-D3788)/C3788/'Project Inputs and Calcs'!$E$11,0)</f>
        <v>0.0119520690754777</v>
      </c>
    </row>
    <row r="3789" customFormat="false" ht="15" hidden="false" customHeight="false" outlineLevel="0" collapsed="false">
      <c r="A3789" s="0" t="n">
        <v>24</v>
      </c>
      <c r="B3789" s="0" t="n">
        <v>16700</v>
      </c>
      <c r="C3789" s="0" t="n">
        <v>27.271</v>
      </c>
      <c r="D3789" s="0" t="n">
        <v>17.675</v>
      </c>
      <c r="E3789" s="0" t="n">
        <f aca="false">IFERROR((C3789-D3789)/C3789/'Project Inputs and Calcs'!$E$11,0)</f>
        <v>0.011729187292973</v>
      </c>
    </row>
    <row r="3790" customFormat="false" ht="15" hidden="false" customHeight="false" outlineLevel="0" collapsed="false">
      <c r="A3790" s="0" t="n">
        <v>24</v>
      </c>
      <c r="B3790" s="0" t="n">
        <v>16800</v>
      </c>
      <c r="C3790" s="0" t="n">
        <v>27.347</v>
      </c>
      <c r="D3790" s="0" t="n">
        <v>17.923</v>
      </c>
      <c r="E3790" s="0" t="n">
        <f aca="false">IFERROR((C3790-D3790)/C3790/'Project Inputs and Calcs'!$E$11,0)</f>
        <v>0.0114869394571007</v>
      </c>
    </row>
    <row r="3791" customFormat="false" ht="15" hidden="false" customHeight="false" outlineLevel="0" collapsed="false">
      <c r="A3791" s="0" t="n">
        <v>24</v>
      </c>
      <c r="B3791" s="0" t="n">
        <v>16900</v>
      </c>
      <c r="C3791" s="0" t="n">
        <v>27.426</v>
      </c>
      <c r="D3791" s="0" t="n">
        <v>18.168</v>
      </c>
      <c r="E3791" s="0" t="n">
        <f aca="false">IFERROR((C3791-D3791)/C3791/'Project Inputs and Calcs'!$E$11,0)</f>
        <v>0.0112520965507183</v>
      </c>
    </row>
    <row r="3792" customFormat="false" ht="15" hidden="false" customHeight="false" outlineLevel="0" collapsed="false">
      <c r="A3792" s="0" t="n">
        <v>24</v>
      </c>
      <c r="B3792" s="0" t="n">
        <v>17000</v>
      </c>
      <c r="C3792" s="0" t="n">
        <v>27.484</v>
      </c>
      <c r="D3792" s="0" t="n">
        <v>18.42</v>
      </c>
      <c r="E3792" s="0" t="n">
        <f aca="false">IFERROR((C3792-D3792)/C3792/'Project Inputs and Calcs'!$E$11,0)</f>
        <v>0.0109930626303789</v>
      </c>
    </row>
    <row r="3793" customFormat="false" ht="15" hidden="false" customHeight="false" outlineLevel="0" collapsed="false">
      <c r="A3793" s="0" t="n">
        <v>24</v>
      </c>
      <c r="B3793" s="0" t="n">
        <v>17100</v>
      </c>
      <c r="C3793" s="0" t="n">
        <v>27.545</v>
      </c>
      <c r="D3793" s="0" t="n">
        <v>18.67</v>
      </c>
      <c r="E3793" s="0" t="n">
        <f aca="false">IFERROR((C3793-D3793)/C3793/'Project Inputs and Calcs'!$E$11,0)</f>
        <v>0.010740001210141</v>
      </c>
    </row>
    <row r="3794" customFormat="false" ht="15" hidden="false" customHeight="false" outlineLevel="0" collapsed="false">
      <c r="A3794" s="0" t="n">
        <v>24</v>
      </c>
      <c r="B3794" s="0" t="n">
        <v>17200</v>
      </c>
      <c r="C3794" s="0" t="n">
        <v>27.586</v>
      </c>
      <c r="D3794" s="0" t="n">
        <v>18.927</v>
      </c>
      <c r="E3794" s="0" t="n">
        <f aca="false">IFERROR((C3794-D3794)/C3794/'Project Inputs and Calcs'!$E$11,0)</f>
        <v>0.0104630368061094</v>
      </c>
    </row>
    <row r="3795" customFormat="false" ht="15" hidden="false" customHeight="false" outlineLevel="0" collapsed="false">
      <c r="A3795" s="0" t="n">
        <v>24</v>
      </c>
      <c r="B3795" s="0" t="n">
        <v>17300</v>
      </c>
      <c r="C3795" s="0" t="n">
        <v>27.626</v>
      </c>
      <c r="D3795" s="0" t="n">
        <v>19.183</v>
      </c>
      <c r="E3795" s="0" t="n">
        <f aca="false">IFERROR((C3795-D3795)/C3795/'Project Inputs and Calcs'!$E$11,0)</f>
        <v>0.0101872632061585</v>
      </c>
    </row>
    <row r="3796" customFormat="false" ht="15" hidden="false" customHeight="false" outlineLevel="0" collapsed="false">
      <c r="A3796" s="0" t="n">
        <v>24</v>
      </c>
      <c r="B3796" s="0" t="n">
        <v>17400</v>
      </c>
      <c r="C3796" s="0" t="n">
        <v>27.648</v>
      </c>
      <c r="D3796" s="0" t="n">
        <v>19.443</v>
      </c>
      <c r="E3796" s="0" t="n">
        <f aca="false">IFERROR((C3796-D3796)/C3796/'Project Inputs and Calcs'!$E$11,0)</f>
        <v>0.00989221643518518</v>
      </c>
    </row>
    <row r="3797" customFormat="false" ht="15" hidden="false" customHeight="false" outlineLevel="0" collapsed="false">
      <c r="A3797" s="0" t="n">
        <v>24</v>
      </c>
      <c r="B3797" s="0" t="n">
        <v>17500</v>
      </c>
      <c r="C3797" s="0" t="n">
        <v>27.664</v>
      </c>
      <c r="D3797" s="0" t="n">
        <v>19.704</v>
      </c>
      <c r="E3797" s="0" t="n">
        <f aca="false">IFERROR((C3797-D3797)/C3797/'Project Inputs and Calcs'!$E$11,0)</f>
        <v>0.00959128590707538</v>
      </c>
    </row>
    <row r="3798" customFormat="false" ht="15" hidden="false" customHeight="false" outlineLevel="0" collapsed="false">
      <c r="A3798" s="0" t="n">
        <v>24</v>
      </c>
      <c r="B3798" s="0" t="n">
        <v>17600</v>
      </c>
      <c r="C3798" s="0" t="n">
        <v>27.667</v>
      </c>
      <c r="D3798" s="0" t="n">
        <v>19.968</v>
      </c>
      <c r="E3798" s="0" t="n">
        <f aca="false">IFERROR((C3798-D3798)/C3798/'Project Inputs and Calcs'!$E$11,0)</f>
        <v>0.00927579185792942</v>
      </c>
    </row>
    <row r="3799" customFormat="false" ht="15" hidden="false" customHeight="false" outlineLevel="0" collapsed="false">
      <c r="A3799" s="0" t="n">
        <v>24</v>
      </c>
      <c r="B3799" s="0" t="n">
        <v>17700</v>
      </c>
      <c r="C3799" s="0" t="n">
        <v>27.659</v>
      </c>
      <c r="D3799" s="0" t="n">
        <v>20.235</v>
      </c>
      <c r="E3799" s="0" t="n">
        <f aca="false">IFERROR((C3799-D3799)/C3799/'Project Inputs and Calcs'!$E$11,0)</f>
        <v>0.00894705761837618</v>
      </c>
    </row>
    <row r="3800" customFormat="false" ht="15" hidden="false" customHeight="false" outlineLevel="0" collapsed="false">
      <c r="A3800" s="0" t="n">
        <v>24</v>
      </c>
      <c r="B3800" s="0" t="n">
        <v>17800</v>
      </c>
      <c r="C3800" s="0" t="n">
        <v>27.645</v>
      </c>
      <c r="D3800" s="0" t="n">
        <v>20.501</v>
      </c>
      <c r="E3800" s="0" t="n">
        <f aca="false">IFERROR((C3800-D3800)/C3800/'Project Inputs and Calcs'!$E$11,0)</f>
        <v>0.00861397479954181</v>
      </c>
    </row>
    <row r="3801" customFormat="false" ht="15" hidden="false" customHeight="false" outlineLevel="0" collapsed="false">
      <c r="A3801" s="0" t="n">
        <v>24</v>
      </c>
      <c r="B3801" s="0" t="n">
        <v>17900</v>
      </c>
      <c r="C3801" s="0" t="n">
        <v>27.614</v>
      </c>
      <c r="D3801" s="0" t="n">
        <v>20.772</v>
      </c>
      <c r="E3801" s="0" t="n">
        <f aca="false">IFERROR((C3801-D3801)/C3801/'Project Inputs and Calcs'!$E$11,0)</f>
        <v>0.00825909562782164</v>
      </c>
    </row>
    <row r="3802" customFormat="false" ht="15" hidden="false" customHeight="false" outlineLevel="0" collapsed="false">
      <c r="A3802" s="0" t="n">
        <v>24</v>
      </c>
      <c r="B3802" s="0" t="n">
        <v>18000</v>
      </c>
      <c r="C3802" s="0" t="n">
        <v>27.583</v>
      </c>
      <c r="D3802" s="0" t="n">
        <v>21.039</v>
      </c>
      <c r="E3802" s="0" t="n">
        <f aca="false">IFERROR((C3802-D3802)/C3802/'Project Inputs and Calcs'!$E$11,0)</f>
        <v>0.00790825266770595</v>
      </c>
    </row>
    <row r="3803" customFormat="false" ht="15" hidden="false" customHeight="false" outlineLevel="0" collapsed="false">
      <c r="A3803" s="0" t="n">
        <v>24</v>
      </c>
      <c r="B3803" s="0" t="n">
        <v>18100</v>
      </c>
      <c r="C3803" s="0" t="n">
        <v>27.532</v>
      </c>
      <c r="D3803" s="0" t="n">
        <v>21.312</v>
      </c>
      <c r="E3803" s="0" t="n">
        <f aca="false">IFERROR((C3803-D3803)/C3803/'Project Inputs and Calcs'!$E$11,0)</f>
        <v>0.00753063102329411</v>
      </c>
    </row>
    <row r="3804" customFormat="false" ht="15" hidden="false" customHeight="false" outlineLevel="0" collapsed="false">
      <c r="A3804" s="0" t="n">
        <v>24</v>
      </c>
      <c r="B3804" s="0" t="n">
        <v>18200</v>
      </c>
      <c r="C3804" s="0" t="n">
        <v>27.481</v>
      </c>
      <c r="D3804" s="0" t="n">
        <v>21.581</v>
      </c>
      <c r="E3804" s="0" t="n">
        <f aca="false">IFERROR((C3804-D3804)/C3804/'Project Inputs and Calcs'!$E$11,0)</f>
        <v>0.00715645961452155</v>
      </c>
    </row>
    <row r="3805" customFormat="false" ht="15" hidden="false" customHeight="false" outlineLevel="0" collapsed="false">
      <c r="A3805" s="0" t="n">
        <v>24</v>
      </c>
      <c r="B3805" s="0" t="n">
        <v>18300</v>
      </c>
      <c r="C3805" s="0" t="n">
        <v>27.419</v>
      </c>
      <c r="D3805" s="0" t="n">
        <v>21.851</v>
      </c>
      <c r="E3805" s="0" t="n">
        <f aca="false">IFERROR((C3805-D3805)/C3805/'Project Inputs and Calcs'!$E$11,0)</f>
        <v>0.00676902877566651</v>
      </c>
    </row>
    <row r="3806" customFormat="false" ht="15" hidden="false" customHeight="false" outlineLevel="0" collapsed="false">
      <c r="A3806" s="0" t="n">
        <v>24</v>
      </c>
      <c r="B3806" s="0" t="n">
        <v>18400</v>
      </c>
      <c r="C3806" s="0" t="n">
        <v>27.355</v>
      </c>
      <c r="D3806" s="0" t="n">
        <v>22.118</v>
      </c>
      <c r="E3806" s="0" t="n">
        <f aca="false">IFERROR((C3806-D3806)/C3806/'Project Inputs and Calcs'!$E$11,0)</f>
        <v>0.00638152683848169</v>
      </c>
    </row>
    <row r="3807" customFormat="false" ht="15" hidden="false" customHeight="false" outlineLevel="0" collapsed="false">
      <c r="A3807" s="0" t="n">
        <v>24</v>
      </c>
      <c r="B3807" s="0" t="n">
        <v>18500</v>
      </c>
      <c r="C3807" s="0" t="n">
        <v>27.29</v>
      </c>
      <c r="D3807" s="0" t="n">
        <v>22.382</v>
      </c>
      <c r="E3807" s="0" t="n">
        <f aca="false">IFERROR((C3807-D3807)/C3807/'Project Inputs and Calcs'!$E$11,0)</f>
        <v>0.00599486991572004</v>
      </c>
    </row>
    <row r="3808" customFormat="false" ht="15" hidden="false" customHeight="false" outlineLevel="0" collapsed="false">
      <c r="A3808" s="0" t="n">
        <v>24</v>
      </c>
      <c r="B3808" s="0" t="n">
        <v>18600</v>
      </c>
      <c r="C3808" s="0" t="n">
        <v>27.224</v>
      </c>
      <c r="D3808" s="0" t="n">
        <v>22.643</v>
      </c>
      <c r="E3808" s="0" t="n">
        <f aca="false">IFERROR((C3808-D3808)/C3808/'Project Inputs and Calcs'!$E$11,0)</f>
        <v>0.0056090214516603</v>
      </c>
    </row>
    <row r="3809" customFormat="false" ht="15" hidden="false" customHeight="false" outlineLevel="0" collapsed="false">
      <c r="A3809" s="0" t="n">
        <v>24</v>
      </c>
      <c r="B3809" s="0" t="n">
        <v>18700</v>
      </c>
      <c r="C3809" s="0" t="n">
        <v>27.158</v>
      </c>
      <c r="D3809" s="0" t="n">
        <v>22.9</v>
      </c>
      <c r="E3809" s="0" t="n">
        <f aca="false">IFERROR((C3809-D3809)/C3809/'Project Inputs and Calcs'!$E$11,0)</f>
        <v>0.00522620713356409</v>
      </c>
    </row>
    <row r="3810" customFormat="false" ht="15" hidden="false" customHeight="false" outlineLevel="0" collapsed="false">
      <c r="A3810" s="0" t="n">
        <v>24</v>
      </c>
      <c r="B3810" s="0" t="n">
        <v>18800</v>
      </c>
      <c r="C3810" s="0" t="n">
        <v>27.094</v>
      </c>
      <c r="D3810" s="0" t="n">
        <v>23.152</v>
      </c>
      <c r="E3810" s="0" t="n">
        <f aca="false">IFERROR((C3810-D3810)/C3810/'Project Inputs and Calcs'!$E$11,0)</f>
        <v>0.00484978223961025</v>
      </c>
    </row>
    <row r="3811" customFormat="false" ht="15" hidden="false" customHeight="false" outlineLevel="0" collapsed="false">
      <c r="A3811" s="0" t="n">
        <v>24</v>
      </c>
      <c r="B3811" s="0" t="n">
        <v>18900</v>
      </c>
      <c r="C3811" s="0" t="n">
        <v>27.032</v>
      </c>
      <c r="D3811" s="0" t="n">
        <v>23.399</v>
      </c>
      <c r="E3811" s="0" t="n">
        <f aca="false">IFERROR((C3811-D3811)/C3811/'Project Inputs and Calcs'!$E$11,0)</f>
        <v>0.00447987570287067</v>
      </c>
    </row>
    <row r="3812" customFormat="false" ht="15" hidden="false" customHeight="false" outlineLevel="0" collapsed="false">
      <c r="A3812" s="0" t="n">
        <v>24</v>
      </c>
      <c r="B3812" s="0" t="n">
        <v>19000</v>
      </c>
      <c r="C3812" s="0" t="n">
        <v>26.971</v>
      </c>
      <c r="D3812" s="0" t="n">
        <v>23.642</v>
      </c>
      <c r="E3812" s="0" t="n">
        <f aca="false">IFERROR((C3812-D3812)/C3812/'Project Inputs and Calcs'!$E$11,0)</f>
        <v>0.00411429560144847</v>
      </c>
    </row>
    <row r="3813" customFormat="false" ht="15" hidden="false" customHeight="false" outlineLevel="0" collapsed="false">
      <c r="A3813" s="0" t="n">
        <v>24</v>
      </c>
      <c r="B3813" s="0" t="n">
        <v>19100</v>
      </c>
      <c r="C3813" s="0" t="n">
        <v>26.912</v>
      </c>
      <c r="D3813" s="0" t="n">
        <v>23.879</v>
      </c>
      <c r="E3813" s="0" t="n">
        <f aca="false">IFERROR((C3813-D3813)/C3813/'Project Inputs and Calcs'!$E$11,0)</f>
        <v>0.00375668846611177</v>
      </c>
    </row>
    <row r="3814" customFormat="false" ht="15" hidden="false" customHeight="false" outlineLevel="0" collapsed="false">
      <c r="A3814" s="0" t="n">
        <v>24</v>
      </c>
      <c r="B3814" s="0" t="n">
        <v>19200</v>
      </c>
      <c r="C3814" s="0" t="n">
        <v>26.854</v>
      </c>
      <c r="D3814" s="0" t="n">
        <v>24.112</v>
      </c>
      <c r="E3814" s="0" t="n">
        <f aca="false">IFERROR((C3814-D3814)/C3814/'Project Inputs and Calcs'!$E$11,0)</f>
        <v>0.00340358978178298</v>
      </c>
    </row>
    <row r="3815" customFormat="false" ht="15" hidden="false" customHeight="false" outlineLevel="0" collapsed="false">
      <c r="A3815" s="0" t="n">
        <v>24</v>
      </c>
      <c r="B3815" s="0" t="n">
        <v>19300</v>
      </c>
      <c r="C3815" s="0" t="n">
        <v>26.796</v>
      </c>
      <c r="D3815" s="0" t="n">
        <v>24.34</v>
      </c>
      <c r="E3815" s="0" t="n">
        <f aca="false">IFERROR((C3815-D3815)/C3815/'Project Inputs and Calcs'!$E$11,0)</f>
        <v>0.00305518236552719</v>
      </c>
    </row>
    <row r="3816" customFormat="false" ht="15" hidden="false" customHeight="false" outlineLevel="0" collapsed="false">
      <c r="A3816" s="0" t="n">
        <v>24</v>
      </c>
      <c r="B3816" s="0" t="n">
        <v>19400</v>
      </c>
      <c r="C3816" s="0" t="n">
        <v>26.738</v>
      </c>
      <c r="D3816" s="0" t="n">
        <v>24.563</v>
      </c>
      <c r="E3816" s="0" t="n">
        <f aca="false">IFERROR((C3816-D3816)/C3816/'Project Inputs and Calcs'!$E$11,0)</f>
        <v>0.00271149674620391</v>
      </c>
    </row>
    <row r="3817" customFormat="false" ht="15" hidden="false" customHeight="false" outlineLevel="0" collapsed="false">
      <c r="A3817" s="0" t="n">
        <v>24</v>
      </c>
      <c r="B3817" s="0" t="n">
        <v>19500</v>
      </c>
      <c r="C3817" s="0" t="n">
        <v>26.681</v>
      </c>
      <c r="D3817" s="0" t="n">
        <v>24.779</v>
      </c>
      <c r="E3817" s="0" t="n">
        <f aca="false">IFERROR((C3817-D3817)/C3817/'Project Inputs and Calcs'!$E$11,0)</f>
        <v>0.00237622278025561</v>
      </c>
    </row>
    <row r="3818" customFormat="false" ht="15" hidden="false" customHeight="false" outlineLevel="0" collapsed="false">
      <c r="A3818" s="0" t="n">
        <v>24</v>
      </c>
      <c r="B3818" s="0" t="n">
        <v>19600</v>
      </c>
      <c r="C3818" s="0" t="n">
        <v>26.623</v>
      </c>
      <c r="D3818" s="0" t="n">
        <v>24.991</v>
      </c>
      <c r="E3818" s="0" t="n">
        <f aca="false">IFERROR((C3818-D3818)/C3818/'Project Inputs and Calcs'!$E$11,0)</f>
        <v>0.00204334597904068</v>
      </c>
    </row>
    <row r="3819" customFormat="false" ht="15" hidden="false" customHeight="false" outlineLevel="0" collapsed="false">
      <c r="A3819" s="0" t="n">
        <v>24</v>
      </c>
      <c r="B3819" s="0" t="n">
        <v>19700</v>
      </c>
      <c r="C3819" s="0" t="n">
        <v>26.566</v>
      </c>
      <c r="D3819" s="0" t="n">
        <v>25.198</v>
      </c>
      <c r="E3819" s="0" t="n">
        <f aca="false">IFERROR((C3819-D3819)/C3819/'Project Inputs and Calcs'!$E$11,0)</f>
        <v>0.00171647971090868</v>
      </c>
    </row>
    <row r="3820" customFormat="false" ht="15" hidden="false" customHeight="false" outlineLevel="0" collapsed="false">
      <c r="A3820" s="0" t="n">
        <v>24</v>
      </c>
      <c r="B3820" s="0" t="n">
        <v>19800</v>
      </c>
      <c r="C3820" s="0" t="n">
        <v>26.507</v>
      </c>
      <c r="D3820" s="0" t="n">
        <v>25.397</v>
      </c>
      <c r="E3820" s="0" t="n">
        <f aca="false">IFERROR((C3820-D3820)/C3820/'Project Inputs and Calcs'!$E$11,0)</f>
        <v>0.00139585769796658</v>
      </c>
    </row>
    <row r="3821" customFormat="false" ht="15" hidden="false" customHeight="false" outlineLevel="0" collapsed="false">
      <c r="A3821" s="0" t="n">
        <v>24</v>
      </c>
      <c r="B3821" s="0" t="n">
        <v>19900</v>
      </c>
      <c r="C3821" s="0" t="n">
        <v>26.449</v>
      </c>
      <c r="D3821" s="0" t="n">
        <v>25.593</v>
      </c>
      <c r="E3821" s="0" t="n">
        <f aca="false">IFERROR((C3821-D3821)/C3821/'Project Inputs and Calcs'!$E$11,0)</f>
        <v>0.0010788057519503</v>
      </c>
    </row>
    <row r="3822" customFormat="false" ht="15" hidden="false" customHeight="false" outlineLevel="0" collapsed="false">
      <c r="A3822" s="0" t="n">
        <v>24</v>
      </c>
      <c r="B3822" s="0" t="n">
        <v>20000</v>
      </c>
      <c r="C3822" s="0" t="n">
        <v>26.39</v>
      </c>
      <c r="D3822" s="0" t="n">
        <v>25.778</v>
      </c>
      <c r="E3822" s="0" t="n">
        <f aca="false">IFERROR((C3822-D3822)/C3822/'Project Inputs and Calcs'!$E$11,0)</f>
        <v>0.000773020083364913</v>
      </c>
    </row>
    <row r="3823" customFormat="false" ht="15" hidden="false" customHeight="false" outlineLevel="0" collapsed="false">
      <c r="A3823" s="0" t="n">
        <v>25</v>
      </c>
      <c r="B3823" s="0" t="n">
        <v>1000</v>
      </c>
      <c r="C3823" s="0" t="s">
        <v>155</v>
      </c>
      <c r="D3823" s="0" t="s">
        <v>155</v>
      </c>
      <c r="E3823" s="0" t="n">
        <f aca="false">IFERROR((C3823-D3823)/C3823/'Project Inputs and Calcs'!$E$11,0)</f>
        <v>0</v>
      </c>
    </row>
    <row r="3824" customFormat="false" ht="15" hidden="false" customHeight="false" outlineLevel="0" collapsed="false">
      <c r="A3824" s="0" t="n">
        <v>25</v>
      </c>
      <c r="B3824" s="0" t="n">
        <v>1100</v>
      </c>
      <c r="C3824" s="0" t="s">
        <v>155</v>
      </c>
      <c r="D3824" s="0" t="s">
        <v>155</v>
      </c>
      <c r="E3824" s="0" t="n">
        <f aca="false">IFERROR((C3824-D3824)/C3824/'Project Inputs and Calcs'!$E$11,0)</f>
        <v>0</v>
      </c>
    </row>
    <row r="3825" customFormat="false" ht="15" hidden="false" customHeight="false" outlineLevel="0" collapsed="false">
      <c r="A3825" s="0" t="n">
        <v>25</v>
      </c>
      <c r="B3825" s="0" t="n">
        <v>1200</v>
      </c>
      <c r="C3825" s="0" t="s">
        <v>155</v>
      </c>
      <c r="D3825" s="0" t="s">
        <v>155</v>
      </c>
      <c r="E3825" s="0" t="n">
        <f aca="false">IFERROR((C3825-D3825)/C3825/'Project Inputs and Calcs'!$E$11,0)</f>
        <v>0</v>
      </c>
    </row>
    <row r="3826" customFormat="false" ht="15" hidden="false" customHeight="false" outlineLevel="0" collapsed="false">
      <c r="A3826" s="0" t="n">
        <v>25</v>
      </c>
      <c r="B3826" s="0" t="n">
        <v>1300</v>
      </c>
      <c r="C3826" s="0" t="s">
        <v>155</v>
      </c>
      <c r="D3826" s="0" t="s">
        <v>155</v>
      </c>
      <c r="E3826" s="0" t="n">
        <f aca="false">IFERROR((C3826-D3826)/C3826/'Project Inputs and Calcs'!$E$11,0)</f>
        <v>0</v>
      </c>
    </row>
    <row r="3827" customFormat="false" ht="15" hidden="false" customHeight="false" outlineLevel="0" collapsed="false">
      <c r="A3827" s="0" t="n">
        <v>25</v>
      </c>
      <c r="B3827" s="0" t="n">
        <v>1400</v>
      </c>
      <c r="C3827" s="0" t="n">
        <v>0.0044577</v>
      </c>
      <c r="D3827" s="0" t="s">
        <v>155</v>
      </c>
      <c r="E3827" s="0" t="n">
        <f aca="false">IFERROR((C3827-D3827)/C3827/'Project Inputs and Calcs'!$E$11,0)</f>
        <v>0</v>
      </c>
    </row>
    <row r="3828" customFormat="false" ht="15" hidden="false" customHeight="false" outlineLevel="0" collapsed="false">
      <c r="A3828" s="0" t="n">
        <v>25</v>
      </c>
      <c r="B3828" s="0" t="n">
        <v>1500</v>
      </c>
      <c r="C3828" s="0" t="n">
        <v>0.015291</v>
      </c>
      <c r="D3828" s="0" t="s">
        <v>155</v>
      </c>
      <c r="E3828" s="0" t="n">
        <f aca="false">IFERROR((C3828-D3828)/C3828/'Project Inputs and Calcs'!$E$11,0)</f>
        <v>0</v>
      </c>
    </row>
    <row r="3829" customFormat="false" ht="15" hidden="false" customHeight="false" outlineLevel="0" collapsed="false">
      <c r="A3829" s="0" t="n">
        <v>25</v>
      </c>
      <c r="B3829" s="0" t="n">
        <v>1600</v>
      </c>
      <c r="C3829" s="0" t="n">
        <v>0.032465</v>
      </c>
      <c r="D3829" s="0" t="s">
        <v>155</v>
      </c>
      <c r="E3829" s="0" t="n">
        <f aca="false">IFERROR((C3829-D3829)/C3829/'Project Inputs and Calcs'!$E$11,0)</f>
        <v>0</v>
      </c>
    </row>
    <row r="3830" customFormat="false" ht="15" hidden="false" customHeight="false" outlineLevel="0" collapsed="false">
      <c r="A3830" s="0" t="n">
        <v>25</v>
      </c>
      <c r="B3830" s="0" t="n">
        <v>1700</v>
      </c>
      <c r="C3830" s="0" t="n">
        <v>0.055838</v>
      </c>
      <c r="D3830" s="0" t="n">
        <v>0.0076793</v>
      </c>
      <c r="E3830" s="0" t="n">
        <f aca="false">IFERROR((C3830-D3830)/C3830/'Project Inputs and Calcs'!$E$11,0)</f>
        <v>0.0287490597800781</v>
      </c>
    </row>
    <row r="3831" customFormat="false" ht="15" hidden="false" customHeight="false" outlineLevel="0" collapsed="false">
      <c r="A3831" s="0" t="n">
        <v>25</v>
      </c>
      <c r="B3831" s="0" t="n">
        <v>1800</v>
      </c>
      <c r="C3831" s="0" t="n">
        <v>0.085291</v>
      </c>
      <c r="D3831" s="0" t="n">
        <v>0.011964</v>
      </c>
      <c r="E3831" s="0" t="n">
        <f aca="false">IFERROR((C3831-D3831)/C3831/'Project Inputs and Calcs'!$E$11,0)</f>
        <v>0.0286575762194526</v>
      </c>
    </row>
    <row r="3832" customFormat="false" ht="15" hidden="false" customHeight="false" outlineLevel="0" collapsed="false">
      <c r="A3832" s="0" t="n">
        <v>25</v>
      </c>
      <c r="B3832" s="0" t="n">
        <v>1900</v>
      </c>
      <c r="C3832" s="0" t="n">
        <v>0.12068</v>
      </c>
      <c r="D3832" s="0" t="n">
        <v>0.017289</v>
      </c>
      <c r="E3832" s="0" t="n">
        <f aca="false">IFERROR((C3832-D3832)/C3832/'Project Inputs and Calcs'!$E$11,0)</f>
        <v>0.028557894155342</v>
      </c>
    </row>
    <row r="3833" customFormat="false" ht="15" hidden="false" customHeight="false" outlineLevel="0" collapsed="false">
      <c r="A3833" s="0" t="n">
        <v>25</v>
      </c>
      <c r="B3833" s="0" t="n">
        <v>2000</v>
      </c>
      <c r="C3833" s="0" t="n">
        <v>0.16189</v>
      </c>
      <c r="D3833" s="0" t="n">
        <v>0.023688</v>
      </c>
      <c r="E3833" s="0" t="n">
        <f aca="false">IFERROR((C3833-D3833)/C3833/'Project Inputs and Calcs'!$E$11,0)</f>
        <v>0.0284559474540326</v>
      </c>
    </row>
    <row r="3834" customFormat="false" ht="15" hidden="false" customHeight="false" outlineLevel="0" collapsed="false">
      <c r="A3834" s="0" t="n">
        <v>25</v>
      </c>
      <c r="B3834" s="0" t="n">
        <v>2100</v>
      </c>
      <c r="C3834" s="0" t="n">
        <v>0.20881</v>
      </c>
      <c r="D3834" s="0" t="n">
        <v>0.031194</v>
      </c>
      <c r="E3834" s="0" t="n">
        <f aca="false">IFERROR((C3834-D3834)/C3834/'Project Inputs and Calcs'!$E$11,0)</f>
        <v>0.0283536867646824</v>
      </c>
    </row>
    <row r="3835" customFormat="false" ht="15" hidden="false" customHeight="false" outlineLevel="0" collapsed="false">
      <c r="A3835" s="0" t="n">
        <v>25</v>
      </c>
      <c r="B3835" s="0" t="n">
        <v>2200</v>
      </c>
      <c r="C3835" s="0" t="n">
        <v>0.2613</v>
      </c>
      <c r="D3835" s="0" t="n">
        <v>0.039846</v>
      </c>
      <c r="E3835" s="0" t="n">
        <f aca="false">IFERROR((C3835-D3835)/C3835/'Project Inputs and Calcs'!$E$11,0)</f>
        <v>0.0282502870264064</v>
      </c>
    </row>
    <row r="3836" customFormat="false" ht="15" hidden="false" customHeight="false" outlineLevel="0" collapsed="false">
      <c r="A3836" s="0" t="n">
        <v>25</v>
      </c>
      <c r="B3836" s="0" t="n">
        <v>2300</v>
      </c>
      <c r="C3836" s="0" t="n">
        <v>0.31926</v>
      </c>
      <c r="D3836" s="0" t="n">
        <v>0.049684</v>
      </c>
      <c r="E3836" s="0" t="n">
        <f aca="false">IFERROR((C3836-D3836)/C3836/'Project Inputs and Calcs'!$E$11,0)</f>
        <v>0.0281459207751258</v>
      </c>
    </row>
    <row r="3837" customFormat="false" ht="15" hidden="false" customHeight="false" outlineLevel="0" collapsed="false">
      <c r="A3837" s="0" t="n">
        <v>25</v>
      </c>
      <c r="B3837" s="0" t="n">
        <v>2400</v>
      </c>
      <c r="C3837" s="0" t="n">
        <v>0.38255</v>
      </c>
      <c r="D3837" s="0" t="n">
        <v>0.060753</v>
      </c>
      <c r="E3837" s="0" t="n">
        <f aca="false">IFERROR((C3837-D3837)/C3837/'Project Inputs and Calcs'!$E$11,0)</f>
        <v>0.0280396462336078</v>
      </c>
    </row>
    <row r="3838" customFormat="false" ht="15" hidden="false" customHeight="false" outlineLevel="0" collapsed="false">
      <c r="A3838" s="0" t="n">
        <v>25</v>
      </c>
      <c r="B3838" s="0" t="n">
        <v>2500</v>
      </c>
      <c r="C3838" s="0" t="n">
        <v>0.45111</v>
      </c>
      <c r="D3838" s="0" t="n">
        <v>0.073075</v>
      </c>
      <c r="E3838" s="0" t="n">
        <f aca="false">IFERROR((C3838-D3838)/C3838/'Project Inputs and Calcs'!$E$11,0)</f>
        <v>0.027933689491846</v>
      </c>
    </row>
    <row r="3839" customFormat="false" ht="15" hidden="false" customHeight="false" outlineLevel="0" collapsed="false">
      <c r="A3839" s="0" t="n">
        <v>25</v>
      </c>
      <c r="B3839" s="0" t="n">
        <v>2600</v>
      </c>
      <c r="C3839" s="0" t="n">
        <v>0.50953</v>
      </c>
      <c r="D3839" s="0" t="n">
        <v>0.093539</v>
      </c>
      <c r="E3839" s="0" t="n">
        <f aca="false">IFERROR((C3839-D3839)/C3839/'Project Inputs and Calcs'!$E$11,0)</f>
        <v>0.0272140338481869</v>
      </c>
    </row>
    <row r="3840" customFormat="false" ht="15" hidden="false" customHeight="false" outlineLevel="0" collapsed="false">
      <c r="A3840" s="0" t="n">
        <v>25</v>
      </c>
      <c r="B3840" s="0" t="n">
        <v>2700</v>
      </c>
      <c r="C3840" s="0" t="n">
        <v>0.60348</v>
      </c>
      <c r="D3840" s="0" t="n">
        <v>0.1016</v>
      </c>
      <c r="E3840" s="0" t="n">
        <f aca="false">IFERROR((C3840-D3840)/C3840/'Project Inputs and Calcs'!$E$11,0)</f>
        <v>0.0277214378825037</v>
      </c>
    </row>
    <row r="3841" customFormat="false" ht="15" hidden="false" customHeight="false" outlineLevel="0" collapsed="false">
      <c r="A3841" s="0" t="n">
        <v>25</v>
      </c>
      <c r="B3841" s="0" t="n">
        <v>2800</v>
      </c>
      <c r="C3841" s="0" t="n">
        <v>0.68709</v>
      </c>
      <c r="D3841" s="0" t="n">
        <v>0.11788</v>
      </c>
      <c r="E3841" s="0" t="n">
        <f aca="false">IFERROR((C3841-D3841)/C3841/'Project Inputs and Calcs'!$E$11,0)</f>
        <v>0.027614528906936</v>
      </c>
    </row>
    <row r="3842" customFormat="false" ht="15" hidden="false" customHeight="false" outlineLevel="0" collapsed="false">
      <c r="A3842" s="0" t="n">
        <v>25</v>
      </c>
      <c r="B3842" s="0" t="n">
        <v>2900</v>
      </c>
      <c r="C3842" s="0" t="n">
        <v>0.77555</v>
      </c>
      <c r="D3842" s="0" t="n">
        <v>0.13554</v>
      </c>
      <c r="E3842" s="0" t="n">
        <f aca="false">IFERROR((C3842-D3842)/C3842/'Project Inputs and Calcs'!$E$11,0)</f>
        <v>0.0275077901704167</v>
      </c>
    </row>
    <row r="3843" customFormat="false" ht="15" hidden="false" customHeight="false" outlineLevel="0" collapsed="false">
      <c r="A3843" s="0" t="n">
        <v>25</v>
      </c>
      <c r="B3843" s="0" t="n">
        <v>3000</v>
      </c>
      <c r="C3843" s="0" t="n">
        <v>0.86869</v>
      </c>
      <c r="D3843" s="0" t="n">
        <v>0.15461</v>
      </c>
      <c r="E3843" s="0" t="n">
        <f aca="false">IFERROR((C3843-D3843)/C3843/'Project Inputs and Calcs'!$E$11,0)</f>
        <v>0.0274006454162782</v>
      </c>
    </row>
    <row r="3844" customFormat="false" ht="15" hidden="false" customHeight="false" outlineLevel="0" collapsed="false">
      <c r="A3844" s="0" t="n">
        <v>25</v>
      </c>
      <c r="B3844" s="0" t="n">
        <v>3100</v>
      </c>
      <c r="C3844" s="0" t="n">
        <v>0.96647</v>
      </c>
      <c r="D3844" s="0" t="n">
        <v>0.17511</v>
      </c>
      <c r="E3844" s="0" t="n">
        <f aca="false">IFERROR((C3844-D3844)/C3844/'Project Inputs and Calcs'!$E$11,0)</f>
        <v>0.0272938287444687</v>
      </c>
    </row>
    <row r="3845" customFormat="false" ht="15" hidden="false" customHeight="false" outlineLevel="0" collapsed="false">
      <c r="A3845" s="0" t="n">
        <v>25</v>
      </c>
      <c r="B3845" s="0" t="n">
        <v>3200</v>
      </c>
      <c r="C3845" s="0" t="n">
        <v>1.0688</v>
      </c>
      <c r="D3845" s="0" t="n">
        <v>0.19707</v>
      </c>
      <c r="E3845" s="0" t="n">
        <f aca="false">IFERROR((C3845-D3845)/C3845/'Project Inputs and Calcs'!$E$11,0)</f>
        <v>0.0271871881237525</v>
      </c>
    </row>
    <row r="3846" customFormat="false" ht="15" hidden="false" customHeight="false" outlineLevel="0" collapsed="false">
      <c r="A3846" s="0" t="n">
        <v>25</v>
      </c>
      <c r="B3846" s="0" t="n">
        <v>3300</v>
      </c>
      <c r="C3846" s="0" t="n">
        <v>1.1755</v>
      </c>
      <c r="D3846" s="0" t="n">
        <v>0.22054</v>
      </c>
      <c r="E3846" s="0" t="n">
        <f aca="false">IFERROR((C3846-D3846)/C3846/'Project Inputs and Calcs'!$E$11,0)</f>
        <v>0.0270795406210123</v>
      </c>
    </row>
    <row r="3847" customFormat="false" ht="15" hidden="false" customHeight="false" outlineLevel="0" collapsed="false">
      <c r="A3847" s="0" t="n">
        <v>25</v>
      </c>
      <c r="B3847" s="0" t="n">
        <v>3400</v>
      </c>
      <c r="C3847" s="0" t="n">
        <v>1.2866</v>
      </c>
      <c r="D3847" s="0" t="n">
        <v>0.24551</v>
      </c>
      <c r="E3847" s="0" t="n">
        <f aca="false">IFERROR((C3847-D3847)/C3847/'Project Inputs and Calcs'!$E$11,0)</f>
        <v>0.0269726410694855</v>
      </c>
    </row>
    <row r="3848" customFormat="false" ht="15" hidden="false" customHeight="false" outlineLevel="0" collapsed="false">
      <c r="A3848" s="0" t="n">
        <v>25</v>
      </c>
      <c r="B3848" s="0" t="n">
        <v>3500</v>
      </c>
      <c r="C3848" s="0" t="n">
        <v>1.4019</v>
      </c>
      <c r="D3848" s="0" t="n">
        <v>0.272</v>
      </c>
      <c r="E3848" s="0" t="n">
        <f aca="false">IFERROR((C3848-D3848)/C3848/'Project Inputs and Calcs'!$E$11,0)</f>
        <v>0.0268659200608698</v>
      </c>
    </row>
    <row r="3849" customFormat="false" ht="15" hidden="false" customHeight="false" outlineLevel="0" collapsed="false">
      <c r="A3849" s="0" t="n">
        <v>25</v>
      </c>
      <c r="B3849" s="0" t="n">
        <v>3600</v>
      </c>
      <c r="C3849" s="0" t="n">
        <v>1.5214</v>
      </c>
      <c r="D3849" s="0" t="n">
        <v>0.30007</v>
      </c>
      <c r="E3849" s="0" t="n">
        <f aca="false">IFERROR((C3849-D3849)/C3849/'Project Inputs and Calcs'!$E$11,0)</f>
        <v>0.0267589062705403</v>
      </c>
    </row>
    <row r="3850" customFormat="false" ht="15" hidden="false" customHeight="false" outlineLevel="0" collapsed="false">
      <c r="A3850" s="0" t="n">
        <v>25</v>
      </c>
      <c r="B3850" s="0" t="n">
        <v>3700</v>
      </c>
      <c r="C3850" s="0" t="n">
        <v>1.6449</v>
      </c>
      <c r="D3850" s="0" t="n">
        <v>0.32971</v>
      </c>
      <c r="E3850" s="0" t="n">
        <f aca="false">IFERROR((C3850-D3850)/C3850/'Project Inputs and Calcs'!$E$11,0)</f>
        <v>0.0266518734674854</v>
      </c>
    </row>
    <row r="3851" customFormat="false" ht="15" hidden="false" customHeight="false" outlineLevel="0" collapsed="false">
      <c r="A3851" s="0" t="n">
        <v>25</v>
      </c>
      <c r="B3851" s="0" t="n">
        <v>3800</v>
      </c>
      <c r="C3851" s="0" t="n">
        <v>1.7725</v>
      </c>
      <c r="D3851" s="0" t="n">
        <v>0.36095</v>
      </c>
      <c r="E3851" s="0" t="n">
        <f aca="false">IFERROR((C3851-D3851)/C3851/'Project Inputs and Calcs'!$E$11,0)</f>
        <v>0.02654536906441</v>
      </c>
    </row>
    <row r="3852" customFormat="false" ht="15" hidden="false" customHeight="false" outlineLevel="0" collapsed="false">
      <c r="A3852" s="0" t="n">
        <v>25</v>
      </c>
      <c r="B3852" s="0" t="n">
        <v>3900</v>
      </c>
      <c r="C3852" s="0" t="n">
        <v>1.904</v>
      </c>
      <c r="D3852" s="0" t="n">
        <v>0.38218</v>
      </c>
      <c r="E3852" s="0" t="n">
        <f aca="false">IFERROR((C3852-D3852)/C3852/'Project Inputs and Calcs'!$E$11,0)</f>
        <v>0.0266425070028011</v>
      </c>
    </row>
    <row r="3853" customFormat="false" ht="15" hidden="false" customHeight="false" outlineLevel="0" collapsed="false">
      <c r="A3853" s="0" t="n">
        <v>25</v>
      </c>
      <c r="B3853" s="0" t="n">
        <v>4000</v>
      </c>
      <c r="C3853" s="0" t="n">
        <v>2.0393</v>
      </c>
      <c r="D3853" s="0" t="n">
        <v>0.42828</v>
      </c>
      <c r="E3853" s="0" t="n">
        <f aca="false">IFERROR((C3853-D3853)/C3853/'Project Inputs and Calcs'!$E$11,0)</f>
        <v>0.0263328920054267</v>
      </c>
    </row>
    <row r="3854" customFormat="false" ht="15" hidden="false" customHeight="false" outlineLevel="0" collapsed="false">
      <c r="A3854" s="0" t="n">
        <v>25</v>
      </c>
      <c r="B3854" s="0" t="n">
        <v>4100</v>
      </c>
      <c r="C3854" s="0" t="n">
        <v>2.1783</v>
      </c>
      <c r="D3854" s="0" t="n">
        <v>0.46443</v>
      </c>
      <c r="E3854" s="0" t="n">
        <f aca="false">IFERROR((C3854-D3854)/C3854/'Project Inputs and Calcs'!$E$11,0)</f>
        <v>0.0262264150943396</v>
      </c>
    </row>
    <row r="3855" customFormat="false" ht="15" hidden="false" customHeight="false" outlineLevel="0" collapsed="false">
      <c r="A3855" s="0" t="n">
        <v>25</v>
      </c>
      <c r="B3855" s="0" t="n">
        <v>4200</v>
      </c>
      <c r="C3855" s="0" t="n">
        <v>2.321</v>
      </c>
      <c r="D3855" s="0" t="n">
        <v>0.50223</v>
      </c>
      <c r="E3855" s="0" t="n">
        <f aca="false">IFERROR((C3855-D3855)/C3855/'Project Inputs and Calcs'!$E$11,0)</f>
        <v>0.0261204940399253</v>
      </c>
    </row>
    <row r="3856" customFormat="false" ht="15" hidden="false" customHeight="false" outlineLevel="0" collapsed="false">
      <c r="A3856" s="0" t="n">
        <v>25</v>
      </c>
      <c r="B3856" s="0" t="n">
        <v>4300</v>
      </c>
      <c r="C3856" s="0" t="n">
        <v>2.4673</v>
      </c>
      <c r="D3856" s="0" t="n">
        <v>0.49715</v>
      </c>
      <c r="E3856" s="0" t="n">
        <f aca="false">IFERROR((C3856-D3856)/C3856/'Project Inputs and Calcs'!$E$11,0)</f>
        <v>0.0266168146016563</v>
      </c>
    </row>
    <row r="3857" customFormat="false" ht="15" hidden="false" customHeight="false" outlineLevel="0" collapsed="false">
      <c r="A3857" s="0" t="n">
        <v>25</v>
      </c>
      <c r="B3857" s="0" t="n">
        <v>4400</v>
      </c>
      <c r="C3857" s="0" t="n">
        <v>2.6172</v>
      </c>
      <c r="D3857" s="0" t="n">
        <v>0.58291</v>
      </c>
      <c r="E3857" s="0" t="n">
        <f aca="false">IFERROR((C3857-D3857)/C3857/'Project Inputs and Calcs'!$E$11,0)</f>
        <v>0.0259092414284987</v>
      </c>
    </row>
    <row r="3858" customFormat="false" ht="15" hidden="false" customHeight="false" outlineLevel="0" collapsed="false">
      <c r="A3858" s="0" t="n">
        <v>25</v>
      </c>
      <c r="B3858" s="0" t="n">
        <v>4500</v>
      </c>
      <c r="C3858" s="0" t="n">
        <v>2.7704</v>
      </c>
      <c r="D3858" s="0" t="n">
        <v>0.62584</v>
      </c>
      <c r="E3858" s="0" t="n">
        <f aca="false">IFERROR((C3858-D3858)/C3858/'Project Inputs and Calcs'!$E$11,0)</f>
        <v>0.0258032534411397</v>
      </c>
    </row>
    <row r="3859" customFormat="false" ht="15" hidden="false" customHeight="false" outlineLevel="0" collapsed="false">
      <c r="A3859" s="0" t="n">
        <v>25</v>
      </c>
      <c r="B3859" s="0" t="n">
        <v>4600</v>
      </c>
      <c r="C3859" s="0" t="n">
        <v>2.9271</v>
      </c>
      <c r="D3859" s="0" t="n">
        <v>0.67043</v>
      </c>
      <c r="E3859" s="0" t="n">
        <f aca="false">IFERROR((C3859-D3859)/C3859/'Project Inputs and Calcs'!$E$11,0)</f>
        <v>0.0256985867696127</v>
      </c>
    </row>
    <row r="3860" customFormat="false" ht="15" hidden="false" customHeight="false" outlineLevel="0" collapsed="false">
      <c r="A3860" s="0" t="n">
        <v>25</v>
      </c>
      <c r="B3860" s="0" t="n">
        <v>4700</v>
      </c>
      <c r="C3860" s="0" t="n">
        <v>3.087</v>
      </c>
      <c r="D3860" s="0" t="n">
        <v>0.71681</v>
      </c>
      <c r="E3860" s="0" t="n">
        <f aca="false">IFERROR((C3860-D3860)/C3860/'Project Inputs and Calcs'!$E$11,0)</f>
        <v>0.0255932404707915</v>
      </c>
    </row>
    <row r="3861" customFormat="false" ht="15" hidden="false" customHeight="false" outlineLevel="0" collapsed="false">
      <c r="A3861" s="0" t="n">
        <v>25</v>
      </c>
      <c r="B3861" s="0" t="n">
        <v>4800</v>
      </c>
      <c r="C3861" s="0" t="n">
        <v>3.2502</v>
      </c>
      <c r="D3861" s="0" t="n">
        <v>0.76493</v>
      </c>
      <c r="E3861" s="0" t="n">
        <f aca="false">IFERROR((C3861-D3861)/C3861/'Project Inputs and Calcs'!$E$11,0)</f>
        <v>0.025488380202244</v>
      </c>
    </row>
    <row r="3862" customFormat="false" ht="15" hidden="false" customHeight="false" outlineLevel="0" collapsed="false">
      <c r="A3862" s="0" t="n">
        <v>25</v>
      </c>
      <c r="B3862" s="0" t="n">
        <v>4900</v>
      </c>
      <c r="C3862" s="0" t="n">
        <v>3.4165</v>
      </c>
      <c r="D3862" s="0" t="n">
        <v>0.81479</v>
      </c>
      <c r="E3862" s="0" t="n">
        <f aca="false">IFERROR((C3862-D3862)/C3862/'Project Inputs and Calcs'!$E$11,0)</f>
        <v>0.0253837748182838</v>
      </c>
    </row>
    <row r="3863" customFormat="false" ht="15" hidden="false" customHeight="false" outlineLevel="0" collapsed="false">
      <c r="A3863" s="0" t="n">
        <v>25</v>
      </c>
      <c r="B3863" s="0" t="n">
        <v>5000</v>
      </c>
      <c r="C3863" s="0" t="n">
        <v>3.5859</v>
      </c>
      <c r="D3863" s="0" t="n">
        <v>0.86641</v>
      </c>
      <c r="E3863" s="0" t="n">
        <f aca="false">IFERROR((C3863-D3863)/C3863/'Project Inputs and Calcs'!$E$11,0)</f>
        <v>0.0252794742370581</v>
      </c>
    </row>
    <row r="3864" customFormat="false" ht="15" hidden="false" customHeight="false" outlineLevel="0" collapsed="false">
      <c r="A3864" s="0" t="n">
        <v>25</v>
      </c>
      <c r="B3864" s="0" t="n">
        <v>5100</v>
      </c>
      <c r="C3864" s="0" t="n">
        <v>3.7584</v>
      </c>
      <c r="D3864" s="0" t="n">
        <v>0.91984</v>
      </c>
      <c r="E3864" s="0" t="n">
        <f aca="false">IFERROR((C3864-D3864)/C3864/'Project Inputs and Calcs'!$E$11,0)</f>
        <v>0.0251752518802327</v>
      </c>
    </row>
    <row r="3865" customFormat="false" ht="15" hidden="false" customHeight="false" outlineLevel="0" collapsed="false">
      <c r="A3865" s="0" t="n">
        <v>25</v>
      </c>
      <c r="B3865" s="0" t="n">
        <v>5200</v>
      </c>
      <c r="C3865" s="0" t="n">
        <v>3.9339</v>
      </c>
      <c r="D3865" s="0" t="n">
        <v>0.97501</v>
      </c>
      <c r="E3865" s="0" t="n">
        <f aca="false">IFERROR((C3865-D3865)/C3865/'Project Inputs and Calcs'!$E$11,0)</f>
        <v>0.0250717269545913</v>
      </c>
    </row>
    <row r="3866" customFormat="false" ht="15" hidden="false" customHeight="false" outlineLevel="0" collapsed="false">
      <c r="A3866" s="0" t="n">
        <v>25</v>
      </c>
      <c r="B3866" s="0" t="n">
        <v>5300</v>
      </c>
      <c r="C3866" s="0" t="n">
        <v>4.1122</v>
      </c>
      <c r="D3866" s="0" t="n">
        <v>1.032</v>
      </c>
      <c r="E3866" s="0" t="n">
        <f aca="false">IFERROR((C3866-D3866)/C3866/'Project Inputs and Calcs'!$E$11,0)</f>
        <v>0.0249679814535609</v>
      </c>
    </row>
    <row r="3867" customFormat="false" ht="15" hidden="false" customHeight="false" outlineLevel="0" collapsed="false">
      <c r="A3867" s="0" t="n">
        <v>25</v>
      </c>
      <c r="B3867" s="0" t="n">
        <v>5400</v>
      </c>
      <c r="C3867" s="0" t="n">
        <v>4.2933</v>
      </c>
      <c r="D3867" s="0" t="n">
        <v>1.0908</v>
      </c>
      <c r="E3867" s="0" t="n">
        <f aca="false">IFERROR((C3867-D3867)/C3867/'Project Inputs and Calcs'!$E$11,0)</f>
        <v>0.0248643234807724</v>
      </c>
    </row>
    <row r="3868" customFormat="false" ht="15" hidden="false" customHeight="false" outlineLevel="0" collapsed="false">
      <c r="A3868" s="0" t="n">
        <v>25</v>
      </c>
      <c r="B3868" s="0" t="n">
        <v>5500</v>
      </c>
      <c r="C3868" s="0" t="n">
        <v>4.4773</v>
      </c>
      <c r="D3868" s="0" t="n">
        <v>1.1513</v>
      </c>
      <c r="E3868" s="0" t="n">
        <f aca="false">IFERROR((C3868-D3868)/C3868/'Project Inputs and Calcs'!$E$11,0)</f>
        <v>0.0247619473045511</v>
      </c>
    </row>
    <row r="3869" customFormat="false" ht="15" hidden="false" customHeight="false" outlineLevel="0" collapsed="false">
      <c r="A3869" s="0" t="n">
        <v>25</v>
      </c>
      <c r="B3869" s="0" t="n">
        <v>5600</v>
      </c>
      <c r="C3869" s="0" t="n">
        <v>4.6639</v>
      </c>
      <c r="D3869" s="0" t="n">
        <v>1.2137</v>
      </c>
      <c r="E3869" s="0" t="n">
        <f aca="false">IFERROR((C3869-D3869)/C3869/'Project Inputs and Calcs'!$E$11,0)</f>
        <v>0.0246589049222039</v>
      </c>
    </row>
    <row r="3870" customFormat="false" ht="15" hidden="false" customHeight="false" outlineLevel="0" collapsed="false">
      <c r="A3870" s="0" t="n">
        <v>25</v>
      </c>
      <c r="B3870" s="0" t="n">
        <v>5700</v>
      </c>
      <c r="C3870" s="0" t="n">
        <v>4.8532</v>
      </c>
      <c r="D3870" s="0" t="n">
        <v>1.2779</v>
      </c>
      <c r="E3870" s="0" t="n">
        <f aca="false">IFERROR((C3870-D3870)/C3870/'Project Inputs and Calcs'!$E$11,0)</f>
        <v>0.0245563064919366</v>
      </c>
    </row>
    <row r="3871" customFormat="false" ht="15" hidden="false" customHeight="false" outlineLevel="0" collapsed="false">
      <c r="A3871" s="0" t="n">
        <v>25</v>
      </c>
      <c r="B3871" s="0" t="n">
        <v>5800</v>
      </c>
      <c r="C3871" s="0" t="n">
        <v>5.045</v>
      </c>
      <c r="D3871" s="0" t="n">
        <v>1.344</v>
      </c>
      <c r="E3871" s="0" t="n">
        <f aca="false">IFERROR((C3871-D3871)/C3871/'Project Inputs and Calcs'!$E$11,0)</f>
        <v>0.0244532540469111</v>
      </c>
    </row>
    <row r="3872" customFormat="false" ht="15" hidden="false" customHeight="false" outlineLevel="0" collapsed="false">
      <c r="A3872" s="0" t="n">
        <v>25</v>
      </c>
      <c r="B3872" s="0" t="n">
        <v>5900</v>
      </c>
      <c r="C3872" s="0" t="n">
        <v>5.2395</v>
      </c>
      <c r="D3872" s="0" t="n">
        <v>1.4118</v>
      </c>
      <c r="E3872" s="0" t="n">
        <f aca="false">IFERROR((C3872-D3872)/C3872/'Project Inputs and Calcs'!$E$11,0)</f>
        <v>0.0243515602633839</v>
      </c>
    </row>
    <row r="3873" customFormat="false" ht="15" hidden="false" customHeight="false" outlineLevel="0" collapsed="false">
      <c r="A3873" s="0" t="n">
        <v>25</v>
      </c>
      <c r="B3873" s="0" t="n">
        <v>6000</v>
      </c>
      <c r="C3873" s="0" t="n">
        <v>5.4363</v>
      </c>
      <c r="D3873" s="0" t="n">
        <v>1.4814</v>
      </c>
      <c r="E3873" s="0" t="n">
        <f aca="false">IFERROR((C3873-D3873)/C3873/'Project Inputs and Calcs'!$E$11,0)</f>
        <v>0.0242499494141236</v>
      </c>
    </row>
    <row r="3874" customFormat="false" ht="15" hidden="false" customHeight="false" outlineLevel="0" collapsed="false">
      <c r="A3874" s="0" t="n">
        <v>25</v>
      </c>
      <c r="B3874" s="0" t="n">
        <v>6100</v>
      </c>
      <c r="C3874" s="0" t="n">
        <v>5.6357</v>
      </c>
      <c r="D3874" s="0" t="n">
        <v>1.5529</v>
      </c>
      <c r="E3874" s="0" t="n">
        <f aca="false">IFERROR((C3874-D3874)/C3874/'Project Inputs and Calcs'!$E$11,0)</f>
        <v>0.0241484346812877</v>
      </c>
    </row>
    <row r="3875" customFormat="false" ht="15" hidden="false" customHeight="false" outlineLevel="0" collapsed="false">
      <c r="A3875" s="0" t="n">
        <v>25</v>
      </c>
      <c r="B3875" s="0" t="n">
        <v>6200</v>
      </c>
      <c r="C3875" s="0" t="n">
        <v>5.8372</v>
      </c>
      <c r="D3875" s="0" t="n">
        <v>1.6263</v>
      </c>
      <c r="E3875" s="0" t="n">
        <f aca="false">IFERROR((C3875-D3875)/C3875/'Project Inputs and Calcs'!$E$11,0)</f>
        <v>0.0240463464218004</v>
      </c>
    </row>
    <row r="3876" customFormat="false" ht="15" hidden="false" customHeight="false" outlineLevel="0" collapsed="false">
      <c r="A3876" s="0" t="n">
        <v>25</v>
      </c>
      <c r="B3876" s="0" t="n">
        <v>6300</v>
      </c>
      <c r="C3876" s="0" t="n">
        <v>6.0412</v>
      </c>
      <c r="D3876" s="0" t="n">
        <v>1.6843</v>
      </c>
      <c r="E3876" s="0" t="n">
        <f aca="false">IFERROR((C3876-D3876)/C3876/'Project Inputs and Calcs'!$E$11,0)</f>
        <v>0.0240399258425478</v>
      </c>
    </row>
    <row r="3877" customFormat="false" ht="15" hidden="false" customHeight="false" outlineLevel="0" collapsed="false">
      <c r="A3877" s="0" t="n">
        <v>25</v>
      </c>
      <c r="B3877" s="0" t="n">
        <v>6400</v>
      </c>
      <c r="C3877" s="0" t="n">
        <v>6.2473</v>
      </c>
      <c r="D3877" s="0" t="n">
        <v>1.7784</v>
      </c>
      <c r="E3877" s="0" t="n">
        <f aca="false">IFERROR((C3877-D3877)/C3877/'Project Inputs and Calcs'!$E$11,0)</f>
        <v>0.023844434128877</v>
      </c>
    </row>
    <row r="3878" customFormat="false" ht="15" hidden="false" customHeight="false" outlineLevel="0" collapsed="false">
      <c r="A3878" s="0" t="n">
        <v>25</v>
      </c>
      <c r="B3878" s="0" t="n">
        <v>6500</v>
      </c>
      <c r="C3878" s="0" t="n">
        <v>6.4557</v>
      </c>
      <c r="D3878" s="0" t="n">
        <v>1.8573</v>
      </c>
      <c r="E3878" s="0" t="n">
        <f aca="false">IFERROR((C3878-D3878)/C3878/'Project Inputs and Calcs'!$E$11,0)</f>
        <v>0.0237433585823381</v>
      </c>
    </row>
    <row r="3879" customFormat="false" ht="15" hidden="false" customHeight="false" outlineLevel="0" collapsed="false">
      <c r="A3879" s="0" t="n">
        <v>25</v>
      </c>
      <c r="B3879" s="0" t="n">
        <v>6600</v>
      </c>
      <c r="C3879" s="0" t="n">
        <v>6.6661</v>
      </c>
      <c r="D3879" s="0" t="n">
        <v>1.9379</v>
      </c>
      <c r="E3879" s="0" t="n">
        <f aca="false">IFERROR((C3879-D3879)/C3879/'Project Inputs and Calcs'!$E$11,0)</f>
        <v>0.0236430096558207</v>
      </c>
    </row>
    <row r="3880" customFormat="false" ht="15" hidden="false" customHeight="false" outlineLevel="0" collapsed="false">
      <c r="A3880" s="0" t="n">
        <v>25</v>
      </c>
      <c r="B3880" s="0" t="n">
        <v>6700</v>
      </c>
      <c r="C3880" s="0" t="n">
        <v>6.8788</v>
      </c>
      <c r="D3880" s="0" t="n">
        <v>2.0204</v>
      </c>
      <c r="E3880" s="0" t="n">
        <f aca="false">IFERROR((C3880-D3880)/C3880/'Project Inputs and Calcs'!$E$11,0)</f>
        <v>0.0235428660037603</v>
      </c>
    </row>
    <row r="3881" customFormat="false" ht="15" hidden="false" customHeight="false" outlineLevel="0" collapsed="false">
      <c r="A3881" s="0" t="n">
        <v>25</v>
      </c>
      <c r="B3881" s="0" t="n">
        <v>6800</v>
      </c>
      <c r="C3881" s="0" t="n">
        <v>7.0933</v>
      </c>
      <c r="D3881" s="0" t="n">
        <v>2.1047</v>
      </c>
      <c r="E3881" s="0" t="n">
        <f aca="false">IFERROR((C3881-D3881)/C3881/'Project Inputs and Calcs'!$E$11,0)</f>
        <v>0.0234427793363691</v>
      </c>
    </row>
    <row r="3882" customFormat="false" ht="15" hidden="false" customHeight="false" outlineLevel="0" collapsed="false">
      <c r="A3882" s="0" t="n">
        <v>25</v>
      </c>
      <c r="B3882" s="0" t="n">
        <v>6900</v>
      </c>
      <c r="C3882" s="0" t="n">
        <v>7.3099</v>
      </c>
      <c r="D3882" s="0" t="n">
        <v>2.1909</v>
      </c>
      <c r="E3882" s="0" t="n">
        <f aca="false">IFERROR((C3882-D3882)/C3882/'Project Inputs and Calcs'!$E$11,0)</f>
        <v>0.0233427725869483</v>
      </c>
    </row>
    <row r="3883" customFormat="false" ht="15" hidden="false" customHeight="false" outlineLevel="0" collapsed="false">
      <c r="A3883" s="0" t="n">
        <v>25</v>
      </c>
      <c r="B3883" s="0" t="n">
        <v>7000</v>
      </c>
      <c r="C3883" s="0" t="n">
        <v>7.5283</v>
      </c>
      <c r="D3883" s="0" t="n">
        <v>2.2789</v>
      </c>
      <c r="E3883" s="0" t="n">
        <f aca="false">IFERROR((C3883-D3883)/C3883/'Project Inputs and Calcs'!$E$11,0)</f>
        <v>0.0232429632187878</v>
      </c>
    </row>
    <row r="3884" customFormat="false" ht="15" hidden="false" customHeight="false" outlineLevel="0" collapsed="false">
      <c r="A3884" s="0" t="n">
        <v>25</v>
      </c>
      <c r="B3884" s="0" t="n">
        <v>7100</v>
      </c>
      <c r="C3884" s="0" t="n">
        <v>7.7487</v>
      </c>
      <c r="D3884" s="0" t="n">
        <v>2.3687</v>
      </c>
      <c r="E3884" s="0" t="n">
        <f aca="false">IFERROR((C3884-D3884)/C3884/'Project Inputs and Calcs'!$E$11,0)</f>
        <v>0.0231436671097517</v>
      </c>
    </row>
    <row r="3885" customFormat="false" ht="15" hidden="false" customHeight="false" outlineLevel="0" collapsed="false">
      <c r="A3885" s="0" t="n">
        <v>25</v>
      </c>
      <c r="B3885" s="0" t="n">
        <v>7200</v>
      </c>
      <c r="C3885" s="0" t="n">
        <v>7.9707</v>
      </c>
      <c r="D3885" s="0" t="n">
        <v>2.4604</v>
      </c>
      <c r="E3885" s="0" t="n">
        <f aca="false">IFERROR((C3885-D3885)/C3885/'Project Inputs and Calcs'!$E$11,0)</f>
        <v>0.0230439819171047</v>
      </c>
    </row>
    <row r="3886" customFormat="false" ht="15" hidden="false" customHeight="false" outlineLevel="0" collapsed="false">
      <c r="A3886" s="0" t="n">
        <v>25</v>
      </c>
      <c r="B3886" s="0" t="n">
        <v>7300</v>
      </c>
      <c r="C3886" s="0" t="n">
        <v>8.1946</v>
      </c>
      <c r="D3886" s="0" t="n">
        <v>2.5539</v>
      </c>
      <c r="E3886" s="0" t="n">
        <f aca="false">IFERROR((C3886-D3886)/C3886/'Project Inputs and Calcs'!$E$11,0)</f>
        <v>0.0229447847769669</v>
      </c>
    </row>
    <row r="3887" customFormat="false" ht="15" hidden="false" customHeight="false" outlineLevel="0" collapsed="false">
      <c r="A3887" s="0" t="n">
        <v>25</v>
      </c>
      <c r="B3887" s="0" t="n">
        <v>7400</v>
      </c>
      <c r="C3887" s="0" t="n">
        <v>8.4201</v>
      </c>
      <c r="D3887" s="0" t="n">
        <v>2.6492</v>
      </c>
      <c r="E3887" s="0" t="n">
        <f aca="false">IFERROR((C3887-D3887)/C3887/'Project Inputs and Calcs'!$E$11,0)</f>
        <v>0.0228457302565686</v>
      </c>
    </row>
    <row r="3888" customFormat="false" ht="15" hidden="false" customHeight="false" outlineLevel="0" collapsed="false">
      <c r="A3888" s="0" t="n">
        <v>25</v>
      </c>
      <c r="B3888" s="0" t="n">
        <v>7500</v>
      </c>
      <c r="C3888" s="0" t="n">
        <v>8.6474</v>
      </c>
      <c r="D3888" s="0" t="n">
        <v>2.7463</v>
      </c>
      <c r="E3888" s="0" t="n">
        <f aca="false">IFERROR((C3888-D3888)/C3888/'Project Inputs and Calcs'!$E$11,0)</f>
        <v>0.0227471070302442</v>
      </c>
    </row>
    <row r="3889" customFormat="false" ht="15" hidden="false" customHeight="false" outlineLevel="0" collapsed="false">
      <c r="A3889" s="0" t="n">
        <v>25</v>
      </c>
      <c r="B3889" s="0" t="n">
        <v>7600</v>
      </c>
      <c r="C3889" s="0" t="n">
        <v>8.8762</v>
      </c>
      <c r="D3889" s="0" t="n">
        <v>2.8453</v>
      </c>
      <c r="E3889" s="0" t="n">
        <f aca="false">IFERROR((C3889-D3889)/C3889/'Project Inputs and Calcs'!$E$11,0)</f>
        <v>0.0226482053130844</v>
      </c>
    </row>
    <row r="3890" customFormat="false" ht="15" hidden="false" customHeight="false" outlineLevel="0" collapsed="false">
      <c r="A3890" s="0" t="n">
        <v>25</v>
      </c>
      <c r="B3890" s="0" t="n">
        <v>7700</v>
      </c>
      <c r="C3890" s="0" t="n">
        <v>9.1065</v>
      </c>
      <c r="D3890" s="0" t="n">
        <v>2.9461</v>
      </c>
      <c r="E3890" s="0" t="n">
        <f aca="false">IFERROR((C3890-D3890)/C3890/'Project Inputs and Calcs'!$E$11,0)</f>
        <v>0.0225494610077051</v>
      </c>
    </row>
    <row r="3891" customFormat="false" ht="15" hidden="false" customHeight="false" outlineLevel="0" collapsed="false">
      <c r="A3891" s="0" t="n">
        <v>25</v>
      </c>
      <c r="B3891" s="0" t="n">
        <v>7800</v>
      </c>
      <c r="C3891" s="0" t="n">
        <v>9.3383</v>
      </c>
      <c r="D3891" s="0" t="n">
        <v>3.0487</v>
      </c>
      <c r="E3891" s="0" t="n">
        <f aca="false">IFERROR((C3891-D3891)/C3891/'Project Inputs and Calcs'!$E$11,0)</f>
        <v>0.0224509100514369</v>
      </c>
    </row>
    <row r="3892" customFormat="false" ht="15" hidden="false" customHeight="false" outlineLevel="0" collapsed="false">
      <c r="A3892" s="0" t="n">
        <v>25</v>
      </c>
      <c r="B3892" s="0" t="n">
        <v>7900</v>
      </c>
      <c r="C3892" s="0" t="n">
        <v>9.5716</v>
      </c>
      <c r="D3892" s="0" t="n">
        <v>3.1531</v>
      </c>
      <c r="E3892" s="0" t="n">
        <f aca="false">IFERROR((C3892-D3892)/C3892/'Project Inputs and Calcs'!$E$11,0)</f>
        <v>0.0223525847298257</v>
      </c>
    </row>
    <row r="3893" customFormat="false" ht="15" hidden="false" customHeight="false" outlineLevel="0" collapsed="false">
      <c r="A3893" s="0" t="n">
        <v>25</v>
      </c>
      <c r="B3893" s="0" t="n">
        <v>8000</v>
      </c>
      <c r="C3893" s="0" t="n">
        <v>9.8062</v>
      </c>
      <c r="D3893" s="0" t="n">
        <v>3.2594</v>
      </c>
      <c r="E3893" s="0" t="n">
        <f aca="false">IFERROR((C3893-D3893)/C3893/'Project Inputs and Calcs'!$E$11,0)</f>
        <v>0.0222539481824424</v>
      </c>
    </row>
    <row r="3894" customFormat="false" ht="15" hidden="false" customHeight="false" outlineLevel="0" collapsed="false">
      <c r="A3894" s="0" t="n">
        <v>25</v>
      </c>
      <c r="B3894" s="0" t="n">
        <v>8100</v>
      </c>
      <c r="C3894" s="0" t="n">
        <v>10.042</v>
      </c>
      <c r="D3894" s="0" t="n">
        <v>3.3675</v>
      </c>
      <c r="E3894" s="0" t="n">
        <f aca="false">IFERROR((C3894-D3894)/C3894/'Project Inputs and Calcs'!$E$11,0)</f>
        <v>0.0221552811524929</v>
      </c>
    </row>
    <row r="3895" customFormat="false" ht="15" hidden="false" customHeight="false" outlineLevel="0" collapsed="false">
      <c r="A3895" s="0" t="n">
        <v>25</v>
      </c>
      <c r="B3895" s="0" t="n">
        <v>8200</v>
      </c>
      <c r="C3895" s="0" t="n">
        <v>10.279</v>
      </c>
      <c r="D3895" s="0" t="n">
        <v>3.4774</v>
      </c>
      <c r="E3895" s="0" t="n">
        <f aca="false">IFERROR((C3895-D3895)/C3895/'Project Inputs and Calcs'!$E$11,0)</f>
        <v>0.0220566202938029</v>
      </c>
    </row>
    <row r="3896" customFormat="false" ht="15" hidden="false" customHeight="false" outlineLevel="0" collapsed="false">
      <c r="A3896" s="0" t="n">
        <v>25</v>
      </c>
      <c r="B3896" s="0" t="n">
        <v>8300</v>
      </c>
      <c r="C3896" s="0" t="n">
        <v>10.518</v>
      </c>
      <c r="D3896" s="0" t="n">
        <v>3.589</v>
      </c>
      <c r="E3896" s="0" t="n">
        <f aca="false">IFERROR((C3896-D3896)/C3896/'Project Inputs and Calcs'!$E$11,0)</f>
        <v>0.0219591810863916</v>
      </c>
    </row>
    <row r="3897" customFormat="false" ht="15" hidden="false" customHeight="false" outlineLevel="0" collapsed="false">
      <c r="A3897" s="0" t="n">
        <v>25</v>
      </c>
      <c r="B3897" s="0" t="n">
        <v>8400</v>
      </c>
      <c r="C3897" s="0" t="n">
        <v>10.757</v>
      </c>
      <c r="D3897" s="0" t="n">
        <v>3.7024</v>
      </c>
      <c r="E3897" s="0" t="n">
        <f aca="false">IFERROR((C3897-D3897)/C3897/'Project Inputs and Calcs'!$E$11,0)</f>
        <v>0.0218604939419293</v>
      </c>
    </row>
    <row r="3898" customFormat="false" ht="15" hidden="false" customHeight="false" outlineLevel="0" collapsed="false">
      <c r="A3898" s="0" t="n">
        <v>25</v>
      </c>
      <c r="B3898" s="0" t="n">
        <v>8500</v>
      </c>
      <c r="C3898" s="0" t="n">
        <v>10.998</v>
      </c>
      <c r="D3898" s="0" t="n">
        <v>3.8178</v>
      </c>
      <c r="E3898" s="0" t="n">
        <f aca="false">IFERROR((C3898-D3898)/C3898/'Project Inputs and Calcs'!$E$11,0)</f>
        <v>0.0217621385706492</v>
      </c>
    </row>
    <row r="3899" customFormat="false" ht="15" hidden="false" customHeight="false" outlineLevel="0" collapsed="false">
      <c r="A3899" s="0" t="n">
        <v>25</v>
      </c>
      <c r="B3899" s="0" t="n">
        <v>8600</v>
      </c>
      <c r="C3899" s="0" t="n">
        <v>11.24</v>
      </c>
      <c r="D3899" s="0" t="n">
        <v>3.9348</v>
      </c>
      <c r="E3899" s="0" t="n">
        <f aca="false">IFERROR((C3899-D3899)/C3899/'Project Inputs and Calcs'!$E$11,0)</f>
        <v>0.0216642941874259</v>
      </c>
    </row>
    <row r="3900" customFormat="false" ht="15" hidden="false" customHeight="false" outlineLevel="0" collapsed="false">
      <c r="A3900" s="0" t="n">
        <v>25</v>
      </c>
      <c r="B3900" s="0" t="n">
        <v>8700</v>
      </c>
      <c r="C3900" s="0" t="n">
        <v>11.483</v>
      </c>
      <c r="D3900" s="0" t="n">
        <v>4.0536</v>
      </c>
      <c r="E3900" s="0" t="n">
        <f aca="false">IFERROR((C3900-D3900)/C3900/'Project Inputs and Calcs'!$E$11,0)</f>
        <v>0.0215663734796366</v>
      </c>
    </row>
    <row r="3901" customFormat="false" ht="15" hidden="false" customHeight="false" outlineLevel="0" collapsed="false">
      <c r="A3901" s="0" t="n">
        <v>25</v>
      </c>
      <c r="B3901" s="0" t="n">
        <v>8800</v>
      </c>
      <c r="C3901" s="0" t="n">
        <v>11.727</v>
      </c>
      <c r="D3901" s="0" t="n">
        <v>4.1743</v>
      </c>
      <c r="E3901" s="0" t="n">
        <f aca="false">IFERROR((C3901-D3901)/C3901/'Project Inputs and Calcs'!$E$11,0)</f>
        <v>0.0214681219976692</v>
      </c>
    </row>
    <row r="3902" customFormat="false" ht="15" hidden="false" customHeight="false" outlineLevel="0" collapsed="false">
      <c r="A3902" s="0" t="n">
        <v>25</v>
      </c>
      <c r="B3902" s="0" t="n">
        <v>8900</v>
      </c>
      <c r="C3902" s="0" t="n">
        <v>11.971</v>
      </c>
      <c r="D3902" s="0" t="n">
        <v>4.2968</v>
      </c>
      <c r="E3902" s="0" t="n">
        <f aca="false">IFERROR((C3902-D3902)/C3902/'Project Inputs and Calcs'!$E$11,0)</f>
        <v>0.0213688636426921</v>
      </c>
    </row>
    <row r="3903" customFormat="false" ht="15" hidden="false" customHeight="false" outlineLevel="0" collapsed="false">
      <c r="A3903" s="0" t="n">
        <v>25</v>
      </c>
      <c r="B3903" s="0" t="n">
        <v>9000</v>
      </c>
      <c r="C3903" s="0" t="n">
        <v>12.217</v>
      </c>
      <c r="D3903" s="0" t="n">
        <v>4.421</v>
      </c>
      <c r="E3903" s="0" t="n">
        <f aca="false">IFERROR((C3903-D3903)/C3903/'Project Inputs and Calcs'!$E$11,0)</f>
        <v>0.0212709066601184</v>
      </c>
    </row>
    <row r="3904" customFormat="false" ht="15" hidden="false" customHeight="false" outlineLevel="0" collapsed="false">
      <c r="A3904" s="0" t="n">
        <v>25</v>
      </c>
      <c r="B3904" s="0" t="n">
        <v>9100</v>
      </c>
      <c r="C3904" s="0" t="n">
        <v>12.463</v>
      </c>
      <c r="D3904" s="0" t="n">
        <v>4.547</v>
      </c>
      <c r="E3904" s="0" t="n">
        <f aca="false">IFERROR((C3904-D3904)/C3904/'Project Inputs and Calcs'!$E$11,0)</f>
        <v>0.0211720024606168</v>
      </c>
    </row>
    <row r="3905" customFormat="false" ht="15" hidden="false" customHeight="false" outlineLevel="0" collapsed="false">
      <c r="A3905" s="0" t="n">
        <v>25</v>
      </c>
      <c r="B3905" s="0" t="n">
        <v>9200</v>
      </c>
      <c r="C3905" s="0" t="n">
        <v>12.71</v>
      </c>
      <c r="D3905" s="0" t="n">
        <v>4.6747</v>
      </c>
      <c r="E3905" s="0" t="n">
        <f aca="false">IFERROR((C3905-D3905)/C3905/'Project Inputs and Calcs'!$E$11,0)</f>
        <v>0.0210734329923944</v>
      </c>
    </row>
    <row r="3906" customFormat="false" ht="15" hidden="false" customHeight="false" outlineLevel="0" collapsed="false">
      <c r="A3906" s="0" t="n">
        <v>25</v>
      </c>
      <c r="B3906" s="0" t="n">
        <v>9300</v>
      </c>
      <c r="C3906" s="0" t="n">
        <v>12.958</v>
      </c>
      <c r="D3906" s="0" t="n">
        <v>4.8043</v>
      </c>
      <c r="E3906" s="0" t="n">
        <f aca="false">IFERROR((C3906-D3906)/C3906/'Project Inputs and Calcs'!$E$11,0)</f>
        <v>0.0209746874517672</v>
      </c>
    </row>
    <row r="3907" customFormat="false" ht="15" hidden="false" customHeight="false" outlineLevel="0" collapsed="false">
      <c r="A3907" s="0" t="n">
        <v>25</v>
      </c>
      <c r="B3907" s="0" t="n">
        <v>9400</v>
      </c>
      <c r="C3907" s="0" t="n">
        <v>13.207</v>
      </c>
      <c r="D3907" s="0" t="n">
        <v>4.9356</v>
      </c>
      <c r="E3907" s="0" t="n">
        <f aca="false">IFERROR((C3907-D3907)/C3907/'Project Inputs and Calcs'!$E$11,0)</f>
        <v>0.0208763029706469</v>
      </c>
    </row>
    <row r="3908" customFormat="false" ht="15" hidden="false" customHeight="false" outlineLevel="0" collapsed="false">
      <c r="A3908" s="0" t="n">
        <v>25</v>
      </c>
      <c r="B3908" s="0" t="n">
        <v>9500</v>
      </c>
      <c r="C3908" s="0" t="n">
        <v>13.456</v>
      </c>
      <c r="D3908" s="0" t="n">
        <v>5.0687</v>
      </c>
      <c r="E3908" s="0" t="n">
        <f aca="false">IFERROR((C3908-D3908)/C3908/'Project Inputs and Calcs'!$E$11,0)</f>
        <v>0.020777100673801</v>
      </c>
    </row>
    <row r="3909" customFormat="false" ht="15" hidden="false" customHeight="false" outlineLevel="0" collapsed="false">
      <c r="A3909" s="0" t="n">
        <v>25</v>
      </c>
      <c r="B3909" s="0" t="n">
        <v>9600</v>
      </c>
      <c r="C3909" s="0" t="n">
        <v>13.705</v>
      </c>
      <c r="D3909" s="0" t="n">
        <v>5.2035</v>
      </c>
      <c r="E3909" s="0" t="n">
        <f aca="false">IFERROR((C3909-D3909)/C3909/'Project Inputs and Calcs'!$E$11,0)</f>
        <v>0.0206773683570473</v>
      </c>
    </row>
    <row r="3910" customFormat="false" ht="15" hidden="false" customHeight="false" outlineLevel="0" collapsed="false">
      <c r="A3910" s="0" t="n">
        <v>25</v>
      </c>
      <c r="B3910" s="0" t="n">
        <v>9700</v>
      </c>
      <c r="C3910" s="0" t="n">
        <v>13.955</v>
      </c>
      <c r="D3910" s="0" t="n">
        <v>5.3401</v>
      </c>
      <c r="E3910" s="0" t="n">
        <f aca="false">IFERROR((C3910-D3910)/C3910/'Project Inputs and Calcs'!$E$11,0)</f>
        <v>0.0205778096261794</v>
      </c>
    </row>
    <row r="3911" customFormat="false" ht="15" hidden="false" customHeight="false" outlineLevel="0" collapsed="false">
      <c r="A3911" s="0" t="n">
        <v>25</v>
      </c>
      <c r="B3911" s="0" t="n">
        <v>9800</v>
      </c>
      <c r="C3911" s="0" t="n">
        <v>14.205</v>
      </c>
      <c r="D3911" s="0" t="n">
        <v>5.4784</v>
      </c>
      <c r="E3911" s="0" t="n">
        <f aca="false">IFERROR((C3911-D3911)/C3911/'Project Inputs and Calcs'!$E$11,0)</f>
        <v>0.0204777660448199</v>
      </c>
    </row>
    <row r="3912" customFormat="false" ht="15" hidden="false" customHeight="false" outlineLevel="0" collapsed="false">
      <c r="A3912" s="0" t="n">
        <v>25</v>
      </c>
      <c r="B3912" s="0" t="n">
        <v>9900</v>
      </c>
      <c r="C3912" s="0" t="n">
        <v>14.456</v>
      </c>
      <c r="D3912" s="0" t="n">
        <v>5.6186</v>
      </c>
      <c r="E3912" s="0" t="n">
        <f aca="false">IFERROR((C3912-D3912)/C3912/'Project Inputs and Calcs'!$E$11,0)</f>
        <v>0.0203776978417266</v>
      </c>
    </row>
    <row r="3913" customFormat="false" ht="15" hidden="false" customHeight="false" outlineLevel="0" collapsed="false">
      <c r="A3913" s="0" t="n">
        <v>25</v>
      </c>
      <c r="B3913" s="0" t="n">
        <v>10000</v>
      </c>
      <c r="C3913" s="0" t="n">
        <v>14.707</v>
      </c>
      <c r="D3913" s="0" t="n">
        <v>5.7605</v>
      </c>
      <c r="E3913" s="0" t="n">
        <f aca="false">IFERROR((C3913-D3913)/C3913/'Project Inputs and Calcs'!$E$11,0)</f>
        <v>0.0202771922667211</v>
      </c>
    </row>
    <row r="3914" customFormat="false" ht="15" hidden="false" customHeight="false" outlineLevel="0" collapsed="false">
      <c r="A3914" s="0" t="n">
        <v>25</v>
      </c>
      <c r="B3914" s="0" t="n">
        <v>10100</v>
      </c>
      <c r="C3914" s="0" t="n">
        <v>14.958</v>
      </c>
      <c r="D3914" s="0" t="n">
        <v>5.9041</v>
      </c>
      <c r="E3914" s="0" t="n">
        <f aca="false">IFERROR((C3914-D3914)/C3914/'Project Inputs and Calcs'!$E$11,0)</f>
        <v>0.0201762713375228</v>
      </c>
    </row>
    <row r="3915" customFormat="false" ht="15" hidden="false" customHeight="false" outlineLevel="0" collapsed="false">
      <c r="A3915" s="0" t="n">
        <v>25</v>
      </c>
      <c r="B3915" s="0" t="n">
        <v>10200</v>
      </c>
      <c r="C3915" s="0" t="n">
        <v>15.21</v>
      </c>
      <c r="D3915" s="0" t="n">
        <v>6.0495</v>
      </c>
      <c r="E3915" s="0" t="n">
        <f aca="false">IFERROR((C3915-D3915)/C3915/'Project Inputs and Calcs'!$E$11,0)</f>
        <v>0.0200756081525312</v>
      </c>
    </row>
    <row r="3916" customFormat="false" ht="15" hidden="false" customHeight="false" outlineLevel="0" collapsed="false">
      <c r="A3916" s="0" t="n">
        <v>25</v>
      </c>
      <c r="B3916" s="0" t="n">
        <v>10300</v>
      </c>
      <c r="C3916" s="0" t="n">
        <v>15.462</v>
      </c>
      <c r="D3916" s="0" t="n">
        <v>6.1965</v>
      </c>
      <c r="E3916" s="0" t="n">
        <f aca="false">IFERROR((C3916-D3916)/C3916/'Project Inputs and Calcs'!$E$11,0)</f>
        <v>0.0199747768723322</v>
      </c>
    </row>
    <row r="3917" customFormat="false" ht="15" hidden="false" customHeight="false" outlineLevel="0" collapsed="false">
      <c r="A3917" s="0" t="n">
        <v>25</v>
      </c>
      <c r="B3917" s="0" t="n">
        <v>10400</v>
      </c>
      <c r="C3917" s="0" t="n">
        <v>15.713</v>
      </c>
      <c r="D3917" s="0" t="n">
        <v>6.3454</v>
      </c>
      <c r="E3917" s="0" t="n">
        <f aca="false">IFERROR((C3917-D3917)/C3917/'Project Inputs and Calcs'!$E$11,0)</f>
        <v>0.0198722925815142</v>
      </c>
    </row>
    <row r="3918" customFormat="false" ht="15" hidden="false" customHeight="false" outlineLevel="0" collapsed="false">
      <c r="A3918" s="0" t="n">
        <v>25</v>
      </c>
      <c r="B3918" s="0" t="n">
        <v>10500</v>
      </c>
      <c r="C3918" s="0" t="n">
        <v>15.965</v>
      </c>
      <c r="D3918" s="0" t="n">
        <v>6.496</v>
      </c>
      <c r="E3918" s="0" t="n">
        <f aca="false">IFERROR((C3918-D3918)/C3918/'Project Inputs and Calcs'!$E$11,0)</f>
        <v>0.0197703309322476</v>
      </c>
    </row>
    <row r="3919" customFormat="false" ht="15" hidden="false" customHeight="false" outlineLevel="0" collapsed="false">
      <c r="A3919" s="0" t="n">
        <v>25</v>
      </c>
      <c r="B3919" s="0" t="n">
        <v>10600</v>
      </c>
      <c r="C3919" s="0" t="n">
        <v>16.216</v>
      </c>
      <c r="D3919" s="0" t="n">
        <v>6.6483</v>
      </c>
      <c r="E3919" s="0" t="n">
        <f aca="false">IFERROR((C3919-D3919)/C3919/'Project Inputs and Calcs'!$E$11,0)</f>
        <v>0.0196672011182371</v>
      </c>
    </row>
    <row r="3920" customFormat="false" ht="15" hidden="false" customHeight="false" outlineLevel="0" collapsed="false">
      <c r="A3920" s="0" t="n">
        <v>25</v>
      </c>
      <c r="B3920" s="0" t="n">
        <v>10700</v>
      </c>
      <c r="C3920" s="0" t="n">
        <v>16.468</v>
      </c>
      <c r="D3920" s="0" t="n">
        <v>6.8023</v>
      </c>
      <c r="E3920" s="0" t="n">
        <f aca="false">IFERROR((C3920-D3920)/C3920/'Project Inputs and Calcs'!$E$11,0)</f>
        <v>0.0195646101530241</v>
      </c>
    </row>
    <row r="3921" customFormat="false" ht="15" hidden="false" customHeight="false" outlineLevel="0" collapsed="false">
      <c r="A3921" s="0" t="n">
        <v>25</v>
      </c>
      <c r="B3921" s="0" t="n">
        <v>10800</v>
      </c>
      <c r="C3921" s="0" t="n">
        <v>16.719</v>
      </c>
      <c r="D3921" s="0" t="n">
        <v>6.9581</v>
      </c>
      <c r="E3921" s="0" t="n">
        <f aca="false">IFERROR((C3921-D3921)/C3921/'Project Inputs and Calcs'!$E$11,0)</f>
        <v>0.0194606934226529</v>
      </c>
    </row>
    <row r="3922" customFormat="false" ht="15" hidden="false" customHeight="false" outlineLevel="0" collapsed="false">
      <c r="A3922" s="0" t="n">
        <v>25</v>
      </c>
      <c r="B3922" s="0" t="n">
        <v>10900</v>
      </c>
      <c r="C3922" s="0" t="n">
        <v>16.97</v>
      </c>
      <c r="D3922" s="0" t="n">
        <v>7.1156</v>
      </c>
      <c r="E3922" s="0" t="n">
        <f aca="false">IFERROR((C3922-D3922)/C3922/'Project Inputs and Calcs'!$E$11,0)</f>
        <v>0.0193565114908662</v>
      </c>
    </row>
    <row r="3923" customFormat="false" ht="15" hidden="false" customHeight="false" outlineLevel="0" collapsed="false">
      <c r="A3923" s="0" t="n">
        <v>25</v>
      </c>
      <c r="B3923" s="0" t="n">
        <v>11000</v>
      </c>
      <c r="C3923" s="0" t="n">
        <v>17.221</v>
      </c>
      <c r="D3923" s="0" t="n">
        <v>7.2749</v>
      </c>
      <c r="E3923" s="0" t="n">
        <f aca="false">IFERROR((C3923-D3923)/C3923/'Project Inputs and Calcs'!$E$11,0)</f>
        <v>0.0192518823916536</v>
      </c>
    </row>
    <row r="3924" customFormat="false" ht="15" hidden="false" customHeight="false" outlineLevel="0" collapsed="false">
      <c r="A3924" s="0" t="n">
        <v>25</v>
      </c>
      <c r="B3924" s="0" t="n">
        <v>11100</v>
      </c>
      <c r="C3924" s="0" t="n">
        <v>17.471</v>
      </c>
      <c r="D3924" s="0" t="n">
        <v>7.4358</v>
      </c>
      <c r="E3924" s="0" t="n">
        <f aca="false">IFERROR((C3924-D3924)/C3924/'Project Inputs and Calcs'!$E$11,0)</f>
        <v>0.0191463949783451</v>
      </c>
    </row>
    <row r="3925" customFormat="false" ht="15" hidden="false" customHeight="false" outlineLevel="0" collapsed="false">
      <c r="A3925" s="0" t="n">
        <v>25</v>
      </c>
      <c r="B3925" s="0" t="n">
        <v>11200</v>
      </c>
      <c r="C3925" s="0" t="n">
        <v>17.721</v>
      </c>
      <c r="D3925" s="0" t="n">
        <v>7.5985</v>
      </c>
      <c r="E3925" s="0" t="n">
        <f aca="false">IFERROR((C3925-D3925)/C3925/'Project Inputs and Calcs'!$E$11,0)</f>
        <v>0.0190404980907774</v>
      </c>
    </row>
    <row r="3926" customFormat="false" ht="15" hidden="false" customHeight="false" outlineLevel="0" collapsed="false">
      <c r="A3926" s="0" t="n">
        <v>25</v>
      </c>
      <c r="B3926" s="0" t="n">
        <v>11300</v>
      </c>
      <c r="C3926" s="0" t="n">
        <v>17.97</v>
      </c>
      <c r="D3926" s="0" t="n">
        <v>7.7629</v>
      </c>
      <c r="E3926" s="0" t="n">
        <f aca="false">IFERROR((C3926-D3926)/C3926/'Project Inputs and Calcs'!$E$11,0)</f>
        <v>0.0189335930254127</v>
      </c>
    </row>
    <row r="3927" customFormat="false" ht="15" hidden="false" customHeight="false" outlineLevel="0" collapsed="false">
      <c r="A3927" s="0" t="n">
        <v>25</v>
      </c>
      <c r="B3927" s="0" t="n">
        <v>11400</v>
      </c>
      <c r="C3927" s="0" t="n">
        <v>18.218</v>
      </c>
      <c r="D3927" s="0" t="n">
        <v>7.929</v>
      </c>
      <c r="E3927" s="0" t="n">
        <f aca="false">IFERROR((C3927-D3927)/C3927/'Project Inputs and Calcs'!$E$11,0)</f>
        <v>0.0188257035166685</v>
      </c>
    </row>
    <row r="3928" customFormat="false" ht="15" hidden="false" customHeight="false" outlineLevel="0" collapsed="false">
      <c r="A3928" s="0" t="n">
        <v>25</v>
      </c>
      <c r="B3928" s="0" t="n">
        <v>11500</v>
      </c>
      <c r="C3928" s="0" t="n">
        <v>18.467</v>
      </c>
      <c r="D3928" s="0" t="n">
        <v>8.097</v>
      </c>
      <c r="E3928" s="0" t="n">
        <f aca="false">IFERROR((C3928-D3928)/C3928/'Project Inputs and Calcs'!$E$11,0)</f>
        <v>0.0187180736809805</v>
      </c>
    </row>
    <row r="3929" customFormat="false" ht="15" hidden="false" customHeight="false" outlineLevel="0" collapsed="false">
      <c r="A3929" s="0" t="n">
        <v>25</v>
      </c>
      <c r="B3929" s="0" t="n">
        <v>11600</v>
      </c>
      <c r="C3929" s="0" t="n">
        <v>18.714</v>
      </c>
      <c r="D3929" s="0" t="n">
        <v>8.2666</v>
      </c>
      <c r="E3929" s="0" t="n">
        <f aca="false">IFERROR((C3929-D3929)/C3929/'Project Inputs and Calcs'!$E$11,0)</f>
        <v>0.0186088846140145</v>
      </c>
    </row>
    <row r="3930" customFormat="false" ht="15" hidden="false" customHeight="false" outlineLevel="0" collapsed="false">
      <c r="A3930" s="0" t="n">
        <v>25</v>
      </c>
      <c r="B3930" s="0" t="n">
        <v>11700</v>
      </c>
      <c r="C3930" s="0" t="n">
        <v>18.96</v>
      </c>
      <c r="D3930" s="0" t="n">
        <v>8.4379</v>
      </c>
      <c r="E3930" s="0" t="n">
        <f aca="false">IFERROR((C3930-D3930)/C3930/'Project Inputs and Calcs'!$E$11,0)</f>
        <v>0.0184987693389592</v>
      </c>
    </row>
    <row r="3931" customFormat="false" ht="15" hidden="false" customHeight="false" outlineLevel="0" collapsed="false">
      <c r="A3931" s="0" t="n">
        <v>25</v>
      </c>
      <c r="B3931" s="0" t="n">
        <v>11800</v>
      </c>
      <c r="C3931" s="0" t="n">
        <v>19.206</v>
      </c>
      <c r="D3931" s="0" t="n">
        <v>8.611</v>
      </c>
      <c r="E3931" s="0" t="n">
        <f aca="false">IFERROR((C3931-D3931)/C3931/'Project Inputs and Calcs'!$E$11,0)</f>
        <v>0.0183883508625777</v>
      </c>
    </row>
    <row r="3932" customFormat="false" ht="15" hidden="false" customHeight="false" outlineLevel="0" collapsed="false">
      <c r="A3932" s="0" t="n">
        <v>25</v>
      </c>
      <c r="B3932" s="0" t="n">
        <v>11900</v>
      </c>
      <c r="C3932" s="0" t="n">
        <v>19.45</v>
      </c>
      <c r="D3932" s="0" t="n">
        <v>8.7857</v>
      </c>
      <c r="E3932" s="0" t="n">
        <f aca="false">IFERROR((C3932-D3932)/C3932/'Project Inputs and Calcs'!$E$11,0)</f>
        <v>0.0182764353041988</v>
      </c>
    </row>
    <row r="3933" customFormat="false" ht="15" hidden="false" customHeight="false" outlineLevel="0" collapsed="false">
      <c r="A3933" s="0" t="n">
        <v>25</v>
      </c>
      <c r="B3933" s="0" t="n">
        <v>12000</v>
      </c>
      <c r="C3933" s="0" t="n">
        <v>19.694</v>
      </c>
      <c r="D3933" s="0" t="n">
        <v>8.9623</v>
      </c>
      <c r="E3933" s="0" t="n">
        <f aca="false">IFERROR((C3933-D3933)/C3933/'Project Inputs and Calcs'!$E$11,0)</f>
        <v>0.0181640770454622</v>
      </c>
    </row>
    <row r="3934" customFormat="false" ht="15" hidden="false" customHeight="false" outlineLevel="0" collapsed="false">
      <c r="A3934" s="0" t="n">
        <v>25</v>
      </c>
      <c r="B3934" s="0" t="n">
        <v>12100</v>
      </c>
      <c r="C3934" s="0" t="n">
        <v>19.936</v>
      </c>
      <c r="D3934" s="0" t="n">
        <v>9.1405</v>
      </c>
      <c r="E3934" s="0" t="n">
        <f aca="false">IFERROR((C3934-D3934)/C3934/'Project Inputs and Calcs'!$E$11,0)</f>
        <v>0.0180502608346709</v>
      </c>
    </row>
    <row r="3935" customFormat="false" ht="15" hidden="false" customHeight="false" outlineLevel="0" collapsed="false">
      <c r="A3935" s="0" t="n">
        <v>25</v>
      </c>
      <c r="B3935" s="0" t="n">
        <v>12200</v>
      </c>
      <c r="C3935" s="0" t="n">
        <v>20.177</v>
      </c>
      <c r="D3935" s="0" t="n">
        <v>9.3205</v>
      </c>
      <c r="E3935" s="0" t="n">
        <f aca="false">IFERROR((C3935-D3935)/C3935/'Project Inputs and Calcs'!$E$11,0)</f>
        <v>0.0179354380400126</v>
      </c>
    </row>
    <row r="3936" customFormat="false" ht="15" hidden="false" customHeight="false" outlineLevel="0" collapsed="false">
      <c r="A3936" s="0" t="n">
        <v>25</v>
      </c>
      <c r="B3936" s="0" t="n">
        <v>12300</v>
      </c>
      <c r="C3936" s="0" t="n">
        <v>20.417</v>
      </c>
      <c r="D3936" s="0" t="n">
        <v>9.5023</v>
      </c>
      <c r="E3936" s="0" t="n">
        <f aca="false">IFERROR((C3936-D3936)/C3936/'Project Inputs and Calcs'!$E$11,0)</f>
        <v>0.0178196274346541</v>
      </c>
    </row>
    <row r="3937" customFormat="false" ht="15" hidden="false" customHeight="false" outlineLevel="0" collapsed="false">
      <c r="A3937" s="0" t="n">
        <v>25</v>
      </c>
      <c r="B3937" s="0" t="n">
        <v>12400</v>
      </c>
      <c r="C3937" s="0" t="n">
        <v>20.655</v>
      </c>
      <c r="D3937" s="0" t="n">
        <v>9.6856</v>
      </c>
      <c r="E3937" s="0" t="n">
        <f aca="false">IFERROR((C3937-D3937)/C3937/'Project Inputs and Calcs'!$E$11,0)</f>
        <v>0.0177025740337287</v>
      </c>
    </row>
    <row r="3938" customFormat="false" ht="15" hidden="false" customHeight="false" outlineLevel="0" collapsed="false">
      <c r="A3938" s="0" t="n">
        <v>25</v>
      </c>
      <c r="B3938" s="0" t="n">
        <v>12500</v>
      </c>
      <c r="C3938" s="0" t="n">
        <v>20.892</v>
      </c>
      <c r="D3938" s="0" t="n">
        <v>9.8709</v>
      </c>
      <c r="E3938" s="0" t="n">
        <f aca="false">IFERROR((C3938-D3938)/C3938/'Project Inputs and Calcs'!$E$11,0)</f>
        <v>0.0175842427723531</v>
      </c>
    </row>
    <row r="3939" customFormat="false" ht="15" hidden="false" customHeight="false" outlineLevel="0" collapsed="false">
      <c r="A3939" s="0" t="n">
        <v>25</v>
      </c>
      <c r="B3939" s="0" t="n">
        <v>12600</v>
      </c>
      <c r="C3939" s="0" t="n">
        <v>21.128</v>
      </c>
      <c r="D3939" s="0" t="n">
        <v>10.058</v>
      </c>
      <c r="E3939" s="0" t="n">
        <f aca="false">IFERROR((C3939-D3939)/C3939/'Project Inputs and Calcs'!$E$11,0)</f>
        <v>0.0174649753881106</v>
      </c>
    </row>
    <row r="3940" customFormat="false" ht="15" hidden="false" customHeight="false" outlineLevel="0" collapsed="false">
      <c r="A3940" s="0" t="n">
        <v>25</v>
      </c>
      <c r="B3940" s="0" t="n">
        <v>12700</v>
      </c>
      <c r="C3940" s="0" t="n">
        <v>21.361</v>
      </c>
      <c r="D3940" s="0" t="n">
        <v>10.247</v>
      </c>
      <c r="E3940" s="0" t="n">
        <f aca="false">IFERROR((C3940-D3940)/C3940/'Project Inputs and Calcs'!$E$11,0)</f>
        <v>0.0173431331242295</v>
      </c>
    </row>
    <row r="3941" customFormat="false" ht="15" hidden="false" customHeight="false" outlineLevel="0" collapsed="false">
      <c r="A3941" s="0" t="n">
        <v>25</v>
      </c>
      <c r="B3941" s="0" t="n">
        <v>12800</v>
      </c>
      <c r="C3941" s="0" t="n">
        <v>21.593</v>
      </c>
      <c r="D3941" s="0" t="n">
        <v>10.437</v>
      </c>
      <c r="E3941" s="0" t="n">
        <f aca="false">IFERROR((C3941-D3941)/C3941/'Project Inputs and Calcs'!$E$11,0)</f>
        <v>0.0172216304666636</v>
      </c>
    </row>
    <row r="3942" customFormat="false" ht="15" hidden="false" customHeight="false" outlineLevel="0" collapsed="false">
      <c r="A3942" s="0" t="n">
        <v>25</v>
      </c>
      <c r="B3942" s="0" t="n">
        <v>12900</v>
      </c>
      <c r="C3942" s="0" t="n">
        <v>21.824</v>
      </c>
      <c r="D3942" s="0" t="n">
        <v>10.629</v>
      </c>
      <c r="E3942" s="0" t="n">
        <f aca="false">IFERROR((C3942-D3942)/C3942/'Project Inputs and Calcs'!$E$11,0)</f>
        <v>0.017098912512219</v>
      </c>
    </row>
    <row r="3943" customFormat="false" ht="15" hidden="false" customHeight="false" outlineLevel="0" collapsed="false">
      <c r="A3943" s="0" t="n">
        <v>25</v>
      </c>
      <c r="B3943" s="0" t="n">
        <v>13000</v>
      </c>
      <c r="C3943" s="0" t="n">
        <v>22.052</v>
      </c>
      <c r="D3943" s="0" t="n">
        <v>10.823</v>
      </c>
      <c r="E3943" s="0" t="n">
        <f aca="false">IFERROR((C3943-D3943)/C3943/'Project Inputs and Calcs'!$E$11,0)</f>
        <v>0.0169735171413024</v>
      </c>
    </row>
    <row r="3944" customFormat="false" ht="15" hidden="false" customHeight="false" outlineLevel="0" collapsed="false">
      <c r="A3944" s="0" t="n">
        <v>25</v>
      </c>
      <c r="B3944" s="0" t="n">
        <v>13100</v>
      </c>
      <c r="C3944" s="0" t="n">
        <v>22.278</v>
      </c>
      <c r="D3944" s="0" t="n">
        <v>11.019</v>
      </c>
      <c r="E3944" s="0" t="n">
        <f aca="false">IFERROR((C3944-D3944)/C3944/'Project Inputs and Calcs'!$E$11,0)</f>
        <v>0.0168462159978454</v>
      </c>
    </row>
    <row r="3945" customFormat="false" ht="15" hidden="false" customHeight="false" outlineLevel="0" collapsed="false">
      <c r="A3945" s="0" t="n">
        <v>25</v>
      </c>
      <c r="B3945" s="0" t="n">
        <v>13200</v>
      </c>
      <c r="C3945" s="0" t="n">
        <v>22.502</v>
      </c>
      <c r="D3945" s="0" t="n">
        <v>11.216</v>
      </c>
      <c r="E3945" s="0" t="n">
        <f aca="false">IFERROR((C3945-D3945)/C3945/'Project Inputs and Calcs'!$E$11,0)</f>
        <v>0.0167185139098747</v>
      </c>
    </row>
    <row r="3946" customFormat="false" ht="15" hidden="false" customHeight="false" outlineLevel="0" collapsed="false">
      <c r="A3946" s="0" t="n">
        <v>25</v>
      </c>
      <c r="B3946" s="0" t="n">
        <v>13300</v>
      </c>
      <c r="C3946" s="0" t="n">
        <v>22.723</v>
      </c>
      <c r="D3946" s="0" t="n">
        <v>11.416</v>
      </c>
      <c r="E3946" s="0" t="n">
        <f aca="false">IFERROR((C3946-D3946)/C3946/'Project Inputs and Calcs'!$E$11,0)</f>
        <v>0.016586718303041</v>
      </c>
    </row>
    <row r="3947" customFormat="false" ht="15" hidden="false" customHeight="false" outlineLevel="0" collapsed="false">
      <c r="A3947" s="0" t="n">
        <v>25</v>
      </c>
      <c r="B3947" s="0" t="n">
        <v>13400</v>
      </c>
      <c r="C3947" s="0" t="n">
        <v>22.943</v>
      </c>
      <c r="D3947" s="0" t="n">
        <v>11.617</v>
      </c>
      <c r="E3947" s="0" t="n">
        <f aca="false">IFERROR((C3947-D3947)/C3947/'Project Inputs and Calcs'!$E$11,0)</f>
        <v>0.0164552732133258</v>
      </c>
    </row>
    <row r="3948" customFormat="false" ht="15" hidden="false" customHeight="false" outlineLevel="0" collapsed="false">
      <c r="A3948" s="0" t="n">
        <v>25</v>
      </c>
      <c r="B3948" s="0" t="n">
        <v>13500</v>
      </c>
      <c r="C3948" s="0" t="n">
        <v>23.159</v>
      </c>
      <c r="D3948" s="0" t="n">
        <v>11.819</v>
      </c>
      <c r="E3948" s="0" t="n">
        <f aca="false">IFERROR((C3948-D3948)/C3948/'Project Inputs and Calcs'!$E$11,0)</f>
        <v>0.0163219482706507</v>
      </c>
    </row>
    <row r="3949" customFormat="false" ht="15" hidden="false" customHeight="false" outlineLevel="0" collapsed="false">
      <c r="A3949" s="0" t="n">
        <v>25</v>
      </c>
      <c r="B3949" s="0" t="n">
        <v>13600</v>
      </c>
      <c r="C3949" s="0" t="n">
        <v>23.374</v>
      </c>
      <c r="D3949" s="0" t="n">
        <v>12.024</v>
      </c>
      <c r="E3949" s="0" t="n">
        <f aca="false">IFERROR((C3949-D3949)/C3949/'Project Inputs and Calcs'!$E$11,0)</f>
        <v>0.016186075696643</v>
      </c>
    </row>
    <row r="3950" customFormat="false" ht="15" hidden="false" customHeight="false" outlineLevel="0" collapsed="false">
      <c r="A3950" s="0" t="n">
        <v>25</v>
      </c>
      <c r="B3950" s="0" t="n">
        <v>13700</v>
      </c>
      <c r="C3950" s="0" t="n">
        <v>23.585</v>
      </c>
      <c r="D3950" s="0" t="n">
        <v>12.231</v>
      </c>
      <c r="E3950" s="0" t="n">
        <f aca="false">IFERROR((C3950-D3950)/C3950/'Project Inputs and Calcs'!$E$11,0)</f>
        <v>0.0160469224789768</v>
      </c>
    </row>
    <row r="3951" customFormat="false" ht="15" hidden="false" customHeight="false" outlineLevel="0" collapsed="false">
      <c r="A3951" s="0" t="n">
        <v>25</v>
      </c>
      <c r="B3951" s="0" t="n">
        <v>13800</v>
      </c>
      <c r="C3951" s="0" t="n">
        <v>23.793</v>
      </c>
      <c r="D3951" s="0" t="n">
        <v>12.439</v>
      </c>
      <c r="E3951" s="0" t="n">
        <f aca="false">IFERROR((C3951-D3951)/C3951/'Project Inputs and Calcs'!$E$11,0)</f>
        <v>0.0159066392076101</v>
      </c>
    </row>
    <row r="3952" customFormat="false" ht="15" hidden="false" customHeight="false" outlineLevel="0" collapsed="false">
      <c r="A3952" s="0" t="n">
        <v>25</v>
      </c>
      <c r="B3952" s="0" t="n">
        <v>13900</v>
      </c>
      <c r="C3952" s="0" t="n">
        <v>23.998</v>
      </c>
      <c r="D3952" s="0" t="n">
        <v>12.649</v>
      </c>
      <c r="E3952" s="0" t="n">
        <f aca="false">IFERROR((C3952-D3952)/C3952/'Project Inputs and Calcs'!$E$11,0)</f>
        <v>0.0157638136511376</v>
      </c>
    </row>
    <row r="3953" customFormat="false" ht="15" hidden="false" customHeight="false" outlineLevel="0" collapsed="false">
      <c r="A3953" s="0" t="n">
        <v>25</v>
      </c>
      <c r="B3953" s="0" t="n">
        <v>14000</v>
      </c>
      <c r="C3953" s="0" t="n">
        <v>24.201</v>
      </c>
      <c r="D3953" s="0" t="n">
        <v>12.861</v>
      </c>
      <c r="E3953" s="0" t="n">
        <f aca="false">IFERROR((C3953-D3953)/C3953/'Project Inputs and Calcs'!$E$11,0)</f>
        <v>0.0156191892896988</v>
      </c>
    </row>
    <row r="3954" customFormat="false" ht="15" hidden="false" customHeight="false" outlineLevel="0" collapsed="false">
      <c r="A3954" s="0" t="n">
        <v>25</v>
      </c>
      <c r="B3954" s="0" t="n">
        <v>14100</v>
      </c>
      <c r="C3954" s="0" t="n">
        <v>24.399</v>
      </c>
      <c r="D3954" s="0" t="n">
        <v>13.076</v>
      </c>
      <c r="E3954" s="0" t="n">
        <f aca="false">IFERROR((C3954-D3954)/C3954/'Project Inputs and Calcs'!$E$11,0)</f>
        <v>0.015469213219121</v>
      </c>
    </row>
    <row r="3955" customFormat="false" ht="15" hidden="false" customHeight="false" outlineLevel="0" collapsed="false">
      <c r="A3955" s="0" t="n">
        <v>25</v>
      </c>
      <c r="B3955" s="0" t="n">
        <v>14200</v>
      </c>
      <c r="C3955" s="0" t="n">
        <v>24.595</v>
      </c>
      <c r="D3955" s="0" t="n">
        <v>13.291</v>
      </c>
      <c r="E3955" s="0" t="n">
        <f aca="false">IFERROR((C3955-D3955)/C3955/'Project Inputs and Calcs'!$E$11,0)</f>
        <v>0.0153201870298841</v>
      </c>
    </row>
    <row r="3956" customFormat="false" ht="15" hidden="false" customHeight="false" outlineLevel="0" collapsed="false">
      <c r="A3956" s="0" t="n">
        <v>25</v>
      </c>
      <c r="B3956" s="0" t="n">
        <v>14300</v>
      </c>
      <c r="C3956" s="0" t="n">
        <v>24.785</v>
      </c>
      <c r="D3956" s="0" t="n">
        <v>13.509</v>
      </c>
      <c r="E3956" s="0" t="n">
        <f aca="false">IFERROR((C3956-D3956)/C3956/'Project Inputs and Calcs'!$E$11,0)</f>
        <v>0.0151650864097909</v>
      </c>
    </row>
    <row r="3957" customFormat="false" ht="15" hidden="false" customHeight="false" outlineLevel="0" collapsed="false">
      <c r="A3957" s="0" t="n">
        <v>25</v>
      </c>
      <c r="B3957" s="0" t="n">
        <v>14400</v>
      </c>
      <c r="C3957" s="0" t="n">
        <v>24.973</v>
      </c>
      <c r="D3957" s="0" t="n">
        <v>13.729</v>
      </c>
      <c r="E3957" s="0" t="n">
        <f aca="false">IFERROR((C3957-D3957)/C3957/'Project Inputs and Calcs'!$E$11,0)</f>
        <v>0.0150082088655748</v>
      </c>
    </row>
    <row r="3958" customFormat="false" ht="15" hidden="false" customHeight="false" outlineLevel="0" collapsed="false">
      <c r="A3958" s="0" t="n">
        <v>25</v>
      </c>
      <c r="B3958" s="0" t="n">
        <v>14500</v>
      </c>
      <c r="C3958" s="0" t="n">
        <v>25.156</v>
      </c>
      <c r="D3958" s="0" t="n">
        <v>13.951</v>
      </c>
      <c r="E3958" s="0" t="n">
        <f aca="false">IFERROR((C3958-D3958)/C3958/'Project Inputs and Calcs'!$E$11,0)</f>
        <v>0.0148473525202735</v>
      </c>
    </row>
    <row r="3959" customFormat="false" ht="15" hidden="false" customHeight="false" outlineLevel="0" collapsed="false">
      <c r="A3959" s="0" t="n">
        <v>25</v>
      </c>
      <c r="B3959" s="0" t="n">
        <v>14600</v>
      </c>
      <c r="C3959" s="0" t="n">
        <v>25.334</v>
      </c>
      <c r="D3959" s="0" t="n">
        <v>14.175</v>
      </c>
      <c r="E3959" s="0" t="n">
        <f aca="false">IFERROR((C3959-D3959)/C3959/'Project Inputs and Calcs'!$E$11,0)</f>
        <v>0.0146825083550433</v>
      </c>
    </row>
    <row r="3960" customFormat="false" ht="15" hidden="false" customHeight="false" outlineLevel="0" collapsed="false">
      <c r="A3960" s="0" t="n">
        <v>25</v>
      </c>
      <c r="B3960" s="0" t="n">
        <v>14700</v>
      </c>
      <c r="C3960" s="0" t="n">
        <v>25.509</v>
      </c>
      <c r="D3960" s="0" t="n">
        <v>14.401</v>
      </c>
      <c r="E3960" s="0" t="n">
        <f aca="false">IFERROR((C3960-D3960)/C3960/'Project Inputs and Calcs'!$E$11,0)</f>
        <v>0.0145151384478681</v>
      </c>
    </row>
    <row r="3961" customFormat="false" ht="15" hidden="false" customHeight="false" outlineLevel="0" collapsed="false">
      <c r="A3961" s="0" t="n">
        <v>25</v>
      </c>
      <c r="B3961" s="0" t="n">
        <v>14800</v>
      </c>
      <c r="C3961" s="0" t="n">
        <v>25.678</v>
      </c>
      <c r="D3961" s="0" t="n">
        <v>14.629</v>
      </c>
      <c r="E3961" s="0" t="n">
        <f aca="false">IFERROR((C3961-D3961)/C3961/'Project Inputs and Calcs'!$E$11,0)</f>
        <v>0.014343017368954</v>
      </c>
    </row>
    <row r="3962" customFormat="false" ht="15" hidden="false" customHeight="false" outlineLevel="0" collapsed="false">
      <c r="A3962" s="0" t="n">
        <v>25</v>
      </c>
      <c r="B3962" s="0" t="n">
        <v>14900</v>
      </c>
      <c r="C3962" s="0" t="n">
        <v>25.843</v>
      </c>
      <c r="D3962" s="0" t="n">
        <v>14.858</v>
      </c>
      <c r="E3962" s="0" t="n">
        <f aca="false">IFERROR((C3962-D3962)/C3962/'Project Inputs and Calcs'!$E$11,0)</f>
        <v>0.0141688916405474</v>
      </c>
    </row>
    <row r="3963" customFormat="false" ht="15" hidden="false" customHeight="false" outlineLevel="0" collapsed="false">
      <c r="A3963" s="0" t="n">
        <v>25</v>
      </c>
      <c r="B3963" s="0" t="n">
        <v>15000</v>
      </c>
      <c r="C3963" s="0" t="n">
        <v>26.001</v>
      </c>
      <c r="D3963" s="0" t="n">
        <v>15.091</v>
      </c>
      <c r="E3963" s="0" t="n">
        <f aca="false">IFERROR((C3963-D3963)/C3963/'Project Inputs and Calcs'!$E$11,0)</f>
        <v>0.013986641539428</v>
      </c>
    </row>
    <row r="3964" customFormat="false" ht="15" hidden="false" customHeight="false" outlineLevel="0" collapsed="false">
      <c r="A3964" s="0" t="n">
        <v>25</v>
      </c>
      <c r="B3964" s="0" t="n">
        <v>15100</v>
      </c>
      <c r="C3964" s="0" t="n">
        <v>26.157</v>
      </c>
      <c r="D3964" s="0" t="n">
        <v>15.325</v>
      </c>
      <c r="E3964" s="0" t="n">
        <f aca="false">IFERROR((C3964-D3964)/C3964/'Project Inputs and Calcs'!$E$11,0)</f>
        <v>0.013803825617107</v>
      </c>
    </row>
    <row r="3965" customFormat="false" ht="15" hidden="false" customHeight="false" outlineLevel="0" collapsed="false">
      <c r="A3965" s="0" t="n">
        <v>25</v>
      </c>
      <c r="B3965" s="0" t="n">
        <v>15200</v>
      </c>
      <c r="C3965" s="0" t="n">
        <v>26.302</v>
      </c>
      <c r="D3965" s="0" t="n">
        <v>15.563</v>
      </c>
      <c r="E3965" s="0" t="n">
        <f aca="false">IFERROR((C3965-D3965)/C3965/'Project Inputs and Calcs'!$E$11,0)</f>
        <v>0.0136098649025423</v>
      </c>
    </row>
    <row r="3966" customFormat="false" ht="15" hidden="false" customHeight="false" outlineLevel="0" collapsed="false">
      <c r="A3966" s="0" t="n">
        <v>25</v>
      </c>
      <c r="B3966" s="0" t="n">
        <v>15300</v>
      </c>
      <c r="C3966" s="0" t="n">
        <v>26.447</v>
      </c>
      <c r="D3966" s="0" t="n">
        <v>15.8</v>
      </c>
      <c r="E3966" s="0" t="n">
        <f aca="false">IFERROR((C3966-D3966)/C3966/'Project Inputs and Calcs'!$E$11,0)</f>
        <v>0.0134192914130147</v>
      </c>
    </row>
    <row r="3967" customFormat="false" ht="15" hidden="false" customHeight="false" outlineLevel="0" collapsed="false">
      <c r="A3967" s="0" t="n">
        <v>25</v>
      </c>
      <c r="B3967" s="0" t="n">
        <v>15400</v>
      </c>
      <c r="C3967" s="0" t="n">
        <v>26.579</v>
      </c>
      <c r="D3967" s="0" t="n">
        <v>16.043</v>
      </c>
      <c r="E3967" s="0" t="n">
        <f aca="false">IFERROR((C3967-D3967)/C3967/'Project Inputs and Calcs'!$E$11,0)</f>
        <v>0.0132134391813086</v>
      </c>
    </row>
    <row r="3968" customFormat="false" ht="15" hidden="false" customHeight="false" outlineLevel="0" collapsed="false">
      <c r="A3968" s="0" t="n">
        <v>25</v>
      </c>
      <c r="B3968" s="0" t="n">
        <v>15500</v>
      </c>
      <c r="C3968" s="0" t="n">
        <v>26.711</v>
      </c>
      <c r="D3968" s="0" t="n">
        <v>16.285</v>
      </c>
      <c r="E3968" s="0" t="n">
        <f aca="false">IFERROR((C3968-D3968)/C3968/'Project Inputs and Calcs'!$E$11,0)</f>
        <v>0.0130108694295733</v>
      </c>
    </row>
    <row r="3969" customFormat="false" ht="15" hidden="false" customHeight="false" outlineLevel="0" collapsed="false">
      <c r="A3969" s="0" t="n">
        <v>25</v>
      </c>
      <c r="B3969" s="0" t="n">
        <v>15600</v>
      </c>
      <c r="C3969" s="0" t="n">
        <v>26.831</v>
      </c>
      <c r="D3969" s="0" t="n">
        <v>16.532</v>
      </c>
      <c r="E3969" s="0" t="n">
        <f aca="false">IFERROR((C3969-D3969)/C3969/'Project Inputs and Calcs'!$E$11,0)</f>
        <v>0.0127949014199993</v>
      </c>
    </row>
    <row r="3970" customFormat="false" ht="15" hidden="false" customHeight="false" outlineLevel="0" collapsed="false">
      <c r="A3970" s="0" t="n">
        <v>25</v>
      </c>
      <c r="B3970" s="0" t="n">
        <v>15700</v>
      </c>
      <c r="C3970" s="0" t="n">
        <v>26.948</v>
      </c>
      <c r="D3970" s="0" t="n">
        <v>16.779</v>
      </c>
      <c r="E3970" s="0" t="n">
        <f aca="false">IFERROR((C3970-D3970)/C3970/'Project Inputs and Calcs'!$E$11,0)</f>
        <v>0.0125785463361536</v>
      </c>
    </row>
    <row r="3971" customFormat="false" ht="15" hidden="false" customHeight="false" outlineLevel="0" collapsed="false">
      <c r="A3971" s="0" t="n">
        <v>25</v>
      </c>
      <c r="B3971" s="0" t="n">
        <v>15800</v>
      </c>
      <c r="C3971" s="0" t="n">
        <v>27.056</v>
      </c>
      <c r="D3971" s="0" t="n">
        <v>17.029</v>
      </c>
      <c r="E3971" s="0" t="n">
        <f aca="false">IFERROR((C3971-D3971)/C3971/'Project Inputs and Calcs'!$E$11,0)</f>
        <v>0.0123533904987187</v>
      </c>
    </row>
    <row r="3972" customFormat="false" ht="15" hidden="false" customHeight="false" outlineLevel="0" collapsed="false">
      <c r="A3972" s="0" t="n">
        <v>25</v>
      </c>
      <c r="B3972" s="0" t="n">
        <v>15900</v>
      </c>
      <c r="C3972" s="0" t="n">
        <v>27.157</v>
      </c>
      <c r="D3972" s="0" t="n">
        <v>17.282</v>
      </c>
      <c r="E3972" s="0" t="n">
        <f aca="false">IFERROR((C3972-D3972)/C3972/'Project Inputs and Calcs'!$E$11,0)</f>
        <v>0.0121208773674068</v>
      </c>
    </row>
    <row r="3973" customFormat="false" ht="15" hidden="false" customHeight="false" outlineLevel="0" collapsed="false">
      <c r="A3973" s="0" t="n">
        <v>25</v>
      </c>
      <c r="B3973" s="0" t="n">
        <v>16000</v>
      </c>
      <c r="C3973" s="0" t="n">
        <v>27.254</v>
      </c>
      <c r="D3973" s="0" t="n">
        <v>17.535</v>
      </c>
      <c r="E3973" s="0" t="n">
        <f aca="false">IFERROR((C3973-D3973)/C3973/'Project Inputs and Calcs'!$E$11,0)</f>
        <v>0.0118869401433429</v>
      </c>
    </row>
    <row r="3974" customFormat="false" ht="15" hidden="false" customHeight="false" outlineLevel="0" collapsed="false">
      <c r="A3974" s="0" t="n">
        <v>25</v>
      </c>
      <c r="B3974" s="0" t="n">
        <v>16100</v>
      </c>
      <c r="C3974" s="0" t="n">
        <v>27.337</v>
      </c>
      <c r="D3974" s="0" t="n">
        <v>17.793</v>
      </c>
      <c r="E3974" s="0" t="n">
        <f aca="false">IFERROR((C3974-D3974)/C3974/'Project Inputs and Calcs'!$E$11,0)</f>
        <v>0.0116374632671227</v>
      </c>
    </row>
    <row r="3975" customFormat="false" ht="15" hidden="false" customHeight="false" outlineLevel="0" collapsed="false">
      <c r="A3975" s="0" t="n">
        <v>25</v>
      </c>
      <c r="B3975" s="0" t="n">
        <v>16200</v>
      </c>
      <c r="C3975" s="0" t="n">
        <v>27.421</v>
      </c>
      <c r="D3975" s="0" t="n">
        <v>18.049</v>
      </c>
      <c r="E3975" s="0" t="n">
        <f aca="false">IFERROR((C3975-D3975)/C3975/'Project Inputs and Calcs'!$E$11,0)</f>
        <v>0.0113927282010138</v>
      </c>
    </row>
    <row r="3976" customFormat="false" ht="15" hidden="false" customHeight="false" outlineLevel="0" collapsed="false">
      <c r="A3976" s="0" t="n">
        <v>25</v>
      </c>
      <c r="B3976" s="0" t="n">
        <v>16300</v>
      </c>
      <c r="C3976" s="0" t="n">
        <v>27.483</v>
      </c>
      <c r="D3976" s="0" t="n">
        <v>18.313</v>
      </c>
      <c r="E3976" s="0" t="n">
        <f aca="false">IFERROR((C3976-D3976)/C3976/'Project Inputs and Calcs'!$E$11,0)</f>
        <v>0.0111220269499933</v>
      </c>
    </row>
    <row r="3977" customFormat="false" ht="15" hidden="false" customHeight="false" outlineLevel="0" collapsed="false">
      <c r="A3977" s="0" t="n">
        <v>25</v>
      </c>
      <c r="B3977" s="0" t="n">
        <v>16400</v>
      </c>
      <c r="C3977" s="0" t="n">
        <v>27.547</v>
      </c>
      <c r="D3977" s="0" t="n">
        <v>18.575</v>
      </c>
      <c r="E3977" s="0" t="n">
        <f aca="false">IFERROR((C3977-D3977)/C3977/'Project Inputs and Calcs'!$E$11,0)</f>
        <v>0.0108565966045909</v>
      </c>
    </row>
    <row r="3978" customFormat="false" ht="15" hidden="false" customHeight="false" outlineLevel="0" collapsed="false">
      <c r="A3978" s="0" t="n">
        <v>25</v>
      </c>
      <c r="B3978" s="0" t="n">
        <v>16500</v>
      </c>
      <c r="C3978" s="0" t="n">
        <v>27.59</v>
      </c>
      <c r="D3978" s="0" t="n">
        <v>18.844</v>
      </c>
      <c r="E3978" s="0" t="n">
        <f aca="false">IFERROR((C3978-D3978)/C3978/'Project Inputs and Calcs'!$E$11,0)</f>
        <v>0.0105666304216504</v>
      </c>
    </row>
    <row r="3979" customFormat="false" ht="15" hidden="false" customHeight="false" outlineLevel="0" collapsed="false">
      <c r="A3979" s="0" t="n">
        <v>25</v>
      </c>
      <c r="B3979" s="0" t="n">
        <v>16600</v>
      </c>
      <c r="C3979" s="0" t="n">
        <v>27.628</v>
      </c>
      <c r="D3979" s="0" t="n">
        <v>19.113</v>
      </c>
      <c r="E3979" s="0" t="n">
        <f aca="false">IFERROR((C3979-D3979)/C3979/'Project Inputs and Calcs'!$E$11,0)</f>
        <v>0.0102733941412094</v>
      </c>
    </row>
    <row r="3980" customFormat="false" ht="15" hidden="false" customHeight="false" outlineLevel="0" collapsed="false">
      <c r="A3980" s="0" t="n">
        <v>25</v>
      </c>
      <c r="B3980" s="0" t="n">
        <v>16700</v>
      </c>
      <c r="C3980" s="0" t="n">
        <v>27.653</v>
      </c>
      <c r="D3980" s="0" t="n">
        <v>19.385</v>
      </c>
      <c r="E3980" s="0" t="n">
        <f aca="false">IFERROR((C3980-D3980)/C3980/'Project Inputs and Calcs'!$E$11,0)</f>
        <v>0.0099663689292301</v>
      </c>
    </row>
    <row r="3981" customFormat="false" ht="15" hidden="false" customHeight="false" outlineLevel="0" collapsed="false">
      <c r="A3981" s="0" t="n">
        <v>25</v>
      </c>
      <c r="B3981" s="0" t="n">
        <v>16800</v>
      </c>
      <c r="C3981" s="0" t="n">
        <v>27.664</v>
      </c>
      <c r="D3981" s="0" t="n">
        <v>19.661</v>
      </c>
      <c r="E3981" s="0" t="n">
        <f aca="false">IFERROR((C3981-D3981)/C3981/'Project Inputs and Calcs'!$E$11,0)</f>
        <v>0.00964309812994024</v>
      </c>
    </row>
    <row r="3982" customFormat="false" ht="15" hidden="false" customHeight="false" outlineLevel="0" collapsed="false">
      <c r="A3982" s="0" t="n">
        <v>25</v>
      </c>
      <c r="B3982" s="0" t="n">
        <v>16900</v>
      </c>
      <c r="C3982" s="0" t="n">
        <v>27.67</v>
      </c>
      <c r="D3982" s="0" t="n">
        <v>19.937</v>
      </c>
      <c r="E3982" s="0" t="n">
        <f aca="false">IFERROR((C3982-D3982)/C3982/'Project Inputs and Calcs'!$E$11,0)</f>
        <v>0.0093157450909529</v>
      </c>
    </row>
    <row r="3983" customFormat="false" ht="15" hidden="false" customHeight="false" outlineLevel="0" collapsed="false">
      <c r="A3983" s="0" t="n">
        <v>25</v>
      </c>
      <c r="B3983" s="0" t="n">
        <v>17000</v>
      </c>
      <c r="C3983" s="0" t="n">
        <v>27.653</v>
      </c>
      <c r="D3983" s="0" t="n">
        <v>20.219</v>
      </c>
      <c r="E3983" s="0" t="n">
        <f aca="false">IFERROR((C3983-D3983)/C3983/'Project Inputs and Calcs'!$E$11,0)</f>
        <v>0.00896105305030195</v>
      </c>
    </row>
    <row r="3984" customFormat="false" ht="15" hidden="false" customHeight="false" outlineLevel="0" collapsed="false">
      <c r="A3984" s="0" t="n">
        <v>25</v>
      </c>
      <c r="B3984" s="0" t="n">
        <v>17100</v>
      </c>
      <c r="C3984" s="0" t="n">
        <v>27.634</v>
      </c>
      <c r="D3984" s="0" t="n">
        <v>20.5</v>
      </c>
      <c r="E3984" s="0" t="n">
        <f aca="false">IFERROR((C3984-D3984)/C3984/'Project Inputs and Calcs'!$E$11,0)</f>
        <v>0.0086053412462908</v>
      </c>
    </row>
    <row r="3985" customFormat="false" ht="15" hidden="false" customHeight="false" outlineLevel="0" collapsed="false">
      <c r="A3985" s="0" t="n">
        <v>25</v>
      </c>
      <c r="B3985" s="0" t="n">
        <v>17200</v>
      </c>
      <c r="C3985" s="0" t="n">
        <v>27.599</v>
      </c>
      <c r="D3985" s="0" t="n">
        <v>20.784</v>
      </c>
      <c r="E3985" s="0" t="n">
        <f aca="false">IFERROR((C3985-D3985)/C3985/'Project Inputs and Calcs'!$E$11,0)</f>
        <v>0.00823097455221808</v>
      </c>
    </row>
    <row r="3986" customFormat="false" ht="15" hidden="false" customHeight="false" outlineLevel="0" collapsed="false">
      <c r="A3986" s="0" t="n">
        <v>25</v>
      </c>
      <c r="B3986" s="0" t="n">
        <v>17300</v>
      </c>
      <c r="C3986" s="0" t="n">
        <v>27.555</v>
      </c>
      <c r="D3986" s="0" t="n">
        <v>21.069</v>
      </c>
      <c r="E3986" s="0" t="n">
        <f aca="false">IFERROR((C3986-D3986)/C3986/'Project Inputs and Calcs'!$E$11,0)</f>
        <v>0.00784612592995827</v>
      </c>
    </row>
    <row r="3987" customFormat="false" ht="15" hidden="false" customHeight="false" outlineLevel="0" collapsed="false">
      <c r="A3987" s="0" t="n">
        <v>25</v>
      </c>
      <c r="B3987" s="0" t="n">
        <v>17400</v>
      </c>
      <c r="C3987" s="0" t="n">
        <v>27.505</v>
      </c>
      <c r="D3987" s="0" t="n">
        <v>21.352</v>
      </c>
      <c r="E3987" s="0" t="n">
        <f aca="false">IFERROR((C3987-D3987)/C3987/'Project Inputs and Calcs'!$E$11,0)</f>
        <v>0.00745682603163061</v>
      </c>
    </row>
    <row r="3988" customFormat="false" ht="15" hidden="false" customHeight="false" outlineLevel="0" collapsed="false">
      <c r="A3988" s="0" t="n">
        <v>25</v>
      </c>
      <c r="B3988" s="0" t="n">
        <v>17500</v>
      </c>
      <c r="C3988" s="0" t="n">
        <v>27.44</v>
      </c>
      <c r="D3988" s="0" t="n">
        <v>21.638</v>
      </c>
      <c r="E3988" s="0" t="n">
        <f aca="false">IFERROR((C3988-D3988)/C3988/'Project Inputs and Calcs'!$E$11,0)</f>
        <v>0.00704810495626822</v>
      </c>
    </row>
    <row r="3989" customFormat="false" ht="15" hidden="false" customHeight="false" outlineLevel="0" collapsed="false">
      <c r="A3989" s="0" t="n">
        <v>25</v>
      </c>
      <c r="B3989" s="0" t="n">
        <v>17600</v>
      </c>
      <c r="C3989" s="0" t="n">
        <v>27.376</v>
      </c>
      <c r="D3989" s="0" t="n">
        <v>21.92</v>
      </c>
      <c r="E3989" s="0" t="n">
        <f aca="false">IFERROR((C3989-D3989)/C3989/'Project Inputs and Calcs'!$E$11,0)</f>
        <v>0.00664328852522891</v>
      </c>
    </row>
    <row r="3990" customFormat="false" ht="15" hidden="false" customHeight="false" outlineLevel="0" collapsed="false">
      <c r="A3990" s="0" t="n">
        <v>25</v>
      </c>
      <c r="B3990" s="0" t="n">
        <v>17700</v>
      </c>
      <c r="C3990" s="0" t="n">
        <v>27.304</v>
      </c>
      <c r="D3990" s="0" t="n">
        <v>22.201</v>
      </c>
      <c r="E3990" s="0" t="n">
        <f aca="false">IFERROR((C3990-D3990)/C3990/'Project Inputs and Calcs'!$E$11,0)</f>
        <v>0.00622985643129212</v>
      </c>
    </row>
    <row r="3991" customFormat="false" ht="15" hidden="false" customHeight="false" outlineLevel="0" collapsed="false">
      <c r="A3991" s="0" t="n">
        <v>25</v>
      </c>
      <c r="B3991" s="0" t="n">
        <v>17800</v>
      </c>
      <c r="C3991" s="0" t="n">
        <v>27.236</v>
      </c>
      <c r="D3991" s="0" t="n">
        <v>22.476</v>
      </c>
      <c r="E3991" s="0" t="n">
        <f aca="false">IFERROR((C3991-D3991)/C3991/'Project Inputs and Calcs'!$E$11,0)</f>
        <v>0.00582562295001714</v>
      </c>
    </row>
    <row r="3992" customFormat="false" ht="15" hidden="false" customHeight="false" outlineLevel="0" collapsed="false">
      <c r="A3992" s="0" t="n">
        <v>25</v>
      </c>
      <c r="B3992" s="0" t="n">
        <v>17900</v>
      </c>
      <c r="C3992" s="0" t="n">
        <v>27.165</v>
      </c>
      <c r="D3992" s="0" t="n">
        <v>22.749</v>
      </c>
      <c r="E3992" s="0" t="n">
        <f aca="false">IFERROR((C3992-D3992)/C3992/'Project Inputs and Calcs'!$E$11,0)</f>
        <v>0.00541873734584944</v>
      </c>
    </row>
    <row r="3993" customFormat="false" ht="15" hidden="false" customHeight="false" outlineLevel="0" collapsed="false">
      <c r="A3993" s="0" t="n">
        <v>25</v>
      </c>
      <c r="B3993" s="0" t="n">
        <v>18000</v>
      </c>
      <c r="C3993" s="0" t="n">
        <v>27.096</v>
      </c>
      <c r="D3993" s="0" t="n">
        <v>23.016</v>
      </c>
      <c r="E3993" s="0" t="n">
        <f aca="false">IFERROR((C3993-D3993)/C3993/'Project Inputs and Calcs'!$E$11,0)</f>
        <v>0.00501919102450546</v>
      </c>
    </row>
    <row r="3994" customFormat="false" ht="15" hidden="false" customHeight="false" outlineLevel="0" collapsed="false">
      <c r="A3994" s="0" t="n">
        <v>25</v>
      </c>
      <c r="B3994" s="0" t="n">
        <v>18100</v>
      </c>
      <c r="C3994" s="0" t="n">
        <v>27.03</v>
      </c>
      <c r="D3994" s="0" t="n">
        <v>23.278</v>
      </c>
      <c r="E3994" s="0" t="n">
        <f aca="false">IFERROR((C3994-D3994)/C3994/'Project Inputs and Calcs'!$E$11,0)</f>
        <v>0.00462695770131953</v>
      </c>
    </row>
    <row r="3995" customFormat="false" ht="15" hidden="false" customHeight="false" outlineLevel="0" collapsed="false">
      <c r="A3995" s="0" t="n">
        <v>25</v>
      </c>
      <c r="B3995" s="0" t="n">
        <v>18200</v>
      </c>
      <c r="C3995" s="0" t="n">
        <v>26.966</v>
      </c>
      <c r="D3995" s="0" t="n">
        <v>23.535</v>
      </c>
      <c r="E3995" s="0" t="n">
        <f aca="false">IFERROR((C3995-D3995)/C3995/'Project Inputs and Calcs'!$E$11,0)</f>
        <v>0.00424114316793988</v>
      </c>
    </row>
    <row r="3996" customFormat="false" ht="15" hidden="false" customHeight="false" outlineLevel="0" collapsed="false">
      <c r="A3996" s="0" t="n">
        <v>25</v>
      </c>
      <c r="B3996" s="0" t="n">
        <v>18300</v>
      </c>
      <c r="C3996" s="0" t="n">
        <v>26.903</v>
      </c>
      <c r="D3996" s="0" t="n">
        <v>23.786</v>
      </c>
      <c r="E3996" s="0" t="n">
        <f aca="false">IFERROR((C3996-D3996)/C3996/'Project Inputs and Calcs'!$E$11,0)</f>
        <v>0.00386202282273352</v>
      </c>
    </row>
    <row r="3997" customFormat="false" ht="15" hidden="false" customHeight="false" outlineLevel="0" collapsed="false">
      <c r="A3997" s="0" t="n">
        <v>25</v>
      </c>
      <c r="B3997" s="0" t="n">
        <v>18400</v>
      </c>
      <c r="C3997" s="0" t="n">
        <v>26.841</v>
      </c>
      <c r="D3997" s="0" t="n">
        <v>24.032</v>
      </c>
      <c r="E3997" s="0" t="n">
        <f aca="false">IFERROR((C3997-D3997)/C3997/'Project Inputs and Calcs'!$E$11,0)</f>
        <v>0.0034884442954187</v>
      </c>
    </row>
    <row r="3998" customFormat="false" ht="15" hidden="false" customHeight="false" outlineLevel="0" collapsed="false">
      <c r="A3998" s="0" t="n">
        <v>25</v>
      </c>
      <c r="B3998" s="0" t="n">
        <v>18500</v>
      </c>
      <c r="C3998" s="0" t="n">
        <v>26.78</v>
      </c>
      <c r="D3998" s="0" t="n">
        <v>24.273</v>
      </c>
      <c r="E3998" s="0" t="n">
        <f aca="false">IFERROR((C3998-D3998)/C3998/'Project Inputs and Calcs'!$E$11,0)</f>
        <v>0.00312048792631317</v>
      </c>
    </row>
    <row r="3999" customFormat="false" ht="15" hidden="false" customHeight="false" outlineLevel="0" collapsed="false">
      <c r="A3999" s="0" t="n">
        <v>25</v>
      </c>
      <c r="B3999" s="0" t="n">
        <v>18600</v>
      </c>
      <c r="C3999" s="0" t="n">
        <v>26.719</v>
      </c>
      <c r="D3999" s="0" t="n">
        <v>24.509</v>
      </c>
      <c r="E3999" s="0" t="n">
        <f aca="false">IFERROR((C3999-D3999)/C3999/'Project Inputs and Calcs'!$E$11,0)</f>
        <v>0.00275708921242063</v>
      </c>
    </row>
    <row r="4000" customFormat="false" ht="15" hidden="false" customHeight="false" outlineLevel="0" collapsed="false">
      <c r="A4000" s="0" t="n">
        <v>25</v>
      </c>
      <c r="B4000" s="0" t="n">
        <v>18700</v>
      </c>
      <c r="C4000" s="0" t="n">
        <v>26.657</v>
      </c>
      <c r="D4000" s="0" t="n">
        <v>24.738</v>
      </c>
      <c r="E4000" s="0" t="n">
        <f aca="false">IFERROR((C4000-D4000)/C4000/'Project Inputs and Calcs'!$E$11,0)</f>
        <v>0.00239961986220005</v>
      </c>
    </row>
    <row r="4001" customFormat="false" ht="15" hidden="false" customHeight="false" outlineLevel="0" collapsed="false">
      <c r="A4001" s="0" t="n">
        <v>25</v>
      </c>
      <c r="B4001" s="0" t="n">
        <v>18800</v>
      </c>
      <c r="C4001" s="0" t="n">
        <v>26.596</v>
      </c>
      <c r="D4001" s="0" t="n">
        <v>24.963</v>
      </c>
      <c r="E4001" s="0" t="n">
        <f aca="false">IFERROR((C4001-D4001)/C4001/'Project Inputs and Calcs'!$E$11,0)</f>
        <v>0.00204667368526595</v>
      </c>
    </row>
    <row r="4002" customFormat="false" ht="15" hidden="false" customHeight="false" outlineLevel="0" collapsed="false">
      <c r="A4002" s="0" t="n">
        <v>25</v>
      </c>
      <c r="B4002" s="0" t="n">
        <v>18900</v>
      </c>
      <c r="C4002" s="0" t="n">
        <v>26.534</v>
      </c>
      <c r="D4002" s="0" t="n">
        <v>25.18</v>
      </c>
      <c r="E4002" s="0" t="n">
        <f aca="false">IFERROR((C4002-D4002)/C4002/'Project Inputs and Calcs'!$E$11,0)</f>
        <v>0.00170096228737971</v>
      </c>
    </row>
    <row r="4003" customFormat="false" ht="15" hidden="false" customHeight="false" outlineLevel="0" collapsed="false">
      <c r="A4003" s="0" t="n">
        <v>25</v>
      </c>
      <c r="B4003" s="0" t="n">
        <v>19000</v>
      </c>
      <c r="C4003" s="0" t="n">
        <v>26.471</v>
      </c>
      <c r="D4003" s="0" t="n">
        <v>25.39</v>
      </c>
      <c r="E4003" s="0" t="n">
        <f aca="false">IFERROR((C4003-D4003)/C4003/'Project Inputs and Calcs'!$E$11,0)</f>
        <v>0.00136123808444461</v>
      </c>
    </row>
    <row r="4004" customFormat="false" ht="15" hidden="false" customHeight="false" outlineLevel="0" collapsed="false">
      <c r="A4004" s="0" t="n">
        <v>25</v>
      </c>
      <c r="B4004" s="0" t="n">
        <v>19100</v>
      </c>
      <c r="C4004" s="0" t="n">
        <v>26.408</v>
      </c>
      <c r="D4004" s="0" t="n">
        <v>25.597</v>
      </c>
      <c r="E4004" s="0" t="n">
        <f aca="false">IFERROR((C4004-D4004)/C4004/'Project Inputs and Calcs'!$E$11,0)</f>
        <v>0.00102367969302232</v>
      </c>
    </row>
    <row r="4005" customFormat="false" ht="15" hidden="false" customHeight="false" outlineLevel="0" collapsed="false">
      <c r="A4005" s="0" t="n">
        <v>25</v>
      </c>
      <c r="B4005" s="0" t="n">
        <v>19200</v>
      </c>
      <c r="C4005" s="0" t="n">
        <v>26.344</v>
      </c>
      <c r="D4005" s="0" t="n">
        <v>25.792</v>
      </c>
      <c r="E4005" s="0" t="n">
        <f aca="false">IFERROR((C4005-D4005)/C4005/'Project Inputs and Calcs'!$E$11,0)</f>
        <v>0.000698451260249013</v>
      </c>
    </row>
    <row r="4006" customFormat="false" ht="15" hidden="false" customHeight="false" outlineLevel="0" collapsed="false">
      <c r="A4006" s="0" t="n">
        <v>25</v>
      </c>
      <c r="B4006" s="0" t="n">
        <v>19300</v>
      </c>
      <c r="C4006" s="0" t="n">
        <v>26.28</v>
      </c>
      <c r="D4006" s="0" t="n">
        <v>25.981</v>
      </c>
      <c r="E4006" s="0" t="n">
        <f aca="false">IFERROR((C4006-D4006)/C4006/'Project Inputs and Calcs'!$E$11,0)</f>
        <v>0.000379249112125824</v>
      </c>
    </row>
    <row r="4007" customFormat="false" ht="15" hidden="false" customHeight="false" outlineLevel="0" collapsed="false">
      <c r="A4007" s="0" t="n">
        <v>25</v>
      </c>
      <c r="B4007" s="0" t="n">
        <v>19400</v>
      </c>
      <c r="C4007" s="0" t="n">
        <v>26.215</v>
      </c>
      <c r="D4007" s="0" t="n">
        <v>26.166</v>
      </c>
      <c r="E4007" s="0" t="n">
        <f aca="false">IFERROR((C4007-D4007)/C4007/'Project Inputs and Calcs'!$E$11,0)</f>
        <v>6.23052959501551E-005</v>
      </c>
    </row>
    <row r="4008" customFormat="false" ht="15" hidden="false" customHeight="false" outlineLevel="0" collapsed="false">
      <c r="A4008" s="0" t="n">
        <v>25</v>
      </c>
      <c r="B4008" s="0" t="n">
        <v>19500</v>
      </c>
      <c r="C4008" s="0" t="s">
        <v>155</v>
      </c>
      <c r="D4008" s="0" t="s">
        <v>155</v>
      </c>
      <c r="E4008" s="0" t="n">
        <f aca="false">IFERROR((C4008-D4008)/C4008/'Project Inputs and Calcs'!$E$11,0)</f>
        <v>0</v>
      </c>
    </row>
    <row r="4009" customFormat="false" ht="15" hidden="false" customHeight="false" outlineLevel="0" collapsed="false">
      <c r="A4009" s="0" t="n">
        <v>25</v>
      </c>
      <c r="B4009" s="0" t="n">
        <v>19600</v>
      </c>
      <c r="C4009" s="0" t="s">
        <v>155</v>
      </c>
      <c r="D4009" s="0" t="s">
        <v>155</v>
      </c>
      <c r="E4009" s="0" t="n">
        <f aca="false">IFERROR((C4009-D4009)/C4009/'Project Inputs and Calcs'!$E$11,0)</f>
        <v>0</v>
      </c>
    </row>
    <row r="4010" customFormat="false" ht="15" hidden="false" customHeight="false" outlineLevel="0" collapsed="false">
      <c r="A4010" s="0" t="n">
        <v>25</v>
      </c>
      <c r="B4010" s="0" t="n">
        <v>19700</v>
      </c>
      <c r="C4010" s="0" t="s">
        <v>155</v>
      </c>
      <c r="D4010" s="0" t="s">
        <v>155</v>
      </c>
      <c r="E4010" s="0" t="n">
        <f aca="false">IFERROR((C4010-D4010)/C4010/'Project Inputs and Calcs'!$E$11,0)</f>
        <v>0</v>
      </c>
    </row>
    <row r="4011" customFormat="false" ht="15" hidden="false" customHeight="false" outlineLevel="0" collapsed="false">
      <c r="A4011" s="0" t="n">
        <v>25</v>
      </c>
      <c r="B4011" s="0" t="n">
        <v>19800</v>
      </c>
      <c r="C4011" s="0" t="s">
        <v>155</v>
      </c>
      <c r="D4011" s="0" t="s">
        <v>155</v>
      </c>
      <c r="E4011" s="0" t="n">
        <f aca="false">IFERROR((C4011-D4011)/C4011/'Project Inputs and Calcs'!$E$11,0)</f>
        <v>0</v>
      </c>
    </row>
    <row r="4012" customFormat="false" ht="15" hidden="false" customHeight="false" outlineLevel="0" collapsed="false">
      <c r="A4012" s="0" t="n">
        <v>25</v>
      </c>
      <c r="B4012" s="0" t="n">
        <v>19900</v>
      </c>
      <c r="C4012" s="0" t="s">
        <v>155</v>
      </c>
      <c r="D4012" s="0" t="s">
        <v>155</v>
      </c>
      <c r="E4012" s="0" t="n">
        <f aca="false">IFERROR((C4012-D4012)/C4012/'Project Inputs and Calcs'!$E$11,0)</f>
        <v>0</v>
      </c>
    </row>
    <row r="4013" customFormat="false" ht="15" hidden="false" customHeight="false" outlineLevel="0" collapsed="false">
      <c r="A4013" s="0" t="n">
        <v>25</v>
      </c>
      <c r="B4013" s="0" t="n">
        <v>20000</v>
      </c>
      <c r="C4013" s="0" t="s">
        <v>155</v>
      </c>
      <c r="D4013" s="0" t="s">
        <v>155</v>
      </c>
      <c r="E4013" s="0" t="n">
        <f aca="false">IFERROR((C4013-D4013)/C4013/'Project Inputs and Calcs'!$E$11,0)</f>
        <v>0</v>
      </c>
    </row>
    <row r="4014" customFormat="false" ht="15" hidden="false" customHeight="false" outlineLevel="0" collapsed="false">
      <c r="A4014" s="0" t="n">
        <v>26</v>
      </c>
      <c r="B4014" s="0" t="n">
        <v>1000</v>
      </c>
      <c r="C4014" s="0" t="s">
        <v>155</v>
      </c>
      <c r="D4014" s="0" t="s">
        <v>155</v>
      </c>
      <c r="E4014" s="0" t="n">
        <f aca="false">IFERROR((C4014-D4014)/C4014/'Project Inputs and Calcs'!$E$11,0)</f>
        <v>0</v>
      </c>
    </row>
    <row r="4015" customFormat="false" ht="15" hidden="false" customHeight="false" outlineLevel="0" collapsed="false">
      <c r="A4015" s="0" t="n">
        <v>26</v>
      </c>
      <c r="B4015" s="0" t="n">
        <v>1100</v>
      </c>
      <c r="C4015" s="0" t="s">
        <v>155</v>
      </c>
      <c r="D4015" s="0" t="s">
        <v>155</v>
      </c>
      <c r="E4015" s="0" t="n">
        <f aca="false">IFERROR((C4015-D4015)/C4015/'Project Inputs and Calcs'!$E$11,0)</f>
        <v>0</v>
      </c>
    </row>
    <row r="4016" customFormat="false" ht="15" hidden="false" customHeight="false" outlineLevel="0" collapsed="false">
      <c r="A4016" s="0" t="n">
        <v>26</v>
      </c>
      <c r="B4016" s="0" t="n">
        <v>1200</v>
      </c>
      <c r="C4016" s="0" t="s">
        <v>155</v>
      </c>
      <c r="D4016" s="0" t="s">
        <v>155</v>
      </c>
      <c r="E4016" s="0" t="n">
        <f aca="false">IFERROR((C4016-D4016)/C4016/'Project Inputs and Calcs'!$E$11,0)</f>
        <v>0</v>
      </c>
    </row>
    <row r="4017" customFormat="false" ht="15" hidden="false" customHeight="false" outlineLevel="0" collapsed="false">
      <c r="A4017" s="0" t="n">
        <v>26</v>
      </c>
      <c r="B4017" s="0" t="n">
        <v>1300</v>
      </c>
      <c r="C4017" s="0" t="s">
        <v>155</v>
      </c>
      <c r="D4017" s="0" t="s">
        <v>155</v>
      </c>
      <c r="E4017" s="0" t="n">
        <f aca="false">IFERROR((C4017-D4017)/C4017/'Project Inputs and Calcs'!$E$11,0)</f>
        <v>0</v>
      </c>
    </row>
    <row r="4018" customFormat="false" ht="15" hidden="false" customHeight="false" outlineLevel="0" collapsed="false">
      <c r="A4018" s="0" t="n">
        <v>26</v>
      </c>
      <c r="B4018" s="0" t="n">
        <v>1400</v>
      </c>
      <c r="C4018" s="0" t="n">
        <v>0.0092297</v>
      </c>
      <c r="D4018" s="0" t="s">
        <v>155</v>
      </c>
      <c r="E4018" s="0" t="n">
        <f aca="false">IFERROR((C4018-D4018)/C4018/'Project Inputs and Calcs'!$E$11,0)</f>
        <v>0</v>
      </c>
    </row>
    <row r="4019" customFormat="false" ht="15" hidden="false" customHeight="false" outlineLevel="0" collapsed="false">
      <c r="A4019" s="0" t="n">
        <v>26</v>
      </c>
      <c r="B4019" s="0" t="n">
        <v>1500</v>
      </c>
      <c r="C4019" s="0" t="n">
        <v>0.023989</v>
      </c>
      <c r="D4019" s="0" t="s">
        <v>155</v>
      </c>
      <c r="E4019" s="0" t="n">
        <f aca="false">IFERROR((C4019-D4019)/C4019/'Project Inputs and Calcs'!$E$11,0)</f>
        <v>0</v>
      </c>
    </row>
    <row r="4020" customFormat="false" ht="15" hidden="false" customHeight="false" outlineLevel="0" collapsed="false">
      <c r="A4020" s="0" t="n">
        <v>26</v>
      </c>
      <c r="B4020" s="0" t="n">
        <v>1600</v>
      </c>
      <c r="C4020" s="0" t="n">
        <v>0.045473</v>
      </c>
      <c r="D4020" s="0" t="n">
        <v>0.006203</v>
      </c>
      <c r="E4020" s="0" t="n">
        <f aca="false">IFERROR((C4020-D4020)/C4020/'Project Inputs and Calcs'!$E$11,0)</f>
        <v>0.0287863127570207</v>
      </c>
    </row>
    <row r="4021" customFormat="false" ht="15" hidden="false" customHeight="false" outlineLevel="0" collapsed="false">
      <c r="A4021" s="0" t="n">
        <v>26</v>
      </c>
      <c r="B4021" s="0" t="n">
        <v>1700</v>
      </c>
      <c r="C4021" s="0" t="n">
        <v>0.073564</v>
      </c>
      <c r="D4021" s="0" t="n">
        <v>0.010237</v>
      </c>
      <c r="E4021" s="0" t="n">
        <f aca="false">IFERROR((C4021-D4021)/C4021/'Project Inputs and Calcs'!$E$11,0)</f>
        <v>0.0286947419933663</v>
      </c>
    </row>
    <row r="4022" customFormat="false" ht="15" hidden="false" customHeight="false" outlineLevel="0" collapsed="false">
      <c r="A4022" s="0" t="n">
        <v>26</v>
      </c>
      <c r="B4022" s="0" t="n">
        <v>1800</v>
      </c>
      <c r="C4022" s="0" t="n">
        <v>0.10809</v>
      </c>
      <c r="D4022" s="0" t="n">
        <v>0.015367</v>
      </c>
      <c r="E4022" s="0" t="n">
        <f aca="false">IFERROR((C4022-D4022)/C4022/'Project Inputs and Calcs'!$E$11,0)</f>
        <v>0.0285943812255219</v>
      </c>
    </row>
    <row r="4023" customFormat="false" ht="15" hidden="false" customHeight="false" outlineLevel="0" collapsed="false">
      <c r="A4023" s="0" t="n">
        <v>26</v>
      </c>
      <c r="B4023" s="0" t="n">
        <v>1900</v>
      </c>
      <c r="C4023" s="0" t="n">
        <v>0.14893</v>
      </c>
      <c r="D4023" s="0" t="n">
        <v>0.02164</v>
      </c>
      <c r="E4023" s="0" t="n">
        <f aca="false">IFERROR((C4023-D4023)/C4023/'Project Inputs and Calcs'!$E$11,0)</f>
        <v>0.0284898945813469</v>
      </c>
    </row>
    <row r="4024" customFormat="false" ht="15" hidden="false" customHeight="false" outlineLevel="0" collapsed="false">
      <c r="A4024" s="0" t="n">
        <v>26</v>
      </c>
      <c r="B4024" s="0" t="n">
        <v>2000</v>
      </c>
      <c r="C4024" s="0" t="n">
        <v>0.19594</v>
      </c>
      <c r="D4024" s="0" t="n">
        <v>0.029093</v>
      </c>
      <c r="E4024" s="0" t="n">
        <f aca="false">IFERROR((C4024-D4024)/C4024/'Project Inputs and Calcs'!$E$11,0)</f>
        <v>0.0283840291245619</v>
      </c>
    </row>
    <row r="4025" customFormat="false" ht="15" hidden="false" customHeight="false" outlineLevel="0" collapsed="false">
      <c r="A4025" s="0" t="n">
        <v>26</v>
      </c>
      <c r="B4025" s="0" t="n">
        <v>2100</v>
      </c>
      <c r="C4025" s="0" t="n">
        <v>0.24899</v>
      </c>
      <c r="D4025" s="0" t="n">
        <v>0.037769</v>
      </c>
      <c r="E4025" s="0" t="n">
        <f aca="false">IFERROR((C4025-D4025)/C4025/'Project Inputs and Calcs'!$E$11,0)</f>
        <v>0.0282770392385236</v>
      </c>
    </row>
    <row r="4026" customFormat="false" ht="15" hidden="false" customHeight="false" outlineLevel="0" collapsed="false">
      <c r="A4026" s="0" t="n">
        <v>26</v>
      </c>
      <c r="B4026" s="0" t="n">
        <v>2200</v>
      </c>
      <c r="C4026" s="0" t="n">
        <v>0.30795</v>
      </c>
      <c r="D4026" s="0" t="n">
        <v>0.047705</v>
      </c>
      <c r="E4026" s="0" t="n">
        <f aca="false">IFERROR((C4026-D4026)/C4026/'Project Inputs and Calcs'!$E$11,0)</f>
        <v>0.0281696162796991</v>
      </c>
    </row>
    <row r="4027" customFormat="false" ht="15" hidden="false" customHeight="false" outlineLevel="0" collapsed="false">
      <c r="A4027" s="0" t="n">
        <v>26</v>
      </c>
      <c r="B4027" s="0" t="n">
        <v>2300</v>
      </c>
      <c r="C4027" s="0" t="n">
        <v>0.37269</v>
      </c>
      <c r="D4027" s="0" t="n">
        <v>0.058963</v>
      </c>
      <c r="E4027" s="0" t="n">
        <f aca="false">IFERROR((C4027-D4027)/C4027/'Project Inputs and Calcs'!$E$11,0)</f>
        <v>0.0280596921480766</v>
      </c>
    </row>
    <row r="4028" customFormat="false" ht="15" hidden="false" customHeight="false" outlineLevel="0" collapsed="false">
      <c r="A4028" s="0" t="n">
        <v>26</v>
      </c>
      <c r="B4028" s="0" t="n">
        <v>2400</v>
      </c>
      <c r="C4028" s="0" t="n">
        <v>0.44309</v>
      </c>
      <c r="D4028" s="0" t="n">
        <v>0.071559</v>
      </c>
      <c r="E4028" s="0" t="n">
        <f aca="false">IFERROR((C4028-D4028)/C4028/'Project Inputs and Calcs'!$E$11,0)</f>
        <v>0.0279500026330241</v>
      </c>
    </row>
    <row r="4029" customFormat="false" ht="15" hidden="false" customHeight="false" outlineLevel="0" collapsed="false">
      <c r="A4029" s="0" t="n">
        <v>26</v>
      </c>
      <c r="B4029" s="0" t="n">
        <v>2500</v>
      </c>
      <c r="C4029" s="0" t="n">
        <v>0.51583</v>
      </c>
      <c r="D4029" s="0" t="n">
        <v>0.086948</v>
      </c>
      <c r="E4029" s="0" t="n">
        <f aca="false">IFERROR((C4029-D4029)/C4029/'Project Inputs and Calcs'!$E$11,0)</f>
        <v>0.0277146863630783</v>
      </c>
    </row>
    <row r="4030" customFormat="false" ht="15" hidden="false" customHeight="false" outlineLevel="0" collapsed="false">
      <c r="A4030" s="0" t="n">
        <v>26</v>
      </c>
      <c r="B4030" s="0" t="n">
        <v>2600</v>
      </c>
      <c r="C4030" s="0" t="n">
        <v>0.60038</v>
      </c>
      <c r="D4030" s="0" t="n">
        <v>0.10092</v>
      </c>
      <c r="E4030" s="0" t="n">
        <f aca="false">IFERROR((C4030-D4030)/C4030/'Project Inputs and Calcs'!$E$11,0)</f>
        <v>0.0277302153080827</v>
      </c>
    </row>
    <row r="4031" customFormat="false" ht="15" hidden="false" customHeight="false" outlineLevel="0" collapsed="false">
      <c r="A4031" s="0" t="n">
        <v>26</v>
      </c>
      <c r="B4031" s="0" t="n">
        <v>2700</v>
      </c>
      <c r="C4031" s="0" t="n">
        <v>0.68703</v>
      </c>
      <c r="D4031" s="0" t="n">
        <v>0.11777</v>
      </c>
      <c r="E4031" s="0" t="n">
        <f aca="false">IFERROR((C4031-D4031)/C4031/'Project Inputs and Calcs'!$E$11,0)</f>
        <v>0.0276193664517319</v>
      </c>
    </row>
    <row r="4032" customFormat="false" ht="15" hidden="false" customHeight="false" outlineLevel="0" collapsed="false">
      <c r="A4032" s="0" t="n">
        <v>26</v>
      </c>
      <c r="B4032" s="0" t="n">
        <v>2800</v>
      </c>
      <c r="C4032" s="0" t="n">
        <v>0.77889</v>
      </c>
      <c r="D4032" s="0" t="n">
        <v>0.1361</v>
      </c>
      <c r="E4032" s="0" t="n">
        <f aca="false">IFERROR((C4032-D4032)/C4032/'Project Inputs and Calcs'!$E$11,0)</f>
        <v>0.027508805265613</v>
      </c>
    </row>
    <row r="4033" customFormat="false" ht="15" hidden="false" customHeight="false" outlineLevel="0" collapsed="false">
      <c r="A4033" s="0" t="n">
        <v>26</v>
      </c>
      <c r="B4033" s="0" t="n">
        <v>2900</v>
      </c>
      <c r="C4033" s="0" t="n">
        <v>0.87582</v>
      </c>
      <c r="D4033" s="0" t="n">
        <v>0.15594</v>
      </c>
      <c r="E4033" s="0" t="n">
        <f aca="false">IFERROR((C4033-D4033)/C4033/'Project Inputs and Calcs'!$E$11,0)</f>
        <v>0.0273983238565002</v>
      </c>
    </row>
    <row r="4034" customFormat="false" ht="15" hidden="false" customHeight="false" outlineLevel="0" collapsed="false">
      <c r="A4034" s="0" t="n">
        <v>26</v>
      </c>
      <c r="B4034" s="0" t="n">
        <v>3000</v>
      </c>
      <c r="C4034" s="0" t="n">
        <v>0.97773</v>
      </c>
      <c r="D4034" s="0" t="n">
        <v>0.17732</v>
      </c>
      <c r="E4034" s="0" t="n">
        <f aca="false">IFERROR((C4034-D4034)/C4034/'Project Inputs and Calcs'!$E$11,0)</f>
        <v>0.0272880379382174</v>
      </c>
    </row>
    <row r="4035" customFormat="false" ht="15" hidden="false" customHeight="false" outlineLevel="0" collapsed="false">
      <c r="A4035" s="0" t="n">
        <v>26</v>
      </c>
      <c r="B4035" s="0" t="n">
        <v>3100</v>
      </c>
      <c r="C4035" s="0" t="n">
        <v>1.0845</v>
      </c>
      <c r="D4035" s="0" t="n">
        <v>0.2003</v>
      </c>
      <c r="E4035" s="0" t="n">
        <f aca="false">IFERROR((C4035-D4035)/C4035/'Project Inputs and Calcs'!$E$11,0)</f>
        <v>0.0271768864299985</v>
      </c>
    </row>
    <row r="4036" customFormat="false" ht="15" hidden="false" customHeight="false" outlineLevel="0" collapsed="false">
      <c r="A4036" s="0" t="n">
        <v>26</v>
      </c>
      <c r="B4036" s="0" t="n">
        <v>3200</v>
      </c>
      <c r="C4036" s="0" t="n">
        <v>1.196</v>
      </c>
      <c r="D4036" s="0" t="n">
        <v>0.22488</v>
      </c>
      <c r="E4036" s="0" t="n">
        <f aca="false">IFERROR((C4036-D4036)/C4036/'Project Inputs and Calcs'!$E$11,0)</f>
        <v>0.0270657748049052</v>
      </c>
    </row>
    <row r="4037" customFormat="false" ht="15" hidden="false" customHeight="false" outlineLevel="0" collapsed="false">
      <c r="A4037" s="0" t="n">
        <v>26</v>
      </c>
      <c r="B4037" s="0" t="n">
        <v>3300</v>
      </c>
      <c r="C4037" s="0" t="n">
        <v>1.3122</v>
      </c>
      <c r="D4037" s="0" t="n">
        <v>0.25107</v>
      </c>
      <c r="E4037" s="0" t="n">
        <f aca="false">IFERROR((C4037-D4037)/C4037/'Project Inputs and Calcs'!$E$11,0)</f>
        <v>0.0269554945892394</v>
      </c>
    </row>
    <row r="4038" customFormat="false" ht="15" hidden="false" customHeight="false" outlineLevel="0" collapsed="false">
      <c r="A4038" s="0" t="n">
        <v>26</v>
      </c>
      <c r="B4038" s="0" t="n">
        <v>3400</v>
      </c>
      <c r="C4038" s="0" t="n">
        <v>1.4329</v>
      </c>
      <c r="D4038" s="0" t="n">
        <v>0.27893</v>
      </c>
      <c r="E4038" s="0" t="n">
        <f aca="false">IFERROR((C4038-D4038)/C4038/'Project Inputs and Calcs'!$E$11,0)</f>
        <v>0.0268446274455068</v>
      </c>
    </row>
    <row r="4039" customFormat="false" ht="15" hidden="false" customHeight="false" outlineLevel="0" collapsed="false">
      <c r="A4039" s="0" t="n">
        <v>26</v>
      </c>
      <c r="B4039" s="0" t="n">
        <v>3500</v>
      </c>
      <c r="C4039" s="0" t="n">
        <v>1.5582</v>
      </c>
      <c r="D4039" s="0" t="n">
        <v>0.30847</v>
      </c>
      <c r="E4039" s="0" t="n">
        <f aca="false">IFERROR((C4039-D4039)/C4039/'Project Inputs and Calcs'!$E$11,0)</f>
        <v>0.0267344799555042</v>
      </c>
    </row>
    <row r="4040" customFormat="false" ht="15" hidden="false" customHeight="false" outlineLevel="0" collapsed="false">
      <c r="A4040" s="0" t="n">
        <v>26</v>
      </c>
      <c r="B4040" s="0" t="n">
        <v>3600</v>
      </c>
      <c r="C4040" s="0" t="n">
        <v>1.6877</v>
      </c>
      <c r="D4040" s="0" t="n">
        <v>0.33971</v>
      </c>
      <c r="E4040" s="0" t="n">
        <f aca="false">IFERROR((C4040-D4040)/C4040/'Project Inputs and Calcs'!$E$11,0)</f>
        <v>0.026623807548735</v>
      </c>
    </row>
    <row r="4041" customFormat="false" ht="15" hidden="false" customHeight="false" outlineLevel="0" collapsed="false">
      <c r="A4041" s="0" t="n">
        <v>26</v>
      </c>
      <c r="B4041" s="0" t="n">
        <v>3700</v>
      </c>
      <c r="C4041" s="0" t="n">
        <v>1.8216</v>
      </c>
      <c r="D4041" s="0" t="n">
        <v>0.37268</v>
      </c>
      <c r="E4041" s="0" t="n">
        <f aca="false">IFERROR((C4041-D4041)/C4041/'Project Inputs and Calcs'!$E$11,0)</f>
        <v>0.0265136876006441</v>
      </c>
    </row>
    <row r="4042" customFormat="false" ht="15" hidden="false" customHeight="false" outlineLevel="0" collapsed="false">
      <c r="A4042" s="0" t="n">
        <v>26</v>
      </c>
      <c r="B4042" s="0" t="n">
        <v>3800</v>
      </c>
      <c r="C4042" s="0" t="n">
        <v>1.9596</v>
      </c>
      <c r="D4042" s="0" t="n">
        <v>0.40739</v>
      </c>
      <c r="E4042" s="0" t="n">
        <f aca="false">IFERROR((C4042-D4042)/C4042/'Project Inputs and Calcs'!$E$11,0)</f>
        <v>0.0264035177247057</v>
      </c>
    </row>
    <row r="4043" customFormat="false" ht="15" hidden="false" customHeight="false" outlineLevel="0" collapsed="false">
      <c r="A4043" s="0" t="n">
        <v>26</v>
      </c>
      <c r="B4043" s="0" t="n">
        <v>3900</v>
      </c>
      <c r="C4043" s="0" t="n">
        <v>2.1018</v>
      </c>
      <c r="D4043" s="0" t="n">
        <v>0.44387</v>
      </c>
      <c r="E4043" s="0" t="n">
        <f aca="false">IFERROR((C4043-D4043)/C4043/'Project Inputs and Calcs'!$E$11,0)</f>
        <v>0.0262938116535034</v>
      </c>
    </row>
    <row r="4044" customFormat="false" ht="15" hidden="false" customHeight="false" outlineLevel="0" collapsed="false">
      <c r="A4044" s="0" t="n">
        <v>26</v>
      </c>
      <c r="B4044" s="0" t="n">
        <v>4000</v>
      </c>
      <c r="C4044" s="0" t="n">
        <v>2.2479</v>
      </c>
      <c r="D4044" s="0" t="n">
        <v>0.48214</v>
      </c>
      <c r="E4044" s="0" t="n">
        <f aca="false">IFERROR((C4044-D4044)/C4044/'Project Inputs and Calcs'!$E$11,0)</f>
        <v>0.0261838456633599</v>
      </c>
    </row>
    <row r="4045" customFormat="false" ht="15" hidden="false" customHeight="false" outlineLevel="0" collapsed="false">
      <c r="A4045" s="0" t="n">
        <v>26</v>
      </c>
      <c r="B4045" s="0" t="n">
        <v>4100</v>
      </c>
      <c r="C4045" s="0" t="n">
        <v>2.398</v>
      </c>
      <c r="D4045" s="0" t="n">
        <v>0.51347</v>
      </c>
      <c r="E4045" s="0" t="n">
        <f aca="false">IFERROR((C4045-D4045)/C4045/'Project Inputs and Calcs'!$E$11,0)</f>
        <v>0.0261958576591604</v>
      </c>
    </row>
    <row r="4046" customFormat="false" ht="15" hidden="false" customHeight="false" outlineLevel="0" collapsed="false">
      <c r="A4046" s="0" t="n">
        <v>26</v>
      </c>
      <c r="B4046" s="0" t="n">
        <v>4200</v>
      </c>
      <c r="C4046" s="0" t="n">
        <v>2.5519</v>
      </c>
      <c r="D4046" s="0" t="n">
        <v>0.56408</v>
      </c>
      <c r="E4046" s="0" t="n">
        <f aca="false">IFERROR((C4046-D4046)/C4046/'Project Inputs and Calcs'!$E$11,0)</f>
        <v>0.0259652285225388</v>
      </c>
    </row>
    <row r="4047" customFormat="false" ht="15" hidden="false" customHeight="false" outlineLevel="0" collapsed="false">
      <c r="A4047" s="0" t="n">
        <v>26</v>
      </c>
      <c r="B4047" s="0" t="n">
        <v>4300</v>
      </c>
      <c r="C4047" s="0" t="n">
        <v>2.7096</v>
      </c>
      <c r="D4047" s="0" t="n">
        <v>0.60781</v>
      </c>
      <c r="E4047" s="0" t="n">
        <f aca="false">IFERROR((C4047-D4047)/C4047/'Project Inputs and Calcs'!$E$11,0)</f>
        <v>0.0258560919200866</v>
      </c>
    </row>
    <row r="4048" customFormat="false" ht="15" hidden="false" customHeight="false" outlineLevel="0" collapsed="false">
      <c r="A4048" s="0" t="n">
        <v>26</v>
      </c>
      <c r="B4048" s="0" t="n">
        <v>4400</v>
      </c>
      <c r="C4048" s="0" t="n">
        <v>2.8709</v>
      </c>
      <c r="D4048" s="0" t="n">
        <v>0.65337</v>
      </c>
      <c r="E4048" s="0" t="n">
        <f aca="false">IFERROR((C4048-D4048)/C4048/'Project Inputs and Calcs'!$E$11,0)</f>
        <v>0.025747210514705</v>
      </c>
    </row>
    <row r="4049" customFormat="false" ht="15" hidden="false" customHeight="false" outlineLevel="0" collapsed="false">
      <c r="A4049" s="0" t="n">
        <v>26</v>
      </c>
      <c r="B4049" s="0" t="n">
        <v>4500</v>
      </c>
      <c r="C4049" s="0" t="n">
        <v>3.0358</v>
      </c>
      <c r="D4049" s="0" t="n">
        <v>0.70081</v>
      </c>
      <c r="E4049" s="0" t="n">
        <f aca="false">IFERROR((C4049-D4049)/C4049/'Project Inputs and Calcs'!$E$11,0)</f>
        <v>0.0256383819750972</v>
      </c>
    </row>
    <row r="4050" customFormat="false" ht="15" hidden="false" customHeight="false" outlineLevel="0" collapsed="false">
      <c r="A4050" s="0" t="n">
        <v>26</v>
      </c>
      <c r="B4050" s="0" t="n">
        <v>4600</v>
      </c>
      <c r="C4050" s="0" t="n">
        <v>3.2043</v>
      </c>
      <c r="D4050" s="0" t="n">
        <v>0.75011</v>
      </c>
      <c r="E4050" s="0" t="n">
        <f aca="false">IFERROR((C4050-D4050)/C4050/'Project Inputs and Calcs'!$E$11,0)</f>
        <v>0.0255301729967023</v>
      </c>
    </row>
    <row r="4051" customFormat="false" ht="15" hidden="false" customHeight="false" outlineLevel="0" collapsed="false">
      <c r="A4051" s="0" t="n">
        <v>26</v>
      </c>
      <c r="B4051" s="0" t="n">
        <v>4700</v>
      </c>
      <c r="C4051" s="0" t="n">
        <v>3.3761</v>
      </c>
      <c r="D4051" s="0" t="n">
        <v>0.8013</v>
      </c>
      <c r="E4051" s="0" t="n">
        <f aca="false">IFERROR((C4051-D4051)/C4051/'Project Inputs and Calcs'!$E$11,0)</f>
        <v>0.0254218378207597</v>
      </c>
    </row>
    <row r="4052" customFormat="false" ht="15" hidden="false" customHeight="false" outlineLevel="0" collapsed="false">
      <c r="A4052" s="0" t="n">
        <v>26</v>
      </c>
      <c r="B4052" s="0" t="n">
        <v>4800</v>
      </c>
      <c r="C4052" s="0" t="n">
        <v>3.5514</v>
      </c>
      <c r="D4052" s="0" t="n">
        <v>0.85439</v>
      </c>
      <c r="E4052" s="0" t="n">
        <f aca="false">IFERROR((C4052-D4052)/C4052/'Project Inputs and Calcs'!$E$11,0)</f>
        <v>0.0253140545512568</v>
      </c>
    </row>
    <row r="4053" customFormat="false" ht="15" hidden="false" customHeight="false" outlineLevel="0" collapsed="false">
      <c r="A4053" s="0" t="n">
        <v>26</v>
      </c>
      <c r="B4053" s="0" t="n">
        <v>4900</v>
      </c>
      <c r="C4053" s="0" t="n">
        <v>3.7299</v>
      </c>
      <c r="D4053" s="0" t="n">
        <v>0.9094</v>
      </c>
      <c r="E4053" s="0" t="n">
        <f aca="false">IFERROR((C4053-D4053)/C4053/'Project Inputs and Calcs'!$E$11,0)</f>
        <v>0.0252062164311822</v>
      </c>
    </row>
    <row r="4054" customFormat="false" ht="15" hidden="false" customHeight="false" outlineLevel="0" collapsed="false">
      <c r="A4054" s="0" t="n">
        <v>26</v>
      </c>
      <c r="B4054" s="0" t="n">
        <v>5000</v>
      </c>
      <c r="C4054" s="0" t="n">
        <v>3.9117</v>
      </c>
      <c r="D4054" s="0" t="n">
        <v>0.96631</v>
      </c>
      <c r="E4054" s="0" t="n">
        <f aca="false">IFERROR((C4054-D4054)/C4054/'Project Inputs and Calcs'!$E$11,0)</f>
        <v>0.0250989765745499</v>
      </c>
    </row>
    <row r="4055" customFormat="false" ht="15" hidden="false" customHeight="false" outlineLevel="0" collapsed="false">
      <c r="A4055" s="0" t="n">
        <v>26</v>
      </c>
      <c r="B4055" s="0" t="n">
        <v>5100</v>
      </c>
      <c r="C4055" s="0" t="n">
        <v>4.0966</v>
      </c>
      <c r="D4055" s="0" t="n">
        <v>1.0251</v>
      </c>
      <c r="E4055" s="0" t="n">
        <f aca="false">IFERROR((C4055-D4055)/C4055/'Project Inputs and Calcs'!$E$11,0)</f>
        <v>0.0249922700125307</v>
      </c>
    </row>
    <row r="4056" customFormat="false" ht="15" hidden="false" customHeight="false" outlineLevel="0" collapsed="false">
      <c r="A4056" s="0" t="n">
        <v>26</v>
      </c>
      <c r="B4056" s="0" t="n">
        <v>5200</v>
      </c>
      <c r="C4056" s="0" t="n">
        <v>4.2846</v>
      </c>
      <c r="D4056" s="0" t="n">
        <v>1.0859</v>
      </c>
      <c r="E4056" s="0" t="n">
        <f aca="false">IFERROR((C4056-D4056)/C4056/'Project Inputs and Calcs'!$E$11,0)</f>
        <v>0.0248852479422428</v>
      </c>
    </row>
    <row r="4057" customFormat="false" ht="15" hidden="false" customHeight="false" outlineLevel="0" collapsed="false">
      <c r="A4057" s="0" t="n">
        <v>26</v>
      </c>
      <c r="B4057" s="0" t="n">
        <v>5300</v>
      </c>
      <c r="C4057" s="0" t="n">
        <v>4.4756</v>
      </c>
      <c r="D4057" s="0" t="n">
        <v>1.1486</v>
      </c>
      <c r="E4057" s="0" t="n">
        <f aca="false">IFERROR((C4057-D4057)/C4057/'Project Inputs and Calcs'!$E$11,0)</f>
        <v>0.0247788006077397</v>
      </c>
    </row>
    <row r="4058" customFormat="false" ht="15" hidden="false" customHeight="false" outlineLevel="0" collapsed="false">
      <c r="A4058" s="0" t="n">
        <v>26</v>
      </c>
      <c r="B4058" s="0" t="n">
        <v>5400</v>
      </c>
      <c r="C4058" s="0" t="n">
        <v>4.6694</v>
      </c>
      <c r="D4058" s="0" t="n">
        <v>1.2133</v>
      </c>
      <c r="E4058" s="0" t="n">
        <f aca="false">IFERROR((C4058-D4058)/C4058/'Project Inputs and Calcs'!$E$11,0)</f>
        <v>0.02467197784155</v>
      </c>
    </row>
    <row r="4059" customFormat="false" ht="15" hidden="false" customHeight="false" outlineLevel="0" collapsed="false">
      <c r="A4059" s="0" t="n">
        <v>26</v>
      </c>
      <c r="B4059" s="0" t="n">
        <v>5500</v>
      </c>
      <c r="C4059" s="0" t="n">
        <v>4.8663</v>
      </c>
      <c r="D4059" s="0" t="n">
        <v>1.2799</v>
      </c>
      <c r="E4059" s="0" t="n">
        <f aca="false">IFERROR((C4059-D4059)/C4059/'Project Inputs and Calcs'!$E$11,0)</f>
        <v>0.024566234442321</v>
      </c>
    </row>
    <row r="4060" customFormat="false" ht="15" hidden="false" customHeight="false" outlineLevel="0" collapsed="false">
      <c r="A4060" s="0" t="n">
        <v>26</v>
      </c>
      <c r="B4060" s="0" t="n">
        <v>5600</v>
      </c>
      <c r="C4060" s="0" t="n">
        <v>5.0658</v>
      </c>
      <c r="D4060" s="0" t="n">
        <v>1.3484</v>
      </c>
      <c r="E4060" s="0" t="n">
        <f aca="false">IFERROR((C4060-D4060)/C4060/'Project Inputs and Calcs'!$E$11,0)</f>
        <v>0.0244607630252543</v>
      </c>
    </row>
    <row r="4061" customFormat="false" ht="15" hidden="false" customHeight="false" outlineLevel="0" collapsed="false">
      <c r="A4061" s="0" t="n">
        <v>26</v>
      </c>
      <c r="B4061" s="0" t="n">
        <v>5700</v>
      </c>
      <c r="C4061" s="0" t="n">
        <v>5.2682</v>
      </c>
      <c r="D4061" s="0" t="n">
        <v>1.4189</v>
      </c>
      <c r="E4061" s="0" t="n">
        <f aca="false">IFERROR((C4061-D4061)/C4061/'Project Inputs and Calcs'!$E$11,0)</f>
        <v>0.0243555673664629</v>
      </c>
    </row>
    <row r="4062" customFormat="false" ht="15" hidden="false" customHeight="false" outlineLevel="0" collapsed="false">
      <c r="A4062" s="0" t="n">
        <v>26</v>
      </c>
      <c r="B4062" s="0" t="n">
        <v>5800</v>
      </c>
      <c r="C4062" s="0" t="n">
        <v>5.4731</v>
      </c>
      <c r="D4062" s="0" t="n">
        <v>1.4914</v>
      </c>
      <c r="E4062" s="0" t="n">
        <f aca="false">IFERROR((C4062-D4062)/C4062/'Project Inputs and Calcs'!$E$11,0)</f>
        <v>0.024250120285274</v>
      </c>
    </row>
    <row r="4063" customFormat="false" ht="15" hidden="false" customHeight="false" outlineLevel="0" collapsed="false">
      <c r="A4063" s="0" t="n">
        <v>26</v>
      </c>
      <c r="B4063" s="0" t="n">
        <v>5900</v>
      </c>
      <c r="C4063" s="0" t="n">
        <v>5.6807</v>
      </c>
      <c r="D4063" s="0" t="n">
        <v>1.5659</v>
      </c>
      <c r="E4063" s="0" t="n">
        <f aca="false">IFERROR((C4063-D4063)/C4063/'Project Inputs and Calcs'!$E$11,0)</f>
        <v>0.0241449117186262</v>
      </c>
    </row>
    <row r="4064" customFormat="false" ht="15" hidden="false" customHeight="false" outlineLevel="0" collapsed="false">
      <c r="A4064" s="0" t="n">
        <v>26</v>
      </c>
      <c r="B4064" s="0" t="n">
        <v>6000</v>
      </c>
      <c r="C4064" s="0" t="n">
        <v>5.8907</v>
      </c>
      <c r="D4064" s="0" t="n">
        <v>1.6423</v>
      </c>
      <c r="E4064" s="0" t="n">
        <f aca="false">IFERROR((C4064-D4064)/C4064/'Project Inputs and Calcs'!$E$11,0)</f>
        <v>0.0240401536885826</v>
      </c>
    </row>
    <row r="4065" customFormat="false" ht="15" hidden="false" customHeight="false" outlineLevel="0" collapsed="false">
      <c r="A4065" s="0" t="n">
        <v>26</v>
      </c>
      <c r="B4065" s="0" t="n">
        <v>6100</v>
      </c>
      <c r="C4065" s="0" t="n">
        <v>6.1034</v>
      </c>
      <c r="D4065" s="0" t="n">
        <v>1.7207</v>
      </c>
      <c r="E4065" s="0" t="n">
        <f aca="false">IFERROR((C4065-D4065)/C4065/'Project Inputs and Calcs'!$E$11,0)</f>
        <v>0.0239358390405348</v>
      </c>
    </row>
    <row r="4066" customFormat="false" ht="15" hidden="false" customHeight="false" outlineLevel="0" collapsed="false">
      <c r="A4066" s="0" t="n">
        <v>26</v>
      </c>
      <c r="B4066" s="0" t="n">
        <v>6200</v>
      </c>
      <c r="C4066" s="0" t="n">
        <v>6.3184</v>
      </c>
      <c r="D4066" s="0" t="n">
        <v>1.8011</v>
      </c>
      <c r="E4066" s="0" t="n">
        <f aca="false">IFERROR((C4066-D4066)/C4066/'Project Inputs and Calcs'!$E$11,0)</f>
        <v>0.023831455220731</v>
      </c>
    </row>
    <row r="4067" customFormat="false" ht="15" hidden="false" customHeight="false" outlineLevel="0" collapsed="false">
      <c r="A4067" s="0" t="n">
        <v>26</v>
      </c>
      <c r="B4067" s="0" t="n">
        <v>6300</v>
      </c>
      <c r="C4067" s="0" t="n">
        <v>6.5358</v>
      </c>
      <c r="D4067" s="0" t="n">
        <v>1.8834</v>
      </c>
      <c r="E4067" s="0" t="n">
        <f aca="false">IFERROR((C4067-D4067)/C4067/'Project Inputs and Calcs'!$E$11,0)</f>
        <v>0.0237277762477432</v>
      </c>
    </row>
    <row r="4068" customFormat="false" ht="15" hidden="false" customHeight="false" outlineLevel="0" collapsed="false">
      <c r="A4068" s="0" t="n">
        <v>26</v>
      </c>
      <c r="B4068" s="0" t="n">
        <v>6400</v>
      </c>
      <c r="C4068" s="0" t="n">
        <v>6.7554</v>
      </c>
      <c r="D4068" s="0" t="n">
        <v>1.9677</v>
      </c>
      <c r="E4068" s="0" t="n">
        <f aca="false">IFERROR((C4068-D4068)/C4068/'Project Inputs and Calcs'!$E$11,0)</f>
        <v>0.0236240637119934</v>
      </c>
    </row>
    <row r="4069" customFormat="false" ht="15" hidden="false" customHeight="false" outlineLevel="0" collapsed="false">
      <c r="A4069" s="0" t="n">
        <v>26</v>
      </c>
      <c r="B4069" s="0" t="n">
        <v>6500</v>
      </c>
      <c r="C4069" s="0" t="n">
        <v>6.9772</v>
      </c>
      <c r="D4069" s="0" t="n">
        <v>2.054</v>
      </c>
      <c r="E4069" s="0" t="n">
        <f aca="false">IFERROR((C4069-D4069)/C4069/'Project Inputs and Calcs'!$E$11,0)</f>
        <v>0.0235204188881882</v>
      </c>
    </row>
    <row r="4070" customFormat="false" ht="15" hidden="false" customHeight="false" outlineLevel="0" collapsed="false">
      <c r="A4070" s="0" t="n">
        <v>26</v>
      </c>
      <c r="B4070" s="0" t="n">
        <v>6600</v>
      </c>
      <c r="C4070" s="0" t="n">
        <v>7.2013</v>
      </c>
      <c r="D4070" s="0" t="n">
        <v>2.1423</v>
      </c>
      <c r="E4070" s="0" t="n">
        <f aca="false">IFERROR((C4070-D4070)/C4070/'Project Inputs and Calcs'!$E$11,0)</f>
        <v>0.0234170682145353</v>
      </c>
    </row>
    <row r="4071" customFormat="false" ht="15" hidden="false" customHeight="false" outlineLevel="0" collapsed="false">
      <c r="A4071" s="0" t="n">
        <v>26</v>
      </c>
      <c r="B4071" s="0" t="n">
        <v>6700</v>
      </c>
      <c r="C4071" s="0" t="n">
        <v>7.4274</v>
      </c>
      <c r="D4071" s="0" t="n">
        <v>2.2325</v>
      </c>
      <c r="E4071" s="0" t="n">
        <f aca="false">IFERROR((C4071-D4071)/C4071/'Project Inputs and Calcs'!$E$11,0)</f>
        <v>0.0233141251761496</v>
      </c>
    </row>
    <row r="4072" customFormat="false" ht="15" hidden="false" customHeight="false" outlineLevel="0" collapsed="false">
      <c r="A4072" s="0" t="n">
        <v>26</v>
      </c>
      <c r="B4072" s="0" t="n">
        <v>6800</v>
      </c>
      <c r="C4072" s="0" t="n">
        <v>7.6556</v>
      </c>
      <c r="D4072" s="0" t="n">
        <v>2.3248</v>
      </c>
      <c r="E4072" s="0" t="n">
        <f aca="false">IFERROR((C4072-D4072)/C4072/'Project Inputs and Calcs'!$E$11,0)</f>
        <v>0.0232108957277461</v>
      </c>
    </row>
    <row r="4073" customFormat="false" ht="15" hidden="false" customHeight="false" outlineLevel="0" collapsed="false">
      <c r="A4073" s="0" t="n">
        <v>26</v>
      </c>
      <c r="B4073" s="0" t="n">
        <v>6900</v>
      </c>
      <c r="C4073" s="0" t="n">
        <v>7.8857</v>
      </c>
      <c r="D4073" s="0" t="n">
        <v>2.4189</v>
      </c>
      <c r="E4073" s="0" t="n">
        <f aca="false">IFERROR((C4073-D4073)/C4073/'Project Inputs and Calcs'!$E$11,0)</f>
        <v>0.0231084959694975</v>
      </c>
    </row>
    <row r="4074" customFormat="false" ht="15" hidden="false" customHeight="false" outlineLevel="0" collapsed="false">
      <c r="A4074" s="0" t="n">
        <v>26</v>
      </c>
      <c r="B4074" s="0" t="n">
        <v>7000</v>
      </c>
      <c r="C4074" s="0" t="n">
        <v>8.1179</v>
      </c>
      <c r="D4074" s="0" t="n">
        <v>2.5151</v>
      </c>
      <c r="E4074" s="0" t="n">
        <f aca="false">IFERROR((C4074-D4074)/C4074/'Project Inputs and Calcs'!$E$11,0)</f>
        <v>0.0230059498146072</v>
      </c>
    </row>
    <row r="4075" customFormat="false" ht="15" hidden="false" customHeight="false" outlineLevel="0" collapsed="false">
      <c r="A4075" s="0" t="n">
        <v>26</v>
      </c>
      <c r="B4075" s="0" t="n">
        <v>7100</v>
      </c>
      <c r="C4075" s="0" t="n">
        <v>8.3518</v>
      </c>
      <c r="D4075" s="0" t="n">
        <v>2.6132</v>
      </c>
      <c r="E4075" s="0" t="n">
        <f aca="false">IFERROR((C4075-D4075)/C4075/'Project Inputs and Calcs'!$E$11,0)</f>
        <v>0.0229036455215243</v>
      </c>
    </row>
    <row r="4076" customFormat="false" ht="15" hidden="false" customHeight="false" outlineLevel="0" collapsed="false">
      <c r="A4076" s="0" t="n">
        <v>26</v>
      </c>
      <c r="B4076" s="0" t="n">
        <v>7200</v>
      </c>
      <c r="C4076" s="0" t="n">
        <v>8.5877</v>
      </c>
      <c r="D4076" s="0" t="n">
        <v>2.7133</v>
      </c>
      <c r="E4076" s="0" t="n">
        <f aca="false">IFERROR((C4076-D4076)/C4076/'Project Inputs and Calcs'!$E$11,0)</f>
        <v>0.0228016038442579</v>
      </c>
    </row>
    <row r="4077" customFormat="false" ht="15" hidden="false" customHeight="false" outlineLevel="0" collapsed="false">
      <c r="A4077" s="0" t="n">
        <v>26</v>
      </c>
      <c r="B4077" s="0" t="n">
        <v>7300</v>
      </c>
      <c r="C4077" s="0" t="n">
        <v>8.8251</v>
      </c>
      <c r="D4077" s="0" t="n">
        <v>2.8154</v>
      </c>
      <c r="E4077" s="0" t="n">
        <f aca="false">IFERROR((C4077-D4077)/C4077/'Project Inputs and Calcs'!$E$11,0)</f>
        <v>0.022699270640937</v>
      </c>
    </row>
    <row r="4078" customFormat="false" ht="15" hidden="false" customHeight="false" outlineLevel="0" collapsed="false">
      <c r="A4078" s="0" t="n">
        <v>26</v>
      </c>
      <c r="B4078" s="0" t="n">
        <v>7400</v>
      </c>
      <c r="C4078" s="0" t="n">
        <v>9.0644</v>
      </c>
      <c r="D4078" s="0" t="n">
        <v>2.9194</v>
      </c>
      <c r="E4078" s="0" t="n">
        <f aca="false">IFERROR((C4078-D4078)/C4078/'Project Inputs and Calcs'!$E$11,0)</f>
        <v>0.0225975611549946</v>
      </c>
    </row>
    <row r="4079" customFormat="false" ht="15" hidden="false" customHeight="false" outlineLevel="0" collapsed="false">
      <c r="A4079" s="0" t="n">
        <v>26</v>
      </c>
      <c r="B4079" s="0" t="n">
        <v>7500</v>
      </c>
      <c r="C4079" s="0" t="n">
        <v>9.3052</v>
      </c>
      <c r="D4079" s="0" t="n">
        <v>3.0254</v>
      </c>
      <c r="E4079" s="0" t="n">
        <f aca="false">IFERROR((C4079-D4079)/C4079/'Project Inputs and Calcs'!$E$11,0)</f>
        <v>0.0224956655060253</v>
      </c>
    </row>
    <row r="4080" customFormat="false" ht="15" hidden="false" customHeight="false" outlineLevel="0" collapsed="false">
      <c r="A4080" s="0" t="n">
        <v>26</v>
      </c>
      <c r="B4080" s="0" t="n">
        <v>7600</v>
      </c>
      <c r="C4080" s="0" t="n">
        <v>9.5477</v>
      </c>
      <c r="D4080" s="0" t="n">
        <v>3.1334</v>
      </c>
      <c r="E4080" s="0" t="n">
        <f aca="false">IFERROR((C4080-D4080)/C4080/'Project Inputs and Calcs'!$E$11,0)</f>
        <v>0.0223938749646512</v>
      </c>
    </row>
    <row r="4081" customFormat="false" ht="15" hidden="false" customHeight="false" outlineLevel="0" collapsed="false">
      <c r="A4081" s="0" t="n">
        <v>26</v>
      </c>
      <c r="B4081" s="0" t="n">
        <v>7700</v>
      </c>
      <c r="C4081" s="0" t="n">
        <v>9.7916</v>
      </c>
      <c r="D4081" s="0" t="n">
        <v>3.2433</v>
      </c>
      <c r="E4081" s="0" t="n">
        <f aca="false">IFERROR((C4081-D4081)/C4081/'Project Inputs and Calcs'!$E$11,0)</f>
        <v>0.022292236883315</v>
      </c>
    </row>
    <row r="4082" customFormat="false" ht="15" hidden="false" customHeight="false" outlineLevel="0" collapsed="false">
      <c r="A4082" s="0" t="n">
        <v>26</v>
      </c>
      <c r="B4082" s="0" t="n">
        <v>7800</v>
      </c>
      <c r="C4082" s="0" t="n">
        <v>10.037</v>
      </c>
      <c r="D4082" s="0" t="n">
        <v>3.3551</v>
      </c>
      <c r="E4082" s="0" t="n">
        <f aca="false">IFERROR((C4082-D4082)/C4082/'Project Inputs and Calcs'!$E$11,0)</f>
        <v>0.0221908936933347</v>
      </c>
    </row>
    <row r="4083" customFormat="false" ht="15" hidden="false" customHeight="false" outlineLevel="0" collapsed="false">
      <c r="A4083" s="0" t="n">
        <v>26</v>
      </c>
      <c r="B4083" s="0" t="n">
        <v>7900</v>
      </c>
      <c r="C4083" s="0" t="n">
        <v>10.284</v>
      </c>
      <c r="D4083" s="0" t="n">
        <v>3.4689</v>
      </c>
      <c r="E4083" s="0" t="n">
        <f aca="false">IFERROR((C4083-D4083)/C4083/'Project Inputs and Calcs'!$E$11,0)</f>
        <v>0.0220896538311941</v>
      </c>
    </row>
    <row r="4084" customFormat="false" ht="15" hidden="false" customHeight="false" outlineLevel="0" collapsed="false">
      <c r="A4084" s="0" t="n">
        <v>26</v>
      </c>
      <c r="B4084" s="0" t="n">
        <v>8000</v>
      </c>
      <c r="C4084" s="0" t="n">
        <v>10.532</v>
      </c>
      <c r="D4084" s="0" t="n">
        <v>3.5847</v>
      </c>
      <c r="E4084" s="0" t="n">
        <f aca="false">IFERROR((C4084-D4084)/C4084/'Project Inputs and Calcs'!$E$11,0)</f>
        <v>0.0219879098620078</v>
      </c>
    </row>
    <row r="4085" customFormat="false" ht="15" hidden="false" customHeight="false" outlineLevel="0" collapsed="false">
      <c r="A4085" s="0" t="n">
        <v>26</v>
      </c>
      <c r="B4085" s="0" t="n">
        <v>8100</v>
      </c>
      <c r="C4085" s="0" t="n">
        <v>10.781</v>
      </c>
      <c r="D4085" s="0" t="n">
        <v>3.7023</v>
      </c>
      <c r="E4085" s="0" t="n">
        <f aca="false">IFERROR((C4085-D4085)/C4085/'Project Inputs and Calcs'!$E$11,0)</f>
        <v>0.0218863432582012</v>
      </c>
    </row>
    <row r="4086" customFormat="false" ht="15" hidden="false" customHeight="false" outlineLevel="0" collapsed="false">
      <c r="A4086" s="0" t="n">
        <v>26</v>
      </c>
      <c r="B4086" s="0" t="n">
        <v>8200</v>
      </c>
      <c r="C4086" s="0" t="n">
        <v>11.032</v>
      </c>
      <c r="D4086" s="0" t="n">
        <v>3.822</v>
      </c>
      <c r="E4086" s="0" t="n">
        <f aca="false">IFERROR((C4086-D4086)/C4086/'Project Inputs and Calcs'!$E$11,0)</f>
        <v>0.0217851099830795</v>
      </c>
    </row>
    <row r="4087" customFormat="false" ht="15" hidden="false" customHeight="false" outlineLevel="0" collapsed="false">
      <c r="A4087" s="0" t="n">
        <v>26</v>
      </c>
      <c r="B4087" s="0" t="n">
        <v>8300</v>
      </c>
      <c r="C4087" s="0" t="n">
        <v>11.284</v>
      </c>
      <c r="D4087" s="0" t="n">
        <v>3.9435</v>
      </c>
      <c r="E4087" s="0" t="n">
        <f aca="false">IFERROR((C4087-D4087)/C4087/'Project Inputs and Calcs'!$E$11,0)</f>
        <v>0.0216840954744181</v>
      </c>
    </row>
    <row r="4088" customFormat="false" ht="15" hidden="false" customHeight="false" outlineLevel="0" collapsed="false">
      <c r="A4088" s="0" t="n">
        <v>26</v>
      </c>
      <c r="B4088" s="0" t="n">
        <v>8400</v>
      </c>
      <c r="C4088" s="0" t="n">
        <v>11.537</v>
      </c>
      <c r="D4088" s="0" t="n">
        <v>4.067</v>
      </c>
      <c r="E4088" s="0" t="n">
        <f aca="false">IFERROR((C4088-D4088)/C4088/'Project Inputs and Calcs'!$E$11,0)</f>
        <v>0.0215827338129496</v>
      </c>
    </row>
    <row r="4089" customFormat="false" ht="15" hidden="false" customHeight="false" outlineLevel="0" collapsed="false">
      <c r="A4089" s="0" t="n">
        <v>26</v>
      </c>
      <c r="B4089" s="0" t="n">
        <v>8500</v>
      </c>
      <c r="C4089" s="0" t="n">
        <v>11.791</v>
      </c>
      <c r="D4089" s="0" t="n">
        <v>4.1925</v>
      </c>
      <c r="E4089" s="0" t="n">
        <f aca="false">IFERROR((C4089-D4089)/C4089/'Project Inputs and Calcs'!$E$11,0)</f>
        <v>0.0214810731348769</v>
      </c>
    </row>
    <row r="4090" customFormat="false" ht="15" hidden="false" customHeight="false" outlineLevel="0" collapsed="false">
      <c r="A4090" s="0" t="n">
        <v>26</v>
      </c>
      <c r="B4090" s="0" t="n">
        <v>8600</v>
      </c>
      <c r="C4090" s="0" t="n">
        <v>12.046</v>
      </c>
      <c r="D4090" s="0" t="n">
        <v>4.3198</v>
      </c>
      <c r="E4090" s="0" t="n">
        <f aca="false">IFERROR((C4090-D4090)/C4090/'Project Inputs and Calcs'!$E$11,0)</f>
        <v>0.0213797111074216</v>
      </c>
    </row>
    <row r="4091" customFormat="false" ht="15" hidden="false" customHeight="false" outlineLevel="0" collapsed="false">
      <c r="A4091" s="0" t="n">
        <v>26</v>
      </c>
      <c r="B4091" s="0" t="n">
        <v>8700</v>
      </c>
      <c r="C4091" s="0" t="n">
        <v>12.302</v>
      </c>
      <c r="D4091" s="0" t="n">
        <v>4.4491</v>
      </c>
      <c r="E4091" s="0" t="n">
        <f aca="false">IFERROR((C4091-D4091)/C4091/'Project Inputs and Calcs'!$E$11,0)</f>
        <v>0.0212781119601149</v>
      </c>
    </row>
    <row r="4092" customFormat="false" ht="15" hidden="false" customHeight="false" outlineLevel="0" collapsed="false">
      <c r="A4092" s="0" t="n">
        <v>26</v>
      </c>
      <c r="B4092" s="0" t="n">
        <v>8800</v>
      </c>
      <c r="C4092" s="0" t="n">
        <v>12.558</v>
      </c>
      <c r="D4092" s="0" t="n">
        <v>4.5803</v>
      </c>
      <c r="E4092" s="0" t="n">
        <f aca="false">IFERROR((C4092-D4092)/C4092/'Project Inputs and Calcs'!$E$11,0)</f>
        <v>0.0211756118277857</v>
      </c>
    </row>
    <row r="4093" customFormat="false" ht="15" hidden="false" customHeight="false" outlineLevel="0" collapsed="false">
      <c r="A4093" s="0" t="n">
        <v>26</v>
      </c>
      <c r="B4093" s="0" t="n">
        <v>8900</v>
      </c>
      <c r="C4093" s="0" t="n">
        <v>12.816</v>
      </c>
      <c r="D4093" s="0" t="n">
        <v>4.7134</v>
      </c>
      <c r="E4093" s="0" t="n">
        <f aca="false">IFERROR((C4093-D4093)/C4093/'Project Inputs and Calcs'!$E$11,0)</f>
        <v>0.021074178110695</v>
      </c>
    </row>
    <row r="4094" customFormat="false" ht="15" hidden="false" customHeight="false" outlineLevel="0" collapsed="false">
      <c r="A4094" s="0" t="n">
        <v>26</v>
      </c>
      <c r="B4094" s="0" t="n">
        <v>9000</v>
      </c>
      <c r="C4094" s="0" t="n">
        <v>13.074</v>
      </c>
      <c r="D4094" s="0" t="n">
        <v>4.8484</v>
      </c>
      <c r="E4094" s="0" t="n">
        <f aca="false">IFERROR((C4094-D4094)/C4094/'Project Inputs and Calcs'!$E$11,0)</f>
        <v>0.0209719035235327</v>
      </c>
    </row>
    <row r="4095" customFormat="false" ht="15" hidden="false" customHeight="false" outlineLevel="0" collapsed="false">
      <c r="A4095" s="0" t="n">
        <v>26</v>
      </c>
      <c r="B4095" s="0" t="n">
        <v>9100</v>
      </c>
      <c r="C4095" s="0" t="n">
        <v>13.333</v>
      </c>
      <c r="D4095" s="0" t="n">
        <v>4.9854</v>
      </c>
      <c r="E4095" s="0" t="n">
        <f aca="false">IFERROR((C4095-D4095)/C4095/'Project Inputs and Calcs'!$E$11,0)</f>
        <v>0.0208695217380435</v>
      </c>
    </row>
    <row r="4096" customFormat="false" ht="15" hidden="false" customHeight="false" outlineLevel="0" collapsed="false">
      <c r="A4096" s="0" t="n">
        <v>26</v>
      </c>
      <c r="B4096" s="0" t="n">
        <v>9200</v>
      </c>
      <c r="C4096" s="0" t="n">
        <v>13.593</v>
      </c>
      <c r="D4096" s="0" t="n">
        <v>5.1241</v>
      </c>
      <c r="E4096" s="0" t="n">
        <f aca="false">IFERROR((C4096-D4096)/C4096/'Project Inputs and Calcs'!$E$11,0)</f>
        <v>0.0207677971504941</v>
      </c>
    </row>
    <row r="4097" customFormat="false" ht="15" hidden="false" customHeight="false" outlineLevel="0" collapsed="false">
      <c r="A4097" s="0" t="n">
        <v>26</v>
      </c>
      <c r="B4097" s="0" t="n">
        <v>9300</v>
      </c>
      <c r="C4097" s="0" t="n">
        <v>13.853</v>
      </c>
      <c r="D4097" s="0" t="n">
        <v>5.2649</v>
      </c>
      <c r="E4097" s="0" t="n">
        <f aca="false">IFERROR((C4097-D4097)/C4097/'Project Inputs and Calcs'!$E$11,0)</f>
        <v>0.0206648379412402</v>
      </c>
    </row>
    <row r="4098" customFormat="false" ht="15" hidden="false" customHeight="false" outlineLevel="0" collapsed="false">
      <c r="A4098" s="0" t="n">
        <v>26</v>
      </c>
      <c r="B4098" s="0" t="n">
        <v>9400</v>
      </c>
      <c r="C4098" s="0" t="n">
        <v>14.114</v>
      </c>
      <c r="D4098" s="0" t="n">
        <v>5.4076</v>
      </c>
      <c r="E4098" s="0" t="n">
        <f aca="false">IFERROR((C4098-D4098)/C4098/'Project Inputs and Calcs'!$E$11,0)</f>
        <v>0.0205620896509376</v>
      </c>
    </row>
    <row r="4099" customFormat="false" ht="15" hidden="false" customHeight="false" outlineLevel="0" collapsed="false">
      <c r="A4099" s="0" t="n">
        <v>26</v>
      </c>
      <c r="B4099" s="0" t="n">
        <v>9500</v>
      </c>
      <c r="C4099" s="0" t="n">
        <v>14.375</v>
      </c>
      <c r="D4099" s="0" t="n">
        <v>5.5521</v>
      </c>
      <c r="E4099" s="0" t="n">
        <f aca="false">IFERROR((C4099-D4099)/C4099/'Project Inputs and Calcs'!$E$11,0)</f>
        <v>0.0204588985507246</v>
      </c>
    </row>
    <row r="4100" customFormat="false" ht="15" hidden="false" customHeight="false" outlineLevel="0" collapsed="false">
      <c r="A4100" s="0" t="n">
        <v>26</v>
      </c>
      <c r="B4100" s="0" t="n">
        <v>9600</v>
      </c>
      <c r="C4100" s="0" t="n">
        <v>14.636</v>
      </c>
      <c r="D4100" s="0" t="n">
        <v>5.6986</v>
      </c>
      <c r="E4100" s="0" t="n">
        <f aca="false">IFERROR((C4100-D4100)/C4100/'Project Inputs and Calcs'!$E$11,0)</f>
        <v>0.0203548328322857</v>
      </c>
    </row>
    <row r="4101" customFormat="false" ht="15" hidden="false" customHeight="false" outlineLevel="0" collapsed="false">
      <c r="A4101" s="0" t="n">
        <v>26</v>
      </c>
      <c r="B4101" s="0" t="n">
        <v>9700</v>
      </c>
      <c r="C4101" s="0" t="n">
        <v>14.898</v>
      </c>
      <c r="D4101" s="0" t="n">
        <v>5.8469</v>
      </c>
      <c r="E4101" s="0" t="n">
        <f aca="false">IFERROR((C4101-D4101)/C4101/'Project Inputs and Calcs'!$E$11,0)</f>
        <v>0.0202512641517877</v>
      </c>
    </row>
    <row r="4102" customFormat="false" ht="15" hidden="false" customHeight="false" outlineLevel="0" collapsed="false">
      <c r="A4102" s="0" t="n">
        <v>26</v>
      </c>
      <c r="B4102" s="0" t="n">
        <v>9800</v>
      </c>
      <c r="C4102" s="0" t="n">
        <v>15.16</v>
      </c>
      <c r="D4102" s="0" t="n">
        <v>5.9971</v>
      </c>
      <c r="E4102" s="0" t="n">
        <f aca="false">IFERROR((C4102-D4102)/C4102/'Project Inputs and Calcs'!$E$11,0)</f>
        <v>0.0201470976253298</v>
      </c>
    </row>
    <row r="4103" customFormat="false" ht="15" hidden="false" customHeight="false" outlineLevel="0" collapsed="false">
      <c r="A4103" s="0" t="n">
        <v>26</v>
      </c>
      <c r="B4103" s="0" t="n">
        <v>9900</v>
      </c>
      <c r="C4103" s="0" t="n">
        <v>15.422</v>
      </c>
      <c r="D4103" s="0" t="n">
        <v>6.1492</v>
      </c>
      <c r="E4103" s="0" t="n">
        <f aca="false">IFERROR((C4103-D4103)/C4103/'Project Inputs and Calcs'!$E$11,0)</f>
        <v>0.0200423637228202</v>
      </c>
    </row>
    <row r="4104" customFormat="false" ht="15" hidden="false" customHeight="false" outlineLevel="0" collapsed="false">
      <c r="A4104" s="0" t="n">
        <v>26</v>
      </c>
      <c r="B4104" s="0" t="n">
        <v>10000</v>
      </c>
      <c r="C4104" s="0" t="n">
        <v>15.684</v>
      </c>
      <c r="D4104" s="0" t="n">
        <v>6.3032</v>
      </c>
      <c r="E4104" s="0" t="n">
        <f aca="false">IFERROR((C4104-D4104)/C4104/'Project Inputs and Calcs'!$E$11,0)</f>
        <v>0.0199370908781773</v>
      </c>
    </row>
    <row r="4105" customFormat="false" ht="15" hidden="false" customHeight="false" outlineLevel="0" collapsed="false">
      <c r="A4105" s="0" t="n">
        <v>26</v>
      </c>
      <c r="B4105" s="0" t="n">
        <v>10100</v>
      </c>
      <c r="C4105" s="0" t="n">
        <v>15.946</v>
      </c>
      <c r="D4105" s="0" t="n">
        <v>6.4591</v>
      </c>
      <c r="E4105" s="0" t="n">
        <f aca="false">IFERROR((C4105-D4105)/C4105/'Project Inputs and Calcs'!$E$11,0)</f>
        <v>0.019831305656591</v>
      </c>
    </row>
    <row r="4106" customFormat="false" ht="15" hidden="false" customHeight="false" outlineLevel="0" collapsed="false">
      <c r="A4106" s="0" t="n">
        <v>26</v>
      </c>
      <c r="B4106" s="0" t="n">
        <v>10200</v>
      </c>
      <c r="C4106" s="0" t="n">
        <v>16.208</v>
      </c>
      <c r="D4106" s="0" t="n">
        <v>6.6168</v>
      </c>
      <c r="E4106" s="0" t="n">
        <f aca="false">IFERROR((C4106-D4106)/C4106/'Project Inputs and Calcs'!$E$11,0)</f>
        <v>0.0197252385653175</v>
      </c>
    </row>
    <row r="4107" customFormat="false" ht="15" hidden="false" customHeight="false" outlineLevel="0" collapsed="false">
      <c r="A4107" s="0" t="n">
        <v>26</v>
      </c>
      <c r="B4107" s="0" t="n">
        <v>10300</v>
      </c>
      <c r="C4107" s="0" t="n">
        <v>16.47</v>
      </c>
      <c r="D4107" s="0" t="n">
        <v>6.7764</v>
      </c>
      <c r="E4107" s="0" t="n">
        <f aca="false">IFERROR((C4107-D4107)/C4107/'Project Inputs and Calcs'!$E$11,0)</f>
        <v>0.019618700667881</v>
      </c>
    </row>
    <row r="4108" customFormat="false" ht="15" hidden="false" customHeight="false" outlineLevel="0" collapsed="false">
      <c r="A4108" s="0" t="n">
        <v>26</v>
      </c>
      <c r="B4108" s="0" t="n">
        <v>10400</v>
      </c>
      <c r="C4108" s="0" t="n">
        <v>16.732</v>
      </c>
      <c r="D4108" s="0" t="n">
        <v>6.9379</v>
      </c>
      <c r="E4108" s="0" t="n">
        <f aca="false">IFERROR((C4108-D4108)/C4108/'Project Inputs and Calcs'!$E$11,0)</f>
        <v>0.0195117140808033</v>
      </c>
    </row>
    <row r="4109" customFormat="false" ht="15" hidden="false" customHeight="false" outlineLevel="0" collapsed="false">
      <c r="A4109" s="0" t="n">
        <v>26</v>
      </c>
      <c r="B4109" s="0" t="n">
        <v>10500</v>
      </c>
      <c r="C4109" s="0" t="n">
        <v>16.994</v>
      </c>
      <c r="D4109" s="0" t="n">
        <v>7.1013</v>
      </c>
      <c r="E4109" s="0" t="n">
        <f aca="false">IFERROR((C4109-D4109)/C4109/'Project Inputs and Calcs'!$E$11,0)</f>
        <v>0.0194042995567063</v>
      </c>
    </row>
    <row r="4110" customFormat="false" ht="15" hidden="false" customHeight="false" outlineLevel="0" collapsed="false">
      <c r="A4110" s="0" t="n">
        <v>26</v>
      </c>
      <c r="B4110" s="0" t="n">
        <v>10600</v>
      </c>
      <c r="C4110" s="0" t="n">
        <v>17.255</v>
      </c>
      <c r="D4110" s="0" t="n">
        <v>7.2666</v>
      </c>
      <c r="E4110" s="0" t="n">
        <f aca="false">IFERROR((C4110-D4110)/C4110/'Project Inputs and Calcs'!$E$11,0)</f>
        <v>0.0192956630928233</v>
      </c>
    </row>
    <row r="4111" customFormat="false" ht="15" hidden="false" customHeight="false" outlineLevel="0" collapsed="false">
      <c r="A4111" s="0" t="n">
        <v>26</v>
      </c>
      <c r="B4111" s="0" t="n">
        <v>10700</v>
      </c>
      <c r="C4111" s="0" t="n">
        <v>17.516</v>
      </c>
      <c r="D4111" s="0" t="n">
        <v>7.4337</v>
      </c>
      <c r="E4111" s="0" t="n">
        <f aca="false">IFERROR((C4111-D4111)/C4111/'Project Inputs and Calcs'!$E$11,0)</f>
        <v>0.0191868386998554</v>
      </c>
    </row>
    <row r="4112" customFormat="false" ht="15" hidden="false" customHeight="false" outlineLevel="0" collapsed="false">
      <c r="A4112" s="0" t="n">
        <v>26</v>
      </c>
      <c r="B4112" s="0" t="n">
        <v>10800</v>
      </c>
      <c r="C4112" s="0" t="n">
        <v>17.776</v>
      </c>
      <c r="D4112" s="0" t="n">
        <v>7.6027</v>
      </c>
      <c r="E4112" s="0" t="n">
        <f aca="false">IFERROR((C4112-D4112)/C4112/'Project Inputs and Calcs'!$E$11,0)</f>
        <v>0.0190768451845185</v>
      </c>
    </row>
    <row r="4113" customFormat="false" ht="15" hidden="false" customHeight="false" outlineLevel="0" collapsed="false">
      <c r="A4113" s="0" t="n">
        <v>26</v>
      </c>
      <c r="B4113" s="0" t="n">
        <v>10900</v>
      </c>
      <c r="C4113" s="0" t="n">
        <v>18.036</v>
      </c>
      <c r="D4113" s="0" t="n">
        <v>7.7736</v>
      </c>
      <c r="E4113" s="0" t="n">
        <f aca="false">IFERROR((C4113-D4113)/C4113/'Project Inputs and Calcs'!$E$11,0)</f>
        <v>0.0189665114216012</v>
      </c>
    </row>
    <row r="4114" customFormat="false" ht="15" hidden="false" customHeight="false" outlineLevel="0" collapsed="false">
      <c r="A4114" s="0" t="n">
        <v>26</v>
      </c>
      <c r="B4114" s="0" t="n">
        <v>11000</v>
      </c>
      <c r="C4114" s="0" t="n">
        <v>18.295</v>
      </c>
      <c r="D4114" s="0" t="n">
        <v>7.9463</v>
      </c>
      <c r="E4114" s="0" t="n">
        <f aca="false">IFERROR((C4114-D4114)/C4114/'Project Inputs and Calcs'!$E$11,0)</f>
        <v>0.0188552427803589</v>
      </c>
    </row>
    <row r="4115" customFormat="false" ht="15" hidden="false" customHeight="false" outlineLevel="0" collapsed="false">
      <c r="A4115" s="0" t="n">
        <v>26</v>
      </c>
      <c r="B4115" s="0" t="n">
        <v>11100</v>
      </c>
      <c r="C4115" s="0" t="n">
        <v>18.554</v>
      </c>
      <c r="D4115" s="0" t="n">
        <v>8.121</v>
      </c>
      <c r="E4115" s="0" t="n">
        <f aca="false">IFERROR((C4115-D4115)/C4115/'Project Inputs and Calcs'!$E$11,0)</f>
        <v>0.0187434874779922</v>
      </c>
    </row>
    <row r="4116" customFormat="false" ht="15" hidden="false" customHeight="false" outlineLevel="0" collapsed="false">
      <c r="A4116" s="0" t="n">
        <v>26</v>
      </c>
      <c r="B4116" s="0" t="n">
        <v>11200</v>
      </c>
      <c r="C4116" s="0" t="n">
        <v>18.811</v>
      </c>
      <c r="D4116" s="0" t="n">
        <v>8.2975</v>
      </c>
      <c r="E4116" s="0" t="n">
        <f aca="false">IFERROR((C4116-D4116)/C4116/'Project Inputs and Calcs'!$E$11,0)</f>
        <v>0.0186300568816118</v>
      </c>
    </row>
    <row r="4117" customFormat="false" ht="15" hidden="false" customHeight="false" outlineLevel="0" collapsed="false">
      <c r="A4117" s="0" t="n">
        <v>26</v>
      </c>
      <c r="B4117" s="0" t="n">
        <v>11300</v>
      </c>
      <c r="C4117" s="0" t="n">
        <v>19.068</v>
      </c>
      <c r="D4117" s="0" t="n">
        <v>8.4759</v>
      </c>
      <c r="E4117" s="0" t="n">
        <f aca="false">IFERROR((C4117-D4117)/C4117/'Project Inputs and Calcs'!$E$11,0)</f>
        <v>0.0185163624921334</v>
      </c>
    </row>
    <row r="4118" customFormat="false" ht="15" hidden="false" customHeight="false" outlineLevel="0" collapsed="false">
      <c r="A4118" s="0" t="n">
        <v>26</v>
      </c>
      <c r="B4118" s="0" t="n">
        <v>11400</v>
      </c>
      <c r="C4118" s="0" t="n">
        <v>19.323</v>
      </c>
      <c r="D4118" s="0" t="n">
        <v>8.6562</v>
      </c>
      <c r="E4118" s="0" t="n">
        <f aca="false">IFERROR((C4118-D4118)/C4118/'Project Inputs and Calcs'!$E$11,0)</f>
        <v>0.0184008694302127</v>
      </c>
    </row>
    <row r="4119" customFormat="false" ht="15" hidden="false" customHeight="false" outlineLevel="0" collapsed="false">
      <c r="A4119" s="0" t="n">
        <v>26</v>
      </c>
      <c r="B4119" s="0" t="n">
        <v>11500</v>
      </c>
      <c r="C4119" s="0" t="n">
        <v>19.578</v>
      </c>
      <c r="D4119" s="0" t="n">
        <v>8.8383</v>
      </c>
      <c r="E4119" s="0" t="n">
        <f aca="false">IFERROR((C4119-D4119)/C4119/'Project Inputs and Calcs'!$E$11,0)</f>
        <v>0.0182853202574318</v>
      </c>
    </row>
    <row r="4120" customFormat="false" ht="15" hidden="false" customHeight="false" outlineLevel="0" collapsed="false">
      <c r="A4120" s="0" t="n">
        <v>26</v>
      </c>
      <c r="B4120" s="0" t="n">
        <v>11600</v>
      </c>
      <c r="C4120" s="0" t="n">
        <v>19.831</v>
      </c>
      <c r="D4120" s="0" t="n">
        <v>9.0225</v>
      </c>
      <c r="E4120" s="0" t="n">
        <f aca="false">IFERROR((C4120-D4120)/C4120/'Project Inputs and Calcs'!$E$11,0)</f>
        <v>0.0181676835930278</v>
      </c>
    </row>
    <row r="4121" customFormat="false" ht="15" hidden="false" customHeight="false" outlineLevel="0" collapsed="false">
      <c r="A4121" s="0" t="n">
        <v>26</v>
      </c>
      <c r="B4121" s="0" t="n">
        <v>11700</v>
      </c>
      <c r="C4121" s="0" t="n">
        <v>20.084</v>
      </c>
      <c r="D4121" s="0" t="n">
        <v>9.2082</v>
      </c>
      <c r="E4121" s="0" t="n">
        <f aca="false">IFERROR((C4121-D4121)/C4121/'Project Inputs and Calcs'!$E$11,0)</f>
        <v>0.0180505211445263</v>
      </c>
    </row>
    <row r="4122" customFormat="false" ht="15" hidden="false" customHeight="false" outlineLevel="0" collapsed="false">
      <c r="A4122" s="0" t="n">
        <v>26</v>
      </c>
      <c r="B4122" s="0" t="n">
        <v>11800</v>
      </c>
      <c r="C4122" s="0" t="n">
        <v>20.334</v>
      </c>
      <c r="D4122" s="0" t="n">
        <v>9.3962</v>
      </c>
      <c r="E4122" s="0" t="n">
        <f aca="false">IFERROR((C4122-D4122)/C4122/'Project Inputs and Calcs'!$E$11,0)</f>
        <v>0.0179302317956788</v>
      </c>
    </row>
    <row r="4123" customFormat="false" ht="15" hidden="false" customHeight="false" outlineLevel="0" collapsed="false">
      <c r="A4123" s="0" t="n">
        <v>26</v>
      </c>
      <c r="B4123" s="0" t="n">
        <v>11900</v>
      </c>
      <c r="C4123" s="0" t="n">
        <v>20.584</v>
      </c>
      <c r="D4123" s="0" t="n">
        <v>9.5859</v>
      </c>
      <c r="E4123" s="0" t="n">
        <f aca="false">IFERROR((C4123-D4123)/C4123/'Project Inputs and Calcs'!$E$11,0)</f>
        <v>0.0178101114133955</v>
      </c>
    </row>
    <row r="4124" customFormat="false" ht="15" hidden="false" customHeight="false" outlineLevel="0" collapsed="false">
      <c r="A4124" s="0" t="n">
        <v>26</v>
      </c>
      <c r="B4124" s="0" t="n">
        <v>12000</v>
      </c>
      <c r="C4124" s="0" t="n">
        <v>20.832</v>
      </c>
      <c r="D4124" s="0" t="n">
        <v>9.7775</v>
      </c>
      <c r="E4124" s="0" t="n">
        <f aca="false">IFERROR((C4124-D4124)/C4124/'Project Inputs and Calcs'!$E$11,0)</f>
        <v>0.0176883320532514</v>
      </c>
    </row>
    <row r="4125" customFormat="false" ht="15" hidden="false" customHeight="false" outlineLevel="0" collapsed="false">
      <c r="A4125" s="0" t="n">
        <v>26</v>
      </c>
      <c r="B4125" s="0" t="n">
        <v>12100</v>
      </c>
      <c r="C4125" s="0" t="n">
        <v>21.078</v>
      </c>
      <c r="D4125" s="0" t="n">
        <v>9.9711</v>
      </c>
      <c r="E4125" s="0" t="n">
        <f aca="false">IFERROR((C4125-D4125)/C4125/'Project Inputs and Calcs'!$E$11,0)</f>
        <v>0.0175647594648449</v>
      </c>
    </row>
    <row r="4126" customFormat="false" ht="15" hidden="false" customHeight="false" outlineLevel="0" collapsed="false">
      <c r="A4126" s="0" t="n">
        <v>26</v>
      </c>
      <c r="B4126" s="0" t="n">
        <v>12200</v>
      </c>
      <c r="C4126" s="0" t="n">
        <v>21.322</v>
      </c>
      <c r="D4126" s="0" t="n">
        <v>10.166</v>
      </c>
      <c r="E4126" s="0" t="n">
        <f aca="false">IFERROR((C4126-D4126)/C4126/'Project Inputs and Calcs'!$E$11,0)</f>
        <v>0.0174405152737392</v>
      </c>
    </row>
    <row r="4127" customFormat="false" ht="15" hidden="false" customHeight="false" outlineLevel="0" collapsed="false">
      <c r="A4127" s="0" t="n">
        <v>26</v>
      </c>
      <c r="B4127" s="0" t="n">
        <v>12300</v>
      </c>
      <c r="C4127" s="0" t="n">
        <v>21.565</v>
      </c>
      <c r="D4127" s="0" t="n">
        <v>10.364</v>
      </c>
      <c r="E4127" s="0" t="n">
        <f aca="false">IFERROR((C4127-D4127)/C4127/'Project Inputs and Calcs'!$E$11,0)</f>
        <v>0.0173135481876497</v>
      </c>
    </row>
    <row r="4128" customFormat="false" ht="15" hidden="false" customHeight="false" outlineLevel="0" collapsed="false">
      <c r="A4128" s="0" t="n">
        <v>26</v>
      </c>
      <c r="B4128" s="0" t="n">
        <v>12400</v>
      </c>
      <c r="C4128" s="0" t="n">
        <v>21.805</v>
      </c>
      <c r="D4128" s="0" t="n">
        <v>10.563</v>
      </c>
      <c r="E4128" s="0" t="n">
        <f aca="false">IFERROR((C4128-D4128)/C4128/'Project Inputs and Calcs'!$E$11,0)</f>
        <v>0.0171856607811664</v>
      </c>
    </row>
    <row r="4129" customFormat="false" ht="15" hidden="false" customHeight="false" outlineLevel="0" collapsed="false">
      <c r="A4129" s="0" t="n">
        <v>26</v>
      </c>
      <c r="B4129" s="0" t="n">
        <v>12500</v>
      </c>
      <c r="C4129" s="0" t="n">
        <v>22.044</v>
      </c>
      <c r="D4129" s="0" t="n">
        <v>10.764</v>
      </c>
      <c r="E4129" s="0" t="n">
        <f aca="false">IFERROR((C4129-D4129)/C4129/'Project Inputs and Calcs'!$E$11,0)</f>
        <v>0.0170567954999093</v>
      </c>
    </row>
    <row r="4130" customFormat="false" ht="15" hidden="false" customHeight="false" outlineLevel="0" collapsed="false">
      <c r="A4130" s="0" t="n">
        <v>26</v>
      </c>
      <c r="B4130" s="0" t="n">
        <v>12600</v>
      </c>
      <c r="C4130" s="0" t="n">
        <v>22.28</v>
      </c>
      <c r="D4130" s="0" t="n">
        <v>10.967</v>
      </c>
      <c r="E4130" s="0" t="n">
        <f aca="false">IFERROR((C4130-D4130)/C4130/'Project Inputs and Calcs'!$E$11,0)</f>
        <v>0.0169254937163375</v>
      </c>
    </row>
    <row r="4131" customFormat="false" ht="15" hidden="false" customHeight="false" outlineLevel="0" collapsed="false">
      <c r="A4131" s="0" t="n">
        <v>26</v>
      </c>
      <c r="B4131" s="0" t="n">
        <v>12700</v>
      </c>
      <c r="C4131" s="0" t="n">
        <v>22.514</v>
      </c>
      <c r="D4131" s="0" t="n">
        <v>11.172</v>
      </c>
      <c r="E4131" s="0" t="n">
        <f aca="false">IFERROR((C4131-D4131)/C4131/'Project Inputs and Calcs'!$E$11,0)</f>
        <v>0.0167925142874064</v>
      </c>
    </row>
    <row r="4132" customFormat="false" ht="15" hidden="false" customHeight="false" outlineLevel="0" collapsed="false">
      <c r="A4132" s="0" t="n">
        <v>26</v>
      </c>
      <c r="B4132" s="0" t="n">
        <v>12800</v>
      </c>
      <c r="C4132" s="0" t="n">
        <v>22.745</v>
      </c>
      <c r="D4132" s="0" t="n">
        <v>11.379</v>
      </c>
      <c r="E4132" s="0" t="n">
        <f aca="false">IFERROR((C4132-D4132)/C4132/'Project Inputs and Calcs'!$E$11,0)</f>
        <v>0.0166571407635378</v>
      </c>
    </row>
    <row r="4133" customFormat="false" ht="15" hidden="false" customHeight="false" outlineLevel="0" collapsed="false">
      <c r="A4133" s="0" t="n">
        <v>26</v>
      </c>
      <c r="B4133" s="0" t="n">
        <v>12900</v>
      </c>
      <c r="C4133" s="0" t="n">
        <v>22.974</v>
      </c>
      <c r="D4133" s="0" t="n">
        <v>11.588</v>
      </c>
      <c r="E4133" s="0" t="n">
        <f aca="false">IFERROR((C4133-D4133)/C4133/'Project Inputs and Calcs'!$E$11,0)</f>
        <v>0.0165201241983692</v>
      </c>
    </row>
    <row r="4134" customFormat="false" ht="15" hidden="false" customHeight="false" outlineLevel="0" collapsed="false">
      <c r="A4134" s="0" t="n">
        <v>26</v>
      </c>
      <c r="B4134" s="0" t="n">
        <v>13000</v>
      </c>
      <c r="C4134" s="0" t="n">
        <v>23.2</v>
      </c>
      <c r="D4134" s="0" t="n">
        <v>11.799</v>
      </c>
      <c r="E4134" s="0" t="n">
        <f aca="false">IFERROR((C4134-D4134)/C4134/'Project Inputs and Calcs'!$E$11,0)</f>
        <v>0.0163807471264368</v>
      </c>
    </row>
    <row r="4135" customFormat="false" ht="15" hidden="false" customHeight="false" outlineLevel="0" collapsed="false">
      <c r="A4135" s="0" t="n">
        <v>26</v>
      </c>
      <c r="B4135" s="0" t="n">
        <v>13100</v>
      </c>
      <c r="C4135" s="0" t="n">
        <v>23.423</v>
      </c>
      <c r="D4135" s="0" t="n">
        <v>12.012</v>
      </c>
      <c r="E4135" s="0" t="n">
        <f aca="false">IFERROR((C4135-D4135)/C4135/'Project Inputs and Calcs'!$E$11,0)</f>
        <v>0.0162390243208243</v>
      </c>
    </row>
    <row r="4136" customFormat="false" ht="15" hidden="false" customHeight="false" outlineLevel="0" collapsed="false">
      <c r="A4136" s="0" t="n">
        <v>26</v>
      </c>
      <c r="B4136" s="0" t="n">
        <v>13200</v>
      </c>
      <c r="C4136" s="0" t="n">
        <v>23.643</v>
      </c>
      <c r="D4136" s="0" t="n">
        <v>12.227</v>
      </c>
      <c r="E4136" s="0" t="n">
        <f aca="false">IFERROR((C4136-D4136)/C4136/'Project Inputs and Calcs'!$E$11,0)</f>
        <v>0.0160949682076443</v>
      </c>
    </row>
    <row r="4137" customFormat="false" ht="15" hidden="false" customHeight="false" outlineLevel="0" collapsed="false">
      <c r="A4137" s="0" t="n">
        <v>26</v>
      </c>
      <c r="B4137" s="0" t="n">
        <v>13300</v>
      </c>
      <c r="C4137" s="0" t="n">
        <v>23.86</v>
      </c>
      <c r="D4137" s="0" t="n">
        <v>12.444</v>
      </c>
      <c r="E4137" s="0" t="n">
        <f aca="false">IFERROR((C4137-D4137)/C4137/'Project Inputs and Calcs'!$E$11,0)</f>
        <v>0.0159485889913384</v>
      </c>
    </row>
    <row r="4138" customFormat="false" ht="15" hidden="false" customHeight="false" outlineLevel="0" collapsed="false">
      <c r="A4138" s="0" t="n">
        <v>26</v>
      </c>
      <c r="B4138" s="0" t="n">
        <v>13400</v>
      </c>
      <c r="C4138" s="0" t="n">
        <v>24.073</v>
      </c>
      <c r="D4138" s="0" t="n">
        <v>12.664</v>
      </c>
      <c r="E4138" s="0" t="n">
        <f aca="false">IFERROR((C4138-D4138)/C4138/'Project Inputs and Calcs'!$E$11,0)</f>
        <v>0.0157977817471856</v>
      </c>
    </row>
    <row r="4139" customFormat="false" ht="15" hidden="false" customHeight="false" outlineLevel="0" collapsed="false">
      <c r="A4139" s="0" t="n">
        <v>26</v>
      </c>
      <c r="B4139" s="0" t="n">
        <v>13500</v>
      </c>
      <c r="C4139" s="0" t="n">
        <v>24.283</v>
      </c>
      <c r="D4139" s="0" t="n">
        <v>12.885</v>
      </c>
      <c r="E4139" s="0" t="n">
        <f aca="false">IFERROR((C4139-D4139)/C4139/'Project Inputs and Calcs'!$E$11,0)</f>
        <v>0.0156460624030529</v>
      </c>
    </row>
    <row r="4140" customFormat="false" ht="15" hidden="false" customHeight="false" outlineLevel="0" collapsed="false">
      <c r="A4140" s="0" t="n">
        <v>26</v>
      </c>
      <c r="B4140" s="0" t="n">
        <v>13600</v>
      </c>
      <c r="C4140" s="0" t="n">
        <v>24.49</v>
      </c>
      <c r="D4140" s="0" t="n">
        <v>13.108</v>
      </c>
      <c r="E4140" s="0" t="n">
        <f aca="false">IFERROR((C4140-D4140)/C4140/'Project Inputs and Calcs'!$E$11,0)</f>
        <v>0.0154920375663536</v>
      </c>
    </row>
    <row r="4141" customFormat="false" ht="15" hidden="false" customHeight="false" outlineLevel="0" collapsed="false">
      <c r="A4141" s="0" t="n">
        <v>26</v>
      </c>
      <c r="B4141" s="0" t="n">
        <v>13700</v>
      </c>
      <c r="C4141" s="0" t="n">
        <v>24.691</v>
      </c>
      <c r="D4141" s="0" t="n">
        <v>13.334</v>
      </c>
      <c r="E4141" s="0" t="n">
        <f aca="false">IFERROR((C4141-D4141)/C4141/'Project Inputs and Calcs'!$E$11,0)</f>
        <v>0.0153321723164986</v>
      </c>
    </row>
    <row r="4142" customFormat="false" ht="15" hidden="false" customHeight="false" outlineLevel="0" collapsed="false">
      <c r="A4142" s="0" t="n">
        <v>26</v>
      </c>
      <c r="B4142" s="0" t="n">
        <v>13800</v>
      </c>
      <c r="C4142" s="0" t="n">
        <v>24.89</v>
      </c>
      <c r="D4142" s="0" t="n">
        <v>13.561</v>
      </c>
      <c r="E4142" s="0" t="n">
        <f aca="false">IFERROR((C4142-D4142)/C4142/'Project Inputs and Calcs'!$E$11,0)</f>
        <v>0.0151720905316727</v>
      </c>
    </row>
    <row r="4143" customFormat="false" ht="15" hidden="false" customHeight="false" outlineLevel="0" collapsed="false">
      <c r="A4143" s="0" t="n">
        <v>26</v>
      </c>
      <c r="B4143" s="0" t="n">
        <v>13900</v>
      </c>
      <c r="C4143" s="0" t="n">
        <v>25.082</v>
      </c>
      <c r="D4143" s="0" t="n">
        <v>13.791</v>
      </c>
      <c r="E4143" s="0" t="n">
        <f aca="false">IFERROR((C4143-D4143)/C4143/'Project Inputs and Calcs'!$E$11,0)</f>
        <v>0.0150054487946203</v>
      </c>
    </row>
    <row r="4144" customFormat="false" ht="15" hidden="false" customHeight="false" outlineLevel="0" collapsed="false">
      <c r="A4144" s="0" t="n">
        <v>26</v>
      </c>
      <c r="B4144" s="0" t="n">
        <v>14000</v>
      </c>
      <c r="C4144" s="0" t="n">
        <v>25.273</v>
      </c>
      <c r="D4144" s="0" t="n">
        <v>14.022</v>
      </c>
      <c r="E4144" s="0" t="n">
        <f aca="false">IFERROR((C4144-D4144)/C4144/'Project Inputs and Calcs'!$E$11,0)</f>
        <v>0.0148392883050423</v>
      </c>
    </row>
    <row r="4145" customFormat="false" ht="15" hidden="false" customHeight="false" outlineLevel="0" collapsed="false">
      <c r="A4145" s="0" t="n">
        <v>26</v>
      </c>
      <c r="B4145" s="0" t="n">
        <v>14100</v>
      </c>
      <c r="C4145" s="0" t="n">
        <v>25.455</v>
      </c>
      <c r="D4145" s="0" t="n">
        <v>14.257</v>
      </c>
      <c r="E4145" s="0" t="n">
        <f aca="false">IFERROR((C4145-D4145)/C4145/'Project Inputs and Calcs'!$E$11,0)</f>
        <v>0.0146637857657304</v>
      </c>
    </row>
    <row r="4146" customFormat="false" ht="15" hidden="false" customHeight="false" outlineLevel="0" collapsed="false">
      <c r="A4146" s="0" t="n">
        <v>26</v>
      </c>
      <c r="B4146" s="0" t="n">
        <v>14200</v>
      </c>
      <c r="C4146" s="0" t="n">
        <v>25.635</v>
      </c>
      <c r="D4146" s="0" t="n">
        <v>14.494</v>
      </c>
      <c r="E4146" s="0" t="n">
        <f aca="false">IFERROR((C4146-D4146)/C4146/'Project Inputs and Calcs'!$E$11,0)</f>
        <v>0.0144867043755283</v>
      </c>
    </row>
    <row r="4147" customFormat="false" ht="15" hidden="false" customHeight="false" outlineLevel="0" collapsed="false">
      <c r="A4147" s="0" t="n">
        <v>26</v>
      </c>
      <c r="B4147" s="0" t="n">
        <v>14300</v>
      </c>
      <c r="C4147" s="0" t="n">
        <v>25.808</v>
      </c>
      <c r="D4147" s="0" t="n">
        <v>14.733</v>
      </c>
      <c r="E4147" s="0" t="n">
        <f aca="false">IFERROR((C4147-D4147)/C4147/'Project Inputs and Calcs'!$E$11,0)</f>
        <v>0.014304350072329</v>
      </c>
    </row>
    <row r="4148" customFormat="false" ht="15" hidden="false" customHeight="false" outlineLevel="0" collapsed="false">
      <c r="A4148" s="0" t="n">
        <v>26</v>
      </c>
      <c r="B4148" s="0" t="n">
        <v>14400</v>
      </c>
      <c r="C4148" s="0" t="n">
        <v>25.975</v>
      </c>
      <c r="D4148" s="0" t="n">
        <v>14.974</v>
      </c>
      <c r="E4148" s="0" t="n">
        <f aca="false">IFERROR((C4148-D4148)/C4148/'Project Inputs and Calcs'!$E$11,0)</f>
        <v>0.0141174205967276</v>
      </c>
    </row>
    <row r="4149" customFormat="false" ht="15" hidden="false" customHeight="false" outlineLevel="0" collapsed="false">
      <c r="A4149" s="0" t="n">
        <v>26</v>
      </c>
      <c r="B4149" s="0" t="n">
        <v>14500</v>
      </c>
      <c r="C4149" s="0" t="n">
        <v>26.138</v>
      </c>
      <c r="D4149" s="0" t="n">
        <v>15.217</v>
      </c>
      <c r="E4149" s="0" t="n">
        <f aca="false">IFERROR((C4149-D4149)/C4149/'Project Inputs and Calcs'!$E$11,0)</f>
        <v>0.0139273599102201</v>
      </c>
    </row>
    <row r="4150" customFormat="false" ht="15" hidden="false" customHeight="false" outlineLevel="0" collapsed="false">
      <c r="A4150" s="0" t="n">
        <v>26</v>
      </c>
      <c r="B4150" s="0" t="n">
        <v>14600</v>
      </c>
      <c r="C4150" s="0" t="n">
        <v>26.292</v>
      </c>
      <c r="D4150" s="0" t="n">
        <v>15.465</v>
      </c>
      <c r="E4150" s="0" t="n">
        <f aca="false">IFERROR((C4150-D4150)/C4150/'Project Inputs and Calcs'!$E$11,0)</f>
        <v>0.0137266088544044</v>
      </c>
    </row>
    <row r="4151" customFormat="false" ht="15" hidden="false" customHeight="false" outlineLevel="0" collapsed="false">
      <c r="A4151" s="0" t="n">
        <v>26</v>
      </c>
      <c r="B4151" s="0" t="n">
        <v>14700</v>
      </c>
      <c r="C4151" s="0" t="n">
        <v>26.444</v>
      </c>
      <c r="D4151" s="0" t="n">
        <v>15.712</v>
      </c>
      <c r="E4151" s="0" t="n">
        <f aca="false">IFERROR((C4151-D4151)/C4151/'Project Inputs and Calcs'!$E$11,0)</f>
        <v>0.0135279584530832</v>
      </c>
    </row>
    <row r="4152" customFormat="false" ht="15" hidden="false" customHeight="false" outlineLevel="0" collapsed="false">
      <c r="A4152" s="0" t="n">
        <v>26</v>
      </c>
      <c r="B4152" s="0" t="n">
        <v>14800</v>
      </c>
      <c r="C4152" s="0" t="n">
        <v>26.582</v>
      </c>
      <c r="D4152" s="0" t="n">
        <v>15.965</v>
      </c>
      <c r="E4152" s="0" t="n">
        <f aca="false">IFERROR((C4152-D4152)/C4152/'Project Inputs and Calcs'!$E$11,0)</f>
        <v>0.0133135204273569</v>
      </c>
    </row>
    <row r="4153" customFormat="false" ht="15" hidden="false" customHeight="false" outlineLevel="0" collapsed="false">
      <c r="A4153" s="0" t="n">
        <v>26</v>
      </c>
      <c r="B4153" s="0" t="n">
        <v>14900</v>
      </c>
      <c r="C4153" s="0" t="n">
        <v>26.719</v>
      </c>
      <c r="D4153" s="0" t="n">
        <v>16.217</v>
      </c>
      <c r="E4153" s="0" t="n">
        <f aca="false">IFERROR((C4153-D4153)/C4153/'Project Inputs and Calcs'!$E$11,0)</f>
        <v>0.0131017877415572</v>
      </c>
    </row>
    <row r="4154" customFormat="false" ht="15" hidden="false" customHeight="false" outlineLevel="0" collapsed="false">
      <c r="A4154" s="0" t="n">
        <v>26</v>
      </c>
      <c r="B4154" s="0" t="n">
        <v>15000</v>
      </c>
      <c r="C4154" s="0" t="n">
        <v>26.846</v>
      </c>
      <c r="D4154" s="0" t="n">
        <v>16.474</v>
      </c>
      <c r="E4154" s="0" t="n">
        <f aca="false">IFERROR((C4154-D4154)/C4154/'Project Inputs and Calcs'!$E$11,0)</f>
        <v>0.0128783928083638</v>
      </c>
    </row>
    <row r="4155" customFormat="false" ht="15" hidden="false" customHeight="false" outlineLevel="0" collapsed="false">
      <c r="A4155" s="0" t="n">
        <v>26</v>
      </c>
      <c r="B4155" s="0" t="n">
        <v>15100</v>
      </c>
      <c r="C4155" s="0" t="n">
        <v>26.966</v>
      </c>
      <c r="D4155" s="0" t="n">
        <v>16.733</v>
      </c>
      <c r="E4155" s="0" t="n">
        <f aca="false">IFERROR((C4155-D4155)/C4155/'Project Inputs and Calcs'!$E$11,0)</f>
        <v>0.012649262033672</v>
      </c>
    </row>
    <row r="4156" customFormat="false" ht="15" hidden="false" customHeight="false" outlineLevel="0" collapsed="false">
      <c r="A4156" s="0" t="n">
        <v>26</v>
      </c>
      <c r="B4156" s="0" t="n">
        <v>15200</v>
      </c>
      <c r="C4156" s="0" t="n">
        <v>27.081</v>
      </c>
      <c r="D4156" s="0" t="n">
        <v>16.993</v>
      </c>
      <c r="E4156" s="0" t="n">
        <f aca="false">IFERROR((C4156-D4156)/C4156/'Project Inputs and Calcs'!$E$11,0)</f>
        <v>0.0124170697783194</v>
      </c>
    </row>
    <row r="4157" customFormat="false" ht="15" hidden="false" customHeight="false" outlineLevel="0" collapsed="false">
      <c r="A4157" s="0" t="n">
        <v>26</v>
      </c>
      <c r="B4157" s="0" t="n">
        <v>15300</v>
      </c>
      <c r="C4157" s="0" t="n">
        <v>27.183</v>
      </c>
      <c r="D4157" s="0" t="n">
        <v>17.258</v>
      </c>
      <c r="E4157" s="0" t="n">
        <f aca="false">IFERROR((C4157-D4157)/C4157/'Project Inputs and Calcs'!$E$11,0)</f>
        <v>0.0121705968190904</v>
      </c>
    </row>
    <row r="4158" customFormat="false" ht="15" hidden="false" customHeight="false" outlineLevel="0" collapsed="false">
      <c r="A4158" s="0" t="n">
        <v>26</v>
      </c>
      <c r="B4158" s="0" t="n">
        <v>15400</v>
      </c>
      <c r="C4158" s="0" t="n">
        <v>27.284</v>
      </c>
      <c r="D4158" s="0" t="n">
        <v>17.522</v>
      </c>
      <c r="E4158" s="0" t="n">
        <f aca="false">IFERROR((C4158-D4158)/C4158/'Project Inputs and Calcs'!$E$11,0)</f>
        <v>0.0119264037531154</v>
      </c>
    </row>
    <row r="4159" customFormat="false" ht="15" hidden="false" customHeight="false" outlineLevel="0" collapsed="false">
      <c r="A4159" s="0" t="n">
        <v>26</v>
      </c>
      <c r="B4159" s="0" t="n">
        <v>15500</v>
      </c>
      <c r="C4159" s="0" t="n">
        <v>27.367</v>
      </c>
      <c r="D4159" s="0" t="n">
        <v>17.793</v>
      </c>
      <c r="E4159" s="0" t="n">
        <f aca="false">IFERROR((C4159-D4159)/C4159/'Project Inputs and Calcs'!$E$11,0)</f>
        <v>0.0116612465134408</v>
      </c>
    </row>
    <row r="4160" customFormat="false" ht="15" hidden="false" customHeight="false" outlineLevel="0" collapsed="false">
      <c r="A4160" s="0" t="n">
        <v>26</v>
      </c>
      <c r="B4160" s="0" t="n">
        <v>15600</v>
      </c>
      <c r="C4160" s="0" t="n">
        <v>27.447</v>
      </c>
      <c r="D4160" s="0" t="n">
        <v>18.064</v>
      </c>
      <c r="E4160" s="0" t="n">
        <f aca="false">IFERROR((C4160-D4160)/C4160/'Project Inputs and Calcs'!$E$11,0)</f>
        <v>0.0113952951749432</v>
      </c>
    </row>
    <row r="4161" customFormat="false" ht="15" hidden="false" customHeight="false" outlineLevel="0" collapsed="false">
      <c r="A4161" s="0" t="n">
        <v>26</v>
      </c>
      <c r="B4161" s="0" t="n">
        <v>15700</v>
      </c>
      <c r="C4161" s="0" t="n">
        <v>27.515</v>
      </c>
      <c r="D4161" s="0" t="n">
        <v>18.338</v>
      </c>
      <c r="E4161" s="0" t="n">
        <f aca="false">IFERROR((C4161-D4161)/C4161/'Project Inputs and Calcs'!$E$11,0)</f>
        <v>0.0111175722333273</v>
      </c>
    </row>
    <row r="4162" customFormat="false" ht="15" hidden="false" customHeight="false" outlineLevel="0" collapsed="false">
      <c r="A4162" s="0" t="n">
        <v>26</v>
      </c>
      <c r="B4162" s="0" t="n">
        <v>15800</v>
      </c>
      <c r="C4162" s="0" t="n">
        <v>27.568</v>
      </c>
      <c r="D4162" s="0" t="n">
        <v>18.616</v>
      </c>
      <c r="E4162" s="0" t="n">
        <f aca="false">IFERROR((C4162-D4162)/C4162/'Project Inputs and Calcs'!$E$11,0)</f>
        <v>0.0108241439349971</v>
      </c>
    </row>
    <row r="4163" customFormat="false" ht="15" hidden="false" customHeight="false" outlineLevel="0" collapsed="false">
      <c r="A4163" s="0" t="n">
        <v>26</v>
      </c>
      <c r="B4163" s="0" t="n">
        <v>15900</v>
      </c>
      <c r="C4163" s="0" t="n">
        <v>27.62</v>
      </c>
      <c r="D4163" s="0" t="n">
        <v>18.894</v>
      </c>
      <c r="E4163" s="0" t="n">
        <f aca="false">IFERROR((C4163-D4163)/C4163/'Project Inputs and Calcs'!$E$11,0)</f>
        <v>0.0105310161718561</v>
      </c>
    </row>
    <row r="4164" customFormat="false" ht="15" hidden="false" customHeight="false" outlineLevel="0" collapsed="false">
      <c r="A4164" s="0" t="n">
        <v>26</v>
      </c>
      <c r="B4164" s="0" t="n">
        <v>16000</v>
      </c>
      <c r="C4164" s="0" t="n">
        <v>27.643</v>
      </c>
      <c r="D4164" s="0" t="n">
        <v>19.181</v>
      </c>
      <c r="E4164" s="0" t="n">
        <f aca="false">IFERROR((C4164-D4164)/C4164/'Project Inputs and Calcs'!$E$11,0)</f>
        <v>0.0102039093682548</v>
      </c>
    </row>
    <row r="4165" customFormat="false" ht="15" hidden="false" customHeight="false" outlineLevel="0" collapsed="false">
      <c r="A4165" s="0" t="n">
        <v>26</v>
      </c>
      <c r="B4165" s="0" t="n">
        <v>16100</v>
      </c>
      <c r="C4165" s="0" t="n">
        <v>27.664</v>
      </c>
      <c r="D4165" s="0" t="n">
        <v>19.467</v>
      </c>
      <c r="E4165" s="0" t="n">
        <f aca="false">IFERROR((C4165-D4165)/C4165/'Project Inputs and Calcs'!$E$11,0)</f>
        <v>0.00987685560053981</v>
      </c>
    </row>
    <row r="4166" customFormat="false" ht="15" hidden="false" customHeight="false" outlineLevel="0" collapsed="false">
      <c r="A4166" s="0" t="n">
        <v>26</v>
      </c>
      <c r="B4166" s="0" t="n">
        <v>16200</v>
      </c>
      <c r="C4166" s="0" t="n">
        <v>27.668</v>
      </c>
      <c r="D4166" s="0" t="n">
        <v>19.758</v>
      </c>
      <c r="E4166" s="0" t="n">
        <f aca="false">IFERROR((C4166-D4166)/C4166/'Project Inputs and Calcs'!$E$11,0)</f>
        <v>0.00952966122114597</v>
      </c>
    </row>
    <row r="4167" customFormat="false" ht="15" hidden="false" customHeight="false" outlineLevel="0" collapsed="false">
      <c r="A4167" s="0" t="n">
        <v>26</v>
      </c>
      <c r="B4167" s="0" t="n">
        <v>16300</v>
      </c>
      <c r="C4167" s="0" t="n">
        <v>27.657</v>
      </c>
      <c r="D4167" s="0" t="n">
        <v>20.052</v>
      </c>
      <c r="E4167" s="0" t="n">
        <f aca="false">IFERROR((C4167-D4167)/C4167/'Project Inputs and Calcs'!$E$11,0)</f>
        <v>0.00916585312940666</v>
      </c>
    </row>
    <row r="4168" customFormat="false" ht="15" hidden="false" customHeight="false" outlineLevel="0" collapsed="false">
      <c r="A4168" s="0" t="n">
        <v>26</v>
      </c>
      <c r="B4168" s="0" t="n">
        <v>16400</v>
      </c>
      <c r="C4168" s="0" t="n">
        <v>27.641</v>
      </c>
      <c r="D4168" s="0" t="n">
        <v>20.345</v>
      </c>
      <c r="E4168" s="0" t="n">
        <f aca="false">IFERROR((C4168-D4168)/C4168/'Project Inputs and Calcs'!$E$11,0)</f>
        <v>0.00879852393184038</v>
      </c>
    </row>
    <row r="4169" customFormat="false" ht="15" hidden="false" customHeight="false" outlineLevel="0" collapsed="false">
      <c r="A4169" s="0" t="n">
        <v>26</v>
      </c>
      <c r="B4169" s="0" t="n">
        <v>16500</v>
      </c>
      <c r="C4169" s="0" t="n">
        <v>27.602</v>
      </c>
      <c r="D4169" s="0" t="n">
        <v>20.644</v>
      </c>
      <c r="E4169" s="0" t="n">
        <f aca="false">IFERROR((C4169-D4169)/C4169/'Project Inputs and Calcs'!$E$11,0)</f>
        <v>0.00840277274593629</v>
      </c>
    </row>
    <row r="4170" customFormat="false" ht="15" hidden="false" customHeight="false" outlineLevel="0" collapsed="false">
      <c r="A4170" s="0" t="n">
        <v>26</v>
      </c>
      <c r="B4170" s="0" t="n">
        <v>16600</v>
      </c>
      <c r="C4170" s="0" t="n">
        <v>27.557</v>
      </c>
      <c r="D4170" s="0" t="n">
        <v>20.943</v>
      </c>
      <c r="E4170" s="0" t="n">
        <f aca="false">IFERROR((C4170-D4170)/C4170/'Project Inputs and Calcs'!$E$11,0)</f>
        <v>0.00800038707648389</v>
      </c>
    </row>
    <row r="4171" customFormat="false" ht="15" hidden="false" customHeight="false" outlineLevel="0" collapsed="false">
      <c r="A4171" s="0" t="n">
        <v>26</v>
      </c>
      <c r="B4171" s="0" t="n">
        <v>16700</v>
      </c>
      <c r="C4171" s="0" t="n">
        <v>27.505</v>
      </c>
      <c r="D4171" s="0" t="n">
        <v>21.241</v>
      </c>
      <c r="E4171" s="0" t="n">
        <f aca="false">IFERROR((C4171-D4171)/C4171/'Project Inputs and Calcs'!$E$11,0)</f>
        <v>0.00759134702781312</v>
      </c>
    </row>
    <row r="4172" customFormat="false" ht="15" hidden="false" customHeight="false" outlineLevel="0" collapsed="false">
      <c r="A4172" s="0" t="n">
        <v>26</v>
      </c>
      <c r="B4172" s="0" t="n">
        <v>16800</v>
      </c>
      <c r="C4172" s="0" t="n">
        <v>27.435</v>
      </c>
      <c r="D4172" s="0" t="n">
        <v>21.541</v>
      </c>
      <c r="E4172" s="0" t="n">
        <f aca="false">IFERROR((C4172-D4172)/C4172/'Project Inputs and Calcs'!$E$11,0)</f>
        <v>0.00716116882327926</v>
      </c>
    </row>
    <row r="4173" customFormat="false" ht="15" hidden="false" customHeight="false" outlineLevel="0" collapsed="false">
      <c r="A4173" s="0" t="n">
        <v>26</v>
      </c>
      <c r="B4173" s="0" t="n">
        <v>16900</v>
      </c>
      <c r="C4173" s="0" t="n">
        <v>27.366</v>
      </c>
      <c r="D4173" s="0" t="n">
        <v>21.838</v>
      </c>
      <c r="E4173" s="0" t="n">
        <f aca="false">IFERROR((C4173-D4173)/C4173/'Project Inputs and Calcs'!$E$11,0)</f>
        <v>0.00673341616117323</v>
      </c>
    </row>
    <row r="4174" customFormat="false" ht="15" hidden="false" customHeight="false" outlineLevel="0" collapsed="false">
      <c r="A4174" s="0" t="n">
        <v>26</v>
      </c>
      <c r="B4174" s="0" t="n">
        <v>17000</v>
      </c>
      <c r="C4174" s="0" t="n">
        <v>27.291</v>
      </c>
      <c r="D4174" s="0" t="n">
        <v>22.133</v>
      </c>
      <c r="E4174" s="0" t="n">
        <f aca="false">IFERROR((C4174-D4174)/C4174/'Project Inputs and Calcs'!$E$11,0)</f>
        <v>0.00630000122140388</v>
      </c>
    </row>
    <row r="4175" customFormat="false" ht="15" hidden="false" customHeight="false" outlineLevel="0" collapsed="false">
      <c r="A4175" s="0" t="n">
        <v>26</v>
      </c>
      <c r="B4175" s="0" t="n">
        <v>17100</v>
      </c>
      <c r="C4175" s="0" t="n">
        <v>27.218</v>
      </c>
      <c r="D4175" s="0" t="n">
        <v>22.423</v>
      </c>
      <c r="E4175" s="0" t="n">
        <f aca="false">IFERROR((C4175-D4175)/C4175/'Project Inputs and Calcs'!$E$11,0)</f>
        <v>0.00587233938325128</v>
      </c>
    </row>
    <row r="4176" customFormat="false" ht="15" hidden="false" customHeight="false" outlineLevel="0" collapsed="false">
      <c r="A4176" s="0" t="n">
        <v>26</v>
      </c>
      <c r="B4176" s="0" t="n">
        <v>17200</v>
      </c>
      <c r="C4176" s="0" t="n">
        <v>27.143</v>
      </c>
      <c r="D4176" s="0" t="n">
        <v>22.709</v>
      </c>
      <c r="E4176" s="0" t="n">
        <f aca="false">IFERROR((C4176-D4176)/C4176/'Project Inputs and Calcs'!$E$11,0)</f>
        <v>0.0054452344987658</v>
      </c>
    </row>
    <row r="4177" customFormat="false" ht="15" hidden="false" customHeight="false" outlineLevel="0" collapsed="false">
      <c r="A4177" s="0" t="n">
        <v>26</v>
      </c>
      <c r="B4177" s="0" t="n">
        <v>17300</v>
      </c>
      <c r="C4177" s="0" t="n">
        <v>27.072</v>
      </c>
      <c r="D4177" s="0" t="n">
        <v>22.99</v>
      </c>
      <c r="E4177" s="0" t="n">
        <f aca="false">IFERROR((C4177-D4177)/C4177/'Project Inputs and Calcs'!$E$11,0)</f>
        <v>0.00502610323089047</v>
      </c>
    </row>
    <row r="4178" customFormat="false" ht="15" hidden="false" customHeight="false" outlineLevel="0" collapsed="false">
      <c r="A4178" s="0" t="n">
        <v>26</v>
      </c>
      <c r="B4178" s="0" t="n">
        <v>17400</v>
      </c>
      <c r="C4178" s="0" t="n">
        <v>27.003</v>
      </c>
      <c r="D4178" s="0" t="n">
        <v>23.265</v>
      </c>
      <c r="E4178" s="0" t="n">
        <f aca="false">IFERROR((C4178-D4178)/C4178/'Project Inputs and Calcs'!$E$11,0)</f>
        <v>0.00461430211457986</v>
      </c>
    </row>
    <row r="4179" customFormat="false" ht="15" hidden="false" customHeight="false" outlineLevel="0" collapsed="false">
      <c r="A4179" s="0" t="n">
        <v>26</v>
      </c>
      <c r="B4179" s="0" t="n">
        <v>17500</v>
      </c>
      <c r="C4179" s="0" t="n">
        <v>26.935</v>
      </c>
      <c r="D4179" s="0" t="n">
        <v>23.534</v>
      </c>
      <c r="E4179" s="0" t="n">
        <f aca="false">IFERROR((C4179-D4179)/C4179/'Project Inputs and Calcs'!$E$11,0)</f>
        <v>0.00420889796423489</v>
      </c>
    </row>
    <row r="4180" customFormat="false" ht="15" hidden="false" customHeight="false" outlineLevel="0" collapsed="false">
      <c r="A4180" s="0" t="n">
        <v>26</v>
      </c>
      <c r="B4180" s="0" t="n">
        <v>17600</v>
      </c>
      <c r="C4180" s="0" t="n">
        <v>26.869</v>
      </c>
      <c r="D4180" s="0" t="n">
        <v>23.797</v>
      </c>
      <c r="E4180" s="0" t="n">
        <f aca="false">IFERROR((C4180-D4180)/C4180/'Project Inputs and Calcs'!$E$11,0)</f>
        <v>0.00381108340466709</v>
      </c>
    </row>
    <row r="4181" customFormat="false" ht="15" hidden="false" customHeight="false" outlineLevel="0" collapsed="false">
      <c r="A4181" s="0" t="n">
        <v>26</v>
      </c>
      <c r="B4181" s="0" t="n">
        <v>17700</v>
      </c>
      <c r="C4181" s="0" t="n">
        <v>26.803</v>
      </c>
      <c r="D4181" s="0" t="n">
        <v>24.055</v>
      </c>
      <c r="E4181" s="0" t="n">
        <f aca="false">IFERROR((C4181-D4181)/C4181/'Project Inputs and Calcs'!$E$11,0)</f>
        <v>0.00341752788866918</v>
      </c>
    </row>
    <row r="4182" customFormat="false" ht="15" hidden="false" customHeight="false" outlineLevel="0" collapsed="false">
      <c r="A4182" s="0" t="n">
        <v>26</v>
      </c>
      <c r="B4182" s="0" t="n">
        <v>17800</v>
      </c>
      <c r="C4182" s="0" t="n">
        <v>26.738</v>
      </c>
      <c r="D4182" s="0" t="n">
        <v>24.307</v>
      </c>
      <c r="E4182" s="0" t="n">
        <f aca="false">IFERROR((C4182-D4182)/C4182/'Project Inputs and Calcs'!$E$11,0)</f>
        <v>0.00303064302989503</v>
      </c>
    </row>
    <row r="4183" customFormat="false" ht="15" hidden="false" customHeight="false" outlineLevel="0" collapsed="false">
      <c r="A4183" s="0" t="n">
        <v>26</v>
      </c>
      <c r="B4183" s="0" t="n">
        <v>17900</v>
      </c>
      <c r="C4183" s="0" t="n">
        <v>26.673</v>
      </c>
      <c r="D4183" s="0" t="n">
        <v>24.554</v>
      </c>
      <c r="E4183" s="0" t="n">
        <f aca="false">IFERROR((C4183-D4183)/C4183/'Project Inputs and Calcs'!$E$11,0)</f>
        <v>0.00264812107124558</v>
      </c>
    </row>
    <row r="4184" customFormat="false" ht="15" hidden="false" customHeight="false" outlineLevel="0" collapsed="false">
      <c r="A4184" s="0" t="n">
        <v>26</v>
      </c>
      <c r="B4184" s="0" t="n">
        <v>18000</v>
      </c>
      <c r="C4184" s="0" t="n">
        <v>26.607</v>
      </c>
      <c r="D4184" s="0" t="n">
        <v>24.793</v>
      </c>
      <c r="E4184" s="0" t="n">
        <f aca="false">IFERROR((C4184-D4184)/C4184/'Project Inputs and Calcs'!$E$11,0)</f>
        <v>0.00227258490873329</v>
      </c>
    </row>
    <row r="4185" customFormat="false" ht="15" hidden="false" customHeight="false" outlineLevel="0" collapsed="false">
      <c r="A4185" s="0" t="n">
        <v>26</v>
      </c>
      <c r="B4185" s="0" t="n">
        <v>18100</v>
      </c>
      <c r="C4185" s="0" t="n">
        <v>26.541</v>
      </c>
      <c r="D4185" s="0" t="n">
        <v>25.026</v>
      </c>
      <c r="E4185" s="0" t="n">
        <f aca="false">IFERROR((C4185-D4185)/C4185/'Project Inputs and Calcs'!$E$11,0)</f>
        <v>0.00190271655175012</v>
      </c>
    </row>
    <row r="4186" customFormat="false" ht="15" hidden="false" customHeight="false" outlineLevel="0" collapsed="false">
      <c r="A4186" s="0" t="n">
        <v>26</v>
      </c>
      <c r="B4186" s="0" t="n">
        <v>18200</v>
      </c>
      <c r="C4186" s="0" t="n">
        <v>26.475</v>
      </c>
      <c r="D4186" s="0" t="n">
        <v>25.255</v>
      </c>
      <c r="E4186" s="0" t="n">
        <f aca="false">IFERROR((C4186-D4186)/C4186/'Project Inputs and Calcs'!$E$11,0)</f>
        <v>0.00153604028958137</v>
      </c>
    </row>
    <row r="4187" customFormat="false" ht="15" hidden="false" customHeight="false" outlineLevel="0" collapsed="false">
      <c r="A4187" s="0" t="n">
        <v>26</v>
      </c>
      <c r="B4187" s="0" t="n">
        <v>18300</v>
      </c>
      <c r="C4187" s="0" t="n">
        <v>26.407</v>
      </c>
      <c r="D4187" s="0" t="n">
        <v>25.472</v>
      </c>
      <c r="E4187" s="0" t="n">
        <f aca="false">IFERROR((C4187-D4187)/C4187/'Project Inputs and Calcs'!$E$11,0)</f>
        <v>0.00118024261243862</v>
      </c>
    </row>
    <row r="4188" customFormat="false" ht="15" hidden="false" customHeight="false" outlineLevel="0" collapsed="false">
      <c r="A4188" s="0" t="n">
        <v>26</v>
      </c>
      <c r="B4188" s="0" t="n">
        <v>18400</v>
      </c>
      <c r="C4188" s="0" t="n">
        <v>26.339</v>
      </c>
      <c r="D4188" s="0" t="n">
        <v>25.684</v>
      </c>
      <c r="E4188" s="0" t="n">
        <f aca="false">IFERROR((C4188-D4188)/C4188/'Project Inputs and Calcs'!$E$11,0)</f>
        <v>0.000828935545515519</v>
      </c>
    </row>
    <row r="4189" customFormat="false" ht="15" hidden="false" customHeight="false" outlineLevel="0" collapsed="false">
      <c r="A4189" s="0" t="n">
        <v>26</v>
      </c>
      <c r="B4189" s="0" t="n">
        <v>18500</v>
      </c>
      <c r="C4189" s="0" t="n">
        <v>26.27</v>
      </c>
      <c r="D4189" s="0" t="n">
        <v>25.89</v>
      </c>
      <c r="E4189" s="0" t="n">
        <f aca="false">IFERROR((C4189-D4189)/C4189/'Project Inputs and Calcs'!$E$11,0)</f>
        <v>0.000482172313158227</v>
      </c>
    </row>
    <row r="4190" customFormat="false" ht="15" hidden="false" customHeight="false" outlineLevel="0" collapsed="false">
      <c r="A4190" s="0" t="n">
        <v>26</v>
      </c>
      <c r="B4190" s="0" t="n">
        <v>18600</v>
      </c>
      <c r="C4190" s="0" t="n">
        <v>26.2</v>
      </c>
      <c r="D4190" s="0" t="n">
        <v>26.083</v>
      </c>
      <c r="E4190" s="0" t="n">
        <f aca="false">IFERROR((C4190-D4190)/C4190/'Project Inputs and Calcs'!$E$11,0)</f>
        <v>0.000148854961832062</v>
      </c>
    </row>
    <row r="4191" customFormat="false" ht="15" hidden="false" customHeight="false" outlineLevel="0" collapsed="false">
      <c r="A4191" s="0" t="n">
        <v>26</v>
      </c>
      <c r="B4191" s="0" t="n">
        <v>18700</v>
      </c>
      <c r="C4191" s="0" t="s">
        <v>155</v>
      </c>
      <c r="D4191" s="0" t="s">
        <v>155</v>
      </c>
      <c r="E4191" s="0" t="n">
        <f aca="false">IFERROR((C4191-D4191)/C4191/'Project Inputs and Calcs'!$E$11,0)</f>
        <v>0</v>
      </c>
    </row>
    <row r="4192" customFormat="false" ht="15" hidden="false" customHeight="false" outlineLevel="0" collapsed="false">
      <c r="A4192" s="0" t="n">
        <v>26</v>
      </c>
      <c r="B4192" s="0" t="n">
        <v>18800</v>
      </c>
      <c r="C4192" s="0" t="s">
        <v>155</v>
      </c>
      <c r="D4192" s="0" t="s">
        <v>155</v>
      </c>
      <c r="E4192" s="0" t="n">
        <f aca="false">IFERROR((C4192-D4192)/C4192/'Project Inputs and Calcs'!$E$11,0)</f>
        <v>0</v>
      </c>
    </row>
    <row r="4193" customFormat="false" ht="15" hidden="false" customHeight="false" outlineLevel="0" collapsed="false">
      <c r="A4193" s="0" t="n">
        <v>26</v>
      </c>
      <c r="B4193" s="0" t="n">
        <v>18900</v>
      </c>
      <c r="C4193" s="0" t="s">
        <v>155</v>
      </c>
      <c r="D4193" s="0" t="s">
        <v>155</v>
      </c>
      <c r="E4193" s="0" t="n">
        <f aca="false">IFERROR((C4193-D4193)/C4193/'Project Inputs and Calcs'!$E$11,0)</f>
        <v>0</v>
      </c>
    </row>
    <row r="4194" customFormat="false" ht="15" hidden="false" customHeight="false" outlineLevel="0" collapsed="false">
      <c r="A4194" s="0" t="n">
        <v>26</v>
      </c>
      <c r="B4194" s="0" t="n">
        <v>19000</v>
      </c>
      <c r="C4194" s="0" t="s">
        <v>155</v>
      </c>
      <c r="D4194" s="0" t="s">
        <v>155</v>
      </c>
      <c r="E4194" s="0" t="n">
        <f aca="false">IFERROR((C4194-D4194)/C4194/'Project Inputs and Calcs'!$E$11,0)</f>
        <v>0</v>
      </c>
    </row>
    <row r="4195" customFormat="false" ht="15" hidden="false" customHeight="false" outlineLevel="0" collapsed="false">
      <c r="A4195" s="0" t="n">
        <v>26</v>
      </c>
      <c r="B4195" s="0" t="n">
        <v>19100</v>
      </c>
      <c r="C4195" s="0" t="s">
        <v>155</v>
      </c>
      <c r="D4195" s="0" t="s">
        <v>155</v>
      </c>
      <c r="E4195" s="0" t="n">
        <f aca="false">IFERROR((C4195-D4195)/C4195/'Project Inputs and Calcs'!$E$11,0)</f>
        <v>0</v>
      </c>
    </row>
    <row r="4196" customFormat="false" ht="15" hidden="false" customHeight="false" outlineLevel="0" collapsed="false">
      <c r="A4196" s="0" t="n">
        <v>26</v>
      </c>
      <c r="B4196" s="0" t="n">
        <v>19200</v>
      </c>
      <c r="C4196" s="0" t="s">
        <v>155</v>
      </c>
      <c r="D4196" s="0" t="s">
        <v>155</v>
      </c>
      <c r="E4196" s="0" t="n">
        <f aca="false">IFERROR((C4196-D4196)/C4196/'Project Inputs and Calcs'!$E$11,0)</f>
        <v>0</v>
      </c>
    </row>
    <row r="4197" customFormat="false" ht="15" hidden="false" customHeight="false" outlineLevel="0" collapsed="false">
      <c r="A4197" s="0" t="n">
        <v>26</v>
      </c>
      <c r="B4197" s="0" t="n">
        <v>19300</v>
      </c>
      <c r="C4197" s="0" t="s">
        <v>155</v>
      </c>
      <c r="D4197" s="0" t="s">
        <v>155</v>
      </c>
      <c r="E4197" s="0" t="n">
        <f aca="false">IFERROR((C4197-D4197)/C4197/'Project Inputs and Calcs'!$E$11,0)</f>
        <v>0</v>
      </c>
    </row>
    <row r="4198" customFormat="false" ht="15" hidden="false" customHeight="false" outlineLevel="0" collapsed="false">
      <c r="A4198" s="0" t="n">
        <v>26</v>
      </c>
      <c r="B4198" s="0" t="n">
        <v>19400</v>
      </c>
      <c r="C4198" s="0" t="s">
        <v>155</v>
      </c>
      <c r="D4198" s="0" t="s">
        <v>155</v>
      </c>
      <c r="E4198" s="0" t="n">
        <f aca="false">IFERROR((C4198-D4198)/C4198/'Project Inputs and Calcs'!$E$11,0)</f>
        <v>0</v>
      </c>
    </row>
    <row r="4199" customFormat="false" ht="15" hidden="false" customHeight="false" outlineLevel="0" collapsed="false">
      <c r="A4199" s="0" t="n">
        <v>26</v>
      </c>
      <c r="B4199" s="0" t="n">
        <v>19500</v>
      </c>
      <c r="C4199" s="0" t="s">
        <v>155</v>
      </c>
      <c r="D4199" s="0" t="s">
        <v>155</v>
      </c>
      <c r="E4199" s="0" t="n">
        <f aca="false">IFERROR((C4199-D4199)/C4199/'Project Inputs and Calcs'!$E$11,0)</f>
        <v>0</v>
      </c>
    </row>
    <row r="4200" customFormat="false" ht="15" hidden="false" customHeight="false" outlineLevel="0" collapsed="false">
      <c r="A4200" s="0" t="n">
        <v>26</v>
      </c>
      <c r="B4200" s="0" t="n">
        <v>19600</v>
      </c>
      <c r="C4200" s="0" t="s">
        <v>155</v>
      </c>
      <c r="D4200" s="0" t="s">
        <v>155</v>
      </c>
      <c r="E4200" s="0" t="n">
        <f aca="false">IFERROR((C4200-D4200)/C4200/'Project Inputs and Calcs'!$E$11,0)</f>
        <v>0</v>
      </c>
    </row>
    <row r="4201" customFormat="false" ht="15" hidden="false" customHeight="false" outlineLevel="0" collapsed="false">
      <c r="A4201" s="0" t="n">
        <v>26</v>
      </c>
      <c r="B4201" s="0" t="n">
        <v>19700</v>
      </c>
      <c r="C4201" s="0" t="s">
        <v>155</v>
      </c>
      <c r="D4201" s="0" t="s">
        <v>155</v>
      </c>
      <c r="E4201" s="0" t="n">
        <f aca="false">IFERROR((C4201-D4201)/C4201/'Project Inputs and Calcs'!$E$11,0)</f>
        <v>0</v>
      </c>
    </row>
    <row r="4202" customFormat="false" ht="15" hidden="false" customHeight="false" outlineLevel="0" collapsed="false">
      <c r="A4202" s="0" t="n">
        <v>26</v>
      </c>
      <c r="B4202" s="0" t="n">
        <v>19800</v>
      </c>
      <c r="C4202" s="0" t="s">
        <v>155</v>
      </c>
      <c r="D4202" s="0" t="s">
        <v>155</v>
      </c>
      <c r="E4202" s="0" t="n">
        <f aca="false">IFERROR((C4202-D4202)/C4202/'Project Inputs and Calcs'!$E$11,0)</f>
        <v>0</v>
      </c>
    </row>
    <row r="4203" customFormat="false" ht="15" hidden="false" customHeight="false" outlineLevel="0" collapsed="false">
      <c r="A4203" s="0" t="n">
        <v>26</v>
      </c>
      <c r="B4203" s="0" t="n">
        <v>19900</v>
      </c>
      <c r="C4203" s="0" t="s">
        <v>155</v>
      </c>
      <c r="D4203" s="0" t="s">
        <v>155</v>
      </c>
      <c r="E4203" s="0" t="n">
        <f aca="false">IFERROR((C4203-D4203)/C4203/'Project Inputs and Calcs'!$E$11,0)</f>
        <v>0</v>
      </c>
    </row>
    <row r="4204" customFormat="false" ht="15" hidden="false" customHeight="false" outlineLevel="0" collapsed="false">
      <c r="A4204" s="0" t="n">
        <v>26</v>
      </c>
      <c r="B4204" s="0" t="n">
        <v>20000</v>
      </c>
      <c r="C4204" s="0" t="s">
        <v>155</v>
      </c>
      <c r="D4204" s="0" t="s">
        <v>155</v>
      </c>
      <c r="E4204" s="0" t="n">
        <f aca="false">IFERROR((C4204-D4204)/C4204/'Project Inputs and Calcs'!$E$11,0)</f>
        <v>0</v>
      </c>
    </row>
    <row r="4205" customFormat="false" ht="15" hidden="false" customHeight="false" outlineLevel="0" collapsed="false">
      <c r="A4205" s="0" t="n">
        <v>27</v>
      </c>
      <c r="B4205" s="0" t="n">
        <v>1000</v>
      </c>
      <c r="C4205" s="0" t="s">
        <v>155</v>
      </c>
      <c r="D4205" s="0" t="s">
        <v>155</v>
      </c>
      <c r="E4205" s="0" t="n">
        <f aca="false">IFERROR((C4205-D4205)/C4205/'Project Inputs and Calcs'!$E$11,0)</f>
        <v>0</v>
      </c>
    </row>
    <row r="4206" customFormat="false" ht="15" hidden="false" customHeight="false" outlineLevel="0" collapsed="false">
      <c r="A4206" s="0" t="n">
        <v>27</v>
      </c>
      <c r="B4206" s="0" t="n">
        <v>1100</v>
      </c>
      <c r="C4206" s="0" t="s">
        <v>155</v>
      </c>
      <c r="D4206" s="0" t="s">
        <v>155</v>
      </c>
      <c r="E4206" s="0" t="n">
        <f aca="false">IFERROR((C4206-D4206)/C4206/'Project Inputs and Calcs'!$E$11,0)</f>
        <v>0</v>
      </c>
    </row>
    <row r="4207" customFormat="false" ht="15" hidden="false" customHeight="false" outlineLevel="0" collapsed="false">
      <c r="A4207" s="0" t="n">
        <v>27</v>
      </c>
      <c r="B4207" s="0" t="n">
        <v>1200</v>
      </c>
      <c r="C4207" s="0" t="s">
        <v>155</v>
      </c>
      <c r="D4207" s="0" t="s">
        <v>155</v>
      </c>
      <c r="E4207" s="0" t="n">
        <f aca="false">IFERROR((C4207-D4207)/C4207/'Project Inputs and Calcs'!$E$11,0)</f>
        <v>0</v>
      </c>
    </row>
    <row r="4208" customFormat="false" ht="15" hidden="false" customHeight="false" outlineLevel="0" collapsed="false">
      <c r="A4208" s="0" t="n">
        <v>27</v>
      </c>
      <c r="B4208" s="0" t="n">
        <v>1300</v>
      </c>
      <c r="C4208" s="0" t="n">
        <v>0.0041212</v>
      </c>
      <c r="D4208" s="0" t="s">
        <v>155</v>
      </c>
      <c r="E4208" s="0" t="n">
        <f aca="false">IFERROR((C4208-D4208)/C4208/'Project Inputs and Calcs'!$E$11,0)</f>
        <v>0</v>
      </c>
    </row>
    <row r="4209" customFormat="false" ht="15" hidden="false" customHeight="false" outlineLevel="0" collapsed="false">
      <c r="A4209" s="0" t="n">
        <v>27</v>
      </c>
      <c r="B4209" s="0" t="n">
        <v>1400</v>
      </c>
      <c r="C4209" s="0" t="n">
        <v>0.015703</v>
      </c>
      <c r="D4209" s="0" t="s">
        <v>155</v>
      </c>
      <c r="E4209" s="0" t="n">
        <f aca="false">IFERROR((C4209-D4209)/C4209/'Project Inputs and Calcs'!$E$11,0)</f>
        <v>0</v>
      </c>
    </row>
    <row r="4210" customFormat="false" ht="15" hidden="false" customHeight="false" outlineLevel="0" collapsed="false">
      <c r="A4210" s="0" t="n">
        <v>27</v>
      </c>
      <c r="B4210" s="0" t="n">
        <v>1500</v>
      </c>
      <c r="C4210" s="0" t="n">
        <v>0.034594</v>
      </c>
      <c r="D4210" s="0" t="s">
        <v>155</v>
      </c>
      <c r="E4210" s="0" t="n">
        <f aca="false">IFERROR((C4210-D4210)/C4210/'Project Inputs and Calcs'!$E$11,0)</f>
        <v>0</v>
      </c>
    </row>
    <row r="4211" customFormat="false" ht="15" hidden="false" customHeight="false" outlineLevel="0" collapsed="false">
      <c r="A4211" s="0" t="n">
        <v>27</v>
      </c>
      <c r="B4211" s="0" t="n">
        <v>1600</v>
      </c>
      <c r="C4211" s="0" t="n">
        <v>0.060629</v>
      </c>
      <c r="D4211" s="0" t="n">
        <v>0.0083577</v>
      </c>
      <c r="E4211" s="0" t="n">
        <f aca="false">IFERROR((C4211-D4211)/C4211/'Project Inputs and Calcs'!$E$11,0)</f>
        <v>0.0287383375392414</v>
      </c>
    </row>
    <row r="4212" customFormat="false" ht="15" hidden="false" customHeight="false" outlineLevel="0" collapsed="false">
      <c r="A4212" s="0" t="n">
        <v>27</v>
      </c>
      <c r="B4212" s="0" t="n">
        <v>1700</v>
      </c>
      <c r="C4212" s="0" t="n">
        <v>0.093647</v>
      </c>
      <c r="D4212" s="0" t="n">
        <v>0.013192</v>
      </c>
      <c r="E4212" s="0" t="n">
        <f aca="false">IFERROR((C4212-D4212)/C4212/'Project Inputs and Calcs'!$E$11,0)</f>
        <v>0.0286376854926835</v>
      </c>
    </row>
    <row r="4213" customFormat="false" ht="15" hidden="false" customHeight="false" outlineLevel="0" collapsed="false">
      <c r="A4213" s="0" t="n">
        <v>27</v>
      </c>
      <c r="B4213" s="0" t="n">
        <v>1800</v>
      </c>
      <c r="C4213" s="0" t="n">
        <v>0.1335</v>
      </c>
      <c r="D4213" s="0" t="n">
        <v>0.019235</v>
      </c>
      <c r="E4213" s="0" t="n">
        <f aca="false">IFERROR((C4213-D4213)/C4213/'Project Inputs and Calcs'!$E$11,0)</f>
        <v>0.0285305867665418</v>
      </c>
    </row>
    <row r="4214" customFormat="false" ht="15" hidden="false" customHeight="false" outlineLevel="0" collapsed="false">
      <c r="A4214" s="0" t="n">
        <v>27</v>
      </c>
      <c r="B4214" s="0" t="n">
        <v>1900</v>
      </c>
      <c r="C4214" s="0" t="n">
        <v>0.17477</v>
      </c>
      <c r="D4214" s="0" t="n">
        <v>0.028753</v>
      </c>
      <c r="E4214" s="0" t="n">
        <f aca="false">IFERROR((C4214-D4214)/C4214/'Project Inputs and Calcs'!$E$11,0)</f>
        <v>0.0278493639259217</v>
      </c>
    </row>
    <row r="4215" customFormat="false" ht="15" hidden="false" customHeight="false" outlineLevel="0" collapsed="false">
      <c r="A4215" s="0" t="n">
        <v>27</v>
      </c>
      <c r="B4215" s="0" t="n">
        <v>2000</v>
      </c>
      <c r="C4215" s="0" t="n">
        <v>0.23307</v>
      </c>
      <c r="D4215" s="0" t="n">
        <v>0.035116</v>
      </c>
      <c r="E4215" s="0" t="n">
        <f aca="false">IFERROR((C4215-D4215)/C4215/'Project Inputs and Calcs'!$E$11,0)</f>
        <v>0.0283110939488852</v>
      </c>
    </row>
    <row r="4216" customFormat="false" ht="15" hidden="false" customHeight="false" outlineLevel="0" collapsed="false">
      <c r="A4216" s="0" t="n">
        <v>27</v>
      </c>
      <c r="B4216" s="0" t="n">
        <v>2100</v>
      </c>
      <c r="C4216" s="0" t="n">
        <v>0.29251</v>
      </c>
      <c r="D4216" s="0" t="n">
        <v>0.045047</v>
      </c>
      <c r="E4216" s="0" t="n">
        <f aca="false">IFERROR((C4216-D4216)/C4216/'Project Inputs and Calcs'!$E$11,0)</f>
        <v>0.0281999475801397</v>
      </c>
    </row>
    <row r="4217" customFormat="false" ht="15" hidden="false" customHeight="false" outlineLevel="0" collapsed="false">
      <c r="A4217" s="0" t="n">
        <v>27</v>
      </c>
      <c r="B4217" s="0" t="n">
        <v>2200</v>
      </c>
      <c r="C4217" s="0" t="n">
        <v>0.35819</v>
      </c>
      <c r="D4217" s="0" t="n">
        <v>0.056373</v>
      </c>
      <c r="E4217" s="0" t="n">
        <f aca="false">IFERROR((C4217-D4217)/C4217/'Project Inputs and Calcs'!$E$11,0)</f>
        <v>0.0280872348939576</v>
      </c>
    </row>
    <row r="4218" customFormat="false" ht="15" hidden="false" customHeight="false" outlineLevel="0" collapsed="false">
      <c r="A4218" s="0" t="n">
        <v>27</v>
      </c>
      <c r="B4218" s="0" t="n">
        <v>2300</v>
      </c>
      <c r="C4218" s="0" t="n">
        <v>0.42997</v>
      </c>
      <c r="D4218" s="0" t="n">
        <v>0.069137</v>
      </c>
      <c r="E4218" s="0" t="n">
        <f aca="false">IFERROR((C4218-D4218)/C4218/'Project Inputs and Calcs'!$E$11,0)</f>
        <v>0.0279735020272732</v>
      </c>
    </row>
    <row r="4219" customFormat="false" ht="15" hidden="false" customHeight="false" outlineLevel="0" collapsed="false">
      <c r="A4219" s="0" t="n">
        <v>27</v>
      </c>
      <c r="B4219" s="0" t="n">
        <v>2400</v>
      </c>
      <c r="C4219" s="0" t="n">
        <v>0.50772</v>
      </c>
      <c r="D4219" s="0" t="n">
        <v>0.083372</v>
      </c>
      <c r="E4219" s="0" t="n">
        <f aca="false">IFERROR((C4219-D4219)/C4219/'Project Inputs and Calcs'!$E$11,0)</f>
        <v>0.0278597127025395</v>
      </c>
    </row>
    <row r="4220" customFormat="false" ht="15" hidden="false" customHeight="false" outlineLevel="0" collapsed="false">
      <c r="A4220" s="0" t="n">
        <v>27</v>
      </c>
      <c r="B4220" s="0" t="n">
        <v>2500</v>
      </c>
      <c r="C4220" s="0" t="n">
        <v>0.59132</v>
      </c>
      <c r="D4220" s="0" t="n">
        <v>0.099111</v>
      </c>
      <c r="E4220" s="0" t="n">
        <f aca="false">IFERROR((C4220-D4220)/C4220/'Project Inputs and Calcs'!$E$11,0)</f>
        <v>0.0277463415184108</v>
      </c>
    </row>
    <row r="4221" customFormat="false" ht="15" hidden="false" customHeight="false" outlineLevel="0" collapsed="false">
      <c r="A4221" s="0" t="n">
        <v>27</v>
      </c>
      <c r="B4221" s="0" t="n">
        <v>2600</v>
      </c>
      <c r="C4221" s="0" t="n">
        <v>0.68061</v>
      </c>
      <c r="D4221" s="0" t="n">
        <v>0.11642</v>
      </c>
      <c r="E4221" s="0" t="n">
        <f aca="false">IFERROR((C4221-D4221)/C4221/'Project Inputs and Calcs'!$E$11,0)</f>
        <v>0.027631585391536</v>
      </c>
    </row>
    <row r="4222" customFormat="false" ht="15" hidden="false" customHeight="false" outlineLevel="0" collapsed="false">
      <c r="A4222" s="0" t="n">
        <v>27</v>
      </c>
      <c r="B4222" s="0" t="n">
        <v>2700</v>
      </c>
      <c r="C4222" s="0" t="n">
        <v>0.77552</v>
      </c>
      <c r="D4222" s="0" t="n">
        <v>0.13531</v>
      </c>
      <c r="E4222" s="0" t="n">
        <f aca="false">IFERROR((C4222-D4222)/C4222/'Project Inputs and Calcs'!$E$11,0)</f>
        <v>0.0275174506567636</v>
      </c>
    </row>
    <row r="4223" customFormat="false" ht="15" hidden="false" customHeight="false" outlineLevel="0" collapsed="false">
      <c r="A4223" s="0" t="n">
        <v>27</v>
      </c>
      <c r="B4223" s="0" t="n">
        <v>2800</v>
      </c>
      <c r="C4223" s="0" t="n">
        <v>0.87586</v>
      </c>
      <c r="D4223" s="0" t="n">
        <v>0.15582</v>
      </c>
      <c r="E4223" s="0" t="n">
        <f aca="false">IFERROR((C4223-D4223)/C4223/'Project Inputs and Calcs'!$E$11,0)</f>
        <v>0.0274031618447393</v>
      </c>
    </row>
    <row r="4224" customFormat="false" ht="15" hidden="false" customHeight="false" outlineLevel="0" collapsed="false">
      <c r="A4224" s="0" t="n">
        <v>27</v>
      </c>
      <c r="B4224" s="0" t="n">
        <v>2900</v>
      </c>
      <c r="C4224" s="0" t="n">
        <v>0.98158</v>
      </c>
      <c r="D4224" s="0" t="n">
        <v>0.17724</v>
      </c>
      <c r="E4224" s="0" t="n">
        <f aca="false">IFERROR((C4224-D4224)/C4224/'Project Inputs and Calcs'!$E$11,0)</f>
        <v>0.0273144657932449</v>
      </c>
    </row>
    <row r="4225" customFormat="false" ht="15" hidden="false" customHeight="false" outlineLevel="0" collapsed="false">
      <c r="A4225" s="0" t="n">
        <v>27</v>
      </c>
      <c r="B4225" s="0" t="n">
        <v>3000</v>
      </c>
      <c r="C4225" s="0" t="n">
        <v>1.0925</v>
      </c>
      <c r="D4225" s="0" t="n">
        <v>0.20185</v>
      </c>
      <c r="E4225" s="0" t="n">
        <f aca="false">IFERROR((C4225-D4225)/C4225/'Project Inputs and Calcs'!$E$11,0)</f>
        <v>0.0271746758199847</v>
      </c>
    </row>
    <row r="4226" customFormat="false" ht="15" hidden="false" customHeight="false" outlineLevel="0" collapsed="false">
      <c r="A4226" s="0" t="n">
        <v>27</v>
      </c>
      <c r="B4226" s="0" t="n">
        <v>3100</v>
      </c>
      <c r="C4226" s="0" t="n">
        <v>1.2085</v>
      </c>
      <c r="D4226" s="0" t="n">
        <v>0.22744</v>
      </c>
      <c r="E4226" s="0" t="n">
        <f aca="false">IFERROR((C4226-D4226)/C4226/'Project Inputs and Calcs'!$E$11,0)</f>
        <v>0.0270599917252793</v>
      </c>
    </row>
    <row r="4227" customFormat="false" ht="15" hidden="false" customHeight="false" outlineLevel="0" collapsed="false">
      <c r="A4227" s="0" t="n">
        <v>27</v>
      </c>
      <c r="B4227" s="0" t="n">
        <v>3200</v>
      </c>
      <c r="C4227" s="0" t="n">
        <v>1.3296</v>
      </c>
      <c r="D4227" s="0" t="n">
        <v>0.25477</v>
      </c>
      <c r="E4227" s="0" t="n">
        <f aca="false">IFERROR((C4227-D4227)/C4227/'Project Inputs and Calcs'!$E$11,0)</f>
        <v>0.026946199358203</v>
      </c>
    </row>
    <row r="4228" customFormat="false" ht="15" hidden="false" customHeight="false" outlineLevel="0" collapsed="false">
      <c r="A4228" s="0" t="n">
        <v>27</v>
      </c>
      <c r="B4228" s="0" t="n">
        <v>3300</v>
      </c>
      <c r="C4228" s="0" t="n">
        <v>1.4555</v>
      </c>
      <c r="D4228" s="0" t="n">
        <v>0.28388</v>
      </c>
      <c r="E4228" s="0" t="n">
        <f aca="false">IFERROR((C4228-D4228)/C4228/'Project Inputs and Calcs'!$E$11,0)</f>
        <v>0.026832016489179</v>
      </c>
    </row>
    <row r="4229" customFormat="false" ht="15" hidden="false" customHeight="false" outlineLevel="0" collapsed="false">
      <c r="A4229" s="0" t="n">
        <v>27</v>
      </c>
      <c r="B4229" s="0" t="n">
        <v>3400</v>
      </c>
      <c r="C4229" s="0" t="n">
        <v>1.5862</v>
      </c>
      <c r="D4229" s="0" t="n">
        <v>0.31483</v>
      </c>
      <c r="E4229" s="0" t="n">
        <f aca="false">IFERROR((C4229-D4229)/C4229/'Project Inputs and Calcs'!$E$11,0)</f>
        <v>0.0267173118143992</v>
      </c>
    </row>
    <row r="4230" customFormat="false" ht="15" hidden="false" customHeight="false" outlineLevel="0" collapsed="false">
      <c r="A4230" s="0" t="n">
        <v>27</v>
      </c>
      <c r="B4230" s="0" t="n">
        <v>3500</v>
      </c>
      <c r="C4230" s="0" t="n">
        <v>1.7215</v>
      </c>
      <c r="D4230" s="0" t="n">
        <v>0.34759</v>
      </c>
      <c r="E4230" s="0" t="n">
        <f aca="false">IFERROR((C4230-D4230)/C4230/'Project Inputs and Calcs'!$E$11,0)</f>
        <v>0.026602962532675</v>
      </c>
    </row>
    <row r="4231" customFormat="false" ht="15" hidden="false" customHeight="false" outlineLevel="0" collapsed="false">
      <c r="A4231" s="0" t="n">
        <v>27</v>
      </c>
      <c r="B4231" s="0" t="n">
        <v>3600</v>
      </c>
      <c r="C4231" s="0" t="n">
        <v>1.8615</v>
      </c>
      <c r="D4231" s="0" t="n">
        <v>0.38218</v>
      </c>
      <c r="E4231" s="0" t="n">
        <f aca="false">IFERROR((C4231-D4231)/C4231/'Project Inputs and Calcs'!$E$11,0)</f>
        <v>0.0264897484107798</v>
      </c>
    </row>
    <row r="4232" customFormat="false" ht="15" hidden="false" customHeight="false" outlineLevel="0" collapsed="false">
      <c r="A4232" s="0" t="n">
        <v>27</v>
      </c>
      <c r="B4232" s="0" t="n">
        <v>3700</v>
      </c>
      <c r="C4232" s="0" t="n">
        <v>2.0059</v>
      </c>
      <c r="D4232" s="0" t="n">
        <v>0.41867</v>
      </c>
      <c r="E4232" s="0" t="n">
        <f aca="false">IFERROR((C4232-D4232)/C4232/'Project Inputs and Calcs'!$E$11,0)</f>
        <v>0.0263760240623494</v>
      </c>
    </row>
    <row r="4233" customFormat="false" ht="15" hidden="false" customHeight="false" outlineLevel="0" collapsed="false">
      <c r="A4233" s="0" t="n">
        <v>27</v>
      </c>
      <c r="B4233" s="0" t="n">
        <v>3800</v>
      </c>
      <c r="C4233" s="0" t="n">
        <v>2.1547</v>
      </c>
      <c r="D4233" s="0" t="n">
        <v>0.45708</v>
      </c>
      <c r="E4233" s="0" t="n">
        <f aca="false">IFERROR((C4233-D4233)/C4233/'Project Inputs and Calcs'!$E$11,0)</f>
        <v>0.026262279358302</v>
      </c>
    </row>
    <row r="4234" customFormat="false" ht="15" hidden="false" customHeight="false" outlineLevel="0" collapsed="false">
      <c r="A4234" s="0" t="n">
        <v>27</v>
      </c>
      <c r="B4234" s="0" t="n">
        <v>3900</v>
      </c>
      <c r="C4234" s="0" t="n">
        <v>2.3078</v>
      </c>
      <c r="D4234" s="0" t="n">
        <v>0.49739</v>
      </c>
      <c r="E4234" s="0" t="n">
        <f aca="false">IFERROR((C4234-D4234)/C4234/'Project Inputs and Calcs'!$E$11,0)</f>
        <v>0.0261491463731693</v>
      </c>
    </row>
    <row r="4235" customFormat="false" ht="15" hidden="false" customHeight="false" outlineLevel="0" collapsed="false">
      <c r="A4235" s="0" t="n">
        <v>27</v>
      </c>
      <c r="B4235" s="0" t="n">
        <v>4000</v>
      </c>
      <c r="C4235" s="0" t="n">
        <v>2.4651</v>
      </c>
      <c r="D4235" s="0" t="n">
        <v>0.49808</v>
      </c>
      <c r="E4235" s="0" t="n">
        <f aca="false">IFERROR((C4235-D4235)/C4235/'Project Inputs and Calcs'!$E$11,0)</f>
        <v>0.0265982448311766</v>
      </c>
    </row>
    <row r="4236" customFormat="false" ht="15" hidden="false" customHeight="false" outlineLevel="0" collapsed="false">
      <c r="A4236" s="0" t="n">
        <v>27</v>
      </c>
      <c r="B4236" s="0" t="n">
        <v>4100</v>
      </c>
      <c r="C4236" s="0" t="n">
        <v>2.6265</v>
      </c>
      <c r="D4236" s="0" t="n">
        <v>0.58387</v>
      </c>
      <c r="E4236" s="0" t="n">
        <f aca="false">IFERROR((C4236-D4236)/C4236/'Project Inputs and Calcs'!$E$11,0)</f>
        <v>0.0259233453899359</v>
      </c>
    </row>
    <row r="4237" customFormat="false" ht="15" hidden="false" customHeight="false" outlineLevel="0" collapsed="false">
      <c r="A4237" s="0" t="n">
        <v>27</v>
      </c>
      <c r="B4237" s="0" t="n">
        <v>4200</v>
      </c>
      <c r="C4237" s="0" t="n">
        <v>2.7918</v>
      </c>
      <c r="D4237" s="0" t="n">
        <v>0.63006</v>
      </c>
      <c r="E4237" s="0" t="n">
        <f aca="false">IFERROR((C4237-D4237)/C4237/'Project Inputs and Calcs'!$E$11,0)</f>
        <v>0.0258105881510137</v>
      </c>
    </row>
    <row r="4238" customFormat="false" ht="15" hidden="false" customHeight="false" outlineLevel="0" collapsed="false">
      <c r="A4238" s="0" t="n">
        <v>27</v>
      </c>
      <c r="B4238" s="0" t="n">
        <v>4300</v>
      </c>
      <c r="C4238" s="0" t="n">
        <v>2.9611</v>
      </c>
      <c r="D4238" s="0" t="n">
        <v>0.67822</v>
      </c>
      <c r="E4238" s="0" t="n">
        <f aca="false">IFERROR((C4238-D4238)/C4238/'Project Inputs and Calcs'!$E$11,0)</f>
        <v>0.0256985579683226</v>
      </c>
    </row>
    <row r="4239" customFormat="false" ht="15" hidden="false" customHeight="false" outlineLevel="0" collapsed="false">
      <c r="A4239" s="0" t="n">
        <v>27</v>
      </c>
      <c r="B4239" s="0" t="n">
        <v>4400</v>
      </c>
      <c r="C4239" s="0" t="n">
        <v>3.1342</v>
      </c>
      <c r="D4239" s="0" t="n">
        <v>0.72841</v>
      </c>
      <c r="E4239" s="0" t="n">
        <f aca="false">IFERROR((C4239-D4239)/C4239/'Project Inputs and Calcs'!$E$11,0)</f>
        <v>0.0255864335396592</v>
      </c>
    </row>
    <row r="4240" customFormat="false" ht="15" hidden="false" customHeight="false" outlineLevel="0" collapsed="false">
      <c r="A4240" s="0" t="n">
        <v>27</v>
      </c>
      <c r="B4240" s="0" t="n">
        <v>4500</v>
      </c>
      <c r="C4240" s="0" t="n">
        <v>3.3111</v>
      </c>
      <c r="D4240" s="0" t="n">
        <v>0.78061</v>
      </c>
      <c r="E4240" s="0" t="n">
        <f aca="false">IFERROR((C4240-D4240)/C4240/'Project Inputs and Calcs'!$E$11,0)</f>
        <v>0.0254748170295874</v>
      </c>
    </row>
    <row r="4241" customFormat="false" ht="15" hidden="false" customHeight="false" outlineLevel="0" collapsed="false">
      <c r="A4241" s="0" t="n">
        <v>27</v>
      </c>
      <c r="B4241" s="0" t="n">
        <v>4600</v>
      </c>
      <c r="C4241" s="0" t="n">
        <v>3.4916</v>
      </c>
      <c r="D4241" s="0" t="n">
        <v>0.83485</v>
      </c>
      <c r="E4241" s="0" t="n">
        <f aca="false">IFERROR((C4241-D4241)/C4241/'Project Inputs and Calcs'!$E$11,0)</f>
        <v>0.0253632527590026</v>
      </c>
    </row>
    <row r="4242" customFormat="false" ht="15" hidden="false" customHeight="false" outlineLevel="0" collapsed="false">
      <c r="A4242" s="0" t="n">
        <v>27</v>
      </c>
      <c r="B4242" s="0" t="n">
        <v>4700</v>
      </c>
      <c r="C4242" s="0" t="n">
        <v>3.6757</v>
      </c>
      <c r="D4242" s="0" t="n">
        <v>0.89112</v>
      </c>
      <c r="E4242" s="0" t="n">
        <f aca="false">IFERROR((C4242-D4242)/C4242/'Project Inputs and Calcs'!$E$11,0)</f>
        <v>0.0252521515176248</v>
      </c>
    </row>
    <row r="4243" customFormat="false" ht="15" hidden="false" customHeight="false" outlineLevel="0" collapsed="false">
      <c r="A4243" s="0" t="n">
        <v>27</v>
      </c>
      <c r="B4243" s="0" t="n">
        <v>4800</v>
      </c>
      <c r="C4243" s="0" t="n">
        <v>3.8632</v>
      </c>
      <c r="D4243" s="0" t="n">
        <v>0.94945</v>
      </c>
      <c r="E4243" s="0" t="n">
        <f aca="false">IFERROR((C4243-D4243)/C4243/'Project Inputs and Calcs'!$E$11,0)</f>
        <v>0.0251410747566784</v>
      </c>
    </row>
    <row r="4244" customFormat="false" ht="15" hidden="false" customHeight="false" outlineLevel="0" collapsed="false">
      <c r="A4244" s="0" t="n">
        <v>27</v>
      </c>
      <c r="B4244" s="0" t="n">
        <v>4900</v>
      </c>
      <c r="C4244" s="0" t="n">
        <v>4.0542</v>
      </c>
      <c r="D4244" s="0" t="n">
        <v>1.0098</v>
      </c>
      <c r="E4244" s="0" t="n">
        <f aca="false">IFERROR((C4244-D4244)/C4244/'Project Inputs and Calcs'!$E$11,0)</f>
        <v>0.0250308322233733</v>
      </c>
    </row>
    <row r="4245" customFormat="false" ht="15" hidden="false" customHeight="false" outlineLevel="0" collapsed="false">
      <c r="A4245" s="0" t="n">
        <v>27</v>
      </c>
      <c r="B4245" s="0" t="n">
        <v>5000</v>
      </c>
      <c r="C4245" s="0" t="n">
        <v>4.2485</v>
      </c>
      <c r="D4245" s="0" t="n">
        <v>1.0723</v>
      </c>
      <c r="E4245" s="0" t="n">
        <f aca="false">IFERROR((C4245-D4245)/C4245/'Project Inputs and Calcs'!$E$11,0)</f>
        <v>0.0249201679023969</v>
      </c>
    </row>
    <row r="4246" customFormat="false" ht="15" hidden="false" customHeight="false" outlineLevel="0" collapsed="false">
      <c r="A4246" s="0" t="n">
        <v>27</v>
      </c>
      <c r="B4246" s="0" t="n">
        <v>5100</v>
      </c>
      <c r="C4246" s="0" t="n">
        <v>4.4461</v>
      </c>
      <c r="D4246" s="0" t="n">
        <v>1.1368</v>
      </c>
      <c r="E4246" s="0" t="n">
        <f aca="false">IFERROR((C4246-D4246)/C4246/'Project Inputs and Calcs'!$E$11,0)</f>
        <v>0.0248105080857381</v>
      </c>
    </row>
    <row r="4247" customFormat="false" ht="15" hidden="false" customHeight="false" outlineLevel="0" collapsed="false">
      <c r="A4247" s="0" t="n">
        <v>27</v>
      </c>
      <c r="B4247" s="0" t="n">
        <v>5200</v>
      </c>
      <c r="C4247" s="0" t="n">
        <v>4.6469</v>
      </c>
      <c r="D4247" s="0" t="n">
        <v>1.2035</v>
      </c>
      <c r="E4247" s="0" t="n">
        <f aca="false">IFERROR((C4247-D4247)/C4247/'Project Inputs and Calcs'!$E$11,0)</f>
        <v>0.0247003378596484</v>
      </c>
    </row>
    <row r="4248" customFormat="false" ht="15" hidden="false" customHeight="false" outlineLevel="0" collapsed="false">
      <c r="A4248" s="0" t="n">
        <v>27</v>
      </c>
      <c r="B4248" s="0" t="n">
        <v>5300</v>
      </c>
      <c r="C4248" s="0" t="n">
        <v>4.8507</v>
      </c>
      <c r="D4248" s="0" t="n">
        <v>1.2722</v>
      </c>
      <c r="E4248" s="0" t="n">
        <f aca="false">IFERROR((C4248-D4248)/C4248/'Project Inputs and Calcs'!$E$11,0)</f>
        <v>0.0245909525085726</v>
      </c>
    </row>
    <row r="4249" customFormat="false" ht="15" hidden="false" customHeight="false" outlineLevel="0" collapsed="false">
      <c r="A4249" s="0" t="n">
        <v>27</v>
      </c>
      <c r="B4249" s="0" t="n">
        <v>5400</v>
      </c>
      <c r="C4249" s="0" t="n">
        <v>5.0575</v>
      </c>
      <c r="D4249" s="0" t="n">
        <v>1.343</v>
      </c>
      <c r="E4249" s="0" t="n">
        <f aca="false">IFERROR((C4249-D4249)/C4249/'Project Inputs and Calcs'!$E$11,0)</f>
        <v>0.0244817927170868</v>
      </c>
    </row>
    <row r="4250" customFormat="false" ht="15" hidden="false" customHeight="false" outlineLevel="0" collapsed="false">
      <c r="A4250" s="0" t="n">
        <v>27</v>
      </c>
      <c r="B4250" s="0" t="n">
        <v>5500</v>
      </c>
      <c r="C4250" s="0" t="n">
        <v>5.2674</v>
      </c>
      <c r="D4250" s="0" t="n">
        <v>1.4159</v>
      </c>
      <c r="E4250" s="0" t="n">
        <f aca="false">IFERROR((C4250-D4250)/C4250/'Project Inputs and Calcs'!$E$11,0)</f>
        <v>0.0243731885433674</v>
      </c>
    </row>
    <row r="4251" customFormat="false" ht="15" hidden="false" customHeight="false" outlineLevel="0" collapsed="false">
      <c r="A4251" s="0" t="n">
        <v>27</v>
      </c>
      <c r="B4251" s="0" t="n">
        <v>5600</v>
      </c>
      <c r="C4251" s="0" t="n">
        <v>5.4801</v>
      </c>
      <c r="D4251" s="0" t="n">
        <v>1.491</v>
      </c>
      <c r="E4251" s="0" t="n">
        <f aca="false">IFERROR((C4251-D4251)/C4251/'Project Inputs and Calcs'!$E$11,0)</f>
        <v>0.024264155763581</v>
      </c>
    </row>
    <row r="4252" customFormat="false" ht="15" hidden="false" customHeight="false" outlineLevel="0" collapsed="false">
      <c r="A4252" s="0" t="n">
        <v>27</v>
      </c>
      <c r="B4252" s="0" t="n">
        <v>5700</v>
      </c>
      <c r="C4252" s="0" t="n">
        <v>5.6957</v>
      </c>
      <c r="D4252" s="0" t="n">
        <v>1.5681</v>
      </c>
      <c r="E4252" s="0" t="n">
        <f aca="false">IFERROR((C4252-D4252)/C4252/'Project Inputs and Calcs'!$E$11,0)</f>
        <v>0.0241562348204201</v>
      </c>
    </row>
    <row r="4253" customFormat="false" ht="15" hidden="false" customHeight="false" outlineLevel="0" collapsed="false">
      <c r="A4253" s="0" t="n">
        <v>27</v>
      </c>
      <c r="B4253" s="0" t="n">
        <v>5800</v>
      </c>
      <c r="C4253" s="0" t="n">
        <v>5.9139</v>
      </c>
      <c r="D4253" s="0" t="n">
        <v>1.6474</v>
      </c>
      <c r="E4253" s="0" t="n">
        <f aca="false">IFERROR((C4253-D4253)/C4253/'Project Inputs and Calcs'!$E$11,0)</f>
        <v>0.0240478646352943</v>
      </c>
    </row>
    <row r="4254" customFormat="false" ht="15" hidden="false" customHeight="false" outlineLevel="0" collapsed="false">
      <c r="A4254" s="0" t="n">
        <v>27</v>
      </c>
      <c r="B4254" s="0" t="n">
        <v>5900</v>
      </c>
      <c r="C4254" s="0" t="n">
        <v>6.1349</v>
      </c>
      <c r="D4254" s="0" t="n">
        <v>1.7287</v>
      </c>
      <c r="E4254" s="0" t="n">
        <f aca="false">IFERROR((C4254-D4254)/C4254/'Project Inputs and Calcs'!$E$11,0)</f>
        <v>0.023940623862383</v>
      </c>
    </row>
    <row r="4255" customFormat="false" ht="15" hidden="false" customHeight="false" outlineLevel="0" collapsed="false">
      <c r="A4255" s="0" t="n">
        <v>27</v>
      </c>
      <c r="B4255" s="0" t="n">
        <v>6000</v>
      </c>
      <c r="C4255" s="0" t="n">
        <v>6.3584</v>
      </c>
      <c r="D4255" s="0" t="n">
        <v>1.8123</v>
      </c>
      <c r="E4255" s="0" t="n">
        <f aca="false">IFERROR((C4255-D4255)/C4255/'Project Inputs and Calcs'!$E$11,0)</f>
        <v>0.0238325155175306</v>
      </c>
    </row>
    <row r="4256" customFormat="false" ht="15" hidden="false" customHeight="false" outlineLevel="0" collapsed="false">
      <c r="A4256" s="0" t="n">
        <v>27</v>
      </c>
      <c r="B4256" s="0" t="n">
        <v>6100</v>
      </c>
      <c r="C4256" s="0" t="n">
        <v>6.5845</v>
      </c>
      <c r="D4256" s="0" t="n">
        <v>1.8978</v>
      </c>
      <c r="E4256" s="0" t="n">
        <f aca="false">IFERROR((C4256-D4256)/C4256/'Project Inputs and Calcs'!$E$11,0)</f>
        <v>0.0237259219885084</v>
      </c>
    </row>
    <row r="4257" customFormat="false" ht="15" hidden="false" customHeight="false" outlineLevel="0" collapsed="false">
      <c r="A4257" s="0" t="n">
        <v>27</v>
      </c>
      <c r="B4257" s="0" t="n">
        <v>6200</v>
      </c>
      <c r="C4257" s="0" t="n">
        <v>6.8131</v>
      </c>
      <c r="D4257" s="0" t="n">
        <v>1.9856</v>
      </c>
      <c r="E4257" s="0" t="n">
        <f aca="false">IFERROR((C4257-D4257)/C4257/'Project Inputs and Calcs'!$E$11,0)</f>
        <v>0.0236187149266364</v>
      </c>
    </row>
    <row r="4258" customFormat="false" ht="15" hidden="false" customHeight="false" outlineLevel="0" collapsed="false">
      <c r="A4258" s="0" t="n">
        <v>27</v>
      </c>
      <c r="B4258" s="0" t="n">
        <v>6300</v>
      </c>
      <c r="C4258" s="0" t="n">
        <v>7.044</v>
      </c>
      <c r="D4258" s="0" t="n">
        <v>2.0754</v>
      </c>
      <c r="E4258" s="0" t="n">
        <f aca="false">IFERROR((C4258-D4258)/C4258/'Project Inputs and Calcs'!$E$11,0)</f>
        <v>0.0235122089721749</v>
      </c>
    </row>
    <row r="4259" customFormat="false" ht="15" hidden="false" customHeight="false" outlineLevel="0" collapsed="false">
      <c r="A4259" s="0" t="n">
        <v>27</v>
      </c>
      <c r="B4259" s="0" t="n">
        <v>6400</v>
      </c>
      <c r="C4259" s="0" t="n">
        <v>7.2772</v>
      </c>
      <c r="D4259" s="0" t="n">
        <v>2.1674</v>
      </c>
      <c r="E4259" s="0" t="n">
        <f aca="false">IFERROR((C4259-D4259)/C4259/'Project Inputs and Calcs'!$E$11,0)</f>
        <v>0.0234055222704703</v>
      </c>
    </row>
    <row r="4260" customFormat="false" ht="15" hidden="false" customHeight="false" outlineLevel="0" collapsed="false">
      <c r="A4260" s="0" t="n">
        <v>27</v>
      </c>
      <c r="B4260" s="0" t="n">
        <v>6500</v>
      </c>
      <c r="C4260" s="0" t="n">
        <v>7.5128</v>
      </c>
      <c r="D4260" s="0" t="n">
        <v>2.2615</v>
      </c>
      <c r="E4260" s="0" t="n">
        <f aca="false">IFERROR((C4260-D4260)/C4260/'Project Inputs and Calcs'!$E$11,0)</f>
        <v>0.0232993468924147</v>
      </c>
    </row>
    <row r="4261" customFormat="false" ht="15" hidden="false" customHeight="false" outlineLevel="0" collapsed="false">
      <c r="A4261" s="0" t="n">
        <v>27</v>
      </c>
      <c r="B4261" s="0" t="n">
        <v>6600</v>
      </c>
      <c r="C4261" s="0" t="n">
        <v>7.7505</v>
      </c>
      <c r="D4261" s="0" t="n">
        <v>2.3577</v>
      </c>
      <c r="E4261" s="0" t="n">
        <f aca="false">IFERROR((C4261-D4261)/C4261/'Project Inputs and Calcs'!$E$11,0)</f>
        <v>0.0231933423650087</v>
      </c>
    </row>
    <row r="4262" customFormat="false" ht="15" hidden="false" customHeight="false" outlineLevel="0" collapsed="false">
      <c r="A4262" s="0" t="n">
        <v>27</v>
      </c>
      <c r="B4262" s="0" t="n">
        <v>6700</v>
      </c>
      <c r="C4262" s="0" t="n">
        <v>7.9904</v>
      </c>
      <c r="D4262" s="0" t="n">
        <v>2.456</v>
      </c>
      <c r="E4262" s="0" t="n">
        <f aca="false">IFERROR((C4262-D4262)/C4262/'Project Inputs and Calcs'!$E$11,0)</f>
        <v>0.0230877052462956</v>
      </c>
    </row>
    <row r="4263" customFormat="false" ht="15" hidden="false" customHeight="false" outlineLevel="0" collapsed="false">
      <c r="A4263" s="0" t="n">
        <v>27</v>
      </c>
      <c r="B4263" s="0" t="n">
        <v>6800</v>
      </c>
      <c r="C4263" s="0" t="n">
        <v>8.2322</v>
      </c>
      <c r="D4263" s="0" t="n">
        <v>2.5565</v>
      </c>
      <c r="E4263" s="0" t="n">
        <f aca="false">IFERROR((C4263-D4263)/C4263/'Project Inputs and Calcs'!$E$11,0)</f>
        <v>0.0229817059838196</v>
      </c>
    </row>
    <row r="4264" customFormat="false" ht="15" hidden="false" customHeight="false" outlineLevel="0" collapsed="false">
      <c r="A4264" s="0" t="n">
        <v>27</v>
      </c>
      <c r="B4264" s="0" t="n">
        <v>6900</v>
      </c>
      <c r="C4264" s="0" t="n">
        <v>8.4762</v>
      </c>
      <c r="D4264" s="0" t="n">
        <v>2.659</v>
      </c>
      <c r="E4264" s="0" t="n">
        <f aca="false">IFERROR((C4264-D4264)/C4264/'Project Inputs and Calcs'!$E$11,0)</f>
        <v>0.0228766035094343</v>
      </c>
    </row>
    <row r="4265" customFormat="false" ht="15" hidden="false" customHeight="false" outlineLevel="0" collapsed="false">
      <c r="A4265" s="0" t="n">
        <v>27</v>
      </c>
      <c r="B4265" s="0" t="n">
        <v>7000</v>
      </c>
      <c r="C4265" s="0" t="n">
        <v>8.722</v>
      </c>
      <c r="D4265" s="0" t="n">
        <v>2.7637</v>
      </c>
      <c r="E4265" s="0" t="n">
        <f aca="false">IFERROR((C4265-D4265)/C4265/'Project Inputs and Calcs'!$E$11,0)</f>
        <v>0.0227711534051823</v>
      </c>
    </row>
    <row r="4266" customFormat="false" ht="15" hidden="false" customHeight="false" outlineLevel="0" collapsed="false">
      <c r="A4266" s="0" t="n">
        <v>27</v>
      </c>
      <c r="B4266" s="0" t="n">
        <v>7100</v>
      </c>
      <c r="C4266" s="0" t="n">
        <v>8.9698</v>
      </c>
      <c r="D4266" s="0" t="n">
        <v>2.8705</v>
      </c>
      <c r="E4266" s="0" t="n">
        <f aca="false">IFERROR((C4266-D4266)/C4266/'Project Inputs and Calcs'!$E$11,0)</f>
        <v>0.0226660572142077</v>
      </c>
    </row>
    <row r="4267" customFormat="false" ht="15" hidden="false" customHeight="false" outlineLevel="0" collapsed="false">
      <c r="A4267" s="0" t="n">
        <v>27</v>
      </c>
      <c r="B4267" s="0" t="n">
        <v>7200</v>
      </c>
      <c r="C4267" s="0" t="n">
        <v>9.2192</v>
      </c>
      <c r="D4267" s="0" t="n">
        <v>2.9794</v>
      </c>
      <c r="E4267" s="0" t="n">
        <f aca="false">IFERROR((C4267-D4267)/C4267/'Project Inputs and Calcs'!$E$11,0)</f>
        <v>0.0225608874233484</v>
      </c>
    </row>
    <row r="4268" customFormat="false" ht="15" hidden="false" customHeight="false" outlineLevel="0" collapsed="false">
      <c r="A4268" s="0" t="n">
        <v>27</v>
      </c>
      <c r="B4268" s="0" t="n">
        <v>7300</v>
      </c>
      <c r="C4268" s="0" t="n">
        <v>9.4705</v>
      </c>
      <c r="D4268" s="0" t="n">
        <v>3.0903</v>
      </c>
      <c r="E4268" s="0" t="n">
        <f aca="false">IFERROR((C4268-D4268)/C4268/'Project Inputs and Calcs'!$E$11,0)</f>
        <v>0.0224563996973057</v>
      </c>
    </row>
    <row r="4269" customFormat="false" ht="15" hidden="false" customHeight="false" outlineLevel="0" collapsed="false">
      <c r="A4269" s="0" t="n">
        <v>27</v>
      </c>
      <c r="B4269" s="0" t="n">
        <v>7400</v>
      </c>
      <c r="C4269" s="0" t="n">
        <v>9.7235</v>
      </c>
      <c r="D4269" s="0" t="n">
        <v>3.2034</v>
      </c>
      <c r="E4269" s="0" t="n">
        <f aca="false">IFERROR((C4269-D4269)/C4269/'Project Inputs and Calcs'!$E$11,0)</f>
        <v>0.0223516909206219</v>
      </c>
    </row>
    <row r="4270" customFormat="false" ht="15" hidden="false" customHeight="false" outlineLevel="0" collapsed="false">
      <c r="A4270" s="0" t="n">
        <v>27</v>
      </c>
      <c r="B4270" s="0" t="n">
        <v>7500</v>
      </c>
      <c r="C4270" s="0" t="n">
        <v>9.978</v>
      </c>
      <c r="D4270" s="0" t="n">
        <v>3.3187</v>
      </c>
      <c r="E4270" s="0" t="n">
        <f aca="false">IFERROR((C4270-D4270)/C4270/'Project Inputs and Calcs'!$E$11,0)</f>
        <v>0.0222466092069219</v>
      </c>
    </row>
    <row r="4271" customFormat="false" ht="15" hidden="false" customHeight="false" outlineLevel="0" collapsed="false">
      <c r="A4271" s="0" t="n">
        <v>27</v>
      </c>
      <c r="B4271" s="0" t="n">
        <v>7600</v>
      </c>
      <c r="C4271" s="0" t="n">
        <v>10.234</v>
      </c>
      <c r="D4271" s="0" t="n">
        <v>3.436</v>
      </c>
      <c r="E4271" s="0" t="n">
        <f aca="false">IFERROR((C4271-D4271)/C4271/'Project Inputs and Calcs'!$E$11,0)</f>
        <v>0.0221418800078171</v>
      </c>
    </row>
    <row r="4272" customFormat="false" ht="15" hidden="false" customHeight="false" outlineLevel="0" collapsed="false">
      <c r="A4272" s="0" t="n">
        <v>27</v>
      </c>
      <c r="B4272" s="0" t="n">
        <v>7700</v>
      </c>
      <c r="C4272" s="0" t="n">
        <v>10.492</v>
      </c>
      <c r="D4272" s="0" t="n">
        <v>3.5553</v>
      </c>
      <c r="E4272" s="0" t="n">
        <f aca="false">IFERROR((C4272-D4272)/C4272/'Project Inputs and Calcs'!$E$11,0)</f>
        <v>0.0220380607446944</v>
      </c>
    </row>
    <row r="4273" customFormat="false" ht="15" hidden="false" customHeight="false" outlineLevel="0" collapsed="false">
      <c r="A4273" s="0" t="n">
        <v>27</v>
      </c>
      <c r="B4273" s="0" t="n">
        <v>7800</v>
      </c>
      <c r="C4273" s="0" t="n">
        <v>10.751</v>
      </c>
      <c r="D4273" s="0" t="n">
        <v>3.6768</v>
      </c>
      <c r="E4273" s="0" t="n">
        <f aca="false">IFERROR((C4273-D4273)/C4273/'Project Inputs and Calcs'!$E$11,0)</f>
        <v>0.0219334635537779</v>
      </c>
    </row>
    <row r="4274" customFormat="false" ht="15" hidden="false" customHeight="false" outlineLevel="0" collapsed="false">
      <c r="A4274" s="0" t="n">
        <v>27</v>
      </c>
      <c r="B4274" s="0" t="n">
        <v>7900</v>
      </c>
      <c r="C4274" s="0" t="n">
        <v>11.011</v>
      </c>
      <c r="D4274" s="0" t="n">
        <v>3.8004</v>
      </c>
      <c r="E4274" s="0" t="n">
        <f aca="false">IFERROR((C4274-D4274)/C4274/'Project Inputs and Calcs'!$E$11,0)</f>
        <v>0.0218284745557473</v>
      </c>
    </row>
    <row r="4275" customFormat="false" ht="15" hidden="false" customHeight="false" outlineLevel="0" collapsed="false">
      <c r="A4275" s="0" t="n">
        <v>27</v>
      </c>
      <c r="B4275" s="0" t="n">
        <v>8000</v>
      </c>
      <c r="C4275" s="0" t="n">
        <v>11.273</v>
      </c>
      <c r="D4275" s="0" t="n">
        <v>3.926</v>
      </c>
      <c r="E4275" s="0" t="n">
        <f aca="false">IFERROR((C4275-D4275)/C4275/'Project Inputs and Calcs'!$E$11,0)</f>
        <v>0.0217244744078772</v>
      </c>
    </row>
    <row r="4276" customFormat="false" ht="15" hidden="false" customHeight="false" outlineLevel="0" collapsed="false">
      <c r="A4276" s="0" t="n">
        <v>27</v>
      </c>
      <c r="B4276" s="0" t="n">
        <v>8100</v>
      </c>
      <c r="C4276" s="0" t="n">
        <v>11.535</v>
      </c>
      <c r="D4276" s="0" t="n">
        <v>4.0537</v>
      </c>
      <c r="E4276" s="0" t="n">
        <f aca="false">IFERROR((C4276-D4276)/C4276/'Project Inputs and Calcs'!$E$11,0)</f>
        <v>0.0216191301834995</v>
      </c>
    </row>
    <row r="4277" customFormat="false" ht="15" hidden="false" customHeight="false" outlineLevel="0" collapsed="false">
      <c r="A4277" s="0" t="n">
        <v>27</v>
      </c>
      <c r="B4277" s="0" t="n">
        <v>8200</v>
      </c>
      <c r="C4277" s="0" t="n">
        <v>11.799</v>
      </c>
      <c r="D4277" s="0" t="n">
        <v>4.1835</v>
      </c>
      <c r="E4277" s="0" t="n">
        <f aca="false">IFERROR((C4277-D4277)/C4277/'Project Inputs and Calcs'!$E$11,0)</f>
        <v>0.0215145351300958</v>
      </c>
    </row>
    <row r="4278" customFormat="false" ht="15" hidden="false" customHeight="false" outlineLevel="0" collapsed="false">
      <c r="A4278" s="0" t="n">
        <v>27</v>
      </c>
      <c r="B4278" s="0" t="n">
        <v>8300</v>
      </c>
      <c r="C4278" s="0" t="n">
        <v>12.064</v>
      </c>
      <c r="D4278" s="0" t="n">
        <v>4.3154</v>
      </c>
      <c r="E4278" s="0" t="n">
        <f aca="false">IFERROR((C4278-D4278)/C4278/'Project Inputs and Calcs'!$E$11,0)</f>
        <v>0.0214097038019452</v>
      </c>
    </row>
    <row r="4279" customFormat="false" ht="15" hidden="false" customHeight="false" outlineLevel="0" collapsed="false">
      <c r="A4279" s="0" t="n">
        <v>27</v>
      </c>
      <c r="B4279" s="0" t="n">
        <v>8400</v>
      </c>
      <c r="C4279" s="0" t="n">
        <v>12.33</v>
      </c>
      <c r="D4279" s="0" t="n">
        <v>4.4493</v>
      </c>
      <c r="E4279" s="0" t="n">
        <f aca="false">IFERROR((C4279-D4279)/C4279/'Project Inputs and Calcs'!$E$11,0)</f>
        <v>0.0213049472830495</v>
      </c>
    </row>
    <row r="4280" customFormat="false" ht="15" hidden="false" customHeight="false" outlineLevel="0" collapsed="false">
      <c r="A4280" s="0" t="n">
        <v>27</v>
      </c>
      <c r="B4280" s="0" t="n">
        <v>8500</v>
      </c>
      <c r="C4280" s="0" t="n">
        <v>12.597</v>
      </c>
      <c r="D4280" s="0" t="n">
        <v>4.5854</v>
      </c>
      <c r="E4280" s="0" t="n">
        <f aca="false">IFERROR((C4280-D4280)/C4280/'Project Inputs and Calcs'!$E$11,0)</f>
        <v>0.0211997565557937</v>
      </c>
    </row>
    <row r="4281" customFormat="false" ht="15" hidden="false" customHeight="false" outlineLevel="0" collapsed="false">
      <c r="A4281" s="0" t="n">
        <v>27</v>
      </c>
      <c r="B4281" s="0" t="n">
        <v>8600</v>
      </c>
      <c r="C4281" s="0" t="n">
        <v>12.865</v>
      </c>
      <c r="D4281" s="0" t="n">
        <v>4.7234</v>
      </c>
      <c r="E4281" s="0" t="n">
        <f aca="false">IFERROR((C4281-D4281)/C4281/'Project Inputs and Calcs'!$E$11,0)</f>
        <v>0.0210949604871097</v>
      </c>
    </row>
    <row r="4282" customFormat="false" ht="15" hidden="false" customHeight="false" outlineLevel="0" collapsed="false">
      <c r="A4282" s="0" t="n">
        <v>27</v>
      </c>
      <c r="B4282" s="0" t="n">
        <v>8700</v>
      </c>
      <c r="C4282" s="0" t="n">
        <v>13.134</v>
      </c>
      <c r="D4282" s="0" t="n">
        <v>4.8635</v>
      </c>
      <c r="E4282" s="0" t="n">
        <f aca="false">IFERROR((C4282-D4282)/C4282/'Project Inputs and Calcs'!$E$11,0)</f>
        <v>0.0209900512664332</v>
      </c>
    </row>
    <row r="4283" customFormat="false" ht="15" hidden="false" customHeight="false" outlineLevel="0" collapsed="false">
      <c r="A4283" s="0" t="n">
        <v>27</v>
      </c>
      <c r="B4283" s="0" t="n">
        <v>8800</v>
      </c>
      <c r="C4283" s="0" t="n">
        <v>13.403</v>
      </c>
      <c r="D4283" s="0" t="n">
        <v>5.0057</v>
      </c>
      <c r="E4283" s="0" t="n">
        <f aca="false">IFERROR((C4283-D4283)/C4283/'Project Inputs and Calcs'!$E$11,0)</f>
        <v>0.020884130418563</v>
      </c>
    </row>
    <row r="4284" customFormat="false" ht="15" hidden="false" customHeight="false" outlineLevel="0" collapsed="false">
      <c r="A4284" s="0" t="n">
        <v>27</v>
      </c>
      <c r="B4284" s="0" t="n">
        <v>8900</v>
      </c>
      <c r="C4284" s="0" t="n">
        <v>13.674</v>
      </c>
      <c r="D4284" s="0" t="n">
        <v>5.1499</v>
      </c>
      <c r="E4284" s="0" t="n">
        <f aca="false">IFERROR((C4284-D4284)/C4284/'Project Inputs and Calcs'!$E$11,0)</f>
        <v>0.0207793379162401</v>
      </c>
    </row>
    <row r="4285" customFormat="false" ht="15" hidden="false" customHeight="false" outlineLevel="0" collapsed="false">
      <c r="A4285" s="0" t="n">
        <v>27</v>
      </c>
      <c r="B4285" s="0" t="n">
        <v>9000</v>
      </c>
      <c r="C4285" s="0" t="n">
        <v>13.944</v>
      </c>
      <c r="D4285" s="0" t="n">
        <v>5.2963</v>
      </c>
      <c r="E4285" s="0" t="n">
        <f aca="false">IFERROR((C4285-D4285)/C4285/'Project Inputs and Calcs'!$E$11,0)</f>
        <v>0.0206724517116083</v>
      </c>
    </row>
    <row r="4286" customFormat="false" ht="15" hidden="false" customHeight="false" outlineLevel="0" collapsed="false">
      <c r="A4286" s="0" t="n">
        <v>27</v>
      </c>
      <c r="B4286" s="0" t="n">
        <v>9100</v>
      </c>
      <c r="C4286" s="0" t="n">
        <v>14.215</v>
      </c>
      <c r="D4286" s="0" t="n">
        <v>5.4445</v>
      </c>
      <c r="E4286" s="0" t="n">
        <f aca="false">IFERROR((C4286-D4286)/C4286/'Project Inputs and Calcs'!$E$11,0)</f>
        <v>0.0205663032008442</v>
      </c>
    </row>
    <row r="4287" customFormat="false" ht="15" hidden="false" customHeight="false" outlineLevel="0" collapsed="false">
      <c r="A4287" s="0" t="n">
        <v>27</v>
      </c>
      <c r="B4287" s="0" t="n">
        <v>9200</v>
      </c>
      <c r="C4287" s="0" t="n">
        <v>14.487</v>
      </c>
      <c r="D4287" s="0" t="n">
        <v>5.5949</v>
      </c>
      <c r="E4287" s="0" t="n">
        <f aca="false">IFERROR((C4287-D4287)/C4287/'Project Inputs and Calcs'!$E$11,0)</f>
        <v>0.0204599526011827</v>
      </c>
    </row>
    <row r="4288" customFormat="false" ht="15" hidden="false" customHeight="false" outlineLevel="0" collapsed="false">
      <c r="A4288" s="0" t="n">
        <v>27</v>
      </c>
      <c r="B4288" s="0" t="n">
        <v>9300</v>
      </c>
      <c r="C4288" s="0" t="n">
        <v>14.759</v>
      </c>
      <c r="D4288" s="0" t="n">
        <v>5.7474</v>
      </c>
      <c r="E4288" s="0" t="n">
        <f aca="false">IFERROR((C4288-D4288)/C4288/'Project Inputs and Calcs'!$E$11,0)</f>
        <v>0.0203527790952413</v>
      </c>
    </row>
    <row r="4289" customFormat="false" ht="15" hidden="false" customHeight="false" outlineLevel="0" collapsed="false">
      <c r="A4289" s="0" t="n">
        <v>27</v>
      </c>
      <c r="B4289" s="0" t="n">
        <v>9400</v>
      </c>
      <c r="C4289" s="0" t="n">
        <v>15.032</v>
      </c>
      <c r="D4289" s="0" t="n">
        <v>5.9018</v>
      </c>
      <c r="E4289" s="0" t="n">
        <f aca="false">IFERROR((C4289-D4289)/C4289/'Project Inputs and Calcs'!$E$11,0)</f>
        <v>0.0202461415646621</v>
      </c>
    </row>
    <row r="4290" customFormat="false" ht="15" hidden="false" customHeight="false" outlineLevel="0" collapsed="false">
      <c r="A4290" s="0" t="n">
        <v>27</v>
      </c>
      <c r="B4290" s="0" t="n">
        <v>9500</v>
      </c>
      <c r="C4290" s="0" t="n">
        <v>15.304</v>
      </c>
      <c r="D4290" s="0" t="n">
        <v>6.0583</v>
      </c>
      <c r="E4290" s="0" t="n">
        <f aca="false">IFERROR((C4290-D4290)/C4290/'Project Inputs and Calcs'!$E$11,0)</f>
        <v>0.0201378724516466</v>
      </c>
    </row>
    <row r="4291" customFormat="false" ht="15" hidden="false" customHeight="false" outlineLevel="0" collapsed="false">
      <c r="A4291" s="0" t="n">
        <v>27</v>
      </c>
      <c r="B4291" s="0" t="n">
        <v>9600</v>
      </c>
      <c r="C4291" s="0" t="n">
        <v>15.577</v>
      </c>
      <c r="D4291" s="0" t="n">
        <v>6.2168</v>
      </c>
      <c r="E4291" s="0" t="n">
        <f aca="false">IFERROR((C4291-D4291)/C4291/'Project Inputs and Calcs'!$E$11,0)</f>
        <v>0.0200299586997924</v>
      </c>
    </row>
    <row r="4292" customFormat="false" ht="15" hidden="false" customHeight="false" outlineLevel="0" collapsed="false">
      <c r="A4292" s="0" t="n">
        <v>27</v>
      </c>
      <c r="B4292" s="0" t="n">
        <v>9700</v>
      </c>
      <c r="C4292" s="0" t="n">
        <v>15.85</v>
      </c>
      <c r="D4292" s="0" t="n">
        <v>6.3774</v>
      </c>
      <c r="E4292" s="0" t="n">
        <f aca="false">IFERROR((C4292-D4292)/C4292/'Project Inputs and Calcs'!$E$11,0)</f>
        <v>0.0199213459516299</v>
      </c>
    </row>
    <row r="4293" customFormat="false" ht="15" hidden="false" customHeight="false" outlineLevel="0" collapsed="false">
      <c r="A4293" s="0" t="n">
        <v>27</v>
      </c>
      <c r="B4293" s="0" t="n">
        <v>9800</v>
      </c>
      <c r="C4293" s="0" t="n">
        <v>16.123</v>
      </c>
      <c r="D4293" s="0" t="n">
        <v>6.54</v>
      </c>
      <c r="E4293" s="0" t="n">
        <f aca="false">IFERROR((C4293-D4293)/C4293/'Project Inputs and Calcs'!$E$11,0)</f>
        <v>0.019812276458062</v>
      </c>
    </row>
    <row r="4294" customFormat="false" ht="15" hidden="false" customHeight="false" outlineLevel="0" collapsed="false">
      <c r="A4294" s="0" t="n">
        <v>27</v>
      </c>
      <c r="B4294" s="0" t="n">
        <v>9900</v>
      </c>
      <c r="C4294" s="0" t="n">
        <v>16.395</v>
      </c>
      <c r="D4294" s="0" t="n">
        <v>6.7045</v>
      </c>
      <c r="E4294" s="0" t="n">
        <f aca="false">IFERROR((C4294-D4294)/C4294/'Project Inputs and Calcs'!$E$11,0)</f>
        <v>0.0197021449628952</v>
      </c>
    </row>
    <row r="4295" customFormat="false" ht="15" hidden="false" customHeight="false" outlineLevel="0" collapsed="false">
      <c r="A4295" s="0" t="n">
        <v>27</v>
      </c>
      <c r="B4295" s="0" t="n">
        <v>10000</v>
      </c>
      <c r="C4295" s="0" t="n">
        <v>16.668</v>
      </c>
      <c r="D4295" s="0" t="n">
        <v>6.8713</v>
      </c>
      <c r="E4295" s="0" t="n">
        <f aca="false">IFERROR((C4295-D4295)/C4295/'Project Inputs and Calcs'!$E$11,0)</f>
        <v>0.0195918326533877</v>
      </c>
    </row>
    <row r="4296" customFormat="false" ht="15" hidden="false" customHeight="false" outlineLevel="0" collapsed="false">
      <c r="A4296" s="0" t="n">
        <v>27</v>
      </c>
      <c r="B4296" s="0" t="n">
        <v>10100</v>
      </c>
      <c r="C4296" s="0" t="n">
        <v>16.94</v>
      </c>
      <c r="D4296" s="0" t="n">
        <v>7.0399</v>
      </c>
      <c r="E4296" s="0" t="n">
        <f aca="false">IFERROR((C4296-D4296)/C4296/'Project Inputs and Calcs'!$E$11,0)</f>
        <v>0.0194807162534435</v>
      </c>
    </row>
    <row r="4297" customFormat="false" ht="15" hidden="false" customHeight="false" outlineLevel="0" collapsed="false">
      <c r="A4297" s="0" t="n">
        <v>27</v>
      </c>
      <c r="B4297" s="0" t="n">
        <v>10200</v>
      </c>
      <c r="C4297" s="0" t="n">
        <v>17.212</v>
      </c>
      <c r="D4297" s="0" t="n">
        <v>7.2106</v>
      </c>
      <c r="E4297" s="0" t="n">
        <f aca="false">IFERROR((C4297-D4297)/C4297/'Project Inputs and Calcs'!$E$11,0)</f>
        <v>0.0193690448524285</v>
      </c>
    </row>
    <row r="4298" customFormat="false" ht="15" hidden="false" customHeight="false" outlineLevel="0" collapsed="false">
      <c r="A4298" s="0" t="n">
        <v>27</v>
      </c>
      <c r="B4298" s="0" t="n">
        <v>10300</v>
      </c>
      <c r="C4298" s="0" t="n">
        <v>17.484</v>
      </c>
      <c r="D4298" s="0" t="n">
        <v>7.3834</v>
      </c>
      <c r="E4298" s="0" t="n">
        <f aca="false">IFERROR((C4298-D4298)/C4298/'Project Inputs and Calcs'!$E$11,0)</f>
        <v>0.0192568443529322</v>
      </c>
    </row>
    <row r="4299" customFormat="false" ht="15" hidden="false" customHeight="false" outlineLevel="0" collapsed="false">
      <c r="A4299" s="0" t="n">
        <v>27</v>
      </c>
      <c r="B4299" s="0" t="n">
        <v>10400</v>
      </c>
      <c r="C4299" s="0" t="n">
        <v>17.755</v>
      </c>
      <c r="D4299" s="0" t="n">
        <v>7.5581</v>
      </c>
      <c r="E4299" s="0" t="n">
        <f aca="false">IFERROR((C4299-D4299)/C4299/'Project Inputs and Calcs'!$E$11,0)</f>
        <v>0.0191437153853375</v>
      </c>
    </row>
    <row r="4300" customFormat="false" ht="15" hidden="false" customHeight="false" outlineLevel="0" collapsed="false">
      <c r="A4300" s="0" t="n">
        <v>27</v>
      </c>
      <c r="B4300" s="0" t="n">
        <v>10500</v>
      </c>
      <c r="C4300" s="0" t="n">
        <v>18.026</v>
      </c>
      <c r="D4300" s="0" t="n">
        <v>7.735</v>
      </c>
      <c r="E4300" s="0" t="n">
        <f aca="false">IFERROR((C4300-D4300)/C4300/'Project Inputs and Calcs'!$E$11,0)</f>
        <v>0.0190299197455527</v>
      </c>
    </row>
    <row r="4301" customFormat="false" ht="15" hidden="false" customHeight="false" outlineLevel="0" collapsed="false">
      <c r="A4301" s="0" t="n">
        <v>27</v>
      </c>
      <c r="B4301" s="0" t="n">
        <v>10600</v>
      </c>
      <c r="C4301" s="0" t="n">
        <v>18.295</v>
      </c>
      <c r="D4301" s="0" t="n">
        <v>7.9137</v>
      </c>
      <c r="E4301" s="0" t="n">
        <f aca="false">IFERROR((C4301-D4301)/C4301/'Project Inputs and Calcs'!$E$11,0)</f>
        <v>0.0189146397011934</v>
      </c>
    </row>
    <row r="4302" customFormat="false" ht="15" hidden="false" customHeight="false" outlineLevel="0" collapsed="false">
      <c r="A4302" s="0" t="n">
        <v>27</v>
      </c>
      <c r="B4302" s="0" t="n">
        <v>10700</v>
      </c>
      <c r="C4302" s="0" t="n">
        <v>18.564</v>
      </c>
      <c r="D4302" s="0" t="n">
        <v>8.0947</v>
      </c>
      <c r="E4302" s="0" t="n">
        <f aca="false">IFERROR((C4302-D4302)/C4302/'Project Inputs and Calcs'!$E$11,0)</f>
        <v>0.0187985707103354</v>
      </c>
    </row>
    <row r="4303" customFormat="false" ht="15" hidden="false" customHeight="false" outlineLevel="0" collapsed="false">
      <c r="A4303" s="0" t="n">
        <v>27</v>
      </c>
      <c r="B4303" s="0" t="n">
        <v>10800</v>
      </c>
      <c r="C4303" s="0" t="n">
        <v>18.833</v>
      </c>
      <c r="D4303" s="0" t="n">
        <v>8.2775</v>
      </c>
      <c r="E4303" s="0" t="n">
        <f aca="false">IFERROR((C4303-D4303)/C4303/'Project Inputs and Calcs'!$E$11,0)</f>
        <v>0.0186826315510009</v>
      </c>
    </row>
    <row r="4304" customFormat="false" ht="15" hidden="false" customHeight="false" outlineLevel="0" collapsed="false">
      <c r="A4304" s="0" t="n">
        <v>27</v>
      </c>
      <c r="B4304" s="0" t="n">
        <v>10900</v>
      </c>
      <c r="C4304" s="0" t="n">
        <v>19.1</v>
      </c>
      <c r="D4304" s="0" t="n">
        <v>8.4625</v>
      </c>
      <c r="E4304" s="0" t="n">
        <f aca="false">IFERROR((C4304-D4304)/C4304/'Project Inputs and Calcs'!$E$11,0)</f>
        <v>0.018564572425829</v>
      </c>
    </row>
    <row r="4305" customFormat="false" ht="15" hidden="false" customHeight="false" outlineLevel="0" collapsed="false">
      <c r="A4305" s="0" t="n">
        <v>27</v>
      </c>
      <c r="B4305" s="0" t="n">
        <v>11000</v>
      </c>
      <c r="C4305" s="0" t="n">
        <v>19.366</v>
      </c>
      <c r="D4305" s="0" t="n">
        <v>8.6495</v>
      </c>
      <c r="E4305" s="0" t="n">
        <f aca="false">IFERROR((C4305-D4305)/C4305/'Project Inputs and Calcs'!$E$11,0)</f>
        <v>0.0184455575062825</v>
      </c>
    </row>
    <row r="4306" customFormat="false" ht="15" hidden="false" customHeight="false" outlineLevel="0" collapsed="false">
      <c r="A4306" s="0" t="n">
        <v>27</v>
      </c>
      <c r="B4306" s="0" t="n">
        <v>11100</v>
      </c>
      <c r="C4306" s="0" t="n">
        <v>19.631</v>
      </c>
      <c r="D4306" s="0" t="n">
        <v>8.8384</v>
      </c>
      <c r="E4306" s="0" t="n">
        <f aca="false">IFERROR((C4306-D4306)/C4306/'Project Inputs and Calcs'!$E$11,0)</f>
        <v>0.0183257772570594</v>
      </c>
    </row>
    <row r="4307" customFormat="false" ht="15" hidden="false" customHeight="false" outlineLevel="0" collapsed="false">
      <c r="A4307" s="0" t="n">
        <v>27</v>
      </c>
      <c r="B4307" s="0" t="n">
        <v>11200</v>
      </c>
      <c r="C4307" s="0" t="n">
        <v>19.895</v>
      </c>
      <c r="D4307" s="0" t="n">
        <v>9.0296</v>
      </c>
      <c r="E4307" s="0" t="n">
        <f aca="false">IFERROR((C4307-D4307)/C4307/'Project Inputs and Calcs'!$E$11,0)</f>
        <v>0.0182045740135712</v>
      </c>
    </row>
    <row r="4308" customFormat="false" ht="15" hidden="false" customHeight="false" outlineLevel="0" collapsed="false">
      <c r="A4308" s="0" t="n">
        <v>27</v>
      </c>
      <c r="B4308" s="0" t="n">
        <v>11300</v>
      </c>
      <c r="C4308" s="0" t="n">
        <v>20.157</v>
      </c>
      <c r="D4308" s="0" t="n">
        <v>9.2226</v>
      </c>
      <c r="E4308" s="0" t="n">
        <f aca="false">IFERROR((C4308-D4308)/C4308/'Project Inputs and Calcs'!$E$11,0)</f>
        <v>0.0180820558614873</v>
      </c>
    </row>
    <row r="4309" customFormat="false" ht="15" hidden="false" customHeight="false" outlineLevel="0" collapsed="false">
      <c r="A4309" s="0" t="n">
        <v>27</v>
      </c>
      <c r="B4309" s="0" t="n">
        <v>11400</v>
      </c>
      <c r="C4309" s="0" t="n">
        <v>20.418</v>
      </c>
      <c r="D4309" s="0" t="n">
        <v>9.4178</v>
      </c>
      <c r="E4309" s="0" t="n">
        <f aca="false">IFERROR((C4309-D4309)/C4309/'Project Inputs and Calcs'!$E$11,0)</f>
        <v>0.0179583374146994</v>
      </c>
    </row>
    <row r="4310" customFormat="false" ht="15" hidden="false" customHeight="false" outlineLevel="0" collapsed="false">
      <c r="A4310" s="0" t="n">
        <v>27</v>
      </c>
      <c r="B4310" s="0" t="n">
        <v>11500</v>
      </c>
      <c r="C4310" s="0" t="n">
        <v>20.678</v>
      </c>
      <c r="D4310" s="0" t="n">
        <v>9.615</v>
      </c>
      <c r="E4310" s="0" t="n">
        <f aca="false">IFERROR((C4310-D4310)/C4310/'Project Inputs and Calcs'!$E$11,0)</f>
        <v>0.0178337685785215</v>
      </c>
    </row>
    <row r="4311" customFormat="false" ht="15" hidden="false" customHeight="false" outlineLevel="0" collapsed="false">
      <c r="A4311" s="0" t="n">
        <v>27</v>
      </c>
      <c r="B4311" s="0" t="n">
        <v>11600</v>
      </c>
      <c r="C4311" s="0" t="n">
        <v>20.935</v>
      </c>
      <c r="D4311" s="0" t="n">
        <v>9.8144</v>
      </c>
      <c r="E4311" s="0" t="n">
        <f aca="false">IFERROR((C4311-D4311)/C4311/'Project Inputs and Calcs'!$E$11,0)</f>
        <v>0.0177065520261126</v>
      </c>
    </row>
    <row r="4312" customFormat="false" ht="15" hidden="false" customHeight="false" outlineLevel="0" collapsed="false">
      <c r="A4312" s="0" t="n">
        <v>27</v>
      </c>
      <c r="B4312" s="0" t="n">
        <v>11700</v>
      </c>
      <c r="C4312" s="0" t="n">
        <v>21.191</v>
      </c>
      <c r="D4312" s="0" t="n">
        <v>10.016</v>
      </c>
      <c r="E4312" s="0" t="n">
        <f aca="false">IFERROR((C4312-D4312)/C4312/'Project Inputs and Calcs'!$E$11,0)</f>
        <v>0.0175782171676655</v>
      </c>
    </row>
    <row r="4313" customFormat="false" ht="15" hidden="false" customHeight="false" outlineLevel="0" collapsed="false">
      <c r="A4313" s="0" t="n">
        <v>27</v>
      </c>
      <c r="B4313" s="0" t="n">
        <v>11800</v>
      </c>
      <c r="C4313" s="0" t="n">
        <v>21.445</v>
      </c>
      <c r="D4313" s="0" t="n">
        <v>10.219</v>
      </c>
      <c r="E4313" s="0" t="n">
        <f aca="false">IFERROR((C4313-D4313)/C4313/'Project Inputs and Calcs'!$E$11,0)</f>
        <v>0.0174492888785265</v>
      </c>
    </row>
    <row r="4314" customFormat="false" ht="15" hidden="false" customHeight="false" outlineLevel="0" collapsed="false">
      <c r="A4314" s="0" t="n">
        <v>27</v>
      </c>
      <c r="B4314" s="0" t="n">
        <v>11900</v>
      </c>
      <c r="C4314" s="0" t="n">
        <v>21.697</v>
      </c>
      <c r="D4314" s="0" t="n">
        <v>10.425</v>
      </c>
      <c r="E4314" s="0" t="n">
        <f aca="false">IFERROR((C4314-D4314)/C4314/'Project Inputs and Calcs'!$E$11,0)</f>
        <v>0.017317294249589</v>
      </c>
    </row>
    <row r="4315" customFormat="false" ht="15" hidden="false" customHeight="false" outlineLevel="0" collapsed="false">
      <c r="A4315" s="0" t="n">
        <v>27</v>
      </c>
      <c r="B4315" s="0" t="n">
        <v>12000</v>
      </c>
      <c r="C4315" s="0" t="n">
        <v>21.946</v>
      </c>
      <c r="D4315" s="0" t="n">
        <v>10.632</v>
      </c>
      <c r="E4315" s="0" t="n">
        <f aca="false">IFERROR((C4315-D4315)/C4315/'Project Inputs and Calcs'!$E$11,0)</f>
        <v>0.0171846046356208</v>
      </c>
    </row>
    <row r="4316" customFormat="false" ht="15" hidden="false" customHeight="false" outlineLevel="0" collapsed="false">
      <c r="A4316" s="0" t="n">
        <v>27</v>
      </c>
      <c r="B4316" s="0" t="n">
        <v>12100</v>
      </c>
      <c r="C4316" s="0" t="n">
        <v>22.193</v>
      </c>
      <c r="D4316" s="0" t="n">
        <v>10.842</v>
      </c>
      <c r="E4316" s="0" t="n">
        <f aca="false">IFERROR((C4316-D4316)/C4316/'Project Inputs and Calcs'!$E$11,0)</f>
        <v>0.0170489193289175</v>
      </c>
    </row>
    <row r="4317" customFormat="false" ht="15" hidden="false" customHeight="false" outlineLevel="0" collapsed="false">
      <c r="A4317" s="0" t="n">
        <v>27</v>
      </c>
      <c r="B4317" s="0" t="n">
        <v>12200</v>
      </c>
      <c r="C4317" s="0" t="n">
        <v>22.438</v>
      </c>
      <c r="D4317" s="0" t="n">
        <v>11.054</v>
      </c>
      <c r="E4317" s="0" t="n">
        <f aca="false">IFERROR((C4317-D4317)/C4317/'Project Inputs and Calcs'!$E$11,0)</f>
        <v>0.0169117865525745</v>
      </c>
    </row>
    <row r="4318" customFormat="false" ht="15" hidden="false" customHeight="false" outlineLevel="0" collapsed="false">
      <c r="A4318" s="0" t="n">
        <v>27</v>
      </c>
      <c r="B4318" s="0" t="n">
        <v>12300</v>
      </c>
      <c r="C4318" s="0" t="n">
        <v>22.68</v>
      </c>
      <c r="D4318" s="0" t="n">
        <v>11.268</v>
      </c>
      <c r="E4318" s="0" t="n">
        <f aca="false">IFERROR((C4318-D4318)/C4318/'Project Inputs and Calcs'!$E$11,0)</f>
        <v>0.0167724867724868</v>
      </c>
    </row>
    <row r="4319" customFormat="false" ht="15" hidden="false" customHeight="false" outlineLevel="0" collapsed="false">
      <c r="A4319" s="0" t="n">
        <v>27</v>
      </c>
      <c r="B4319" s="0" t="n">
        <v>12400</v>
      </c>
      <c r="C4319" s="0" t="n">
        <v>22.92</v>
      </c>
      <c r="D4319" s="0" t="n">
        <v>11.484</v>
      </c>
      <c r="E4319" s="0" t="n">
        <f aca="false">IFERROR((C4319-D4319)/C4319/'Project Inputs and Calcs'!$E$11,0)</f>
        <v>0.0166317626527051</v>
      </c>
    </row>
    <row r="4320" customFormat="false" ht="15" hidden="false" customHeight="false" outlineLevel="0" collapsed="false">
      <c r="A4320" s="0" t="n">
        <v>27</v>
      </c>
      <c r="B4320" s="0" t="n">
        <v>12500</v>
      </c>
      <c r="C4320" s="0" t="n">
        <v>23.156</v>
      </c>
      <c r="D4320" s="0" t="n">
        <v>11.703</v>
      </c>
      <c r="E4320" s="0" t="n">
        <f aca="false">IFERROR((C4320-D4320)/C4320/'Project Inputs and Calcs'!$E$11,0)</f>
        <v>0.0164867277019635</v>
      </c>
    </row>
    <row r="4321" customFormat="false" ht="15" hidden="false" customHeight="false" outlineLevel="0" collapsed="false">
      <c r="A4321" s="0" t="n">
        <v>27</v>
      </c>
      <c r="B4321" s="0" t="n">
        <v>12600</v>
      </c>
      <c r="C4321" s="0" t="n">
        <v>23.39</v>
      </c>
      <c r="D4321" s="0" t="n">
        <v>11.923</v>
      </c>
      <c r="E4321" s="0" t="n">
        <f aca="false">IFERROR((C4321-D4321)/C4321/'Project Inputs and Calcs'!$E$11,0)</f>
        <v>0.0163417414849651</v>
      </c>
    </row>
    <row r="4322" customFormat="false" ht="15" hidden="false" customHeight="false" outlineLevel="0" collapsed="false">
      <c r="A4322" s="0" t="n">
        <v>27</v>
      </c>
      <c r="B4322" s="0" t="n">
        <v>12700</v>
      </c>
      <c r="C4322" s="0" t="n">
        <v>23.62</v>
      </c>
      <c r="D4322" s="0" t="n">
        <v>12.146</v>
      </c>
      <c r="E4322" s="0" t="n">
        <f aca="false">IFERROR((C4322-D4322)/C4322/'Project Inputs and Calcs'!$E$11,0)</f>
        <v>0.0161924922382162</v>
      </c>
    </row>
    <row r="4323" customFormat="false" ht="15" hidden="false" customHeight="false" outlineLevel="0" collapsed="false">
      <c r="A4323" s="0" t="n">
        <v>27</v>
      </c>
      <c r="B4323" s="0" t="n">
        <v>12800</v>
      </c>
      <c r="C4323" s="0" t="n">
        <v>23.846</v>
      </c>
      <c r="D4323" s="0" t="n">
        <v>12.371</v>
      </c>
      <c r="E4323" s="0" t="n">
        <f aca="false">IFERROR((C4323-D4323)/C4323/'Project Inputs and Calcs'!$E$11,0)</f>
        <v>0.016040426067265</v>
      </c>
    </row>
    <row r="4324" customFormat="false" ht="15" hidden="false" customHeight="false" outlineLevel="0" collapsed="false">
      <c r="A4324" s="0" t="n">
        <v>27</v>
      </c>
      <c r="B4324" s="0" t="n">
        <v>12900</v>
      </c>
      <c r="C4324" s="0" t="n">
        <v>24.069</v>
      </c>
      <c r="D4324" s="0" t="n">
        <v>12.598</v>
      </c>
      <c r="E4324" s="0" t="n">
        <f aca="false">IFERROR((C4324-D4324)/C4324/'Project Inputs and Calcs'!$E$11,0)</f>
        <v>0.0158862714141288</v>
      </c>
    </row>
    <row r="4325" customFormat="false" ht="15" hidden="false" customHeight="false" outlineLevel="0" collapsed="false">
      <c r="A4325" s="0" t="n">
        <v>27</v>
      </c>
      <c r="B4325" s="0" t="n">
        <v>13000</v>
      </c>
      <c r="C4325" s="0" t="n">
        <v>24.288</v>
      </c>
      <c r="D4325" s="0" t="n">
        <v>12.828</v>
      </c>
      <c r="E4325" s="0" t="n">
        <f aca="false">IFERROR((C4325-D4325)/C4325/'Project Inputs and Calcs'!$E$11,0)</f>
        <v>0.0157279314888011</v>
      </c>
    </row>
    <row r="4326" customFormat="false" ht="15" hidden="false" customHeight="false" outlineLevel="0" collapsed="false">
      <c r="A4326" s="0" t="n">
        <v>27</v>
      </c>
      <c r="B4326" s="0" t="n">
        <v>13100</v>
      </c>
      <c r="C4326" s="0" t="n">
        <v>24.504</v>
      </c>
      <c r="D4326" s="0" t="n">
        <v>13.059</v>
      </c>
      <c r="E4326" s="0" t="n">
        <f aca="false">IFERROR((C4326-D4326)/C4326/'Project Inputs and Calcs'!$E$11,0)</f>
        <v>0.0155688867123735</v>
      </c>
    </row>
    <row r="4327" customFormat="false" ht="15" hidden="false" customHeight="false" outlineLevel="0" collapsed="false">
      <c r="A4327" s="0" t="n">
        <v>27</v>
      </c>
      <c r="B4327" s="0" t="n">
        <v>13200</v>
      </c>
      <c r="C4327" s="0" t="n">
        <v>24.714</v>
      </c>
      <c r="D4327" s="0" t="n">
        <v>13.294</v>
      </c>
      <c r="E4327" s="0" t="n">
        <f aca="false">IFERROR((C4327-D4327)/C4327/'Project Inputs and Calcs'!$E$11,0)</f>
        <v>0.0154028755631086</v>
      </c>
    </row>
    <row r="4328" customFormat="false" ht="15" hidden="false" customHeight="false" outlineLevel="0" collapsed="false">
      <c r="A4328" s="0" t="n">
        <v>27</v>
      </c>
      <c r="B4328" s="0" t="n">
        <v>13300</v>
      </c>
      <c r="C4328" s="0" t="n">
        <v>24.922</v>
      </c>
      <c r="D4328" s="0" t="n">
        <v>13.53</v>
      </c>
      <c r="E4328" s="0" t="n">
        <f aca="false">IFERROR((C4328-D4328)/C4328/'Project Inputs and Calcs'!$E$11,0)</f>
        <v>0.0152368723751438</v>
      </c>
    </row>
    <row r="4329" customFormat="false" ht="15" hidden="false" customHeight="false" outlineLevel="0" collapsed="false">
      <c r="A4329" s="0" t="n">
        <v>27</v>
      </c>
      <c r="B4329" s="0" t="n">
        <v>13400</v>
      </c>
      <c r="C4329" s="0" t="n">
        <v>25.121</v>
      </c>
      <c r="D4329" s="0" t="n">
        <v>13.769</v>
      </c>
      <c r="E4329" s="0" t="n">
        <f aca="false">IFERROR((C4329-D4329)/C4329/'Project Inputs and Calcs'!$E$11,0)</f>
        <v>0.0150630946220294</v>
      </c>
    </row>
    <row r="4330" customFormat="false" ht="15" hidden="false" customHeight="false" outlineLevel="0" collapsed="false">
      <c r="A4330" s="0" t="n">
        <v>27</v>
      </c>
      <c r="B4330" s="0" t="n">
        <v>13500</v>
      </c>
      <c r="C4330" s="0" t="n">
        <v>25.318</v>
      </c>
      <c r="D4330" s="0" t="n">
        <v>14.011</v>
      </c>
      <c r="E4330" s="0" t="n">
        <f aca="false">IFERROR((C4330-D4330)/C4330/'Project Inputs and Calcs'!$E$11,0)</f>
        <v>0.0148866419148432</v>
      </c>
    </row>
    <row r="4331" customFormat="false" ht="15" hidden="false" customHeight="false" outlineLevel="0" collapsed="false">
      <c r="A4331" s="0" t="n">
        <v>27</v>
      </c>
      <c r="B4331" s="0" t="n">
        <v>13600</v>
      </c>
      <c r="C4331" s="0" t="n">
        <v>25.509</v>
      </c>
      <c r="D4331" s="0" t="n">
        <v>14.255</v>
      </c>
      <c r="E4331" s="0" t="n">
        <f aca="false">IFERROR((C4331-D4331)/C4331/'Project Inputs and Calcs'!$E$11,0)</f>
        <v>0.0147059207861278</v>
      </c>
    </row>
    <row r="4332" customFormat="false" ht="15" hidden="false" customHeight="false" outlineLevel="0" collapsed="false">
      <c r="A4332" s="0" t="n">
        <v>27</v>
      </c>
      <c r="B4332" s="0" t="n">
        <v>13700</v>
      </c>
      <c r="C4332" s="0" t="n">
        <v>25.693</v>
      </c>
      <c r="D4332" s="0" t="n">
        <v>14.502</v>
      </c>
      <c r="E4332" s="0" t="n">
        <f aca="false">IFERROR((C4332-D4332)/C4332/'Project Inputs and Calcs'!$E$11,0)</f>
        <v>0.0145188702500032</v>
      </c>
    </row>
    <row r="4333" customFormat="false" ht="15" hidden="false" customHeight="false" outlineLevel="0" collapsed="false">
      <c r="A4333" s="0" t="n">
        <v>27</v>
      </c>
      <c r="B4333" s="0" t="n">
        <v>13800</v>
      </c>
      <c r="C4333" s="0" t="n">
        <v>25.875</v>
      </c>
      <c r="D4333" s="0" t="n">
        <v>14.75</v>
      </c>
      <c r="E4333" s="0" t="n">
        <f aca="false">IFERROR((C4333-D4333)/C4333/'Project Inputs and Calcs'!$E$11,0)</f>
        <v>0.0143317230273752</v>
      </c>
    </row>
    <row r="4334" customFormat="false" ht="15" hidden="false" customHeight="false" outlineLevel="0" collapsed="false">
      <c r="A4334" s="0" t="n">
        <v>27</v>
      </c>
      <c r="B4334" s="0" t="n">
        <v>13900</v>
      </c>
      <c r="C4334" s="0" t="n">
        <v>26.045</v>
      </c>
      <c r="D4334" s="0" t="n">
        <v>15.003</v>
      </c>
      <c r="E4334" s="0" t="n">
        <f aca="false">IFERROR((C4334-D4334)/C4334/'Project Inputs and Calcs'!$E$11,0)</f>
        <v>0.0141319511102579</v>
      </c>
    </row>
    <row r="4335" customFormat="false" ht="15" hidden="false" customHeight="false" outlineLevel="0" collapsed="false">
      <c r="A4335" s="0" t="n">
        <v>27</v>
      </c>
      <c r="B4335" s="0" t="n">
        <v>14000</v>
      </c>
      <c r="C4335" s="0" t="n">
        <v>26.213</v>
      </c>
      <c r="D4335" s="0" t="n">
        <v>15.256</v>
      </c>
      <c r="E4335" s="0" t="n">
        <f aca="false">IFERROR((C4335-D4335)/C4335/'Project Inputs and Calcs'!$E$11,0)</f>
        <v>0.0139332900977886</v>
      </c>
    </row>
    <row r="4336" customFormat="false" ht="15" hidden="false" customHeight="false" outlineLevel="0" collapsed="false">
      <c r="A4336" s="0" t="n">
        <v>27</v>
      </c>
      <c r="B4336" s="0" t="n">
        <v>14100</v>
      </c>
      <c r="C4336" s="0" t="n">
        <v>26.371</v>
      </c>
      <c r="D4336" s="0" t="n">
        <v>15.514</v>
      </c>
      <c r="E4336" s="0" t="n">
        <f aca="false">IFERROR((C4336-D4336)/C4336/'Project Inputs and Calcs'!$E$11,0)</f>
        <v>0.0137234082894088</v>
      </c>
    </row>
    <row r="4337" customFormat="false" ht="15" hidden="false" customHeight="false" outlineLevel="0" collapsed="false">
      <c r="A4337" s="0" t="n">
        <v>27</v>
      </c>
      <c r="B4337" s="0" t="n">
        <v>14200</v>
      </c>
      <c r="C4337" s="0" t="n">
        <v>26.522</v>
      </c>
      <c r="D4337" s="0" t="n">
        <v>15.775</v>
      </c>
      <c r="E4337" s="0" t="n">
        <f aca="false">IFERROR((C4337-D4337)/C4337/'Project Inputs and Calcs'!$E$11,0)</f>
        <v>0.0135070256139557</v>
      </c>
    </row>
    <row r="4338" customFormat="false" ht="15" hidden="false" customHeight="false" outlineLevel="0" collapsed="false">
      <c r="A4338" s="0" t="n">
        <v>27</v>
      </c>
      <c r="B4338" s="0" t="n">
        <v>14300</v>
      </c>
      <c r="C4338" s="0" t="n">
        <v>26.669</v>
      </c>
      <c r="D4338" s="0" t="n">
        <v>16.037</v>
      </c>
      <c r="E4338" s="0" t="n">
        <f aca="false">IFERROR((C4338-D4338)/C4338/'Project Inputs and Calcs'!$E$11,0)</f>
        <v>0.0132888372267427</v>
      </c>
    </row>
    <row r="4339" customFormat="false" ht="15" hidden="false" customHeight="false" outlineLevel="0" collapsed="false">
      <c r="A4339" s="0" t="n">
        <v>27</v>
      </c>
      <c r="B4339" s="0" t="n">
        <v>14400</v>
      </c>
      <c r="C4339" s="0" t="n">
        <v>26.803</v>
      </c>
      <c r="D4339" s="0" t="n">
        <v>16.304</v>
      </c>
      <c r="E4339" s="0" t="n">
        <f aca="false">IFERROR((C4339-D4339)/C4339/'Project Inputs and Calcs'!$E$11,0)</f>
        <v>0.0130569961074009</v>
      </c>
    </row>
    <row r="4340" customFormat="false" ht="15" hidden="false" customHeight="false" outlineLevel="0" collapsed="false">
      <c r="A4340" s="0" t="n">
        <v>27</v>
      </c>
      <c r="B4340" s="0" t="n">
        <v>14500</v>
      </c>
      <c r="C4340" s="0" t="n">
        <v>26.934</v>
      </c>
      <c r="D4340" s="0" t="n">
        <v>16.571</v>
      </c>
      <c r="E4340" s="0" t="n">
        <f aca="false">IFERROR((C4340-D4340)/C4340/'Project Inputs and Calcs'!$E$11,0)</f>
        <v>0.012825177594614</v>
      </c>
    </row>
    <row r="4341" customFormat="false" ht="15" hidden="false" customHeight="false" outlineLevel="0" collapsed="false">
      <c r="A4341" s="0" t="n">
        <v>27</v>
      </c>
      <c r="B4341" s="0" t="n">
        <v>14600</v>
      </c>
      <c r="C4341" s="0" t="n">
        <v>27.053</v>
      </c>
      <c r="D4341" s="0" t="n">
        <v>16.843</v>
      </c>
      <c r="E4341" s="0" t="n">
        <f aca="false">IFERROR((C4341-D4341)/C4341/'Project Inputs and Calcs'!$E$11,0)</f>
        <v>0.0125802437191193</v>
      </c>
    </row>
    <row r="4342" customFormat="false" ht="15" hidden="false" customHeight="false" outlineLevel="0" collapsed="false">
      <c r="A4342" s="0" t="n">
        <v>27</v>
      </c>
      <c r="B4342" s="0" t="n">
        <v>14700</v>
      </c>
      <c r="C4342" s="0" t="n">
        <v>27.164</v>
      </c>
      <c r="D4342" s="0" t="n">
        <v>17.117</v>
      </c>
      <c r="E4342" s="0" t="n">
        <f aca="false">IFERROR((C4342-D4342)/C4342/'Project Inputs and Calcs'!$E$11,0)</f>
        <v>0.0123288175526432</v>
      </c>
    </row>
    <row r="4343" customFormat="false" ht="15" hidden="false" customHeight="false" outlineLevel="0" collapsed="false">
      <c r="A4343" s="0" t="n">
        <v>27</v>
      </c>
      <c r="B4343" s="0" t="n">
        <v>14800</v>
      </c>
      <c r="C4343" s="0" t="n">
        <v>27.271</v>
      </c>
      <c r="D4343" s="0" t="n">
        <v>17.392</v>
      </c>
      <c r="E4343" s="0" t="n">
        <f aca="false">IFERROR((C4343-D4343)/C4343/'Project Inputs and Calcs'!$E$11,0)</f>
        <v>0.0120750980895457</v>
      </c>
    </row>
    <row r="4344" customFormat="false" ht="15" hidden="false" customHeight="false" outlineLevel="0" collapsed="false">
      <c r="A4344" s="0" t="n">
        <v>27</v>
      </c>
      <c r="B4344" s="0" t="n">
        <v>14900</v>
      </c>
      <c r="C4344" s="0" t="n">
        <v>27.359</v>
      </c>
      <c r="D4344" s="0" t="n">
        <v>17.674</v>
      </c>
      <c r="E4344" s="0" t="n">
        <f aca="false">IFERROR((C4344-D4344)/C4344/'Project Inputs and Calcs'!$E$11,0)</f>
        <v>0.0117998952203419</v>
      </c>
    </row>
    <row r="4345" customFormat="false" ht="15" hidden="false" customHeight="false" outlineLevel="0" collapsed="false">
      <c r="A4345" s="0" t="n">
        <v>27</v>
      </c>
      <c r="B4345" s="0" t="n">
        <v>15000</v>
      </c>
      <c r="C4345" s="0" t="n">
        <v>27.444</v>
      </c>
      <c r="D4345" s="0" t="n">
        <v>17.956</v>
      </c>
      <c r="E4345" s="0" t="n">
        <f aca="false">IFERROR((C4345-D4345)/C4345/'Project Inputs and Calcs'!$E$11,0)</f>
        <v>0.0115240732643444</v>
      </c>
    </row>
    <row r="4346" customFormat="false" ht="15" hidden="false" customHeight="false" outlineLevel="0" collapsed="false">
      <c r="A4346" s="0" t="n">
        <v>27</v>
      </c>
      <c r="B4346" s="0" t="n">
        <v>15100</v>
      </c>
      <c r="C4346" s="0" t="n">
        <v>27.515</v>
      </c>
      <c r="D4346" s="0" t="n">
        <v>18.242</v>
      </c>
      <c r="E4346" s="0" t="n">
        <f aca="false">IFERROR((C4346-D4346)/C4346/'Project Inputs and Calcs'!$E$11,0)</f>
        <v>0.0112338724332182</v>
      </c>
    </row>
    <row r="4347" customFormat="false" ht="15" hidden="false" customHeight="false" outlineLevel="0" collapsed="false">
      <c r="A4347" s="0" t="n">
        <v>27</v>
      </c>
      <c r="B4347" s="0" t="n">
        <v>15200</v>
      </c>
      <c r="C4347" s="0" t="n">
        <v>27.57</v>
      </c>
      <c r="D4347" s="0" t="n">
        <v>18.533</v>
      </c>
      <c r="E4347" s="0" t="n">
        <f aca="false">IFERROR((C4347-D4347)/C4347/'Project Inputs and Calcs'!$E$11,0)</f>
        <v>0.0109261274332003</v>
      </c>
    </row>
    <row r="4348" customFormat="false" ht="15" hidden="false" customHeight="false" outlineLevel="0" collapsed="false">
      <c r="A4348" s="0" t="n">
        <v>27</v>
      </c>
      <c r="B4348" s="0" t="n">
        <v>15300</v>
      </c>
      <c r="C4348" s="0" t="n">
        <v>27.622</v>
      </c>
      <c r="D4348" s="0" t="n">
        <v>18.824</v>
      </c>
      <c r="E4348" s="0" t="n">
        <f aca="false">IFERROR((C4348-D4348)/C4348/'Project Inputs and Calcs'!$E$11,0)</f>
        <v>0.0106171409263148</v>
      </c>
    </row>
    <row r="4349" customFormat="false" ht="15" hidden="false" customHeight="false" outlineLevel="0" collapsed="false">
      <c r="A4349" s="0" t="n">
        <v>27</v>
      </c>
      <c r="B4349" s="0" t="n">
        <v>15400</v>
      </c>
      <c r="C4349" s="0" t="n">
        <v>27.647</v>
      </c>
      <c r="D4349" s="0" t="n">
        <v>19.123</v>
      </c>
      <c r="E4349" s="0" t="n">
        <f aca="false">IFERROR((C4349-D4349)/C4349/'Project Inputs and Calcs'!$E$11,0)</f>
        <v>0.0102771849869184</v>
      </c>
    </row>
    <row r="4350" customFormat="false" ht="15" hidden="false" customHeight="false" outlineLevel="0" collapsed="false">
      <c r="A4350" s="0" t="n">
        <v>27</v>
      </c>
      <c r="B4350" s="0" t="n">
        <v>15500</v>
      </c>
      <c r="C4350" s="0" t="n">
        <v>27.664</v>
      </c>
      <c r="D4350" s="0" t="n">
        <v>19.424</v>
      </c>
      <c r="E4350" s="0" t="n">
        <f aca="false">IFERROR((C4350-D4350)/C4350/'Project Inputs and Calcs'!$E$11,0)</f>
        <v>0.00992866782340467</v>
      </c>
    </row>
    <row r="4351" customFormat="false" ht="15" hidden="false" customHeight="false" outlineLevel="0" collapsed="false">
      <c r="A4351" s="0" t="n">
        <v>27</v>
      </c>
      <c r="B4351" s="0" t="n">
        <v>15600</v>
      </c>
      <c r="C4351" s="0" t="n">
        <v>27.67</v>
      </c>
      <c r="D4351" s="0" t="n">
        <v>19.726</v>
      </c>
      <c r="E4351" s="0" t="n">
        <f aca="false">IFERROR((C4351-D4351)/C4351/'Project Inputs and Calcs'!$E$11,0)</f>
        <v>0.00956993133357427</v>
      </c>
    </row>
    <row r="4352" customFormat="false" ht="15" hidden="false" customHeight="false" outlineLevel="0" collapsed="false">
      <c r="A4352" s="0" t="n">
        <v>27</v>
      </c>
      <c r="B4352" s="0" t="n">
        <v>15700</v>
      </c>
      <c r="C4352" s="0" t="n">
        <v>27.652</v>
      </c>
      <c r="D4352" s="0" t="n">
        <v>20.036</v>
      </c>
      <c r="E4352" s="0" t="n">
        <f aca="false">IFERROR((C4352-D4352)/C4352/'Project Inputs and Calcs'!$E$11,0)</f>
        <v>0.00918077052895511</v>
      </c>
    </row>
    <row r="4353" customFormat="false" ht="15" hidden="false" customHeight="false" outlineLevel="0" collapsed="false">
      <c r="A4353" s="0" t="n">
        <v>27</v>
      </c>
      <c r="B4353" s="0" t="n">
        <v>15800</v>
      </c>
      <c r="C4353" s="0" t="n">
        <v>27.626</v>
      </c>
      <c r="D4353" s="0" t="n">
        <v>20.346</v>
      </c>
      <c r="E4353" s="0" t="n">
        <f aca="false">IFERROR((C4353-D4353)/C4353/'Project Inputs and Calcs'!$E$11,0)</f>
        <v>0.00878399575279326</v>
      </c>
    </row>
    <row r="4354" customFormat="false" ht="15" hidden="false" customHeight="false" outlineLevel="0" collapsed="false">
      <c r="A4354" s="0" t="n">
        <v>27</v>
      </c>
      <c r="B4354" s="0" t="n">
        <v>15900</v>
      </c>
      <c r="C4354" s="0" t="n">
        <v>27.589</v>
      </c>
      <c r="D4354" s="0" t="n">
        <v>20.657</v>
      </c>
      <c r="E4354" s="0" t="n">
        <f aca="false">IFERROR((C4354-D4354)/C4354/'Project Inputs and Calcs'!$E$11,0)</f>
        <v>0.00837531866565177</v>
      </c>
    </row>
    <row r="4355" customFormat="false" ht="15" hidden="false" customHeight="false" outlineLevel="0" collapsed="false">
      <c r="A4355" s="0" t="n">
        <v>27</v>
      </c>
      <c r="B4355" s="0" t="n">
        <v>16000</v>
      </c>
      <c r="C4355" s="0" t="n">
        <v>27.532</v>
      </c>
      <c r="D4355" s="0" t="n">
        <v>20.972</v>
      </c>
      <c r="E4355" s="0" t="n">
        <f aca="false">IFERROR((C4355-D4355)/C4355/'Project Inputs and Calcs'!$E$11,0)</f>
        <v>0.00794227323357063</v>
      </c>
    </row>
    <row r="4356" customFormat="false" ht="15" hidden="false" customHeight="false" outlineLevel="0" collapsed="false">
      <c r="A4356" s="0" t="n">
        <v>27</v>
      </c>
      <c r="B4356" s="0" t="n">
        <v>16100</v>
      </c>
      <c r="C4356" s="0" t="n">
        <v>27.469</v>
      </c>
      <c r="D4356" s="0" t="n">
        <v>21.286</v>
      </c>
      <c r="E4356" s="0" t="n">
        <f aca="false">IFERROR((C4356-D4356)/C4356/'Project Inputs and Calcs'!$E$11,0)</f>
        <v>0.00750300338563471</v>
      </c>
    </row>
    <row r="4357" customFormat="false" ht="15" hidden="false" customHeight="false" outlineLevel="0" collapsed="false">
      <c r="A4357" s="0" t="n">
        <v>27</v>
      </c>
      <c r="B4357" s="0" t="n">
        <v>16200</v>
      </c>
      <c r="C4357" s="0" t="n">
        <v>27.399</v>
      </c>
      <c r="D4357" s="0" t="n">
        <v>21.598</v>
      </c>
      <c r="E4357" s="0" t="n">
        <f aca="false">IFERROR((C4357-D4357)/C4357/'Project Inputs and Calcs'!$E$11,0)</f>
        <v>0.00705743518619901</v>
      </c>
    </row>
    <row r="4358" customFormat="false" ht="15" hidden="false" customHeight="false" outlineLevel="0" collapsed="false">
      <c r="A4358" s="0" t="n">
        <v>27</v>
      </c>
      <c r="B4358" s="0" t="n">
        <v>16300</v>
      </c>
      <c r="C4358" s="0" t="n">
        <v>27.317</v>
      </c>
      <c r="D4358" s="0" t="n">
        <v>21.911</v>
      </c>
      <c r="E4358" s="0" t="n">
        <f aca="false">IFERROR((C4358-D4358)/C4358/'Project Inputs and Calcs'!$E$11,0)</f>
        <v>0.00659662481238789</v>
      </c>
    </row>
    <row r="4359" customFormat="false" ht="15" hidden="false" customHeight="false" outlineLevel="0" collapsed="false">
      <c r="A4359" s="0" t="n">
        <v>27</v>
      </c>
      <c r="B4359" s="0" t="n">
        <v>16400</v>
      </c>
      <c r="C4359" s="0" t="n">
        <v>27.241</v>
      </c>
      <c r="D4359" s="0" t="n">
        <v>22.217</v>
      </c>
      <c r="E4359" s="0" t="n">
        <f aca="false">IFERROR((C4359-D4359)/C4359/'Project Inputs and Calcs'!$E$11,0)</f>
        <v>0.00614759614796324</v>
      </c>
    </row>
    <row r="4360" customFormat="false" ht="15" hidden="false" customHeight="false" outlineLevel="0" collapsed="false">
      <c r="A4360" s="0" t="n">
        <v>27</v>
      </c>
      <c r="B4360" s="0" t="n">
        <v>16500</v>
      </c>
      <c r="C4360" s="0" t="n">
        <v>27.162</v>
      </c>
      <c r="D4360" s="0" t="n">
        <v>22.52</v>
      </c>
      <c r="E4360" s="0" t="n">
        <f aca="false">IFERROR((C4360-D4360)/C4360/'Project Inputs and Calcs'!$E$11,0)</f>
        <v>0.00569668409297303</v>
      </c>
    </row>
    <row r="4361" customFormat="false" ht="15" hidden="false" customHeight="false" outlineLevel="0" collapsed="false">
      <c r="A4361" s="0" t="n">
        <v>27</v>
      </c>
      <c r="B4361" s="0" t="n">
        <v>16600</v>
      </c>
      <c r="C4361" s="0" t="n">
        <v>27.085</v>
      </c>
      <c r="D4361" s="0" t="n">
        <v>22.817</v>
      </c>
      <c r="E4361" s="0" t="n">
        <f aca="false">IFERROR((C4361-D4361)/C4361/'Project Inputs and Calcs'!$E$11,0)</f>
        <v>0.00525259984000985</v>
      </c>
    </row>
    <row r="4362" customFormat="false" ht="15" hidden="false" customHeight="false" outlineLevel="0" collapsed="false">
      <c r="A4362" s="0" t="n">
        <v>27</v>
      </c>
      <c r="B4362" s="0" t="n">
        <v>16700</v>
      </c>
      <c r="C4362" s="0" t="n">
        <v>27.012</v>
      </c>
      <c r="D4362" s="0" t="n">
        <v>23.108</v>
      </c>
      <c r="E4362" s="0" t="n">
        <f aca="false">IFERROR((C4362-D4362)/C4362/'Project Inputs and Calcs'!$E$11,0)</f>
        <v>0.00481761192556395</v>
      </c>
    </row>
    <row r="4363" customFormat="false" ht="15" hidden="false" customHeight="false" outlineLevel="0" collapsed="false">
      <c r="A4363" s="0" t="n">
        <v>27</v>
      </c>
      <c r="B4363" s="0" t="n">
        <v>16800</v>
      </c>
      <c r="C4363" s="0" t="n">
        <v>26.94</v>
      </c>
      <c r="D4363" s="0" t="n">
        <v>23.393</v>
      </c>
      <c r="E4363" s="0" t="n">
        <f aca="false">IFERROR((C4363-D4363)/C4363/'Project Inputs and Calcs'!$E$11,0)</f>
        <v>0.00438876515713932</v>
      </c>
    </row>
    <row r="4364" customFormat="false" ht="15" hidden="false" customHeight="false" outlineLevel="0" collapsed="false">
      <c r="A4364" s="0" t="n">
        <v>27</v>
      </c>
      <c r="B4364" s="0" t="n">
        <v>16900</v>
      </c>
      <c r="C4364" s="0" t="n">
        <v>26.869</v>
      </c>
      <c r="D4364" s="0" t="n">
        <v>23.671</v>
      </c>
      <c r="E4364" s="0" t="n">
        <f aca="false">IFERROR((C4364-D4364)/C4364/'Project Inputs and Calcs'!$E$11,0)</f>
        <v>0.00396739737243664</v>
      </c>
    </row>
    <row r="4365" customFormat="false" ht="15" hidden="false" customHeight="false" outlineLevel="0" collapsed="false">
      <c r="A4365" s="0" t="n">
        <v>27</v>
      </c>
      <c r="B4365" s="0" t="n">
        <v>17000</v>
      </c>
      <c r="C4365" s="0" t="n">
        <v>26.8</v>
      </c>
      <c r="D4365" s="0" t="n">
        <v>23.944</v>
      </c>
      <c r="E4365" s="0" t="n">
        <f aca="false">IFERROR((C4365-D4365)/C4365/'Project Inputs and Calcs'!$E$11,0)</f>
        <v>0.00355223880597015</v>
      </c>
    </row>
    <row r="4366" customFormat="false" ht="15" hidden="false" customHeight="false" outlineLevel="0" collapsed="false">
      <c r="A4366" s="0" t="n">
        <v>27</v>
      </c>
      <c r="B4366" s="0" t="n">
        <v>17100</v>
      </c>
      <c r="C4366" s="0" t="n">
        <v>26.731</v>
      </c>
      <c r="D4366" s="0" t="n">
        <v>24.211</v>
      </c>
      <c r="E4366" s="0" t="n">
        <f aca="false">IFERROR((C4366-D4366)/C4366/'Project Inputs and Calcs'!$E$11,0)</f>
        <v>0.00314241891436909</v>
      </c>
    </row>
    <row r="4367" customFormat="false" ht="15" hidden="false" customHeight="false" outlineLevel="0" collapsed="false">
      <c r="A4367" s="0" t="n">
        <v>27</v>
      </c>
      <c r="B4367" s="0" t="n">
        <v>17200</v>
      </c>
      <c r="C4367" s="0" t="n">
        <v>26.661</v>
      </c>
      <c r="D4367" s="0" t="n">
        <v>24.471</v>
      </c>
      <c r="E4367" s="0" t="n">
        <f aca="false">IFERROR((C4367-D4367)/C4367/'Project Inputs and Calcs'!$E$11,0)</f>
        <v>0.00273808184239151</v>
      </c>
    </row>
    <row r="4368" customFormat="false" ht="15" hidden="false" customHeight="false" outlineLevel="0" collapsed="false">
      <c r="A4368" s="0" t="n">
        <v>27</v>
      </c>
      <c r="B4368" s="0" t="n">
        <v>17300</v>
      </c>
      <c r="C4368" s="0" t="n">
        <v>26.591</v>
      </c>
      <c r="D4368" s="0" t="n">
        <v>24.724</v>
      </c>
      <c r="E4368" s="0" t="n">
        <f aca="false">IFERROR((C4368-D4368)/C4368/'Project Inputs and Calcs'!$E$11,0)</f>
        <v>0.00234039085906259</v>
      </c>
    </row>
    <row r="4369" customFormat="false" ht="15" hidden="false" customHeight="false" outlineLevel="0" collapsed="false">
      <c r="A4369" s="0" t="n">
        <v>27</v>
      </c>
      <c r="B4369" s="0" t="n">
        <v>17400</v>
      </c>
      <c r="C4369" s="0" t="n">
        <v>26.521</v>
      </c>
      <c r="D4369" s="0" t="n">
        <v>24.972</v>
      </c>
      <c r="E4369" s="0" t="n">
        <f aca="false">IFERROR((C4369-D4369)/C4369/'Project Inputs and Calcs'!$E$11,0)</f>
        <v>0.00194688485853977</v>
      </c>
    </row>
    <row r="4370" customFormat="false" ht="15" hidden="false" customHeight="false" outlineLevel="0" collapsed="false">
      <c r="A4370" s="0" t="n">
        <v>27</v>
      </c>
      <c r="B4370" s="0" t="n">
        <v>17500</v>
      </c>
      <c r="C4370" s="0" t="n">
        <v>26.45</v>
      </c>
      <c r="D4370" s="0" t="n">
        <v>25.211</v>
      </c>
      <c r="E4370" s="0" t="n">
        <f aca="false">IFERROR((C4370-D4370)/C4370/'Project Inputs and Calcs'!$E$11,0)</f>
        <v>0.00156143667296786</v>
      </c>
    </row>
    <row r="4371" customFormat="false" ht="15" hidden="false" customHeight="false" outlineLevel="0" collapsed="false">
      <c r="A4371" s="0" t="n">
        <v>27</v>
      </c>
      <c r="B4371" s="0" t="n">
        <v>17600</v>
      </c>
      <c r="C4371" s="0" t="n">
        <v>26.377</v>
      </c>
      <c r="D4371" s="0" t="n">
        <v>25.442</v>
      </c>
      <c r="E4371" s="0" t="n">
        <f aca="false">IFERROR((C4371-D4371)/C4371/'Project Inputs and Calcs'!$E$11,0)</f>
        <v>0.00118158496670079</v>
      </c>
    </row>
    <row r="4372" customFormat="false" ht="15" hidden="false" customHeight="false" outlineLevel="0" collapsed="false">
      <c r="A4372" s="0" t="n">
        <v>27</v>
      </c>
      <c r="B4372" s="0" t="n">
        <v>17700</v>
      </c>
      <c r="C4372" s="0" t="n">
        <v>26.304</v>
      </c>
      <c r="D4372" s="0" t="n">
        <v>25.666</v>
      </c>
      <c r="E4372" s="0" t="n">
        <f aca="false">IFERROR((C4372-D4372)/C4372/'Project Inputs and Calcs'!$E$11,0)</f>
        <v>0.000808495539334953</v>
      </c>
    </row>
    <row r="4373" customFormat="false" ht="15" hidden="false" customHeight="false" outlineLevel="0" collapsed="false">
      <c r="A4373" s="0" t="n">
        <v>27</v>
      </c>
      <c r="B4373" s="0" t="n">
        <v>17800</v>
      </c>
      <c r="C4373" s="0" t="n">
        <v>26.229</v>
      </c>
      <c r="D4373" s="0" t="n">
        <v>25.883</v>
      </c>
      <c r="E4373" s="0" t="n">
        <f aca="false">IFERROR((C4373-D4373)/C4373/'Project Inputs and Calcs'!$E$11,0)</f>
        <v>0.000439716852847357</v>
      </c>
    </row>
    <row r="4374" customFormat="false" ht="15" hidden="false" customHeight="false" outlineLevel="0" collapsed="false">
      <c r="A4374" s="0" t="n">
        <v>27</v>
      </c>
      <c r="B4374" s="0" t="n">
        <v>17900</v>
      </c>
      <c r="C4374" s="0" t="n">
        <v>26.154</v>
      </c>
      <c r="D4374" s="0" t="n">
        <v>26.086</v>
      </c>
      <c r="E4374" s="0" t="n">
        <f aca="false">IFERROR((C4374-D4374)/C4374/'Project Inputs and Calcs'!$E$11,0)</f>
        <v>8.66661568657457E-005</v>
      </c>
    </row>
    <row r="4375" customFormat="false" ht="15" hidden="false" customHeight="false" outlineLevel="0" collapsed="false">
      <c r="A4375" s="0" t="n">
        <v>27</v>
      </c>
      <c r="B4375" s="0" t="n">
        <v>18000</v>
      </c>
      <c r="C4375" s="0" t="s">
        <v>155</v>
      </c>
      <c r="D4375" s="0" t="s">
        <v>155</v>
      </c>
      <c r="E4375" s="0" t="n">
        <f aca="false">IFERROR((C4375-D4375)/C4375/'Project Inputs and Calcs'!$E$11,0)</f>
        <v>0</v>
      </c>
    </row>
    <row r="4376" customFormat="false" ht="15" hidden="false" customHeight="false" outlineLevel="0" collapsed="false">
      <c r="A4376" s="0" t="n">
        <v>27</v>
      </c>
      <c r="B4376" s="0" t="n">
        <v>18100</v>
      </c>
      <c r="C4376" s="0" t="s">
        <v>155</v>
      </c>
      <c r="D4376" s="0" t="s">
        <v>155</v>
      </c>
      <c r="E4376" s="0" t="n">
        <f aca="false">IFERROR((C4376-D4376)/C4376/'Project Inputs and Calcs'!$E$11,0)</f>
        <v>0</v>
      </c>
    </row>
    <row r="4377" customFormat="false" ht="15" hidden="false" customHeight="false" outlineLevel="0" collapsed="false">
      <c r="A4377" s="0" t="n">
        <v>27</v>
      </c>
      <c r="B4377" s="0" t="n">
        <v>18200</v>
      </c>
      <c r="C4377" s="0" t="s">
        <v>155</v>
      </c>
      <c r="D4377" s="0" t="s">
        <v>155</v>
      </c>
      <c r="E4377" s="0" t="n">
        <f aca="false">IFERROR((C4377-D4377)/C4377/'Project Inputs and Calcs'!$E$11,0)</f>
        <v>0</v>
      </c>
    </row>
    <row r="4378" customFormat="false" ht="15" hidden="false" customHeight="false" outlineLevel="0" collapsed="false">
      <c r="A4378" s="0" t="n">
        <v>27</v>
      </c>
      <c r="B4378" s="0" t="n">
        <v>18300</v>
      </c>
      <c r="C4378" s="0" t="s">
        <v>155</v>
      </c>
      <c r="D4378" s="0" t="s">
        <v>155</v>
      </c>
      <c r="E4378" s="0" t="n">
        <f aca="false">IFERROR((C4378-D4378)/C4378/'Project Inputs and Calcs'!$E$11,0)</f>
        <v>0</v>
      </c>
    </row>
    <row r="4379" customFormat="false" ht="15" hidden="false" customHeight="false" outlineLevel="0" collapsed="false">
      <c r="A4379" s="0" t="n">
        <v>27</v>
      </c>
      <c r="B4379" s="0" t="n">
        <v>18400</v>
      </c>
      <c r="C4379" s="0" t="s">
        <v>155</v>
      </c>
      <c r="D4379" s="0" t="s">
        <v>155</v>
      </c>
      <c r="E4379" s="0" t="n">
        <f aca="false">IFERROR((C4379-D4379)/C4379/'Project Inputs and Calcs'!$E$11,0)</f>
        <v>0</v>
      </c>
    </row>
    <row r="4380" customFormat="false" ht="15" hidden="false" customHeight="false" outlineLevel="0" collapsed="false">
      <c r="A4380" s="0" t="n">
        <v>27</v>
      </c>
      <c r="B4380" s="0" t="n">
        <v>18500</v>
      </c>
      <c r="C4380" s="0" t="s">
        <v>155</v>
      </c>
      <c r="D4380" s="0" t="s">
        <v>155</v>
      </c>
      <c r="E4380" s="0" t="n">
        <f aca="false">IFERROR((C4380-D4380)/C4380/'Project Inputs and Calcs'!$E$11,0)</f>
        <v>0</v>
      </c>
    </row>
    <row r="4381" customFormat="false" ht="15" hidden="false" customHeight="false" outlineLevel="0" collapsed="false">
      <c r="A4381" s="0" t="n">
        <v>27</v>
      </c>
      <c r="B4381" s="0" t="n">
        <v>18600</v>
      </c>
      <c r="C4381" s="0" t="s">
        <v>155</v>
      </c>
      <c r="D4381" s="0" t="s">
        <v>155</v>
      </c>
      <c r="E4381" s="0" t="n">
        <f aca="false">IFERROR((C4381-D4381)/C4381/'Project Inputs and Calcs'!$E$11,0)</f>
        <v>0</v>
      </c>
    </row>
    <row r="4382" customFormat="false" ht="15" hidden="false" customHeight="false" outlineLevel="0" collapsed="false">
      <c r="A4382" s="0" t="n">
        <v>27</v>
      </c>
      <c r="B4382" s="0" t="n">
        <v>18700</v>
      </c>
      <c r="C4382" s="0" t="s">
        <v>155</v>
      </c>
      <c r="D4382" s="0" t="s">
        <v>155</v>
      </c>
      <c r="E4382" s="0" t="n">
        <f aca="false">IFERROR((C4382-D4382)/C4382/'Project Inputs and Calcs'!$E$11,0)</f>
        <v>0</v>
      </c>
    </row>
    <row r="4383" customFormat="false" ht="15" hidden="false" customHeight="false" outlineLevel="0" collapsed="false">
      <c r="A4383" s="0" t="n">
        <v>27</v>
      </c>
      <c r="B4383" s="0" t="n">
        <v>18800</v>
      </c>
      <c r="C4383" s="0" t="s">
        <v>155</v>
      </c>
      <c r="D4383" s="0" t="s">
        <v>155</v>
      </c>
      <c r="E4383" s="0" t="n">
        <f aca="false">IFERROR((C4383-D4383)/C4383/'Project Inputs and Calcs'!$E$11,0)</f>
        <v>0</v>
      </c>
    </row>
    <row r="4384" customFormat="false" ht="15" hidden="false" customHeight="false" outlineLevel="0" collapsed="false">
      <c r="A4384" s="0" t="n">
        <v>27</v>
      </c>
      <c r="B4384" s="0" t="n">
        <v>18900</v>
      </c>
      <c r="C4384" s="0" t="s">
        <v>155</v>
      </c>
      <c r="D4384" s="0" t="s">
        <v>155</v>
      </c>
      <c r="E4384" s="0" t="n">
        <f aca="false">IFERROR((C4384-D4384)/C4384/'Project Inputs and Calcs'!$E$11,0)</f>
        <v>0</v>
      </c>
    </row>
    <row r="4385" customFormat="false" ht="15" hidden="false" customHeight="false" outlineLevel="0" collapsed="false">
      <c r="A4385" s="0" t="n">
        <v>27</v>
      </c>
      <c r="B4385" s="0" t="n">
        <v>19000</v>
      </c>
      <c r="C4385" s="0" t="s">
        <v>155</v>
      </c>
      <c r="D4385" s="0" t="s">
        <v>155</v>
      </c>
      <c r="E4385" s="0" t="n">
        <f aca="false">IFERROR((C4385-D4385)/C4385/'Project Inputs and Calcs'!$E$11,0)</f>
        <v>0</v>
      </c>
    </row>
    <row r="4386" customFormat="false" ht="15" hidden="false" customHeight="false" outlineLevel="0" collapsed="false">
      <c r="A4386" s="0" t="n">
        <v>27</v>
      </c>
      <c r="B4386" s="0" t="n">
        <v>19100</v>
      </c>
      <c r="C4386" s="0" t="s">
        <v>155</v>
      </c>
      <c r="D4386" s="0" t="s">
        <v>155</v>
      </c>
      <c r="E4386" s="0" t="n">
        <f aca="false">IFERROR((C4386-D4386)/C4386/'Project Inputs and Calcs'!$E$11,0)</f>
        <v>0</v>
      </c>
    </row>
    <row r="4387" customFormat="false" ht="15" hidden="false" customHeight="false" outlineLevel="0" collapsed="false">
      <c r="A4387" s="0" t="n">
        <v>27</v>
      </c>
      <c r="B4387" s="0" t="n">
        <v>19200</v>
      </c>
      <c r="C4387" s="0" t="s">
        <v>155</v>
      </c>
      <c r="D4387" s="0" t="s">
        <v>155</v>
      </c>
      <c r="E4387" s="0" t="n">
        <f aca="false">IFERROR((C4387-D4387)/C4387/'Project Inputs and Calcs'!$E$11,0)</f>
        <v>0</v>
      </c>
    </row>
    <row r="4388" customFormat="false" ht="15" hidden="false" customHeight="false" outlineLevel="0" collapsed="false">
      <c r="A4388" s="0" t="n">
        <v>27</v>
      </c>
      <c r="B4388" s="0" t="n">
        <v>19300</v>
      </c>
      <c r="C4388" s="0" t="s">
        <v>155</v>
      </c>
      <c r="D4388" s="0" t="s">
        <v>155</v>
      </c>
      <c r="E4388" s="0" t="n">
        <f aca="false">IFERROR((C4388-D4388)/C4388/'Project Inputs and Calcs'!$E$11,0)</f>
        <v>0</v>
      </c>
    </row>
    <row r="4389" customFormat="false" ht="15" hidden="false" customHeight="false" outlineLevel="0" collapsed="false">
      <c r="A4389" s="0" t="n">
        <v>27</v>
      </c>
      <c r="B4389" s="0" t="n">
        <v>19400</v>
      </c>
      <c r="C4389" s="0" t="s">
        <v>155</v>
      </c>
      <c r="D4389" s="0" t="s">
        <v>155</v>
      </c>
      <c r="E4389" s="0" t="n">
        <f aca="false">IFERROR((C4389-D4389)/C4389/'Project Inputs and Calcs'!$E$11,0)</f>
        <v>0</v>
      </c>
    </row>
    <row r="4390" customFormat="false" ht="15" hidden="false" customHeight="false" outlineLevel="0" collapsed="false">
      <c r="A4390" s="0" t="n">
        <v>27</v>
      </c>
      <c r="B4390" s="0" t="n">
        <v>19500</v>
      </c>
      <c r="C4390" s="0" t="s">
        <v>155</v>
      </c>
      <c r="D4390" s="0" t="s">
        <v>155</v>
      </c>
      <c r="E4390" s="0" t="n">
        <f aca="false">IFERROR((C4390-D4390)/C4390/'Project Inputs and Calcs'!$E$11,0)</f>
        <v>0</v>
      </c>
    </row>
    <row r="4391" customFormat="false" ht="15" hidden="false" customHeight="false" outlineLevel="0" collapsed="false">
      <c r="A4391" s="0" t="n">
        <v>27</v>
      </c>
      <c r="B4391" s="0" t="n">
        <v>19600</v>
      </c>
      <c r="C4391" s="0" t="s">
        <v>155</v>
      </c>
      <c r="D4391" s="0" t="s">
        <v>155</v>
      </c>
      <c r="E4391" s="0" t="n">
        <f aca="false">IFERROR((C4391-D4391)/C4391/'Project Inputs and Calcs'!$E$11,0)</f>
        <v>0</v>
      </c>
    </row>
    <row r="4392" customFormat="false" ht="15" hidden="false" customHeight="false" outlineLevel="0" collapsed="false">
      <c r="A4392" s="0" t="n">
        <v>27</v>
      </c>
      <c r="B4392" s="0" t="n">
        <v>19700</v>
      </c>
      <c r="C4392" s="0" t="s">
        <v>155</v>
      </c>
      <c r="D4392" s="0" t="s">
        <v>155</v>
      </c>
      <c r="E4392" s="0" t="n">
        <f aca="false">IFERROR((C4392-D4392)/C4392/'Project Inputs and Calcs'!$E$11,0)</f>
        <v>0</v>
      </c>
    </row>
    <row r="4393" customFormat="false" ht="15" hidden="false" customHeight="false" outlineLevel="0" collapsed="false">
      <c r="A4393" s="0" t="n">
        <v>27</v>
      </c>
      <c r="B4393" s="0" t="n">
        <v>19800</v>
      </c>
      <c r="C4393" s="0" t="s">
        <v>155</v>
      </c>
      <c r="D4393" s="0" t="s">
        <v>155</v>
      </c>
      <c r="E4393" s="0" t="n">
        <f aca="false">IFERROR((C4393-D4393)/C4393/'Project Inputs and Calcs'!$E$11,0)</f>
        <v>0</v>
      </c>
    </row>
    <row r="4394" customFormat="false" ht="15" hidden="false" customHeight="false" outlineLevel="0" collapsed="false">
      <c r="A4394" s="0" t="n">
        <v>27</v>
      </c>
      <c r="B4394" s="0" t="n">
        <v>19900</v>
      </c>
      <c r="C4394" s="0" t="s">
        <v>155</v>
      </c>
      <c r="D4394" s="0" t="s">
        <v>155</v>
      </c>
      <c r="E4394" s="0" t="n">
        <f aca="false">IFERROR((C4394-D4394)/C4394/'Project Inputs and Calcs'!$E$11,0)</f>
        <v>0</v>
      </c>
    </row>
    <row r="4395" customFormat="false" ht="15" hidden="false" customHeight="false" outlineLevel="0" collapsed="false">
      <c r="A4395" s="0" t="n">
        <v>27</v>
      </c>
      <c r="B4395" s="0" t="n">
        <v>20000</v>
      </c>
      <c r="C4395" s="0" t="s">
        <v>155</v>
      </c>
      <c r="D4395" s="0" t="s">
        <v>155</v>
      </c>
      <c r="E4395" s="0" t="n">
        <f aca="false">IFERROR((C4395-D4395)/C4395/'Project Inputs and Calcs'!$E$11,0)</f>
        <v>0</v>
      </c>
    </row>
    <row r="4396" customFormat="false" ht="15" hidden="false" customHeight="false" outlineLevel="0" collapsed="false">
      <c r="A4396" s="0" t="n">
        <v>28</v>
      </c>
      <c r="B4396" s="0" t="n">
        <v>1000</v>
      </c>
      <c r="C4396" s="0" t="s">
        <v>155</v>
      </c>
      <c r="D4396" s="0" t="s">
        <v>155</v>
      </c>
      <c r="E4396" s="0" t="n">
        <f aca="false">IFERROR((C4396-D4396)/C4396/'Project Inputs and Calcs'!$E$11,0)</f>
        <v>0</v>
      </c>
    </row>
    <row r="4397" customFormat="false" ht="15" hidden="false" customHeight="false" outlineLevel="0" collapsed="false">
      <c r="A4397" s="0" t="n">
        <v>28</v>
      </c>
      <c r="B4397" s="0" t="n">
        <v>1100</v>
      </c>
      <c r="C4397" s="0" t="s">
        <v>155</v>
      </c>
      <c r="D4397" s="0" t="s">
        <v>155</v>
      </c>
      <c r="E4397" s="0" t="n">
        <f aca="false">IFERROR((C4397-D4397)/C4397/'Project Inputs and Calcs'!$E$11,0)</f>
        <v>0</v>
      </c>
    </row>
    <row r="4398" customFormat="false" ht="15" hidden="false" customHeight="false" outlineLevel="0" collapsed="false">
      <c r="A4398" s="0" t="n">
        <v>28</v>
      </c>
      <c r="B4398" s="0" t="n">
        <v>1200</v>
      </c>
      <c r="C4398" s="0" t="s">
        <v>155</v>
      </c>
      <c r="D4398" s="0" t="s">
        <v>155</v>
      </c>
      <c r="E4398" s="0" t="n">
        <f aca="false">IFERROR((C4398-D4398)/C4398/'Project Inputs and Calcs'!$E$11,0)</f>
        <v>0</v>
      </c>
    </row>
    <row r="4399" customFormat="false" ht="15" hidden="false" customHeight="false" outlineLevel="0" collapsed="false">
      <c r="A4399" s="0" t="n">
        <v>28</v>
      </c>
      <c r="B4399" s="0" t="n">
        <v>1300</v>
      </c>
      <c r="C4399" s="0" t="n">
        <v>0.0083612</v>
      </c>
      <c r="D4399" s="0" t="s">
        <v>155</v>
      </c>
      <c r="E4399" s="0" t="n">
        <f aca="false">IFERROR((C4399-D4399)/C4399/'Project Inputs and Calcs'!$E$11,0)</f>
        <v>0</v>
      </c>
    </row>
    <row r="4400" customFormat="false" ht="15" hidden="false" customHeight="false" outlineLevel="0" collapsed="false">
      <c r="A4400" s="0" t="n">
        <v>28</v>
      </c>
      <c r="B4400" s="0" t="n">
        <v>1400</v>
      </c>
      <c r="C4400" s="0" t="n">
        <v>0.023861</v>
      </c>
      <c r="D4400" s="0" t="s">
        <v>155</v>
      </c>
      <c r="E4400" s="0" t="n">
        <f aca="false">IFERROR((C4400-D4400)/C4400/'Project Inputs and Calcs'!$E$11,0)</f>
        <v>0</v>
      </c>
    </row>
    <row r="4401" customFormat="false" ht="15" hidden="false" customHeight="false" outlineLevel="0" collapsed="false">
      <c r="A4401" s="0" t="n">
        <v>28</v>
      </c>
      <c r="B4401" s="0" t="n">
        <v>1500</v>
      </c>
      <c r="C4401" s="0" t="n">
        <v>0.047087</v>
      </c>
      <c r="D4401" s="0" t="n">
        <v>0.006425</v>
      </c>
      <c r="E4401" s="0" t="n">
        <f aca="false">IFERROR((C4401-D4401)/C4401/'Project Inputs and Calcs'!$E$11,0)</f>
        <v>0.0287850149722853</v>
      </c>
    </row>
    <row r="4402" customFormat="false" ht="15" hidden="false" customHeight="false" outlineLevel="0" collapsed="false">
      <c r="A4402" s="0" t="n">
        <v>28</v>
      </c>
      <c r="B4402" s="0" t="n">
        <v>1600</v>
      </c>
      <c r="C4402" s="0" t="n">
        <v>0.077892</v>
      </c>
      <c r="D4402" s="0" t="n">
        <v>0.010858</v>
      </c>
      <c r="E4402" s="0" t="n">
        <f aca="false">IFERROR((C4402-D4402)/C4402/'Project Inputs and Calcs'!$E$11,0)</f>
        <v>0.0286867286328078</v>
      </c>
    </row>
    <row r="4403" customFormat="false" ht="15" hidden="false" customHeight="false" outlineLevel="0" collapsed="false">
      <c r="A4403" s="0" t="n">
        <v>28</v>
      </c>
      <c r="B4403" s="0" t="n">
        <v>1700</v>
      </c>
      <c r="C4403" s="0" t="n">
        <v>0.11607</v>
      </c>
      <c r="D4403" s="0" t="n">
        <v>0.01656</v>
      </c>
      <c r="E4403" s="0" t="n">
        <f aca="false">IFERROR((C4403-D4403)/C4403/'Project Inputs and Calcs'!$E$11,0)</f>
        <v>0.028577582493323</v>
      </c>
    </row>
    <row r="4404" customFormat="false" ht="15" hidden="false" customHeight="false" outlineLevel="0" collapsed="false">
      <c r="A4404" s="0" t="n">
        <v>28</v>
      </c>
      <c r="B4404" s="0" t="n">
        <v>1800</v>
      </c>
      <c r="C4404" s="0" t="n">
        <v>0.16146</v>
      </c>
      <c r="D4404" s="0" t="n">
        <v>0.02358</v>
      </c>
      <c r="E4404" s="0" t="n">
        <f aca="false">IFERROR((C4404-D4404)/C4404/'Project Inputs and Calcs'!$E$11,0)</f>
        <v>0.0284652545522111</v>
      </c>
    </row>
    <row r="4405" customFormat="false" ht="15" hidden="false" customHeight="false" outlineLevel="0" collapsed="false">
      <c r="A4405" s="0" t="n">
        <v>28</v>
      </c>
      <c r="B4405" s="0" t="n">
        <v>1900</v>
      </c>
      <c r="C4405" s="0" t="n">
        <v>0.21391</v>
      </c>
      <c r="D4405" s="0" t="n">
        <v>0.031964</v>
      </c>
      <c r="E4405" s="0" t="n">
        <f aca="false">IFERROR((C4405-D4405)/C4405/'Project Inputs and Calcs'!$E$11,0)</f>
        <v>0.0283524223583127</v>
      </c>
    </row>
    <row r="4406" customFormat="false" ht="15" hidden="false" customHeight="false" outlineLevel="0" collapsed="false">
      <c r="A4406" s="0" t="n">
        <v>28</v>
      </c>
      <c r="B4406" s="0" t="n">
        <v>2000</v>
      </c>
      <c r="C4406" s="0" t="n">
        <v>0.27325</v>
      </c>
      <c r="D4406" s="0" t="n">
        <v>0.041768</v>
      </c>
      <c r="E4406" s="0" t="n">
        <f aca="false">IFERROR((C4406-D4406)/C4406/'Project Inputs and Calcs'!$E$11,0)</f>
        <v>0.028238121378469</v>
      </c>
    </row>
    <row r="4407" customFormat="false" ht="15" hidden="false" customHeight="false" outlineLevel="0" collapsed="false">
      <c r="A4407" s="0" t="n">
        <v>28</v>
      </c>
      <c r="B4407" s="0" t="n">
        <v>2100</v>
      </c>
      <c r="C4407" s="0" t="n">
        <v>0.33932</v>
      </c>
      <c r="D4407" s="0" t="n">
        <v>0.053051</v>
      </c>
      <c r="E4407" s="0" t="n">
        <f aca="false">IFERROR((C4407-D4407)/C4407/'Project Inputs and Calcs'!$E$11,0)</f>
        <v>0.0281218318990923</v>
      </c>
    </row>
    <row r="4408" customFormat="false" ht="15" hidden="false" customHeight="false" outlineLevel="0" collapsed="false">
      <c r="A4408" s="0" t="n">
        <v>28</v>
      </c>
      <c r="B4408" s="0" t="n">
        <v>2200</v>
      </c>
      <c r="C4408" s="0" t="n">
        <v>0.41196</v>
      </c>
      <c r="D4408" s="0" t="n">
        <v>0.06586</v>
      </c>
      <c r="E4408" s="0" t="n">
        <f aca="false">IFERROR((C4408-D4408)/C4408/'Project Inputs and Calcs'!$E$11,0)</f>
        <v>0.0280043369906463</v>
      </c>
    </row>
    <row r="4409" customFormat="false" ht="15" hidden="false" customHeight="false" outlineLevel="0" collapsed="false">
      <c r="A4409" s="0" t="n">
        <v>28</v>
      </c>
      <c r="B4409" s="0" t="n">
        <v>2300</v>
      </c>
      <c r="C4409" s="0" t="n">
        <v>0.49104</v>
      </c>
      <c r="D4409" s="0" t="n">
        <v>0.080228</v>
      </c>
      <c r="E4409" s="0" t="n">
        <f aca="false">IFERROR((C4409-D4409)/C4409/'Project Inputs and Calcs'!$E$11,0)</f>
        <v>0.0278872053872054</v>
      </c>
    </row>
    <row r="4410" customFormat="false" ht="15" hidden="false" customHeight="false" outlineLevel="0" collapsed="false">
      <c r="A4410" s="0" t="n">
        <v>28</v>
      </c>
      <c r="B4410" s="0" t="n">
        <v>2400</v>
      </c>
      <c r="C4410" s="0" t="n">
        <v>0.57642</v>
      </c>
      <c r="D4410" s="0" t="n">
        <v>0.096201</v>
      </c>
      <c r="E4410" s="0" t="n">
        <f aca="false">IFERROR((C4410-D4410)/C4410/'Project Inputs and Calcs'!$E$11,0)</f>
        <v>0.0277702022830575</v>
      </c>
    </row>
    <row r="4411" customFormat="false" ht="15" hidden="false" customHeight="false" outlineLevel="0" collapsed="false">
      <c r="A4411" s="0" t="n">
        <v>28</v>
      </c>
      <c r="B4411" s="0" t="n">
        <v>2500</v>
      </c>
      <c r="C4411" s="0" t="n">
        <v>0.66793</v>
      </c>
      <c r="D4411" s="0" t="n">
        <v>0.11383</v>
      </c>
      <c r="E4411" s="0" t="n">
        <f aca="false">IFERROR((C4411-D4411)/C4411/'Project Inputs and Calcs'!$E$11,0)</f>
        <v>0.0276525983261719</v>
      </c>
    </row>
    <row r="4412" customFormat="false" ht="15" hidden="false" customHeight="false" outlineLevel="0" collapsed="false">
      <c r="A4412" s="0" t="n">
        <v>28</v>
      </c>
      <c r="B4412" s="0" t="n">
        <v>2600</v>
      </c>
      <c r="C4412" s="0" t="n">
        <v>0.76546</v>
      </c>
      <c r="D4412" s="0" t="n">
        <v>0.13317</v>
      </c>
      <c r="E4412" s="0" t="n">
        <f aca="false">IFERROR((C4412-D4412)/C4412/'Project Inputs and Calcs'!$E$11,0)</f>
        <v>0.0275342060112002</v>
      </c>
    </row>
    <row r="4413" customFormat="false" ht="15" hidden="false" customHeight="false" outlineLevel="0" collapsed="false">
      <c r="A4413" s="0" t="n">
        <v>28</v>
      </c>
      <c r="B4413" s="0" t="n">
        <v>2700</v>
      </c>
      <c r="C4413" s="0" t="n">
        <v>0.86882</v>
      </c>
      <c r="D4413" s="0" t="n">
        <v>0.15423</v>
      </c>
      <c r="E4413" s="0" t="n">
        <f aca="false">IFERROR((C4413-D4413)/C4413/'Project Inputs and Calcs'!$E$11,0)</f>
        <v>0.0274161122748863</v>
      </c>
    </row>
    <row r="4414" customFormat="false" ht="15" hidden="false" customHeight="false" outlineLevel="0" collapsed="false">
      <c r="A4414" s="0" t="n">
        <v>28</v>
      </c>
      <c r="B4414" s="0" t="n">
        <v>2800</v>
      </c>
      <c r="C4414" s="0" t="n">
        <v>0.97796</v>
      </c>
      <c r="D4414" s="0" t="n">
        <v>0.17706</v>
      </c>
      <c r="E4414" s="0" t="n">
        <f aca="false">IFERROR((C4414-D4414)/C4414/'Project Inputs and Calcs'!$E$11,0)</f>
        <v>0.0272983216764148</v>
      </c>
    </row>
    <row r="4415" customFormat="false" ht="15" hidden="false" customHeight="false" outlineLevel="0" collapsed="false">
      <c r="A4415" s="0" t="n">
        <v>28</v>
      </c>
      <c r="B4415" s="0" t="n">
        <v>2900</v>
      </c>
      <c r="C4415" s="0" t="n">
        <v>1.0927</v>
      </c>
      <c r="D4415" s="0" t="n">
        <v>0.20171</v>
      </c>
      <c r="E4415" s="0" t="n">
        <f aca="false">IFERROR((C4415-D4415)/C4415/'Project Inputs and Calcs'!$E$11,0)</f>
        <v>0.0271800738232513</v>
      </c>
    </row>
    <row r="4416" customFormat="false" ht="15" hidden="false" customHeight="false" outlineLevel="0" collapsed="false">
      <c r="A4416" s="0" t="n">
        <v>28</v>
      </c>
      <c r="B4416" s="0" t="n">
        <v>3000</v>
      </c>
      <c r="C4416" s="0" t="n">
        <v>1.2129</v>
      </c>
      <c r="D4416" s="0" t="n">
        <v>0.2282</v>
      </c>
      <c r="E4416" s="0" t="n">
        <f aca="false">IFERROR((C4416-D4416)/C4416/'Project Inputs and Calcs'!$E$11,0)</f>
        <v>0.0270618627531811</v>
      </c>
    </row>
    <row r="4417" customFormat="false" ht="15" hidden="false" customHeight="false" outlineLevel="0" collapsed="false">
      <c r="A4417" s="0" t="n">
        <v>28</v>
      </c>
      <c r="B4417" s="0" t="n">
        <v>3100</v>
      </c>
      <c r="C4417" s="0" t="n">
        <v>1.3384</v>
      </c>
      <c r="D4417" s="0" t="n">
        <v>0.25657</v>
      </c>
      <c r="E4417" s="0" t="n">
        <f aca="false">IFERROR((C4417-D4417)/C4417/'Project Inputs and Calcs'!$E$11,0)</f>
        <v>0.0269433652121937</v>
      </c>
    </row>
    <row r="4418" customFormat="false" ht="15" hidden="false" customHeight="false" outlineLevel="0" collapsed="false">
      <c r="A4418" s="0" t="n">
        <v>28</v>
      </c>
      <c r="B4418" s="0" t="n">
        <v>3200</v>
      </c>
      <c r="C4418" s="0" t="n">
        <v>1.4679</v>
      </c>
      <c r="D4418" s="0" t="n">
        <v>0.28743</v>
      </c>
      <c r="E4418" s="0" t="n">
        <f aca="false">IFERROR((C4418-D4418)/C4418/'Project Inputs and Calcs'!$E$11,0)</f>
        <v>0.0268063219565365</v>
      </c>
    </row>
    <row r="4419" customFormat="false" ht="15" hidden="false" customHeight="false" outlineLevel="0" collapsed="false">
      <c r="A4419" s="0" t="n">
        <v>28</v>
      </c>
      <c r="B4419" s="0" t="n">
        <v>3300</v>
      </c>
      <c r="C4419" s="0" t="n">
        <v>1.6052</v>
      </c>
      <c r="D4419" s="0" t="n">
        <v>0.31904</v>
      </c>
      <c r="E4419" s="0" t="n">
        <f aca="false">IFERROR((C4419-D4419)/C4419/'Project Inputs and Calcs'!$E$11,0)</f>
        <v>0.0267081983553451</v>
      </c>
    </row>
    <row r="4420" customFormat="false" ht="15" hidden="false" customHeight="false" outlineLevel="0" collapsed="false">
      <c r="A4420" s="0" t="n">
        <v>28</v>
      </c>
      <c r="B4420" s="0" t="n">
        <v>3400</v>
      </c>
      <c r="C4420" s="0" t="n">
        <v>1.7461</v>
      </c>
      <c r="D4420" s="0" t="n">
        <v>0.35321</v>
      </c>
      <c r="E4420" s="0" t="n">
        <f aca="false">IFERROR((C4420-D4420)/C4420/'Project Inputs and Calcs'!$E$11,0)</f>
        <v>0.0265904969169387</v>
      </c>
    </row>
    <row r="4421" customFormat="false" ht="15" hidden="false" customHeight="false" outlineLevel="0" collapsed="false">
      <c r="A4421" s="0" t="n">
        <v>28</v>
      </c>
      <c r="B4421" s="0" t="n">
        <v>3500</v>
      </c>
      <c r="C4421" s="0" t="n">
        <v>1.8919</v>
      </c>
      <c r="D4421" s="0" t="n">
        <v>0.38613</v>
      </c>
      <c r="E4421" s="0" t="n">
        <f aca="false">IFERROR((C4421-D4421)/C4421/'Project Inputs and Calcs'!$E$11,0)</f>
        <v>0.0265301196328206</v>
      </c>
    </row>
    <row r="4422" customFormat="false" ht="15" hidden="false" customHeight="false" outlineLevel="0" collapsed="false">
      <c r="A4422" s="0" t="n">
        <v>28</v>
      </c>
      <c r="B4422" s="0" t="n">
        <v>3600</v>
      </c>
      <c r="C4422" s="0" t="n">
        <v>2.0425</v>
      </c>
      <c r="D4422" s="0" t="n">
        <v>0.42753</v>
      </c>
      <c r="E4422" s="0" t="n">
        <f aca="false">IFERROR((C4422-D4422)/C4422/'Project Inputs and Calcs'!$E$11,0)</f>
        <v>0.0263560995512036</v>
      </c>
    </row>
    <row r="4423" customFormat="false" ht="15" hidden="false" customHeight="false" outlineLevel="0" collapsed="false">
      <c r="A4423" s="0" t="n">
        <v>28</v>
      </c>
      <c r="B4423" s="0" t="n">
        <v>3700</v>
      </c>
      <c r="C4423" s="0" t="n">
        <v>2.1977</v>
      </c>
      <c r="D4423" s="0" t="n">
        <v>0.46777</v>
      </c>
      <c r="E4423" s="0" t="n">
        <f aca="false">IFERROR((C4423-D4423)/C4423/'Project Inputs and Calcs'!$E$11,0)</f>
        <v>0.0262384917565333</v>
      </c>
    </row>
    <row r="4424" customFormat="false" ht="15" hidden="false" customHeight="false" outlineLevel="0" collapsed="false">
      <c r="A4424" s="0" t="n">
        <v>28</v>
      </c>
      <c r="B4424" s="0" t="n">
        <v>3800</v>
      </c>
      <c r="C4424" s="0" t="n">
        <v>2.3576</v>
      </c>
      <c r="D4424" s="0" t="n">
        <v>0.51002</v>
      </c>
      <c r="E4424" s="0" t="n">
        <f aca="false">IFERROR((C4424-D4424)/C4424/'Project Inputs and Calcs'!$E$11,0)</f>
        <v>0.0261223277909739</v>
      </c>
    </row>
    <row r="4425" customFormat="false" ht="15" hidden="false" customHeight="false" outlineLevel="0" collapsed="false">
      <c r="A4425" s="0" t="n">
        <v>28</v>
      </c>
      <c r="B4425" s="0" t="n">
        <v>3900</v>
      </c>
      <c r="C4425" s="0" t="n">
        <v>2.5219</v>
      </c>
      <c r="D4425" s="0" t="n">
        <v>0.5544</v>
      </c>
      <c r="E4425" s="0" t="n">
        <f aca="false">IFERROR((C4425-D4425)/C4425/'Project Inputs and Calcs'!$E$11,0)</f>
        <v>0.0260055249349036</v>
      </c>
    </row>
    <row r="4426" customFormat="false" ht="15" hidden="false" customHeight="false" outlineLevel="0" collapsed="false">
      <c r="A4426" s="0" t="n">
        <v>28</v>
      </c>
      <c r="B4426" s="0" t="n">
        <v>4000</v>
      </c>
      <c r="C4426" s="0" t="n">
        <v>2.6906</v>
      </c>
      <c r="D4426" s="0" t="n">
        <v>0.60086</v>
      </c>
      <c r="E4426" s="0" t="n">
        <f aca="false">IFERROR((C4426-D4426)/C4426/'Project Inputs and Calcs'!$E$11,0)</f>
        <v>0.0258893927005129</v>
      </c>
    </row>
    <row r="4427" customFormat="false" ht="15" hidden="false" customHeight="false" outlineLevel="0" collapsed="false">
      <c r="A4427" s="0" t="n">
        <v>28</v>
      </c>
      <c r="B4427" s="0" t="n">
        <v>4100</v>
      </c>
      <c r="C4427" s="0" t="n">
        <v>2.8635</v>
      </c>
      <c r="D4427" s="0" t="n">
        <v>0.64946</v>
      </c>
      <c r="E4427" s="0" t="n">
        <f aca="false">IFERROR((C4427-D4427)/C4427/'Project Inputs and Calcs'!$E$11,0)</f>
        <v>0.0257731214713928</v>
      </c>
    </row>
    <row r="4428" customFormat="false" ht="15" hidden="false" customHeight="false" outlineLevel="0" collapsed="false">
      <c r="A4428" s="0" t="n">
        <v>28</v>
      </c>
      <c r="B4428" s="0" t="n">
        <v>4200</v>
      </c>
      <c r="C4428" s="0" t="n">
        <v>3.0405</v>
      </c>
      <c r="D4428" s="0" t="n">
        <v>0.70016</v>
      </c>
      <c r="E4428" s="0" t="n">
        <f aca="false">IFERROR((C4428-D4428)/C4428/'Project Inputs and Calcs'!$E$11,0)</f>
        <v>0.0256574028394453</v>
      </c>
    </row>
    <row r="4429" customFormat="false" ht="15" hidden="false" customHeight="false" outlineLevel="0" collapsed="false">
      <c r="A4429" s="0" t="n">
        <v>28</v>
      </c>
      <c r="B4429" s="0" t="n">
        <v>4300</v>
      </c>
      <c r="C4429" s="0" t="n">
        <v>3.2217</v>
      </c>
      <c r="D4429" s="0" t="n">
        <v>0.75305</v>
      </c>
      <c r="E4429" s="0" t="n">
        <f aca="false">IFERROR((C4429-D4429)/C4429/'Project Inputs and Calcs'!$E$11,0)</f>
        <v>0.0255418981697034</v>
      </c>
    </row>
    <row r="4430" customFormat="false" ht="15" hidden="false" customHeight="false" outlineLevel="0" collapsed="false">
      <c r="A4430" s="0" t="n">
        <v>28</v>
      </c>
      <c r="B4430" s="0" t="n">
        <v>4400</v>
      </c>
      <c r="C4430" s="0" t="n">
        <v>3.4068</v>
      </c>
      <c r="D4430" s="0" t="n">
        <v>0.80807</v>
      </c>
      <c r="E4430" s="0" t="n">
        <f aca="false">IFERROR((C4430-D4430)/C4430/'Project Inputs and Calcs'!$E$11,0)</f>
        <v>0.0254268913154084</v>
      </c>
    </row>
    <row r="4431" customFormat="false" ht="15" hidden="false" customHeight="false" outlineLevel="0" collapsed="false">
      <c r="A4431" s="0" t="n">
        <v>28</v>
      </c>
      <c r="B4431" s="0" t="n">
        <v>4500</v>
      </c>
      <c r="C4431" s="0" t="n">
        <v>3.5959</v>
      </c>
      <c r="D4431" s="0" t="n">
        <v>0.8653</v>
      </c>
      <c r="E4431" s="0" t="n">
        <f aca="false">IFERROR((C4431-D4431)/C4431/'Project Inputs and Calcs'!$E$11,0)</f>
        <v>0.0253121610723324</v>
      </c>
    </row>
    <row r="4432" customFormat="false" ht="15" hidden="false" customHeight="false" outlineLevel="0" collapsed="false">
      <c r="A4432" s="0" t="n">
        <v>28</v>
      </c>
      <c r="B4432" s="0" t="n">
        <v>4600</v>
      </c>
      <c r="C4432" s="0" t="n">
        <v>3.7886</v>
      </c>
      <c r="D4432" s="0" t="n">
        <v>0.92473</v>
      </c>
      <c r="E4432" s="0" t="n">
        <f aca="false">IFERROR((C4432-D4432)/C4432/'Project Inputs and Calcs'!$E$11,0)</f>
        <v>0.0251972584419926</v>
      </c>
    </row>
    <row r="4433" customFormat="false" ht="15" hidden="false" customHeight="false" outlineLevel="0" collapsed="false">
      <c r="A4433" s="0" t="n">
        <v>28</v>
      </c>
      <c r="B4433" s="0" t="n">
        <v>4700</v>
      </c>
      <c r="C4433" s="0" t="n">
        <v>3.9852</v>
      </c>
      <c r="D4433" s="0" t="n">
        <v>0.98633</v>
      </c>
      <c r="E4433" s="0" t="n">
        <f aca="false">IFERROR((C4433-D4433)/C4433/'Project Inputs and Calcs'!$E$11,0)</f>
        <v>0.0250833918833015</v>
      </c>
    </row>
    <row r="4434" customFormat="false" ht="15" hidden="false" customHeight="false" outlineLevel="0" collapsed="false">
      <c r="A4434" s="0" t="n">
        <v>28</v>
      </c>
      <c r="B4434" s="0" t="n">
        <v>4800</v>
      </c>
      <c r="C4434" s="0" t="n">
        <v>4.1853</v>
      </c>
      <c r="D4434" s="0" t="n">
        <v>1.0501</v>
      </c>
      <c r="E4434" s="0" t="n">
        <f aca="false">IFERROR((C4434-D4434)/C4434/'Project Inputs and Calcs'!$E$11,0)</f>
        <v>0.0249699344531256</v>
      </c>
    </row>
    <row r="4435" customFormat="false" ht="15" hidden="false" customHeight="false" outlineLevel="0" collapsed="false">
      <c r="A4435" s="0" t="n">
        <v>28</v>
      </c>
      <c r="B4435" s="0" t="n">
        <v>4900</v>
      </c>
      <c r="C4435" s="0" t="n">
        <v>4.388</v>
      </c>
      <c r="D4435" s="0" t="n">
        <v>1.1167</v>
      </c>
      <c r="E4435" s="0" t="n">
        <f aca="false">IFERROR((C4435-D4435)/C4435/'Project Inputs and Calcs'!$E$11,0)</f>
        <v>0.0248503494378608</v>
      </c>
    </row>
    <row r="4436" customFormat="false" ht="15" hidden="false" customHeight="false" outlineLevel="0" collapsed="false">
      <c r="A4436" s="0" t="n">
        <v>28</v>
      </c>
      <c r="B4436" s="0" t="n">
        <v>5000</v>
      </c>
      <c r="C4436" s="0" t="n">
        <v>4.5961</v>
      </c>
      <c r="D4436" s="0" t="n">
        <v>1.1845</v>
      </c>
      <c r="E4436" s="0" t="n">
        <f aca="false">IFERROR((C4436-D4436)/C4436/'Project Inputs and Calcs'!$E$11,0)</f>
        <v>0.0247427166510737</v>
      </c>
    </row>
    <row r="4437" customFormat="false" ht="15" hidden="false" customHeight="false" outlineLevel="0" collapsed="false">
      <c r="A4437" s="0" t="n">
        <v>28</v>
      </c>
      <c r="B4437" s="0" t="n">
        <v>5100</v>
      </c>
      <c r="C4437" s="0" t="n">
        <v>4.8065</v>
      </c>
      <c r="D4437" s="0" t="n">
        <v>1.255</v>
      </c>
      <c r="E4437" s="0" t="n">
        <f aca="false">IFERROR((C4437-D4437)/C4437/'Project Inputs and Calcs'!$E$11,0)</f>
        <v>0.0246298415340338</v>
      </c>
    </row>
    <row r="4438" customFormat="false" ht="15" hidden="false" customHeight="false" outlineLevel="0" collapsed="false">
      <c r="A4438" s="0" t="n">
        <v>28</v>
      </c>
      <c r="B4438" s="0" t="n">
        <v>5200</v>
      </c>
      <c r="C4438" s="0" t="n">
        <v>5.0203</v>
      </c>
      <c r="D4438" s="0" t="n">
        <v>1.3278</v>
      </c>
      <c r="E4438" s="0" t="n">
        <f aca="false">IFERROR((C4438-D4438)/C4438/'Project Inputs and Calcs'!$E$11,0)</f>
        <v>0.0245171271305168</v>
      </c>
    </row>
    <row r="4439" customFormat="false" ht="15" hidden="false" customHeight="false" outlineLevel="0" collapsed="false">
      <c r="A4439" s="0" t="n">
        <v>28</v>
      </c>
      <c r="B4439" s="0" t="n">
        <v>5300</v>
      </c>
      <c r="C4439" s="0" t="n">
        <v>5.2372</v>
      </c>
      <c r="D4439" s="0" t="n">
        <v>1.4028</v>
      </c>
      <c r="E4439" s="0" t="n">
        <f aca="false">IFERROR((C4439-D4439)/C4439/'Project Inputs and Calcs'!$E$11,0)</f>
        <v>0.024404898291708</v>
      </c>
    </row>
    <row r="4440" customFormat="false" ht="15" hidden="false" customHeight="false" outlineLevel="0" collapsed="false">
      <c r="A4440" s="0" t="n">
        <v>28</v>
      </c>
      <c r="B4440" s="0" t="n">
        <v>5400</v>
      </c>
      <c r="C4440" s="0" t="n">
        <v>5.4573</v>
      </c>
      <c r="D4440" s="0" t="n">
        <v>1.48</v>
      </c>
      <c r="E4440" s="0" t="n">
        <f aca="false">IFERROR((C4440-D4440)/C4440/'Project Inputs and Calcs'!$E$11,0)</f>
        <v>0.0242934540279381</v>
      </c>
    </row>
    <row r="4441" customFormat="false" ht="15" hidden="false" customHeight="false" outlineLevel="0" collapsed="false">
      <c r="A4441" s="0" t="n">
        <v>28</v>
      </c>
      <c r="B4441" s="0" t="n">
        <v>5500</v>
      </c>
      <c r="C4441" s="0" t="n">
        <v>5.6804</v>
      </c>
      <c r="D4441" s="0" t="n">
        <v>1.5596</v>
      </c>
      <c r="E4441" s="0" t="n">
        <f aca="false">IFERROR((C4441-D4441)/C4441/'Project Inputs and Calcs'!$E$11,0)</f>
        <v>0.0241813956763608</v>
      </c>
    </row>
    <row r="4442" customFormat="false" ht="15" hidden="false" customHeight="false" outlineLevel="0" collapsed="false">
      <c r="A4442" s="0" t="n">
        <v>28</v>
      </c>
      <c r="B4442" s="0" t="n">
        <v>5600</v>
      </c>
      <c r="C4442" s="0" t="n">
        <v>5.9064</v>
      </c>
      <c r="D4442" s="0" t="n">
        <v>1.6414</v>
      </c>
      <c r="E4442" s="0" t="n">
        <f aca="false">IFERROR((C4442-D4442)/C4442/'Project Inputs and Calcs'!$E$11,0)</f>
        <v>0.0240699354372658</v>
      </c>
    </row>
    <row r="4443" customFormat="false" ht="15" hidden="false" customHeight="false" outlineLevel="0" collapsed="false">
      <c r="A4443" s="0" t="n">
        <v>28</v>
      </c>
      <c r="B4443" s="0" t="n">
        <v>5700</v>
      </c>
      <c r="C4443" s="0" t="n">
        <v>6.1354</v>
      </c>
      <c r="D4443" s="0" t="n">
        <v>1.7254</v>
      </c>
      <c r="E4443" s="0" t="n">
        <f aca="false">IFERROR((C4443-D4443)/C4443/'Project Inputs and Calcs'!$E$11,0)</f>
        <v>0.0239593180558725</v>
      </c>
    </row>
    <row r="4444" customFormat="false" ht="15" hidden="false" customHeight="false" outlineLevel="0" collapsed="false">
      <c r="A4444" s="0" t="n">
        <v>28</v>
      </c>
      <c r="B4444" s="0" t="n">
        <v>5800</v>
      </c>
      <c r="C4444" s="0" t="n">
        <v>6.3672</v>
      </c>
      <c r="D4444" s="0" t="n">
        <v>1.8118</v>
      </c>
      <c r="E4444" s="0" t="n">
        <f aca="false">IFERROR((C4444-D4444)/C4444/'Project Inputs and Calcs'!$E$11,0)</f>
        <v>0.023848264019768</v>
      </c>
    </row>
    <row r="4445" customFormat="false" ht="15" hidden="false" customHeight="false" outlineLevel="0" collapsed="false">
      <c r="A4445" s="0" t="n">
        <v>28</v>
      </c>
      <c r="B4445" s="0" t="n">
        <v>5900</v>
      </c>
      <c r="C4445" s="0" t="n">
        <v>6.6017</v>
      </c>
      <c r="D4445" s="0" t="n">
        <v>1.9004</v>
      </c>
      <c r="E4445" s="0" t="n">
        <f aca="false">IFERROR((C4445-D4445)/C4445/'Project Inputs and Calcs'!$E$11,0)</f>
        <v>0.0237378251056546</v>
      </c>
    </row>
    <row r="4446" customFormat="false" ht="15" hidden="false" customHeight="false" outlineLevel="0" collapsed="false">
      <c r="A4446" s="0" t="n">
        <v>28</v>
      </c>
      <c r="B4446" s="0" t="n">
        <v>6000</v>
      </c>
      <c r="C4446" s="0" t="n">
        <v>6.8388</v>
      </c>
      <c r="D4446" s="0" t="n">
        <v>1.9913</v>
      </c>
      <c r="E4446" s="0" t="n">
        <f aca="false">IFERROR((C4446-D4446)/C4446/'Project Inputs and Calcs'!$E$11,0)</f>
        <v>0.0236274395118052</v>
      </c>
    </row>
    <row r="4447" customFormat="false" ht="15" hidden="false" customHeight="false" outlineLevel="0" collapsed="false">
      <c r="A4447" s="0" t="n">
        <v>28</v>
      </c>
      <c r="B4447" s="0" t="n">
        <v>6100</v>
      </c>
      <c r="C4447" s="0" t="n">
        <v>7.0785</v>
      </c>
      <c r="D4447" s="0" t="n">
        <v>2.0844</v>
      </c>
      <c r="E4447" s="0" t="n">
        <f aca="false">IFERROR((C4447-D4447)/C4447/'Project Inputs and Calcs'!$E$11,0)</f>
        <v>0.0235176944267853</v>
      </c>
    </row>
    <row r="4448" customFormat="false" ht="15" hidden="false" customHeight="false" outlineLevel="0" collapsed="false">
      <c r="A4448" s="0" t="n">
        <v>28</v>
      </c>
      <c r="B4448" s="0" t="n">
        <v>6200</v>
      </c>
      <c r="C4448" s="0" t="n">
        <v>7.3207</v>
      </c>
      <c r="D4448" s="0" t="n">
        <v>2.1798</v>
      </c>
      <c r="E4448" s="0" t="n">
        <f aca="false">IFERROR((C4448-D4448)/C4448/'Project Inputs and Calcs'!$E$11,0)</f>
        <v>0.0234080529639697</v>
      </c>
    </row>
    <row r="4449" customFormat="false" ht="15" hidden="false" customHeight="false" outlineLevel="0" collapsed="false">
      <c r="A4449" s="0" t="n">
        <v>28</v>
      </c>
      <c r="B4449" s="0" t="n">
        <v>6300</v>
      </c>
      <c r="C4449" s="0" t="n">
        <v>7.5654</v>
      </c>
      <c r="D4449" s="0" t="n">
        <v>2.2775</v>
      </c>
      <c r="E4449" s="0" t="n">
        <f aca="false">IFERROR((C4449-D4449)/C4449/'Project Inputs and Calcs'!$E$11,0)</f>
        <v>0.0232986138648761</v>
      </c>
    </row>
    <row r="4450" customFormat="false" ht="15" hidden="false" customHeight="false" outlineLevel="0" collapsed="false">
      <c r="A4450" s="0" t="n">
        <v>28</v>
      </c>
      <c r="B4450" s="0" t="n">
        <v>6400</v>
      </c>
      <c r="C4450" s="0" t="n">
        <v>7.8124</v>
      </c>
      <c r="D4450" s="0" t="n">
        <v>2.3774</v>
      </c>
      <c r="E4450" s="0" t="n">
        <f aca="false">IFERROR((C4450-D4450)/C4450/'Project Inputs and Calcs'!$E$11,0)</f>
        <v>0.0231896301605994</v>
      </c>
    </row>
    <row r="4451" customFormat="false" ht="15" hidden="false" customHeight="false" outlineLevel="0" collapsed="false">
      <c r="A4451" s="0" t="n">
        <v>28</v>
      </c>
      <c r="B4451" s="0" t="n">
        <v>6500</v>
      </c>
      <c r="C4451" s="0" t="n">
        <v>8.0617</v>
      </c>
      <c r="D4451" s="0" t="n">
        <v>2.4725</v>
      </c>
      <c r="E4451" s="0" t="n">
        <f aca="false">IFERROR((C4451-D4451)/C4451/'Project Inputs and Calcs'!$E$11,0)</f>
        <v>0.0231100967124387</v>
      </c>
    </row>
    <row r="4452" customFormat="false" ht="15" hidden="false" customHeight="false" outlineLevel="0" collapsed="false">
      <c r="A4452" s="0" t="n">
        <v>28</v>
      </c>
      <c r="B4452" s="0" t="n">
        <v>6600</v>
      </c>
      <c r="C4452" s="0" t="n">
        <v>8.3132</v>
      </c>
      <c r="D4452" s="0" t="n">
        <v>2.5842</v>
      </c>
      <c r="E4452" s="0" t="n">
        <f aca="false">IFERROR((C4452-D4452)/C4452/'Project Inputs and Calcs'!$E$11,0)</f>
        <v>0.0229714991419269</v>
      </c>
    </row>
    <row r="4453" customFormat="false" ht="15" hidden="false" customHeight="false" outlineLevel="0" collapsed="false">
      <c r="A4453" s="0" t="n">
        <v>28</v>
      </c>
      <c r="B4453" s="0" t="n">
        <v>6700</v>
      </c>
      <c r="C4453" s="0" t="n">
        <v>8.567</v>
      </c>
      <c r="D4453" s="0" t="n">
        <v>2.6909</v>
      </c>
      <c r="E4453" s="0" t="n">
        <f aca="false">IFERROR((C4453-D4453)/C4453/'Project Inputs and Calcs'!$E$11,0)</f>
        <v>0.0228633127115676</v>
      </c>
    </row>
    <row r="4454" customFormat="false" ht="15" hidden="false" customHeight="false" outlineLevel="0" collapsed="false">
      <c r="A4454" s="0" t="n">
        <v>28</v>
      </c>
      <c r="B4454" s="0" t="n">
        <v>6800</v>
      </c>
      <c r="C4454" s="0" t="n">
        <v>8.8226</v>
      </c>
      <c r="D4454" s="0" t="n">
        <v>2.7999</v>
      </c>
      <c r="E4454" s="0" t="n">
        <f aca="false">IFERROR((C4454-D4454)/C4454/'Project Inputs and Calcs'!$E$11,0)</f>
        <v>0.0227548190631635</v>
      </c>
    </row>
    <row r="4455" customFormat="false" ht="15" hidden="false" customHeight="false" outlineLevel="0" collapsed="false">
      <c r="A4455" s="0" t="n">
        <v>28</v>
      </c>
      <c r="B4455" s="0" t="n">
        <v>6900</v>
      </c>
      <c r="C4455" s="0" t="n">
        <v>9.0804</v>
      </c>
      <c r="D4455" s="0" t="n">
        <v>2.9112</v>
      </c>
      <c r="E4455" s="0" t="n">
        <f aca="false">IFERROR((C4455-D4455)/C4455/'Project Inputs and Calcs'!$E$11,0)</f>
        <v>0.0226465794458394</v>
      </c>
    </row>
    <row r="4456" customFormat="false" ht="15" hidden="false" customHeight="false" outlineLevel="0" collapsed="false">
      <c r="A4456" s="0" t="n">
        <v>28</v>
      </c>
      <c r="B4456" s="0" t="n">
        <v>7000</v>
      </c>
      <c r="C4456" s="0" t="n">
        <v>9.34</v>
      </c>
      <c r="D4456" s="0" t="n">
        <v>3.0247</v>
      </c>
      <c r="E4456" s="0" t="n">
        <f aca="false">IFERROR((C4456-D4456)/C4456/'Project Inputs and Calcs'!$E$11,0)</f>
        <v>0.0225385438972163</v>
      </c>
    </row>
    <row r="4457" customFormat="false" ht="15" hidden="false" customHeight="false" outlineLevel="0" collapsed="false">
      <c r="A4457" s="0" t="n">
        <v>28</v>
      </c>
      <c r="B4457" s="0" t="n">
        <v>7100</v>
      </c>
      <c r="C4457" s="0" t="n">
        <v>9.6015</v>
      </c>
      <c r="D4457" s="0" t="n">
        <v>3.1405</v>
      </c>
      <c r="E4457" s="0" t="n">
        <f aca="false">IFERROR((C4457-D4457)/C4457/'Project Inputs and Calcs'!$E$11,0)</f>
        <v>0.0224305230085577</v>
      </c>
    </row>
    <row r="4458" customFormat="false" ht="15" hidden="false" customHeight="false" outlineLevel="0" collapsed="false">
      <c r="A4458" s="0" t="n">
        <v>28</v>
      </c>
      <c r="B4458" s="0" t="n">
        <v>7200</v>
      </c>
      <c r="C4458" s="0" t="n">
        <v>9.8649</v>
      </c>
      <c r="D4458" s="0" t="n">
        <v>3.2585</v>
      </c>
      <c r="E4458" s="0" t="n">
        <f aca="false">IFERROR((C4458-D4458)/C4458/'Project Inputs and Calcs'!$E$11,0)</f>
        <v>0.0223229159275141</v>
      </c>
    </row>
    <row r="4459" customFormat="false" ht="15" hidden="false" customHeight="false" outlineLevel="0" collapsed="false">
      <c r="A4459" s="0" t="n">
        <v>28</v>
      </c>
      <c r="B4459" s="0" t="n">
        <v>7300</v>
      </c>
      <c r="C4459" s="0" t="n">
        <v>10.13</v>
      </c>
      <c r="D4459" s="0" t="n">
        <v>3.3788</v>
      </c>
      <c r="E4459" s="0" t="n">
        <f aca="false">IFERROR((C4459-D4459)/C4459/'Project Inputs and Calcs'!$E$11,0)</f>
        <v>0.0222152023692004</v>
      </c>
    </row>
    <row r="4460" customFormat="false" ht="15" hidden="false" customHeight="false" outlineLevel="0" collapsed="false">
      <c r="A4460" s="0" t="n">
        <v>28</v>
      </c>
      <c r="B4460" s="0" t="n">
        <v>7400</v>
      </c>
      <c r="C4460" s="0" t="n">
        <v>10.397</v>
      </c>
      <c r="D4460" s="0" t="n">
        <v>3.5014</v>
      </c>
      <c r="E4460" s="0" t="n">
        <f aca="false">IFERROR((C4460-D4460)/C4460/'Project Inputs and Calcs'!$E$11,0)</f>
        <v>0.0221076592606842</v>
      </c>
    </row>
    <row r="4461" customFormat="false" ht="15" hidden="false" customHeight="false" outlineLevel="0" collapsed="false">
      <c r="A4461" s="0" t="n">
        <v>28</v>
      </c>
      <c r="B4461" s="0" t="n">
        <v>7500</v>
      </c>
      <c r="C4461" s="0" t="n">
        <v>10.665</v>
      </c>
      <c r="D4461" s="0" t="n">
        <v>3.6261</v>
      </c>
      <c r="E4461" s="0" t="n">
        <f aca="false">IFERROR((C4461-D4461)/C4461/'Project Inputs and Calcs'!$E$11,0)</f>
        <v>0.022</v>
      </c>
    </row>
    <row r="4462" customFormat="false" ht="15" hidden="false" customHeight="false" outlineLevel="0" collapsed="false">
      <c r="A4462" s="0" t="n">
        <v>28</v>
      </c>
      <c r="B4462" s="0" t="n">
        <v>7600</v>
      </c>
      <c r="C4462" s="0" t="n">
        <v>10.934</v>
      </c>
      <c r="D4462" s="0" t="n">
        <v>3.7531</v>
      </c>
      <c r="E4462" s="0" t="n">
        <f aca="false">IFERROR((C4462-D4462)/C4462/'Project Inputs and Calcs'!$E$11,0)</f>
        <v>0.021891652947991</v>
      </c>
    </row>
    <row r="4463" customFormat="false" ht="15" hidden="false" customHeight="false" outlineLevel="0" collapsed="false">
      <c r="A4463" s="0" t="n">
        <v>28</v>
      </c>
      <c r="B4463" s="0" t="n">
        <v>7700</v>
      </c>
      <c r="C4463" s="0" t="n">
        <v>11.205</v>
      </c>
      <c r="D4463" s="0" t="n">
        <v>3.8824</v>
      </c>
      <c r="E4463" s="0" t="n">
        <f aca="false">IFERROR((C4463-D4463)/C4463/'Project Inputs and Calcs'!$E$11,0)</f>
        <v>0.021783727502603</v>
      </c>
    </row>
    <row r="4464" customFormat="false" ht="15" hidden="false" customHeight="false" outlineLevel="0" collapsed="false">
      <c r="A4464" s="0" t="n">
        <v>28</v>
      </c>
      <c r="B4464" s="0" t="n">
        <v>7800</v>
      </c>
      <c r="C4464" s="0" t="n">
        <v>11.478</v>
      </c>
      <c r="D4464" s="0" t="n">
        <v>4.0139</v>
      </c>
      <c r="E4464" s="0" t="n">
        <f aca="false">IFERROR((C4464-D4464)/C4464/'Project Inputs and Calcs'!$E$11,0)</f>
        <v>0.0216765406284486</v>
      </c>
    </row>
    <row r="4465" customFormat="false" ht="15" hidden="false" customHeight="false" outlineLevel="0" collapsed="false">
      <c r="A4465" s="0" t="n">
        <v>28</v>
      </c>
      <c r="B4465" s="0" t="n">
        <v>7900</v>
      </c>
      <c r="C4465" s="0" t="n">
        <v>11.752</v>
      </c>
      <c r="D4465" s="0" t="n">
        <v>4.1476</v>
      </c>
      <c r="E4465" s="0" t="n">
        <f aca="false">IFERROR((C4465-D4465)/C4465/'Project Inputs and Calcs'!$E$11,0)</f>
        <v>0.021569094622192</v>
      </c>
    </row>
    <row r="4466" customFormat="false" ht="15" hidden="false" customHeight="false" outlineLevel="0" collapsed="false">
      <c r="A4466" s="0" t="n">
        <v>28</v>
      </c>
      <c r="B4466" s="0" t="n">
        <v>8000</v>
      </c>
      <c r="C4466" s="0" t="n">
        <v>12.027</v>
      </c>
      <c r="D4466" s="0" t="n">
        <v>4.2835</v>
      </c>
      <c r="E4466" s="0" t="n">
        <f aca="false">IFERROR((C4466-D4466)/C4466/'Project Inputs and Calcs'!$E$11,0)</f>
        <v>0.0214614339957318</v>
      </c>
    </row>
    <row r="4467" customFormat="false" ht="15" hidden="false" customHeight="false" outlineLevel="0" collapsed="false">
      <c r="A4467" s="0" t="n">
        <v>28</v>
      </c>
      <c r="B4467" s="0" t="n">
        <v>8100</v>
      </c>
      <c r="C4467" s="0" t="n">
        <v>12.303</v>
      </c>
      <c r="D4467" s="0" t="n">
        <v>4.4216</v>
      </c>
      <c r="E4467" s="0" t="n">
        <f aca="false">IFERROR((C4467-D4467)/C4467/'Project Inputs and Calcs'!$E$11,0)</f>
        <v>0.021353599393102</v>
      </c>
    </row>
    <row r="4468" customFormat="false" ht="15" hidden="false" customHeight="false" outlineLevel="0" collapsed="false">
      <c r="A4468" s="0" t="n">
        <v>28</v>
      </c>
      <c r="B4468" s="0" t="n">
        <v>8200</v>
      </c>
      <c r="C4468" s="0" t="n">
        <v>12.58</v>
      </c>
      <c r="D4468" s="0" t="n">
        <v>4.562</v>
      </c>
      <c r="E4468" s="0" t="n">
        <f aca="false">IFERROR((C4468-D4468)/C4468/'Project Inputs and Calcs'!$E$11,0)</f>
        <v>0.0212453630100689</v>
      </c>
    </row>
    <row r="4469" customFormat="false" ht="15" hidden="false" customHeight="false" outlineLevel="0" collapsed="false">
      <c r="A4469" s="0" t="n">
        <v>28</v>
      </c>
      <c r="B4469" s="0" t="n">
        <v>8300</v>
      </c>
      <c r="C4469" s="0" t="n">
        <v>12.858</v>
      </c>
      <c r="D4469" s="0" t="n">
        <v>4.7046</v>
      </c>
      <c r="E4469" s="0" t="n">
        <f aca="false">IFERROR((C4469-D4469)/C4469/'Project Inputs and Calcs'!$E$11,0)</f>
        <v>0.0211370353087572</v>
      </c>
    </row>
    <row r="4470" customFormat="false" ht="15" hidden="false" customHeight="false" outlineLevel="0" collapsed="false">
      <c r="A4470" s="0" t="n">
        <v>28</v>
      </c>
      <c r="B4470" s="0" t="n">
        <v>8400</v>
      </c>
      <c r="C4470" s="0" t="n">
        <v>13.137</v>
      </c>
      <c r="D4470" s="0" t="n">
        <v>4.8494</v>
      </c>
      <c r="E4470" s="0" t="n">
        <f aca="false">IFERROR((C4470-D4470)/C4470/'Project Inputs and Calcs'!$E$11,0)</f>
        <v>0.0210286468244906</v>
      </c>
    </row>
    <row r="4471" customFormat="false" ht="15" hidden="false" customHeight="false" outlineLevel="0" collapsed="false">
      <c r="A4471" s="0" t="n">
        <v>28</v>
      </c>
      <c r="B4471" s="0" t="n">
        <v>8500</v>
      </c>
      <c r="C4471" s="0" t="n">
        <v>13.417</v>
      </c>
      <c r="D4471" s="0" t="n">
        <v>4.9965</v>
      </c>
      <c r="E4471" s="0" t="n">
        <f aca="false">IFERROR((C4471-D4471)/C4471/'Project Inputs and Calcs'!$E$11,0)</f>
        <v>0.020919977143425</v>
      </c>
    </row>
    <row r="4472" customFormat="false" ht="15" hidden="false" customHeight="false" outlineLevel="0" collapsed="false">
      <c r="A4472" s="0" t="n">
        <v>28</v>
      </c>
      <c r="B4472" s="0" t="n">
        <v>8600</v>
      </c>
      <c r="C4472" s="0" t="n">
        <v>13.697</v>
      </c>
      <c r="D4472" s="0" t="n">
        <v>5.1456</v>
      </c>
      <c r="E4472" s="0" t="n">
        <f aca="false">IFERROR((C4472-D4472)/C4472/'Project Inputs and Calcs'!$E$11,0)</f>
        <v>0.0208108831617629</v>
      </c>
    </row>
    <row r="4473" customFormat="false" ht="15" hidden="false" customHeight="false" outlineLevel="0" collapsed="false">
      <c r="A4473" s="0" t="n">
        <v>28</v>
      </c>
      <c r="B4473" s="0" t="n">
        <v>8700</v>
      </c>
      <c r="C4473" s="0" t="n">
        <v>13.978</v>
      </c>
      <c r="D4473" s="0" t="n">
        <v>5.2971</v>
      </c>
      <c r="E4473" s="0" t="n">
        <f aca="false">IFERROR((C4473-D4473)/C4473/'Project Inputs and Calcs'!$E$11,0)</f>
        <v>0.0207013402012687</v>
      </c>
    </row>
    <row r="4474" customFormat="false" ht="15" hidden="false" customHeight="false" outlineLevel="0" collapsed="false">
      <c r="A4474" s="0" t="n">
        <v>28</v>
      </c>
      <c r="B4474" s="0" t="n">
        <v>8800</v>
      </c>
      <c r="C4474" s="0" t="n">
        <v>14.26</v>
      </c>
      <c r="D4474" s="0" t="n">
        <v>5.4507</v>
      </c>
      <c r="E4474" s="0" t="n">
        <f aca="false">IFERROR((C4474-D4474)/C4474/'Project Inputs and Calcs'!$E$11,0)</f>
        <v>0.0205920991117345</v>
      </c>
    </row>
    <row r="4475" customFormat="false" ht="15" hidden="false" customHeight="false" outlineLevel="0" collapsed="false">
      <c r="A4475" s="0" t="n">
        <v>28</v>
      </c>
      <c r="B4475" s="0" t="n">
        <v>8900</v>
      </c>
      <c r="C4475" s="0" t="n">
        <v>14.542</v>
      </c>
      <c r="D4475" s="0" t="n">
        <v>5.6065</v>
      </c>
      <c r="E4475" s="0" t="n">
        <f aca="false">IFERROR((C4475-D4475)/C4475/'Project Inputs and Calcs'!$E$11,0)</f>
        <v>0.020482051987347</v>
      </c>
    </row>
    <row r="4476" customFormat="false" ht="15" hidden="false" customHeight="false" outlineLevel="0" collapsed="false">
      <c r="A4476" s="0" t="n">
        <v>28</v>
      </c>
      <c r="B4476" s="0" t="n">
        <v>9000</v>
      </c>
      <c r="C4476" s="0" t="n">
        <v>14.825</v>
      </c>
      <c r="D4476" s="0" t="n">
        <v>5.7645</v>
      </c>
      <c r="E4476" s="0" t="n">
        <f aca="false">IFERROR((C4476-D4476)/C4476/'Project Inputs and Calcs'!$E$11,0)</f>
        <v>0.020372119168072</v>
      </c>
    </row>
    <row r="4477" customFormat="false" ht="15" hidden="false" customHeight="false" outlineLevel="0" collapsed="false">
      <c r="A4477" s="0" t="n">
        <v>28</v>
      </c>
      <c r="B4477" s="0" t="n">
        <v>9100</v>
      </c>
      <c r="C4477" s="0" t="n">
        <v>15.108</v>
      </c>
      <c r="D4477" s="0" t="n">
        <v>5.9247</v>
      </c>
      <c r="E4477" s="0" t="n">
        <f aca="false">IFERROR((C4477-D4477)/C4477/'Project Inputs and Calcs'!$E$11,0)</f>
        <v>0.0202614508869473</v>
      </c>
    </row>
    <row r="4478" customFormat="false" ht="15" hidden="false" customHeight="false" outlineLevel="0" collapsed="false">
      <c r="A4478" s="0" t="n">
        <v>28</v>
      </c>
      <c r="B4478" s="0" t="n">
        <v>9200</v>
      </c>
      <c r="C4478" s="0" t="n">
        <v>15.391</v>
      </c>
      <c r="D4478" s="0" t="n">
        <v>6.0871</v>
      </c>
      <c r="E4478" s="0" t="n">
        <f aca="false">IFERROR((C4478-D4478)/C4478/'Project Inputs and Calcs'!$E$11,0)</f>
        <v>0.0201500877135989</v>
      </c>
    </row>
    <row r="4479" customFormat="false" ht="15" hidden="false" customHeight="false" outlineLevel="0" collapsed="false">
      <c r="A4479" s="0" t="n">
        <v>28</v>
      </c>
      <c r="B4479" s="0" t="n">
        <v>9300</v>
      </c>
      <c r="C4479" s="0" t="n">
        <v>15.675</v>
      </c>
      <c r="D4479" s="0" t="n">
        <v>6.2516</v>
      </c>
      <c r="E4479" s="0" t="n">
        <f aca="false">IFERROR((C4479-D4479)/C4479/'Project Inputs and Calcs'!$E$11,0)</f>
        <v>0.0200391281233386</v>
      </c>
    </row>
    <row r="4480" customFormat="false" ht="15" hidden="false" customHeight="false" outlineLevel="0" collapsed="false">
      <c r="A4480" s="0" t="n">
        <v>28</v>
      </c>
      <c r="B4480" s="0" t="n">
        <v>9400</v>
      </c>
      <c r="C4480" s="0" t="n">
        <v>15.958</v>
      </c>
      <c r="D4480" s="0" t="n">
        <v>6.4184</v>
      </c>
      <c r="E4480" s="0" t="n">
        <f aca="false">IFERROR((C4480-D4480)/C4480/'Project Inputs and Calcs'!$E$11,0)</f>
        <v>0.0199264736600242</v>
      </c>
    </row>
    <row r="4481" customFormat="false" ht="15" hidden="false" customHeight="false" outlineLevel="0" collapsed="false">
      <c r="A4481" s="0" t="n">
        <v>28</v>
      </c>
      <c r="B4481" s="0" t="n">
        <v>9500</v>
      </c>
      <c r="C4481" s="0" t="n">
        <v>16.242</v>
      </c>
      <c r="D4481" s="0" t="n">
        <v>6.5874</v>
      </c>
      <c r="E4481" s="0" t="n">
        <f aca="false">IFERROR((C4481-D4481)/C4481/'Project Inputs and Calcs'!$E$11,0)</f>
        <v>0.0198140623075976</v>
      </c>
    </row>
    <row r="4482" customFormat="false" ht="15" hidden="false" customHeight="false" outlineLevel="0" collapsed="false">
      <c r="A4482" s="0" t="n">
        <v>28</v>
      </c>
      <c r="B4482" s="0" t="n">
        <v>9600</v>
      </c>
      <c r="C4482" s="0" t="n">
        <v>16.525</v>
      </c>
      <c r="D4482" s="0" t="n">
        <v>6.7585</v>
      </c>
      <c r="E4482" s="0" t="n">
        <f aca="false">IFERROR((C4482-D4482)/C4482/'Project Inputs and Calcs'!$E$11,0)</f>
        <v>0.0197004538577912</v>
      </c>
    </row>
    <row r="4483" customFormat="false" ht="15" hidden="false" customHeight="false" outlineLevel="0" collapsed="false">
      <c r="A4483" s="0" t="n">
        <v>28</v>
      </c>
      <c r="B4483" s="0" t="n">
        <v>9700</v>
      </c>
      <c r="C4483" s="0" t="n">
        <v>16.808</v>
      </c>
      <c r="D4483" s="0" t="n">
        <v>6.9318</v>
      </c>
      <c r="E4483" s="0" t="n">
        <f aca="false">IFERROR((C4483-D4483)/C4483/'Project Inputs and Calcs'!$E$11,0)</f>
        <v>0.0195863081072505</v>
      </c>
    </row>
    <row r="4484" customFormat="false" ht="15" hidden="false" customHeight="false" outlineLevel="0" collapsed="false">
      <c r="A4484" s="0" t="n">
        <v>28</v>
      </c>
      <c r="B4484" s="0" t="n">
        <v>9800</v>
      </c>
      <c r="C4484" s="0" t="n">
        <v>17.091</v>
      </c>
      <c r="D4484" s="0" t="n">
        <v>7.1073</v>
      </c>
      <c r="E4484" s="0" t="n">
        <f aca="false">IFERROR((C4484-D4484)/C4484/'Project Inputs and Calcs'!$E$11,0)</f>
        <v>0.0194716517465333</v>
      </c>
    </row>
    <row r="4485" customFormat="false" ht="15" hidden="false" customHeight="false" outlineLevel="0" collapsed="false">
      <c r="A4485" s="0" t="n">
        <v>28</v>
      </c>
      <c r="B4485" s="0" t="n">
        <v>9900</v>
      </c>
      <c r="C4485" s="0" t="n">
        <v>17.374</v>
      </c>
      <c r="D4485" s="0" t="n">
        <v>7.2851</v>
      </c>
      <c r="E4485" s="0" t="n">
        <f aca="false">IFERROR((C4485-D4485)/C4485/'Project Inputs and Calcs'!$E$11,0)</f>
        <v>0.0193563178696136</v>
      </c>
    </row>
    <row r="4486" customFormat="false" ht="15" hidden="false" customHeight="false" outlineLevel="0" collapsed="false">
      <c r="A4486" s="0" t="n">
        <v>28</v>
      </c>
      <c r="B4486" s="0" t="n">
        <v>10000</v>
      </c>
      <c r="C4486" s="0" t="n">
        <v>17.656</v>
      </c>
      <c r="D4486" s="0" t="n">
        <v>7.465</v>
      </c>
      <c r="E4486" s="0" t="n">
        <f aca="false">IFERROR((C4486-D4486)/C4486/'Project Inputs and Calcs'!$E$11,0)</f>
        <v>0.0192399184413231</v>
      </c>
    </row>
    <row r="4487" customFormat="false" ht="15" hidden="false" customHeight="false" outlineLevel="0" collapsed="false">
      <c r="A4487" s="0" t="n">
        <v>28</v>
      </c>
      <c r="B4487" s="0" t="n">
        <v>10100</v>
      </c>
      <c r="C4487" s="0" t="n">
        <v>17.937</v>
      </c>
      <c r="D4487" s="0" t="n">
        <v>7.647</v>
      </c>
      <c r="E4487" s="0" t="n">
        <f aca="false">IFERROR((C4487-D4487)/C4487/'Project Inputs and Calcs'!$E$11,0)</f>
        <v>0.0191224842504321</v>
      </c>
    </row>
    <row r="4488" customFormat="false" ht="15" hidden="false" customHeight="false" outlineLevel="0" collapsed="false">
      <c r="A4488" s="0" t="n">
        <v>28</v>
      </c>
      <c r="B4488" s="0" t="n">
        <v>10200</v>
      </c>
      <c r="C4488" s="0" t="n">
        <v>18.218</v>
      </c>
      <c r="D4488" s="0" t="n">
        <v>7.8313</v>
      </c>
      <c r="E4488" s="0" t="n">
        <f aca="false">IFERROR((C4488-D4488)/C4488/'Project Inputs and Calcs'!$E$11,0)</f>
        <v>0.0190044644490797</v>
      </c>
    </row>
    <row r="4489" customFormat="false" ht="15" hidden="false" customHeight="false" outlineLevel="0" collapsed="false">
      <c r="A4489" s="0" t="n">
        <v>28</v>
      </c>
      <c r="B4489" s="0" t="n">
        <v>10300</v>
      </c>
      <c r="C4489" s="0" t="n">
        <v>18.498</v>
      </c>
      <c r="D4489" s="0" t="n">
        <v>8.0178</v>
      </c>
      <c r="E4489" s="0" t="n">
        <f aca="false">IFERROR((C4489-D4489)/C4489/'Project Inputs and Calcs'!$E$11,0)</f>
        <v>0.0188852848956644</v>
      </c>
    </row>
    <row r="4490" customFormat="false" ht="15" hidden="false" customHeight="false" outlineLevel="0" collapsed="false">
      <c r="A4490" s="0" t="n">
        <v>28</v>
      </c>
      <c r="B4490" s="0" t="n">
        <v>10400</v>
      </c>
      <c r="C4490" s="0" t="n">
        <v>18.778</v>
      </c>
      <c r="D4490" s="0" t="n">
        <v>8.2065</v>
      </c>
      <c r="E4490" s="0" t="n">
        <f aca="false">IFERROR((C4490-D4490)/C4490/'Project Inputs and Calcs'!$E$11,0)</f>
        <v>0.018765754251429</v>
      </c>
    </row>
    <row r="4491" customFormat="false" ht="15" hidden="false" customHeight="false" outlineLevel="0" collapsed="false">
      <c r="A4491" s="0" t="n">
        <v>28</v>
      </c>
      <c r="B4491" s="0" t="n">
        <v>10500</v>
      </c>
      <c r="C4491" s="0" t="n">
        <v>19.055</v>
      </c>
      <c r="D4491" s="0" t="n">
        <v>8.3974</v>
      </c>
      <c r="E4491" s="0" t="n">
        <f aca="false">IFERROR((C4491-D4491)/C4491/'Project Inputs and Calcs'!$E$11,0)</f>
        <v>0.0186435756144494</v>
      </c>
    </row>
    <row r="4492" customFormat="false" ht="15" hidden="false" customHeight="false" outlineLevel="0" collapsed="false">
      <c r="A4492" s="0" t="n">
        <v>28</v>
      </c>
      <c r="B4492" s="0" t="n">
        <v>10600</v>
      </c>
      <c r="C4492" s="0" t="n">
        <v>19.333</v>
      </c>
      <c r="D4492" s="0" t="n">
        <v>8.5904</v>
      </c>
      <c r="E4492" s="0" t="n">
        <f aca="false">IFERROR((C4492-D4492)/C4492/'Project Inputs and Calcs'!$E$11,0)</f>
        <v>0.0185220434835083</v>
      </c>
    </row>
    <row r="4493" customFormat="false" ht="15" hidden="false" customHeight="false" outlineLevel="0" collapsed="false">
      <c r="A4493" s="0" t="n">
        <v>28</v>
      </c>
      <c r="B4493" s="0" t="n">
        <v>10700</v>
      </c>
      <c r="C4493" s="0" t="n">
        <v>19.609</v>
      </c>
      <c r="D4493" s="0" t="n">
        <v>8.7856</v>
      </c>
      <c r="E4493" s="0" t="n">
        <f aca="false">IFERROR((C4493-D4493)/C4493/'Project Inputs and Calcs'!$E$11,0)</f>
        <v>0.0183986944770259</v>
      </c>
    </row>
    <row r="4494" customFormat="false" ht="15" hidden="false" customHeight="false" outlineLevel="0" collapsed="false">
      <c r="A4494" s="0" t="n">
        <v>28</v>
      </c>
      <c r="B4494" s="0" t="n">
        <v>10800</v>
      </c>
      <c r="C4494" s="0" t="n">
        <v>19.883</v>
      </c>
      <c r="D4494" s="0" t="n">
        <v>8.9833</v>
      </c>
      <c r="E4494" s="0" t="n">
        <f aca="false">IFERROR((C4494-D4494)/C4494/'Project Inputs and Calcs'!$E$11,0)</f>
        <v>0.0182730640916025</v>
      </c>
    </row>
    <row r="4495" customFormat="false" ht="15" hidden="false" customHeight="false" outlineLevel="0" collapsed="false">
      <c r="A4495" s="0" t="n">
        <v>28</v>
      </c>
      <c r="B4495" s="0" t="n">
        <v>10900</v>
      </c>
      <c r="C4495" s="0" t="n">
        <v>20.156</v>
      </c>
      <c r="D4495" s="0" t="n">
        <v>9.1829</v>
      </c>
      <c r="E4495" s="0" t="n">
        <f aca="false">IFERROR((C4495-D4495)/C4495/'Project Inputs and Calcs'!$E$11,0)</f>
        <v>0.0181469537606668</v>
      </c>
    </row>
    <row r="4496" customFormat="false" ht="15" hidden="false" customHeight="false" outlineLevel="0" collapsed="false">
      <c r="A4496" s="0" t="n">
        <v>28</v>
      </c>
      <c r="B4496" s="0" t="n">
        <v>11000</v>
      </c>
      <c r="C4496" s="0" t="n">
        <v>20.427</v>
      </c>
      <c r="D4496" s="0" t="n">
        <v>9.385</v>
      </c>
      <c r="E4496" s="0" t="n">
        <f aca="false">IFERROR((C4496-D4496)/C4496/'Project Inputs and Calcs'!$E$11,0)</f>
        <v>0.0180186354661314</v>
      </c>
    </row>
    <row r="4497" customFormat="false" ht="15" hidden="false" customHeight="false" outlineLevel="0" collapsed="false">
      <c r="A4497" s="0" t="n">
        <v>28</v>
      </c>
      <c r="B4497" s="0" t="n">
        <v>11100</v>
      </c>
      <c r="C4497" s="0" t="n">
        <v>20.697</v>
      </c>
      <c r="D4497" s="0" t="n">
        <v>9.5891</v>
      </c>
      <c r="E4497" s="0" t="n">
        <f aca="false">IFERROR((C4497-D4497)/C4497/'Project Inputs and Calcs'!$E$11,0)</f>
        <v>0.0178897102639674</v>
      </c>
    </row>
    <row r="4498" customFormat="false" ht="15" hidden="false" customHeight="false" outlineLevel="0" collapsed="false">
      <c r="A4498" s="0" t="n">
        <v>28</v>
      </c>
      <c r="B4498" s="0" t="n">
        <v>11200</v>
      </c>
      <c r="C4498" s="0" t="n">
        <v>20.965</v>
      </c>
      <c r="D4498" s="0" t="n">
        <v>9.7956</v>
      </c>
      <c r="E4498" s="0" t="n">
        <f aca="false">IFERROR((C4498-D4498)/C4498/'Project Inputs and Calcs'!$E$11,0)</f>
        <v>0.0177588043564671</v>
      </c>
    </row>
    <row r="4499" customFormat="false" ht="15" hidden="false" customHeight="false" outlineLevel="0" collapsed="false">
      <c r="A4499" s="0" t="n">
        <v>28</v>
      </c>
      <c r="B4499" s="0" t="n">
        <v>11300</v>
      </c>
      <c r="C4499" s="0" t="n">
        <v>21.231</v>
      </c>
      <c r="D4499" s="0" t="n">
        <v>10.004</v>
      </c>
      <c r="E4499" s="0" t="n">
        <f aca="false">IFERROR((C4499-D4499)/C4499/'Project Inputs and Calcs'!$E$11,0)</f>
        <v>0.0176267407721414</v>
      </c>
    </row>
    <row r="4500" customFormat="false" ht="15" hidden="false" customHeight="false" outlineLevel="0" collapsed="false">
      <c r="A4500" s="0" t="n">
        <v>28</v>
      </c>
      <c r="B4500" s="0" t="n">
        <v>11400</v>
      </c>
      <c r="C4500" s="0" t="n">
        <v>21.495</v>
      </c>
      <c r="D4500" s="0" t="n">
        <v>10.215</v>
      </c>
      <c r="E4500" s="0" t="n">
        <f aca="false">IFERROR((C4500-D4500)/C4500/'Project Inputs and Calcs'!$E$11,0)</f>
        <v>0.0174924401023494</v>
      </c>
    </row>
    <row r="4501" customFormat="false" ht="15" hidden="false" customHeight="false" outlineLevel="0" collapsed="false">
      <c r="A4501" s="0" t="n">
        <v>28</v>
      </c>
      <c r="B4501" s="0" t="n">
        <v>11500</v>
      </c>
      <c r="C4501" s="0" t="n">
        <v>21.757</v>
      </c>
      <c r="D4501" s="0" t="n">
        <v>10.429</v>
      </c>
      <c r="E4501" s="0" t="n">
        <f aca="false">IFERROR((C4501-D4501)/C4501/'Project Inputs and Calcs'!$E$11,0)</f>
        <v>0.0173553339155214</v>
      </c>
    </row>
    <row r="4502" customFormat="false" ht="15" hidden="false" customHeight="false" outlineLevel="0" collapsed="false">
      <c r="A4502" s="0" t="n">
        <v>28</v>
      </c>
      <c r="B4502" s="0" t="n">
        <v>11600</v>
      </c>
      <c r="C4502" s="0" t="n">
        <v>22.016</v>
      </c>
      <c r="D4502" s="0" t="n">
        <v>10.644</v>
      </c>
      <c r="E4502" s="0" t="n">
        <f aca="false">IFERROR((C4502-D4502)/C4502/'Project Inputs and Calcs'!$E$11,0)</f>
        <v>0.0172177810077519</v>
      </c>
    </row>
    <row r="4503" customFormat="false" ht="15" hidden="false" customHeight="false" outlineLevel="0" collapsed="false">
      <c r="A4503" s="0" t="n">
        <v>28</v>
      </c>
      <c r="B4503" s="0" t="n">
        <v>11700</v>
      </c>
      <c r="C4503" s="0" t="n">
        <v>22.273</v>
      </c>
      <c r="D4503" s="0" t="n">
        <v>10.862</v>
      </c>
      <c r="E4503" s="0" t="n">
        <f aca="false">IFERROR((C4503-D4503)/C4503/'Project Inputs and Calcs'!$E$11,0)</f>
        <v>0.0170774779628549</v>
      </c>
    </row>
    <row r="4504" customFormat="false" ht="15" hidden="false" customHeight="false" outlineLevel="0" collapsed="false">
      <c r="A4504" s="0" t="n">
        <v>28</v>
      </c>
      <c r="B4504" s="0" t="n">
        <v>11800</v>
      </c>
      <c r="C4504" s="0" t="n">
        <v>22.527</v>
      </c>
      <c r="D4504" s="0" t="n">
        <v>11.082</v>
      </c>
      <c r="E4504" s="0" t="n">
        <f aca="false">IFERROR((C4504-D4504)/C4504/'Project Inputs and Calcs'!$E$11,0)</f>
        <v>0.0169352332756248</v>
      </c>
    </row>
    <row r="4505" customFormat="false" ht="15" hidden="false" customHeight="false" outlineLevel="0" collapsed="false">
      <c r="A4505" s="0" t="n">
        <v>28</v>
      </c>
      <c r="B4505" s="0" t="n">
        <v>11900</v>
      </c>
      <c r="C4505" s="0" t="n">
        <v>22.778</v>
      </c>
      <c r="D4505" s="0" t="n">
        <v>11.304</v>
      </c>
      <c r="E4505" s="0" t="n">
        <f aca="false">IFERROR((C4505-D4505)/C4505/'Project Inputs and Calcs'!$E$11,0)</f>
        <v>0.0167910556970176</v>
      </c>
    </row>
    <row r="4506" customFormat="false" ht="15" hidden="false" customHeight="false" outlineLevel="0" collapsed="false">
      <c r="A4506" s="0" t="n">
        <v>28</v>
      </c>
      <c r="B4506" s="0" t="n">
        <v>12000</v>
      </c>
      <c r="C4506" s="0" t="n">
        <v>23.026</v>
      </c>
      <c r="D4506" s="0" t="n">
        <v>11.529</v>
      </c>
      <c r="E4506" s="0" t="n">
        <f aca="false">IFERROR((C4506-D4506)/C4506/'Project Inputs and Calcs'!$E$11,0)</f>
        <v>0.0166435044442514</v>
      </c>
    </row>
    <row r="4507" customFormat="false" ht="15" hidden="false" customHeight="false" outlineLevel="0" collapsed="false">
      <c r="A4507" s="0" t="n">
        <v>28</v>
      </c>
      <c r="B4507" s="0" t="n">
        <v>12100</v>
      </c>
      <c r="C4507" s="0" t="n">
        <v>23.271</v>
      </c>
      <c r="D4507" s="0" t="n">
        <v>11.756</v>
      </c>
      <c r="E4507" s="0" t="n">
        <f aca="false">IFERROR((C4507-D4507)/C4507/'Project Inputs and Calcs'!$E$11,0)</f>
        <v>0.0164940627103835</v>
      </c>
    </row>
    <row r="4508" customFormat="false" ht="15" hidden="false" customHeight="false" outlineLevel="0" collapsed="false">
      <c r="A4508" s="0" t="n">
        <v>28</v>
      </c>
      <c r="B4508" s="0" t="n">
        <v>12200</v>
      </c>
      <c r="C4508" s="0" t="n">
        <v>23.513</v>
      </c>
      <c r="D4508" s="0" t="n">
        <v>11.986</v>
      </c>
      <c r="E4508" s="0" t="n">
        <f aca="false">IFERROR((C4508-D4508)/C4508/'Project Inputs and Calcs'!$E$11,0)</f>
        <v>0.0163413147336934</v>
      </c>
    </row>
    <row r="4509" customFormat="false" ht="15" hidden="false" customHeight="false" outlineLevel="0" collapsed="false">
      <c r="A4509" s="0" t="n">
        <v>28</v>
      </c>
      <c r="B4509" s="0" t="n">
        <v>12300</v>
      </c>
      <c r="C4509" s="0" t="n">
        <v>23.751</v>
      </c>
      <c r="D4509" s="0" t="n">
        <v>12.218</v>
      </c>
      <c r="E4509" s="0" t="n">
        <f aca="false">IFERROR((C4509-D4509)/C4509/'Project Inputs and Calcs'!$E$11,0)</f>
        <v>0.0161859851515024</v>
      </c>
    </row>
    <row r="4510" customFormat="false" ht="15" hidden="false" customHeight="false" outlineLevel="0" collapsed="false">
      <c r="A4510" s="0" t="n">
        <v>28</v>
      </c>
      <c r="B4510" s="0" t="n">
        <v>12400</v>
      </c>
      <c r="C4510" s="0" t="n">
        <v>23.985</v>
      </c>
      <c r="D4510" s="0" t="n">
        <v>12.453</v>
      </c>
      <c r="E4510" s="0" t="n">
        <f aca="false">IFERROR((C4510-D4510)/C4510/'Project Inputs and Calcs'!$E$11,0)</f>
        <v>0.0160266833437565</v>
      </c>
    </row>
    <row r="4511" customFormat="false" ht="15" hidden="false" customHeight="false" outlineLevel="0" collapsed="false">
      <c r="A4511" s="0" t="n">
        <v>28</v>
      </c>
      <c r="B4511" s="0" t="n">
        <v>12500</v>
      </c>
      <c r="C4511" s="0" t="n">
        <v>24.215</v>
      </c>
      <c r="D4511" s="0" t="n">
        <v>12.689</v>
      </c>
      <c r="E4511" s="0" t="n">
        <f aca="false">IFERROR((C4511-D4511)/C4511/'Project Inputs and Calcs'!$E$11,0)</f>
        <v>0.0158661986372083</v>
      </c>
    </row>
    <row r="4512" customFormat="false" ht="15" hidden="false" customHeight="false" outlineLevel="0" collapsed="false">
      <c r="A4512" s="0" t="n">
        <v>28</v>
      </c>
      <c r="B4512" s="0" t="n">
        <v>12600</v>
      </c>
      <c r="C4512" s="0" t="n">
        <v>24.44</v>
      </c>
      <c r="D4512" s="0" t="n">
        <v>12.929</v>
      </c>
      <c r="E4512" s="0" t="n">
        <f aca="false">IFERROR((C4512-D4512)/C4512/'Project Inputs and Calcs'!$E$11,0)</f>
        <v>0.0156996726677578</v>
      </c>
    </row>
    <row r="4513" customFormat="false" ht="15" hidden="false" customHeight="false" outlineLevel="0" collapsed="false">
      <c r="A4513" s="0" t="n">
        <v>28</v>
      </c>
      <c r="B4513" s="0" t="n">
        <v>12700</v>
      </c>
      <c r="C4513" s="0" t="n">
        <v>24.661</v>
      </c>
      <c r="D4513" s="0" t="n">
        <v>13.171</v>
      </c>
      <c r="E4513" s="0" t="n">
        <f aca="false">IFERROR((C4513-D4513)/C4513/'Project Inputs and Calcs'!$E$11,0)</f>
        <v>0.0155305948663882</v>
      </c>
    </row>
    <row r="4514" customFormat="false" ht="15" hidden="false" customHeight="false" outlineLevel="0" collapsed="false">
      <c r="A4514" s="0" t="n">
        <v>28</v>
      </c>
      <c r="B4514" s="0" t="n">
        <v>12800</v>
      </c>
      <c r="C4514" s="0" t="n">
        <v>24.878</v>
      </c>
      <c r="D4514" s="0" t="n">
        <v>13.415</v>
      </c>
      <c r="E4514" s="0" t="n">
        <f aca="false">IFERROR((C4514-D4514)/C4514/'Project Inputs and Calcs'!$E$11,0)</f>
        <v>0.015358951684219</v>
      </c>
    </row>
    <row r="4515" customFormat="false" ht="15" hidden="false" customHeight="false" outlineLevel="0" collapsed="false">
      <c r="A4515" s="0" t="n">
        <v>28</v>
      </c>
      <c r="B4515" s="0" t="n">
        <v>12900</v>
      </c>
      <c r="C4515" s="0" t="n">
        <v>25.088</v>
      </c>
      <c r="D4515" s="0" t="n">
        <v>13.663</v>
      </c>
      <c r="E4515" s="0" t="n">
        <f aca="false">IFERROR((C4515-D4515)/C4515/'Project Inputs and Calcs'!$E$11,0)</f>
        <v>0.015179900085034</v>
      </c>
    </row>
    <row r="4516" customFormat="false" ht="15" hidden="false" customHeight="false" outlineLevel="0" collapsed="false">
      <c r="A4516" s="0" t="n">
        <v>28</v>
      </c>
      <c r="B4516" s="0" t="n">
        <v>13000</v>
      </c>
      <c r="C4516" s="0" t="n">
        <v>25.294</v>
      </c>
      <c r="D4516" s="0" t="n">
        <v>13.913</v>
      </c>
      <c r="E4516" s="0" t="n">
        <f aca="false">IFERROR((C4516-D4516)/C4516/'Project Inputs and Calcs'!$E$11,0)</f>
        <v>0.0149982868137371</v>
      </c>
    </row>
    <row r="4517" customFormat="false" ht="15" hidden="false" customHeight="false" outlineLevel="0" collapsed="false">
      <c r="A4517" s="0" t="n">
        <v>28</v>
      </c>
      <c r="B4517" s="0" t="n">
        <v>13100</v>
      </c>
      <c r="C4517" s="0" t="n">
        <v>25.493</v>
      </c>
      <c r="D4517" s="0" t="n">
        <v>14.166</v>
      </c>
      <c r="E4517" s="0" t="n">
        <f aca="false">IFERROR((C4517-D4517)/C4517/'Project Inputs and Calcs'!$E$11,0)</f>
        <v>0.0148106016030544</v>
      </c>
    </row>
    <row r="4518" customFormat="false" ht="15" hidden="false" customHeight="false" outlineLevel="0" collapsed="false">
      <c r="A4518" s="0" t="n">
        <v>28</v>
      </c>
      <c r="B4518" s="0" t="n">
        <v>13200</v>
      </c>
      <c r="C4518" s="0" t="n">
        <v>25.686</v>
      </c>
      <c r="D4518" s="0" t="n">
        <v>14.422</v>
      </c>
      <c r="E4518" s="0" t="n">
        <f aca="false">IFERROR((C4518-D4518)/C4518/'Project Inputs and Calcs'!$E$11,0)</f>
        <v>0.0146175607983597</v>
      </c>
    </row>
    <row r="4519" customFormat="false" ht="15" hidden="false" customHeight="false" outlineLevel="0" collapsed="false">
      <c r="A4519" s="0" t="n">
        <v>28</v>
      </c>
      <c r="B4519" s="0" t="n">
        <v>13300</v>
      </c>
      <c r="C4519" s="0" t="n">
        <v>25.876</v>
      </c>
      <c r="D4519" s="0" t="n">
        <v>14.679</v>
      </c>
      <c r="E4519" s="0" t="n">
        <f aca="false">IFERROR((C4519-D4519)/C4519/'Project Inputs and Calcs'!$E$11,0)</f>
        <v>0.0144239192044108</v>
      </c>
    </row>
    <row r="4520" customFormat="false" ht="15" hidden="false" customHeight="false" outlineLevel="0" collapsed="false">
      <c r="A4520" s="0" t="n">
        <v>28</v>
      </c>
      <c r="B4520" s="0" t="n">
        <v>13400</v>
      </c>
      <c r="C4520" s="0" t="n">
        <v>26.053</v>
      </c>
      <c r="D4520" s="0" t="n">
        <v>14.942</v>
      </c>
      <c r="E4520" s="0" t="n">
        <f aca="false">IFERROR((C4520-D4520)/C4520/'Project Inputs and Calcs'!$E$11,0)</f>
        <v>0.0142158932432605</v>
      </c>
    </row>
    <row r="4521" customFormat="false" ht="15" hidden="false" customHeight="false" outlineLevel="0" collapsed="false">
      <c r="A4521" s="0" t="n">
        <v>28</v>
      </c>
      <c r="B4521" s="0" t="n">
        <v>13500</v>
      </c>
      <c r="C4521" s="0" t="n">
        <v>26.227</v>
      </c>
      <c r="D4521" s="0" t="n">
        <v>15.206</v>
      </c>
      <c r="E4521" s="0" t="n">
        <f aca="false">IFERROR((C4521-D4521)/C4521/'Project Inputs and Calcs'!$E$11,0)</f>
        <v>0.0140071936045551</v>
      </c>
    </row>
    <row r="4522" customFormat="false" ht="15" hidden="false" customHeight="false" outlineLevel="0" collapsed="false">
      <c r="A4522" s="0" t="n">
        <v>28</v>
      </c>
      <c r="B4522" s="0" t="n">
        <v>13600</v>
      </c>
      <c r="C4522" s="0" t="n">
        <v>26.393</v>
      </c>
      <c r="D4522" s="0" t="n">
        <v>15.474</v>
      </c>
      <c r="E4522" s="0" t="n">
        <f aca="false">IFERROR((C4522-D4522)/C4522/'Project Inputs and Calcs'!$E$11,0)</f>
        <v>0.0137902726733098</v>
      </c>
    </row>
    <row r="4523" customFormat="false" ht="15" hidden="false" customHeight="false" outlineLevel="0" collapsed="false">
      <c r="A4523" s="0" t="n">
        <v>28</v>
      </c>
      <c r="B4523" s="0" t="n">
        <v>13700</v>
      </c>
      <c r="C4523" s="0" t="n">
        <v>26.549</v>
      </c>
      <c r="D4523" s="0" t="n">
        <v>15.745</v>
      </c>
      <c r="E4523" s="0" t="n">
        <f aca="false">IFERROR((C4523-D4523)/C4523/'Project Inputs and Calcs'!$E$11,0)</f>
        <v>0.0135648549223448</v>
      </c>
    </row>
    <row r="4524" customFormat="false" ht="15" hidden="false" customHeight="false" outlineLevel="0" collapsed="false">
      <c r="A4524" s="0" t="n">
        <v>28</v>
      </c>
      <c r="B4524" s="0" t="n">
        <v>13800</v>
      </c>
      <c r="C4524" s="0" t="n">
        <v>26.701</v>
      </c>
      <c r="D4524" s="0" t="n">
        <v>16.017</v>
      </c>
      <c r="E4524" s="0" t="n">
        <f aca="false">IFERROR((C4524-D4524)/C4524/'Project Inputs and Calcs'!$E$11,0)</f>
        <v>0.0133378275470332</v>
      </c>
    </row>
    <row r="4525" customFormat="false" ht="15" hidden="false" customHeight="false" outlineLevel="0" collapsed="false">
      <c r="A4525" s="0" t="n">
        <v>28</v>
      </c>
      <c r="B4525" s="0" t="n">
        <v>13900</v>
      </c>
      <c r="C4525" s="0" t="n">
        <v>26.84</v>
      </c>
      <c r="D4525" s="0" t="n">
        <v>16.295</v>
      </c>
      <c r="E4525" s="0" t="n">
        <f aca="false">IFERROR((C4525-D4525)/C4525/'Project Inputs and Calcs'!$E$11,0)</f>
        <v>0.0130961251862891</v>
      </c>
    </row>
    <row r="4526" customFormat="false" ht="15" hidden="false" customHeight="false" outlineLevel="0" collapsed="false">
      <c r="A4526" s="0" t="n">
        <v>28</v>
      </c>
      <c r="B4526" s="0" t="n">
        <v>14000</v>
      </c>
      <c r="C4526" s="0" t="n">
        <v>26.971</v>
      </c>
      <c r="D4526" s="0" t="n">
        <v>16.576</v>
      </c>
      <c r="E4526" s="0" t="n">
        <f aca="false">IFERROR((C4526-D4526)/C4526/'Project Inputs and Calcs'!$E$11,0)</f>
        <v>0.0128471321048534</v>
      </c>
    </row>
    <row r="4527" customFormat="false" ht="15" hidden="false" customHeight="false" outlineLevel="0" collapsed="false">
      <c r="A4527" s="0" t="n">
        <v>28</v>
      </c>
      <c r="B4527" s="0" t="n">
        <v>14100</v>
      </c>
      <c r="C4527" s="0" t="n">
        <v>27.097</v>
      </c>
      <c r="D4527" s="0" t="n">
        <v>16.857</v>
      </c>
      <c r="E4527" s="0" t="n">
        <f aca="false">IFERROR((C4527-D4527)/C4527/'Project Inputs and Calcs'!$E$11,0)</f>
        <v>0.0125967204241552</v>
      </c>
    </row>
    <row r="4528" customFormat="false" ht="15" hidden="false" customHeight="false" outlineLevel="0" collapsed="false">
      <c r="A4528" s="0" t="n">
        <v>28</v>
      </c>
      <c r="B4528" s="0" t="n">
        <v>14200</v>
      </c>
      <c r="C4528" s="0" t="n">
        <v>27.207</v>
      </c>
      <c r="D4528" s="0" t="n">
        <v>17.145</v>
      </c>
      <c r="E4528" s="0" t="n">
        <f aca="false">IFERROR((C4528-D4528)/C4528/'Project Inputs and Calcs'!$E$11,0)</f>
        <v>0.0123277097805712</v>
      </c>
    </row>
    <row r="4529" customFormat="false" ht="15" hidden="false" customHeight="false" outlineLevel="0" collapsed="false">
      <c r="A4529" s="0" t="n">
        <v>28</v>
      </c>
      <c r="B4529" s="0" t="n">
        <v>14300</v>
      </c>
      <c r="C4529" s="0" t="n">
        <v>27.311</v>
      </c>
      <c r="D4529" s="0" t="n">
        <v>17.434</v>
      </c>
      <c r="E4529" s="0" t="n">
        <f aca="false">IFERROR((C4529-D4529)/C4529/'Project Inputs and Calcs'!$E$11,0)</f>
        <v>0.0120549717452064</v>
      </c>
    </row>
    <row r="4530" customFormat="false" ht="15" hidden="false" customHeight="false" outlineLevel="0" collapsed="false">
      <c r="A4530" s="0" t="n">
        <v>28</v>
      </c>
      <c r="B4530" s="0" t="n">
        <v>14400</v>
      </c>
      <c r="C4530" s="0" t="n">
        <v>27.406</v>
      </c>
      <c r="D4530" s="0" t="n">
        <v>17.726</v>
      </c>
      <c r="E4530" s="0" t="n">
        <f aca="false">IFERROR((C4530-D4530)/C4530/'Project Inputs and Calcs'!$E$11,0)</f>
        <v>0.011773577562091</v>
      </c>
    </row>
    <row r="4531" customFormat="false" ht="15" hidden="false" customHeight="false" outlineLevel="0" collapsed="false">
      <c r="A4531" s="0" t="n">
        <v>28</v>
      </c>
      <c r="B4531" s="0" t="n">
        <v>14500</v>
      </c>
      <c r="C4531" s="0" t="n">
        <v>27.482</v>
      </c>
      <c r="D4531" s="0" t="n">
        <v>18.024</v>
      </c>
      <c r="E4531" s="0" t="n">
        <f aca="false">IFERROR((C4531-D4531)/C4531/'Project Inputs and Calcs'!$E$11,0)</f>
        <v>0.0114717512068505</v>
      </c>
    </row>
    <row r="4532" customFormat="false" ht="15" hidden="false" customHeight="false" outlineLevel="0" collapsed="false">
      <c r="A4532" s="0" t="n">
        <v>28</v>
      </c>
      <c r="B4532" s="0" t="n">
        <v>14600</v>
      </c>
      <c r="C4532" s="0" t="n">
        <v>27.552</v>
      </c>
      <c r="D4532" s="0" t="n">
        <v>18.323</v>
      </c>
      <c r="E4532" s="0" t="n">
        <f aca="false">IFERROR((C4532-D4532)/C4532/'Project Inputs and Calcs'!$E$11,0)</f>
        <v>0.0111655536198219</v>
      </c>
    </row>
    <row r="4533" customFormat="false" ht="15" hidden="false" customHeight="false" outlineLevel="0" collapsed="false">
      <c r="A4533" s="0" t="n">
        <v>28</v>
      </c>
      <c r="B4533" s="0" t="n">
        <v>14700</v>
      </c>
      <c r="C4533" s="0" t="n">
        <v>27.605</v>
      </c>
      <c r="D4533" s="0" t="n">
        <v>18.627</v>
      </c>
      <c r="E4533" s="0" t="n">
        <f aca="false">IFERROR((C4533-D4533)/C4533/'Project Inputs and Calcs'!$E$11,0)</f>
        <v>0.010841031214152</v>
      </c>
    </row>
    <row r="4534" customFormat="false" ht="15" hidden="false" customHeight="false" outlineLevel="0" collapsed="false">
      <c r="A4534" s="0" t="n">
        <v>28</v>
      </c>
      <c r="B4534" s="0" t="n">
        <v>14800</v>
      </c>
      <c r="C4534" s="0" t="n">
        <v>27.638</v>
      </c>
      <c r="D4534" s="0" t="n">
        <v>18.937</v>
      </c>
      <c r="E4534" s="0" t="n">
        <f aca="false">IFERROR((C4534-D4534)/C4534/'Project Inputs and Calcs'!$E$11,0)</f>
        <v>0.0104940058373737</v>
      </c>
    </row>
    <row r="4535" customFormat="false" ht="15" hidden="false" customHeight="false" outlineLevel="0" collapsed="false">
      <c r="A4535" s="0" t="n">
        <v>28</v>
      </c>
      <c r="B4535" s="0" t="n">
        <v>14900</v>
      </c>
      <c r="C4535" s="0" t="n">
        <v>27.664</v>
      </c>
      <c r="D4535" s="0" t="n">
        <v>19.248</v>
      </c>
      <c r="E4535" s="0" t="n">
        <f aca="false">IFERROR((C4535-D4535)/C4535/'Project Inputs and Calcs'!$E$11,0)</f>
        <v>0.0101407364565259</v>
      </c>
    </row>
    <row r="4536" customFormat="false" ht="15" hidden="false" customHeight="false" outlineLevel="0" collapsed="false">
      <c r="A4536" s="0" t="n">
        <v>28</v>
      </c>
      <c r="B4536" s="0" t="n">
        <v>15000</v>
      </c>
      <c r="C4536" s="0" t="n">
        <v>27.668</v>
      </c>
      <c r="D4536" s="0" t="n">
        <v>19.565</v>
      </c>
      <c r="E4536" s="0" t="n">
        <f aca="false">IFERROR((C4536-D4536)/C4536/'Project Inputs and Calcs'!$E$11,0)</f>
        <v>0.00976218013589706</v>
      </c>
    </row>
    <row r="4537" customFormat="false" ht="15" hidden="false" customHeight="false" outlineLevel="0" collapsed="false">
      <c r="A4537" s="0" t="n">
        <v>28</v>
      </c>
      <c r="B4537" s="0" t="n">
        <v>15100</v>
      </c>
      <c r="C4537" s="0" t="n">
        <v>27.654</v>
      </c>
      <c r="D4537" s="0" t="n">
        <v>19.887</v>
      </c>
      <c r="E4537" s="0" t="n">
        <f aca="false">IFERROR((C4537-D4537)/C4537/'Project Inputs and Calcs'!$E$11,0)</f>
        <v>0.00936211759600781</v>
      </c>
    </row>
    <row r="4538" customFormat="false" ht="15" hidden="false" customHeight="false" outlineLevel="0" collapsed="false">
      <c r="A4538" s="0" t="n">
        <v>28</v>
      </c>
      <c r="B4538" s="0" t="n">
        <v>15200</v>
      </c>
      <c r="C4538" s="0" t="n">
        <v>27.63</v>
      </c>
      <c r="D4538" s="0" t="n">
        <v>20.21</v>
      </c>
      <c r="E4538" s="0" t="n">
        <f aca="false">IFERROR((C4538-D4538)/C4538/'Project Inputs and Calcs'!$E$11,0)</f>
        <v>0.00895162263240439</v>
      </c>
    </row>
    <row r="4539" customFormat="false" ht="15" hidden="false" customHeight="false" outlineLevel="0" collapsed="false">
      <c r="A4539" s="0" t="n">
        <v>28</v>
      </c>
      <c r="B4539" s="0" t="n">
        <v>15300</v>
      </c>
      <c r="C4539" s="0" t="n">
        <v>27.59</v>
      </c>
      <c r="D4539" s="0" t="n">
        <v>20.536</v>
      </c>
      <c r="E4539" s="0" t="n">
        <f aca="false">IFERROR((C4539-D4539)/C4539/'Project Inputs and Calcs'!$E$11,0)</f>
        <v>0.00852241150175184</v>
      </c>
    </row>
    <row r="4540" customFormat="false" ht="15" hidden="false" customHeight="false" outlineLevel="0" collapsed="false">
      <c r="A4540" s="0" t="n">
        <v>28</v>
      </c>
      <c r="B4540" s="0" t="n">
        <v>15400</v>
      </c>
      <c r="C4540" s="0" t="n">
        <v>27.531</v>
      </c>
      <c r="D4540" s="0" t="n">
        <v>20.866</v>
      </c>
      <c r="E4540" s="0" t="n">
        <f aca="false">IFERROR((C4540-D4540)/C4540/'Project Inputs and Calcs'!$E$11,0)</f>
        <v>0.00806969113605269</v>
      </c>
    </row>
    <row r="4541" customFormat="false" ht="15" hidden="false" customHeight="false" outlineLevel="0" collapsed="false">
      <c r="A4541" s="0" t="n">
        <v>28</v>
      </c>
      <c r="B4541" s="0" t="n">
        <v>15500</v>
      </c>
      <c r="C4541" s="0" t="n">
        <v>27.464</v>
      </c>
      <c r="D4541" s="0" t="n">
        <v>21.195</v>
      </c>
      <c r="E4541" s="0" t="n">
        <f aca="false">IFERROR((C4541-D4541)/C4541/'Project Inputs and Calcs'!$E$11,0)</f>
        <v>0.00760874842217691</v>
      </c>
    </row>
    <row r="4542" customFormat="false" ht="15" hidden="false" customHeight="false" outlineLevel="0" collapsed="false">
      <c r="A4542" s="0" t="n">
        <v>28</v>
      </c>
      <c r="B4542" s="0" t="n">
        <v>15600</v>
      </c>
      <c r="C4542" s="0" t="n">
        <v>27.39</v>
      </c>
      <c r="D4542" s="0" t="n">
        <v>21.523</v>
      </c>
      <c r="E4542" s="0" t="n">
        <f aca="false">IFERROR((C4542-D4542)/C4542/'Project Inputs and Calcs'!$E$11,0)</f>
        <v>0.00714007545332847</v>
      </c>
    </row>
    <row r="4543" customFormat="false" ht="15" hidden="false" customHeight="false" outlineLevel="0" collapsed="false">
      <c r="A4543" s="0" t="n">
        <v>28</v>
      </c>
      <c r="B4543" s="0" t="n">
        <v>15700</v>
      </c>
      <c r="C4543" s="0" t="n">
        <v>27.305</v>
      </c>
      <c r="D4543" s="0" t="n">
        <v>21.85</v>
      </c>
      <c r="E4543" s="0" t="n">
        <f aca="false">IFERROR((C4543-D4543)/C4543/'Project Inputs and Calcs'!$E$11,0)</f>
        <v>0.00665934200085454</v>
      </c>
    </row>
    <row r="4544" customFormat="false" ht="15" hidden="false" customHeight="false" outlineLevel="0" collapsed="false">
      <c r="A4544" s="0" t="n">
        <v>28</v>
      </c>
      <c r="B4544" s="0" t="n">
        <v>15800</v>
      </c>
      <c r="C4544" s="0" t="n">
        <v>27.223</v>
      </c>
      <c r="D4544" s="0" t="n">
        <v>22.171</v>
      </c>
      <c r="E4544" s="0" t="n">
        <f aca="false">IFERROR((C4544-D4544)/C4544/'Project Inputs and Calcs'!$E$11,0)</f>
        <v>0.00618594570767366</v>
      </c>
    </row>
    <row r="4545" customFormat="false" ht="15" hidden="false" customHeight="false" outlineLevel="0" collapsed="false">
      <c r="A4545" s="0" t="n">
        <v>28</v>
      </c>
      <c r="B4545" s="0" t="n">
        <v>15900</v>
      </c>
      <c r="C4545" s="0" t="n">
        <v>27.14</v>
      </c>
      <c r="D4545" s="0" t="n">
        <v>22.488</v>
      </c>
      <c r="E4545" s="0" t="n">
        <f aca="false">IFERROR((C4545-D4545)/C4545/'Project Inputs and Calcs'!$E$11,0)</f>
        <v>0.00571358388602309</v>
      </c>
    </row>
    <row r="4546" customFormat="false" ht="15" hidden="false" customHeight="false" outlineLevel="0" collapsed="false">
      <c r="A4546" s="0" t="n">
        <v>28</v>
      </c>
      <c r="B4546" s="0" t="n">
        <v>16000</v>
      </c>
      <c r="C4546" s="0" t="n">
        <v>27.06</v>
      </c>
      <c r="D4546" s="0" t="n">
        <v>22.799</v>
      </c>
      <c r="E4546" s="0" t="n">
        <f aca="false">IFERROR((C4546-D4546)/C4546/'Project Inputs and Calcs'!$E$11,0)</f>
        <v>0.00524882976102488</v>
      </c>
    </row>
    <row r="4547" customFormat="false" ht="15" hidden="false" customHeight="false" outlineLevel="0" collapsed="false">
      <c r="A4547" s="0" t="n">
        <v>28</v>
      </c>
      <c r="B4547" s="0" t="n">
        <v>16100</v>
      </c>
      <c r="C4547" s="0" t="n">
        <v>26.983</v>
      </c>
      <c r="D4547" s="0" t="n">
        <v>23.103</v>
      </c>
      <c r="E4547" s="0" t="n">
        <f aca="false">IFERROR((C4547-D4547)/C4547/'Project Inputs and Calcs'!$E$11,0)</f>
        <v>0.00479314136060977</v>
      </c>
    </row>
    <row r="4548" customFormat="false" ht="15" hidden="false" customHeight="false" outlineLevel="0" collapsed="false">
      <c r="A4548" s="0" t="n">
        <v>28</v>
      </c>
      <c r="B4548" s="0" t="n">
        <v>16200</v>
      </c>
      <c r="C4548" s="0" t="n">
        <v>26.908</v>
      </c>
      <c r="D4548" s="0" t="n">
        <v>23.4</v>
      </c>
      <c r="E4548" s="0" t="n">
        <f aca="false">IFERROR((C4548-D4548)/C4548/'Project Inputs and Calcs'!$E$11,0)</f>
        <v>0.00434567167137407</v>
      </c>
    </row>
    <row r="4549" customFormat="false" ht="15" hidden="false" customHeight="false" outlineLevel="0" collapsed="false">
      <c r="A4549" s="0" t="n">
        <v>28</v>
      </c>
      <c r="B4549" s="0" t="n">
        <v>16300</v>
      </c>
      <c r="C4549" s="0" t="n">
        <v>26.834</v>
      </c>
      <c r="D4549" s="0" t="n">
        <v>23.691</v>
      </c>
      <c r="E4549" s="0" t="n">
        <f aca="false">IFERROR((C4549-D4549)/C4549/'Project Inputs and Calcs'!$E$11,0)</f>
        <v>0.00390425082606643</v>
      </c>
    </row>
    <row r="4550" customFormat="false" ht="15" hidden="false" customHeight="false" outlineLevel="0" collapsed="false">
      <c r="A4550" s="0" t="n">
        <v>28</v>
      </c>
      <c r="B4550" s="0" t="n">
        <v>16400</v>
      </c>
      <c r="C4550" s="0" t="n">
        <v>26.76</v>
      </c>
      <c r="D4550" s="0" t="n">
        <v>23.976</v>
      </c>
      <c r="E4550" s="0" t="n">
        <f aca="false">IFERROR((C4550-D4550)/C4550/'Project Inputs and Calcs'!$E$11,0)</f>
        <v>0.0034678624813154</v>
      </c>
    </row>
    <row r="4551" customFormat="false" ht="15" hidden="false" customHeight="false" outlineLevel="0" collapsed="false">
      <c r="A4551" s="0" t="n">
        <v>28</v>
      </c>
      <c r="B4551" s="0" t="n">
        <v>16500</v>
      </c>
      <c r="C4551" s="0" t="n">
        <v>26.686</v>
      </c>
      <c r="D4551" s="0" t="n">
        <v>24.254</v>
      </c>
      <c r="E4551" s="0" t="n">
        <f aca="false">IFERROR((C4551-D4551)/C4551/'Project Inputs and Calcs'!$E$11,0)</f>
        <v>0.00303779759674236</v>
      </c>
    </row>
    <row r="4552" customFormat="false" ht="15" hidden="false" customHeight="false" outlineLevel="0" collapsed="false">
      <c r="A4552" s="0" t="n">
        <v>28</v>
      </c>
      <c r="B4552" s="0" t="n">
        <v>16600</v>
      </c>
      <c r="C4552" s="0" t="n">
        <v>26.612</v>
      </c>
      <c r="D4552" s="0" t="n">
        <v>24.526</v>
      </c>
      <c r="E4552" s="0" t="n">
        <f aca="false">IFERROR((C4552-D4552)/C4552/'Project Inputs and Calcs'!$E$11,0)</f>
        <v>0.00261285635552883</v>
      </c>
    </row>
    <row r="4553" customFormat="false" ht="15" hidden="false" customHeight="false" outlineLevel="0" collapsed="false">
      <c r="A4553" s="0" t="n">
        <v>28</v>
      </c>
      <c r="B4553" s="0" t="n">
        <v>16700</v>
      </c>
      <c r="C4553" s="0" t="n">
        <v>26.537</v>
      </c>
      <c r="D4553" s="0" t="n">
        <v>24.789</v>
      </c>
      <c r="E4553" s="0" t="n">
        <f aca="false">IFERROR((C4553-D4553)/C4553/'Project Inputs and Calcs'!$E$11,0)</f>
        <v>0.00219567647686877</v>
      </c>
    </row>
    <row r="4554" customFormat="false" ht="15" hidden="false" customHeight="false" outlineLevel="0" collapsed="false">
      <c r="A4554" s="0" t="n">
        <v>28</v>
      </c>
      <c r="B4554" s="0" t="n">
        <v>16800</v>
      </c>
      <c r="C4554" s="0" t="n">
        <v>26.462</v>
      </c>
      <c r="D4554" s="0" t="n">
        <v>25.045</v>
      </c>
      <c r="E4554" s="0" t="n">
        <f aca="false">IFERROR((C4554-D4554)/C4554/'Project Inputs and Calcs'!$E$11,0)</f>
        <v>0.00178494948731514</v>
      </c>
    </row>
    <row r="4555" customFormat="false" ht="15" hidden="false" customHeight="false" outlineLevel="0" collapsed="false">
      <c r="A4555" s="0" t="n">
        <v>28</v>
      </c>
      <c r="B4555" s="0" t="n">
        <v>16900</v>
      </c>
      <c r="C4555" s="0" t="n">
        <v>26.385</v>
      </c>
      <c r="D4555" s="0" t="n">
        <v>25.295</v>
      </c>
      <c r="E4555" s="0" t="n">
        <f aca="false">IFERROR((C4555-D4555)/C4555/'Project Inputs and Calcs'!$E$11,0)</f>
        <v>0.00137704503821616</v>
      </c>
    </row>
    <row r="4556" customFormat="false" ht="15" hidden="false" customHeight="false" outlineLevel="0" collapsed="false">
      <c r="A4556" s="0" t="n">
        <v>28</v>
      </c>
      <c r="B4556" s="0" t="n">
        <v>17000</v>
      </c>
      <c r="C4556" s="0" t="n">
        <v>26.307</v>
      </c>
      <c r="D4556" s="0" t="n">
        <v>25.535</v>
      </c>
      <c r="E4556" s="0" t="n">
        <f aca="false">IFERROR((C4556-D4556)/C4556/'Project Inputs and Calcs'!$E$11,0)</f>
        <v>0.000978193383256673</v>
      </c>
    </row>
    <row r="4557" customFormat="false" ht="15" hidden="false" customHeight="false" outlineLevel="0" collapsed="false">
      <c r="A4557" s="0" t="n">
        <v>28</v>
      </c>
      <c r="B4557" s="0" t="n">
        <v>17100</v>
      </c>
      <c r="C4557" s="0" t="n">
        <v>26.227</v>
      </c>
      <c r="D4557" s="0" t="n">
        <v>25.764</v>
      </c>
      <c r="E4557" s="0" t="n">
        <f aca="false">IFERROR((C4557-D4557)/C4557/'Project Inputs and Calcs'!$E$11,0)</f>
        <v>0.000588452104065786</v>
      </c>
    </row>
    <row r="4558" customFormat="false" ht="15" hidden="false" customHeight="false" outlineLevel="0" collapsed="false">
      <c r="A4558" s="0" t="n">
        <v>28</v>
      </c>
      <c r="B4558" s="0" t="n">
        <v>17200</v>
      </c>
      <c r="C4558" s="0" t="n">
        <v>26.146</v>
      </c>
      <c r="D4558" s="0" t="n">
        <v>25.985</v>
      </c>
      <c r="E4558" s="0" t="n">
        <f aca="false">IFERROR((C4558-D4558)/C4558/'Project Inputs and Calcs'!$E$11,0)</f>
        <v>0.000205257655728093</v>
      </c>
    </row>
    <row r="4559" customFormat="false" ht="15" hidden="false" customHeight="false" outlineLevel="0" collapsed="false">
      <c r="A4559" s="0" t="n">
        <v>28</v>
      </c>
      <c r="B4559" s="0" t="n">
        <v>17300</v>
      </c>
      <c r="C4559" s="0" t="n">
        <v>26.065</v>
      </c>
      <c r="D4559" s="0" t="n">
        <v>26.198</v>
      </c>
      <c r="E4559" s="0" t="n">
        <f aca="false">IFERROR((C4559-D4559)/C4559/'Project Inputs and Calcs'!$E$11,0)</f>
        <v>-0.000170087601509047</v>
      </c>
    </row>
    <row r="4560" customFormat="false" ht="15" hidden="false" customHeight="false" outlineLevel="0" collapsed="false">
      <c r="A4560" s="0" t="n">
        <v>28</v>
      </c>
      <c r="B4560" s="0" t="n">
        <v>17400</v>
      </c>
      <c r="C4560" s="0" t="s">
        <v>155</v>
      </c>
      <c r="D4560" s="0" t="s">
        <v>155</v>
      </c>
      <c r="E4560" s="0" t="n">
        <f aca="false">IFERROR((C4560-D4560)/C4560/'Project Inputs and Calcs'!$E$11,0)</f>
        <v>0</v>
      </c>
    </row>
    <row r="4561" customFormat="false" ht="15" hidden="false" customHeight="false" outlineLevel="0" collapsed="false">
      <c r="A4561" s="0" t="n">
        <v>28</v>
      </c>
      <c r="B4561" s="0" t="n">
        <v>17500</v>
      </c>
      <c r="C4561" s="0" t="s">
        <v>155</v>
      </c>
      <c r="D4561" s="0" t="s">
        <v>155</v>
      </c>
      <c r="E4561" s="0" t="n">
        <f aca="false">IFERROR((C4561-D4561)/C4561/'Project Inputs and Calcs'!$E$11,0)</f>
        <v>0</v>
      </c>
    </row>
    <row r="4562" customFormat="false" ht="15" hidden="false" customHeight="false" outlineLevel="0" collapsed="false">
      <c r="A4562" s="0" t="n">
        <v>28</v>
      </c>
      <c r="B4562" s="0" t="n">
        <v>17600</v>
      </c>
      <c r="C4562" s="0" t="s">
        <v>155</v>
      </c>
      <c r="D4562" s="0" t="s">
        <v>155</v>
      </c>
      <c r="E4562" s="0" t="n">
        <f aca="false">IFERROR((C4562-D4562)/C4562/'Project Inputs and Calcs'!$E$11,0)</f>
        <v>0</v>
      </c>
    </row>
    <row r="4563" customFormat="false" ht="15" hidden="false" customHeight="false" outlineLevel="0" collapsed="false">
      <c r="A4563" s="0" t="n">
        <v>28</v>
      </c>
      <c r="B4563" s="0" t="n">
        <v>17700</v>
      </c>
      <c r="C4563" s="0" t="s">
        <v>155</v>
      </c>
      <c r="D4563" s="0" t="s">
        <v>155</v>
      </c>
      <c r="E4563" s="0" t="n">
        <f aca="false">IFERROR((C4563-D4563)/C4563/'Project Inputs and Calcs'!$E$11,0)</f>
        <v>0</v>
      </c>
    </row>
    <row r="4564" customFormat="false" ht="15" hidden="false" customHeight="false" outlineLevel="0" collapsed="false">
      <c r="A4564" s="0" t="n">
        <v>28</v>
      </c>
      <c r="B4564" s="0" t="n">
        <v>17800</v>
      </c>
      <c r="C4564" s="0" t="s">
        <v>155</v>
      </c>
      <c r="D4564" s="0" t="s">
        <v>155</v>
      </c>
      <c r="E4564" s="0" t="n">
        <f aca="false">IFERROR((C4564-D4564)/C4564/'Project Inputs and Calcs'!$E$11,0)</f>
        <v>0</v>
      </c>
    </row>
    <row r="4565" customFormat="false" ht="15" hidden="false" customHeight="false" outlineLevel="0" collapsed="false">
      <c r="A4565" s="0" t="n">
        <v>28</v>
      </c>
      <c r="B4565" s="0" t="n">
        <v>17900</v>
      </c>
      <c r="C4565" s="0" t="s">
        <v>155</v>
      </c>
      <c r="D4565" s="0" t="s">
        <v>155</v>
      </c>
      <c r="E4565" s="0" t="n">
        <f aca="false">IFERROR((C4565-D4565)/C4565/'Project Inputs and Calcs'!$E$11,0)</f>
        <v>0</v>
      </c>
    </row>
    <row r="4566" customFormat="false" ht="15" hidden="false" customHeight="false" outlineLevel="0" collapsed="false">
      <c r="A4566" s="0" t="n">
        <v>28</v>
      </c>
      <c r="B4566" s="0" t="n">
        <v>18000</v>
      </c>
      <c r="C4566" s="0" t="s">
        <v>155</v>
      </c>
      <c r="D4566" s="0" t="s">
        <v>155</v>
      </c>
      <c r="E4566" s="0" t="n">
        <f aca="false">IFERROR((C4566-D4566)/C4566/'Project Inputs and Calcs'!$E$11,0)</f>
        <v>0</v>
      </c>
    </row>
    <row r="4567" customFormat="false" ht="15" hidden="false" customHeight="false" outlineLevel="0" collapsed="false">
      <c r="A4567" s="0" t="n">
        <v>28</v>
      </c>
      <c r="B4567" s="0" t="n">
        <v>18100</v>
      </c>
      <c r="C4567" s="0" t="s">
        <v>155</v>
      </c>
      <c r="D4567" s="0" t="s">
        <v>155</v>
      </c>
      <c r="E4567" s="0" t="n">
        <f aca="false">IFERROR((C4567-D4567)/C4567/'Project Inputs and Calcs'!$E$11,0)</f>
        <v>0</v>
      </c>
    </row>
    <row r="4568" customFormat="false" ht="15" hidden="false" customHeight="false" outlineLevel="0" collapsed="false">
      <c r="A4568" s="0" t="n">
        <v>28</v>
      </c>
      <c r="B4568" s="0" t="n">
        <v>18200</v>
      </c>
      <c r="C4568" s="0" t="s">
        <v>155</v>
      </c>
      <c r="D4568" s="0" t="s">
        <v>155</v>
      </c>
      <c r="E4568" s="0" t="n">
        <f aca="false">IFERROR((C4568-D4568)/C4568/'Project Inputs and Calcs'!$E$11,0)</f>
        <v>0</v>
      </c>
    </row>
    <row r="4569" customFormat="false" ht="15" hidden="false" customHeight="false" outlineLevel="0" collapsed="false">
      <c r="A4569" s="0" t="n">
        <v>28</v>
      </c>
      <c r="B4569" s="0" t="n">
        <v>18300</v>
      </c>
      <c r="C4569" s="0" t="s">
        <v>155</v>
      </c>
      <c r="D4569" s="0" t="s">
        <v>155</v>
      </c>
      <c r="E4569" s="0" t="n">
        <f aca="false">IFERROR((C4569-D4569)/C4569/'Project Inputs and Calcs'!$E$11,0)</f>
        <v>0</v>
      </c>
    </row>
    <row r="4570" customFormat="false" ht="15" hidden="false" customHeight="false" outlineLevel="0" collapsed="false">
      <c r="A4570" s="0" t="n">
        <v>28</v>
      </c>
      <c r="B4570" s="0" t="n">
        <v>18400</v>
      </c>
      <c r="C4570" s="0" t="s">
        <v>155</v>
      </c>
      <c r="D4570" s="0" t="s">
        <v>155</v>
      </c>
      <c r="E4570" s="0" t="n">
        <f aca="false">IFERROR((C4570-D4570)/C4570/'Project Inputs and Calcs'!$E$11,0)</f>
        <v>0</v>
      </c>
    </row>
    <row r="4571" customFormat="false" ht="15" hidden="false" customHeight="false" outlineLevel="0" collapsed="false">
      <c r="A4571" s="0" t="n">
        <v>28</v>
      </c>
      <c r="B4571" s="0" t="n">
        <v>18500</v>
      </c>
      <c r="C4571" s="0" t="s">
        <v>155</v>
      </c>
      <c r="D4571" s="0" t="s">
        <v>155</v>
      </c>
      <c r="E4571" s="0" t="n">
        <f aca="false">IFERROR((C4571-D4571)/C4571/'Project Inputs and Calcs'!$E$11,0)</f>
        <v>0</v>
      </c>
    </row>
    <row r="4572" customFormat="false" ht="15" hidden="false" customHeight="false" outlineLevel="0" collapsed="false">
      <c r="A4572" s="0" t="n">
        <v>28</v>
      </c>
      <c r="B4572" s="0" t="n">
        <v>18600</v>
      </c>
      <c r="C4572" s="0" t="s">
        <v>155</v>
      </c>
      <c r="D4572" s="0" t="s">
        <v>155</v>
      </c>
      <c r="E4572" s="0" t="n">
        <f aca="false">IFERROR((C4572-D4572)/C4572/'Project Inputs and Calcs'!$E$11,0)</f>
        <v>0</v>
      </c>
    </row>
    <row r="4573" customFormat="false" ht="15" hidden="false" customHeight="false" outlineLevel="0" collapsed="false">
      <c r="A4573" s="0" t="n">
        <v>28</v>
      </c>
      <c r="B4573" s="0" t="n">
        <v>18700</v>
      </c>
      <c r="C4573" s="0" t="s">
        <v>155</v>
      </c>
      <c r="D4573" s="0" t="s">
        <v>155</v>
      </c>
      <c r="E4573" s="0" t="n">
        <f aca="false">IFERROR((C4573-D4573)/C4573/'Project Inputs and Calcs'!$E$11,0)</f>
        <v>0</v>
      </c>
    </row>
    <row r="4574" customFormat="false" ht="15" hidden="false" customHeight="false" outlineLevel="0" collapsed="false">
      <c r="A4574" s="0" t="n">
        <v>28</v>
      </c>
      <c r="B4574" s="0" t="n">
        <v>18800</v>
      </c>
      <c r="C4574" s="0" t="s">
        <v>155</v>
      </c>
      <c r="D4574" s="0" t="s">
        <v>155</v>
      </c>
      <c r="E4574" s="0" t="n">
        <f aca="false">IFERROR((C4574-D4574)/C4574/'Project Inputs and Calcs'!$E$11,0)</f>
        <v>0</v>
      </c>
    </row>
    <row r="4575" customFormat="false" ht="15" hidden="false" customHeight="false" outlineLevel="0" collapsed="false">
      <c r="A4575" s="0" t="n">
        <v>28</v>
      </c>
      <c r="B4575" s="0" t="n">
        <v>18900</v>
      </c>
      <c r="C4575" s="0" t="s">
        <v>155</v>
      </c>
      <c r="D4575" s="0" t="s">
        <v>155</v>
      </c>
      <c r="E4575" s="0" t="n">
        <f aca="false">IFERROR((C4575-D4575)/C4575/'Project Inputs and Calcs'!$E$11,0)</f>
        <v>0</v>
      </c>
    </row>
    <row r="4576" customFormat="false" ht="15" hidden="false" customHeight="false" outlineLevel="0" collapsed="false">
      <c r="A4576" s="0" t="n">
        <v>28</v>
      </c>
      <c r="B4576" s="0" t="n">
        <v>19000</v>
      </c>
      <c r="C4576" s="0" t="s">
        <v>155</v>
      </c>
      <c r="D4576" s="0" t="s">
        <v>155</v>
      </c>
      <c r="E4576" s="0" t="n">
        <f aca="false">IFERROR((C4576-D4576)/C4576/'Project Inputs and Calcs'!$E$11,0)</f>
        <v>0</v>
      </c>
    </row>
    <row r="4577" customFormat="false" ht="15" hidden="false" customHeight="false" outlineLevel="0" collapsed="false">
      <c r="A4577" s="0" t="n">
        <v>28</v>
      </c>
      <c r="B4577" s="0" t="n">
        <v>19100</v>
      </c>
      <c r="C4577" s="0" t="s">
        <v>155</v>
      </c>
      <c r="D4577" s="0" t="s">
        <v>155</v>
      </c>
      <c r="E4577" s="0" t="n">
        <f aca="false">IFERROR((C4577-D4577)/C4577/'Project Inputs and Calcs'!$E$11,0)</f>
        <v>0</v>
      </c>
    </row>
    <row r="4578" customFormat="false" ht="15" hidden="false" customHeight="false" outlineLevel="0" collapsed="false">
      <c r="A4578" s="0" t="n">
        <v>28</v>
      </c>
      <c r="B4578" s="0" t="n">
        <v>19200</v>
      </c>
      <c r="C4578" s="0" t="s">
        <v>155</v>
      </c>
      <c r="D4578" s="0" t="s">
        <v>155</v>
      </c>
      <c r="E4578" s="0" t="n">
        <f aca="false">IFERROR((C4578-D4578)/C4578/'Project Inputs and Calcs'!$E$11,0)</f>
        <v>0</v>
      </c>
    </row>
    <row r="4579" customFormat="false" ht="15" hidden="false" customHeight="false" outlineLevel="0" collapsed="false">
      <c r="A4579" s="0" t="n">
        <v>28</v>
      </c>
      <c r="B4579" s="0" t="n">
        <v>19300</v>
      </c>
      <c r="C4579" s="0" t="s">
        <v>155</v>
      </c>
      <c r="D4579" s="0" t="s">
        <v>155</v>
      </c>
      <c r="E4579" s="0" t="n">
        <f aca="false">IFERROR((C4579-D4579)/C4579/'Project Inputs and Calcs'!$E$11,0)</f>
        <v>0</v>
      </c>
    </row>
    <row r="4580" customFormat="false" ht="15" hidden="false" customHeight="false" outlineLevel="0" collapsed="false">
      <c r="A4580" s="0" t="n">
        <v>28</v>
      </c>
      <c r="B4580" s="0" t="n">
        <v>19400</v>
      </c>
      <c r="C4580" s="0" t="s">
        <v>155</v>
      </c>
      <c r="D4580" s="0" t="s">
        <v>155</v>
      </c>
      <c r="E4580" s="0" t="n">
        <f aca="false">IFERROR((C4580-D4580)/C4580/'Project Inputs and Calcs'!$E$11,0)</f>
        <v>0</v>
      </c>
    </row>
    <row r="4581" customFormat="false" ht="15" hidden="false" customHeight="false" outlineLevel="0" collapsed="false">
      <c r="A4581" s="0" t="n">
        <v>28</v>
      </c>
      <c r="B4581" s="0" t="n">
        <v>19500</v>
      </c>
      <c r="C4581" s="0" t="s">
        <v>155</v>
      </c>
      <c r="D4581" s="0" t="s">
        <v>155</v>
      </c>
      <c r="E4581" s="0" t="n">
        <f aca="false">IFERROR((C4581-D4581)/C4581/'Project Inputs and Calcs'!$E$11,0)</f>
        <v>0</v>
      </c>
    </row>
    <row r="4582" customFormat="false" ht="15" hidden="false" customHeight="false" outlineLevel="0" collapsed="false">
      <c r="A4582" s="0" t="n">
        <v>28</v>
      </c>
      <c r="B4582" s="0" t="n">
        <v>19600</v>
      </c>
      <c r="C4582" s="0" t="s">
        <v>155</v>
      </c>
      <c r="D4582" s="0" t="s">
        <v>155</v>
      </c>
      <c r="E4582" s="0" t="n">
        <f aca="false">IFERROR((C4582-D4582)/C4582/'Project Inputs and Calcs'!$E$11,0)</f>
        <v>0</v>
      </c>
    </row>
    <row r="4583" customFormat="false" ht="15" hidden="false" customHeight="false" outlineLevel="0" collapsed="false">
      <c r="A4583" s="0" t="n">
        <v>28</v>
      </c>
      <c r="B4583" s="0" t="n">
        <v>19700</v>
      </c>
      <c r="C4583" s="0" t="s">
        <v>155</v>
      </c>
      <c r="D4583" s="0" t="s">
        <v>155</v>
      </c>
      <c r="E4583" s="0" t="n">
        <f aca="false">IFERROR((C4583-D4583)/C4583/'Project Inputs and Calcs'!$E$11,0)</f>
        <v>0</v>
      </c>
    </row>
    <row r="4584" customFormat="false" ht="15" hidden="false" customHeight="false" outlineLevel="0" collapsed="false">
      <c r="A4584" s="0" t="n">
        <v>28</v>
      </c>
      <c r="B4584" s="0" t="n">
        <v>19800</v>
      </c>
      <c r="C4584" s="0" t="s">
        <v>155</v>
      </c>
      <c r="D4584" s="0" t="s">
        <v>155</v>
      </c>
      <c r="E4584" s="0" t="n">
        <f aca="false">IFERROR((C4584-D4584)/C4584/'Project Inputs and Calcs'!$E$11,0)</f>
        <v>0</v>
      </c>
    </row>
    <row r="4585" customFormat="false" ht="15" hidden="false" customHeight="false" outlineLevel="0" collapsed="false">
      <c r="A4585" s="0" t="n">
        <v>28</v>
      </c>
      <c r="B4585" s="0" t="n">
        <v>19900</v>
      </c>
      <c r="C4585" s="0" t="s">
        <v>155</v>
      </c>
      <c r="D4585" s="0" t="s">
        <v>155</v>
      </c>
      <c r="E4585" s="0" t="n">
        <f aca="false">IFERROR((C4585-D4585)/C4585/'Project Inputs and Calcs'!$E$11,0)</f>
        <v>0</v>
      </c>
    </row>
    <row r="4586" customFormat="false" ht="15" hidden="false" customHeight="false" outlineLevel="0" collapsed="false">
      <c r="A4586" s="0" t="n">
        <v>28</v>
      </c>
      <c r="B4586" s="0" t="n">
        <v>20000</v>
      </c>
      <c r="C4586" s="0" t="s">
        <v>155</v>
      </c>
      <c r="D4586" s="0" t="s">
        <v>155</v>
      </c>
      <c r="E4586" s="0" t="n">
        <f aca="false">IFERROR((C4586-D4586)/C4586/'Project Inputs and Calcs'!$E$11,0)</f>
        <v>0</v>
      </c>
    </row>
    <row r="4587" customFormat="false" ht="15" hidden="false" customHeight="false" outlineLevel="0" collapsed="false">
      <c r="A4587" s="0" t="n">
        <v>29</v>
      </c>
      <c r="B4587" s="0" t="n">
        <v>1000</v>
      </c>
      <c r="C4587" s="0" t="s">
        <v>155</v>
      </c>
      <c r="D4587" s="0" t="s">
        <v>155</v>
      </c>
      <c r="E4587" s="0" t="n">
        <f aca="false">IFERROR((C4587-D4587)/C4587/'Project Inputs and Calcs'!$E$11,0)</f>
        <v>0</v>
      </c>
    </row>
    <row r="4588" customFormat="false" ht="15" hidden="false" customHeight="false" outlineLevel="0" collapsed="false">
      <c r="A4588" s="0" t="n">
        <v>29</v>
      </c>
      <c r="B4588" s="0" t="n">
        <v>1100</v>
      </c>
      <c r="C4588" s="0" t="s">
        <v>155</v>
      </c>
      <c r="D4588" s="0" t="s">
        <v>155</v>
      </c>
      <c r="E4588" s="0" t="n">
        <f aca="false">IFERROR((C4588-D4588)/C4588/'Project Inputs and Calcs'!$E$11,0)</f>
        <v>0</v>
      </c>
    </row>
    <row r="4589" customFormat="false" ht="15" hidden="false" customHeight="false" outlineLevel="0" collapsed="false">
      <c r="A4589" s="0" t="n">
        <v>29</v>
      </c>
      <c r="B4589" s="0" t="n">
        <v>1200</v>
      </c>
      <c r="C4589" s="0" t="s">
        <v>155</v>
      </c>
      <c r="D4589" s="0" t="s">
        <v>155</v>
      </c>
      <c r="E4589" s="0" t="n">
        <f aca="false">IFERROR((C4589-D4589)/C4589/'Project Inputs and Calcs'!$E$11,0)</f>
        <v>0</v>
      </c>
    </row>
    <row r="4590" customFormat="false" ht="15" hidden="false" customHeight="false" outlineLevel="0" collapsed="false">
      <c r="A4590" s="0" t="n">
        <v>29</v>
      </c>
      <c r="B4590" s="0" t="n">
        <v>1300</v>
      </c>
      <c r="C4590" s="0" t="n">
        <v>0.014069</v>
      </c>
      <c r="D4590" s="0" t="s">
        <v>155</v>
      </c>
      <c r="E4590" s="0" t="n">
        <f aca="false">IFERROR((C4590-D4590)/C4590/'Project Inputs and Calcs'!$E$11,0)</f>
        <v>0</v>
      </c>
    </row>
    <row r="4591" customFormat="false" ht="15" hidden="false" customHeight="false" outlineLevel="0" collapsed="false">
      <c r="A4591" s="0" t="n">
        <v>29</v>
      </c>
      <c r="B4591" s="0" t="n">
        <v>1400</v>
      </c>
      <c r="C4591" s="0" t="n">
        <v>0.033685</v>
      </c>
      <c r="D4591" s="0" t="n">
        <v>0.0045443</v>
      </c>
      <c r="E4591" s="0" t="n">
        <f aca="false">IFERROR((C4591-D4591)/C4591/'Project Inputs and Calcs'!$E$11,0)</f>
        <v>0.0288364751867795</v>
      </c>
    </row>
    <row r="4592" customFormat="false" ht="15" hidden="false" customHeight="false" outlineLevel="0" collapsed="false">
      <c r="A4592" s="0" t="n">
        <v>29</v>
      </c>
      <c r="B4592" s="0" t="n">
        <v>1500</v>
      </c>
      <c r="C4592" s="0" t="n">
        <v>0.061472</v>
      </c>
      <c r="D4592" s="0" t="n">
        <v>0.0084708</v>
      </c>
      <c r="E4592" s="0" t="n">
        <f aca="false">IFERROR((C4592-D4592)/C4592/'Project Inputs and Calcs'!$E$11,0)</f>
        <v>0.0287400225576956</v>
      </c>
    </row>
    <row r="4593" customFormat="false" ht="15" hidden="false" customHeight="false" outlineLevel="0" collapsed="false">
      <c r="A4593" s="0" t="n">
        <v>29</v>
      </c>
      <c r="B4593" s="0" t="n">
        <v>1600</v>
      </c>
      <c r="C4593" s="0" t="n">
        <v>0.097237</v>
      </c>
      <c r="D4593" s="0" t="n">
        <v>0.013714</v>
      </c>
      <c r="E4593" s="0" t="n">
        <f aca="false">IFERROR((C4593-D4593)/C4593/'Project Inputs and Calcs'!$E$11,0)</f>
        <v>0.0286321050628876</v>
      </c>
    </row>
    <row r="4594" customFormat="false" ht="15" hidden="false" customHeight="false" outlineLevel="0" collapsed="false">
      <c r="A4594" s="0" t="n">
        <v>29</v>
      </c>
      <c r="B4594" s="0" t="n">
        <v>1700</v>
      </c>
      <c r="C4594" s="0" t="n">
        <v>0.1408</v>
      </c>
      <c r="D4594" s="0" t="n">
        <v>0.020343</v>
      </c>
      <c r="E4594" s="0" t="n">
        <f aca="false">IFERROR((C4594-D4594)/C4594/'Project Inputs and Calcs'!$E$11,0)</f>
        <v>0.0285172821969697</v>
      </c>
    </row>
    <row r="4595" customFormat="false" ht="15" hidden="false" customHeight="false" outlineLevel="0" collapsed="false">
      <c r="A4595" s="0" t="n">
        <v>29</v>
      </c>
      <c r="B4595" s="0" t="n">
        <v>1800</v>
      </c>
      <c r="C4595" s="0" t="n">
        <v>0.19197</v>
      </c>
      <c r="D4595" s="0" t="n">
        <v>0.028406</v>
      </c>
      <c r="E4595" s="0" t="n">
        <f aca="false">IFERROR((C4595-D4595)/C4595/'Project Inputs and Calcs'!$E$11,0)</f>
        <v>0.028400965428626</v>
      </c>
    </row>
    <row r="4596" customFormat="false" ht="15" hidden="false" customHeight="false" outlineLevel="0" collapsed="false">
      <c r="A4596" s="0" t="n">
        <v>29</v>
      </c>
      <c r="B4596" s="0" t="n">
        <v>1900</v>
      </c>
      <c r="C4596" s="0" t="n">
        <v>0.25057</v>
      </c>
      <c r="D4596" s="0" t="n">
        <v>0.037962</v>
      </c>
      <c r="E4596" s="0" t="n">
        <f aca="false">IFERROR((C4596-D4596)/C4596/'Project Inputs and Calcs'!$E$11,0)</f>
        <v>0.0282832475289673</v>
      </c>
    </row>
    <row r="4597" customFormat="false" ht="15" hidden="false" customHeight="false" outlineLevel="0" collapsed="false">
      <c r="A4597" s="0" t="n">
        <v>29</v>
      </c>
      <c r="B4597" s="0" t="n">
        <v>2000</v>
      </c>
      <c r="C4597" s="0" t="n">
        <v>0.31643</v>
      </c>
      <c r="D4597" s="0" t="n">
        <v>0.049072</v>
      </c>
      <c r="E4597" s="0" t="n">
        <f aca="false">IFERROR((C4597-D4597)/C4597/'Project Inputs and Calcs'!$E$11,0)</f>
        <v>0.0281639962498288</v>
      </c>
    </row>
    <row r="4598" customFormat="false" ht="15" hidden="false" customHeight="false" outlineLevel="0" collapsed="false">
      <c r="A4598" s="0" t="n">
        <v>29</v>
      </c>
      <c r="B4598" s="0" t="n">
        <v>2100</v>
      </c>
      <c r="C4598" s="0" t="n">
        <v>0.38559</v>
      </c>
      <c r="D4598" s="0" t="n">
        <v>0.063461</v>
      </c>
      <c r="E4598" s="0" t="n">
        <f aca="false">IFERROR((C4598-D4598)/C4598/'Project Inputs and Calcs'!$E$11,0)</f>
        <v>0.027847281654953</v>
      </c>
    </row>
    <row r="4599" customFormat="false" ht="15" hidden="false" customHeight="false" outlineLevel="0" collapsed="false">
      <c r="A4599" s="0" t="n">
        <v>29</v>
      </c>
      <c r="B4599" s="0" t="n">
        <v>2200</v>
      </c>
      <c r="C4599" s="0" t="n">
        <v>0.46924</v>
      </c>
      <c r="D4599" s="0" t="n">
        <v>0.076173</v>
      </c>
      <c r="E4599" s="0" t="n">
        <f aca="false">IFERROR((C4599-D4599)/C4599/'Project Inputs and Calcs'!$E$11,0)</f>
        <v>0.0279222430596994</v>
      </c>
    </row>
    <row r="4600" customFormat="false" ht="15" hidden="false" customHeight="false" outlineLevel="0" collapsed="false">
      <c r="A4600" s="0" t="n">
        <v>29</v>
      </c>
      <c r="B4600" s="0" t="n">
        <v>2300</v>
      </c>
      <c r="C4600" s="0" t="n">
        <v>0.55586</v>
      </c>
      <c r="D4600" s="0" t="n">
        <v>0.092254</v>
      </c>
      <c r="E4600" s="0" t="n">
        <f aca="false">IFERROR((C4600-D4600)/C4600/'Project Inputs and Calcs'!$E$11,0)</f>
        <v>0.027801124983509</v>
      </c>
    </row>
    <row r="4601" customFormat="false" ht="15" hidden="false" customHeight="false" outlineLevel="0" collapsed="false">
      <c r="A4601" s="0" t="n">
        <v>29</v>
      </c>
      <c r="B4601" s="0" t="n">
        <v>2400</v>
      </c>
      <c r="C4601" s="0" t="n">
        <v>0.6491</v>
      </c>
      <c r="D4601" s="0" t="n">
        <v>0.11009</v>
      </c>
      <c r="E4601" s="0" t="n">
        <f aca="false">IFERROR((C4601-D4601)/C4601/'Project Inputs and Calcs'!$E$11,0)</f>
        <v>0.0276798644276691</v>
      </c>
    </row>
    <row r="4602" customFormat="false" ht="15" hidden="false" customHeight="false" outlineLevel="0" collapsed="false">
      <c r="A4602" s="0" t="n">
        <v>29</v>
      </c>
      <c r="B4602" s="0" t="n">
        <v>2500</v>
      </c>
      <c r="C4602" s="0" t="n">
        <v>0.74878</v>
      </c>
      <c r="D4602" s="0" t="n">
        <v>0.12973</v>
      </c>
      <c r="E4602" s="0" t="n">
        <f aca="false">IFERROR((C4602-D4602)/C4602/'Project Inputs and Calcs'!$E$11,0)</f>
        <v>0.0275581612756751</v>
      </c>
    </row>
    <row r="4603" customFormat="false" ht="15" hidden="false" customHeight="false" outlineLevel="0" collapsed="false">
      <c r="A4603" s="0" t="n">
        <v>29</v>
      </c>
      <c r="B4603" s="0" t="n">
        <v>2600</v>
      </c>
      <c r="C4603" s="0" t="n">
        <v>0.85475</v>
      </c>
      <c r="D4603" s="0" t="n">
        <v>0.15121</v>
      </c>
      <c r="E4603" s="0" t="n">
        <f aca="false">IFERROR((C4603-D4603)/C4603/'Project Inputs and Calcs'!$E$11,0)</f>
        <v>0.0274364824022619</v>
      </c>
    </row>
    <row r="4604" customFormat="false" ht="15" hidden="false" customHeight="false" outlineLevel="0" collapsed="false">
      <c r="A4604" s="0" t="n">
        <v>29</v>
      </c>
      <c r="B4604" s="0" t="n">
        <v>2700</v>
      </c>
      <c r="C4604" s="0" t="n">
        <v>0.96691</v>
      </c>
      <c r="D4604" s="0" t="n">
        <v>0.17457</v>
      </c>
      <c r="E4604" s="0" t="n">
        <f aca="false">IFERROR((C4604-D4604)/C4604/'Project Inputs and Calcs'!$E$11,0)</f>
        <v>0.0273151930720888</v>
      </c>
    </row>
    <row r="4605" customFormat="false" ht="15" hidden="false" customHeight="false" outlineLevel="0" collapsed="false">
      <c r="A4605" s="0" t="n">
        <v>29</v>
      </c>
      <c r="B4605" s="0" t="n">
        <v>2800</v>
      </c>
      <c r="C4605" s="0" t="n">
        <v>1.085</v>
      </c>
      <c r="D4605" s="0" t="n">
        <v>0.19988</v>
      </c>
      <c r="E4605" s="0" t="n">
        <f aca="false">IFERROR((C4605-D4605)/C4605/'Project Inputs and Calcs'!$E$11,0)</f>
        <v>0.0271926267281106</v>
      </c>
    </row>
    <row r="4606" customFormat="false" ht="15" hidden="false" customHeight="false" outlineLevel="0" collapsed="false">
      <c r="A4606" s="0" t="n">
        <v>29</v>
      </c>
      <c r="B4606" s="0" t="n">
        <v>2900</v>
      </c>
      <c r="C4606" s="0" t="n">
        <v>1.2091</v>
      </c>
      <c r="D4606" s="0" t="n">
        <v>0.22715</v>
      </c>
      <c r="E4606" s="0" t="n">
        <f aca="false">IFERROR((C4606-D4606)/C4606/'Project Inputs and Calcs'!$E$11,0)</f>
        <v>0.0270710997160422</v>
      </c>
    </row>
    <row r="4607" customFormat="false" ht="15" hidden="false" customHeight="false" outlineLevel="0" collapsed="false">
      <c r="A4607" s="0" t="n">
        <v>29</v>
      </c>
      <c r="B4607" s="0" t="n">
        <v>3000</v>
      </c>
      <c r="C4607" s="0" t="n">
        <v>1.3388</v>
      </c>
      <c r="D4607" s="0" t="n">
        <v>0.2564</v>
      </c>
      <c r="E4607" s="0" t="n">
        <f aca="false">IFERROR((C4607-D4607)/C4607/'Project Inputs and Calcs'!$E$11,0)</f>
        <v>0.026949507021213</v>
      </c>
    </row>
    <row r="4608" customFormat="false" ht="15" hidden="false" customHeight="false" outlineLevel="0" collapsed="false">
      <c r="A4608" s="0" t="n">
        <v>29</v>
      </c>
      <c r="B4608" s="0" t="n">
        <v>3100</v>
      </c>
      <c r="C4608" s="0" t="n">
        <v>1.4741</v>
      </c>
      <c r="D4608" s="0" t="n">
        <v>0.28771</v>
      </c>
      <c r="E4608" s="0" t="n">
        <f aca="false">IFERROR((C4608-D4608)/C4608/'Project Inputs and Calcs'!$E$11,0)</f>
        <v>0.0268274427334193</v>
      </c>
    </row>
    <row r="4609" customFormat="false" ht="15" hidden="false" customHeight="false" outlineLevel="0" collapsed="false">
      <c r="A4609" s="0" t="n">
        <v>29</v>
      </c>
      <c r="B4609" s="0" t="n">
        <v>3200</v>
      </c>
      <c r="C4609" s="0" t="n">
        <v>1.615</v>
      </c>
      <c r="D4609" s="0" t="n">
        <v>0.32108</v>
      </c>
      <c r="E4609" s="0" t="n">
        <f aca="false">IFERROR((C4609-D4609)/C4609/'Project Inputs and Calcs'!$E$11,0)</f>
        <v>0.0267062951496388</v>
      </c>
    </row>
    <row r="4610" customFormat="false" ht="15" hidden="false" customHeight="false" outlineLevel="0" collapsed="false">
      <c r="A4610" s="0" t="n">
        <v>29</v>
      </c>
      <c r="B4610" s="0" t="n">
        <v>3300</v>
      </c>
      <c r="C4610" s="0" t="n">
        <v>1.7612</v>
      </c>
      <c r="D4610" s="0" t="n">
        <v>0.35655</v>
      </c>
      <c r="E4610" s="0" t="n">
        <f aca="false">IFERROR((C4610-D4610)/C4610/'Project Inputs and Calcs'!$E$11,0)</f>
        <v>0.0265850934968582</v>
      </c>
    </row>
    <row r="4611" customFormat="false" ht="15" hidden="false" customHeight="false" outlineLevel="0" collapsed="false">
      <c r="A4611" s="0" t="n">
        <v>29</v>
      </c>
      <c r="B4611" s="0" t="n">
        <v>3400</v>
      </c>
      <c r="C4611" s="0" t="n">
        <v>1.9126</v>
      </c>
      <c r="D4611" s="0" t="n">
        <v>0.38132</v>
      </c>
      <c r="E4611" s="0" t="n">
        <f aca="false">IFERROR((C4611-D4611)/C4611/'Project Inputs and Calcs'!$E$11,0)</f>
        <v>0.0266875806058071</v>
      </c>
    </row>
    <row r="4612" customFormat="false" ht="15" hidden="false" customHeight="false" outlineLevel="0" collapsed="false">
      <c r="A4612" s="0" t="n">
        <v>29</v>
      </c>
      <c r="B4612" s="0" t="n">
        <v>3500</v>
      </c>
      <c r="C4612" s="0" t="n">
        <v>2.0691</v>
      </c>
      <c r="D4612" s="0" t="n">
        <v>0.43389</v>
      </c>
      <c r="E4612" s="0" t="n">
        <f aca="false">IFERROR((C4612-D4612)/C4612/'Project Inputs and Calcs'!$E$11,0)</f>
        <v>0.0263433376830506</v>
      </c>
    </row>
    <row r="4613" customFormat="false" ht="15" hidden="false" customHeight="false" outlineLevel="0" collapsed="false">
      <c r="A4613" s="0" t="n">
        <v>29</v>
      </c>
      <c r="B4613" s="0" t="n">
        <v>3600</v>
      </c>
      <c r="C4613" s="0" t="n">
        <v>2.2305</v>
      </c>
      <c r="D4613" s="0" t="n">
        <v>0.47583</v>
      </c>
      <c r="E4613" s="0" t="n">
        <f aca="false">IFERROR((C4613-D4613)/C4613/'Project Inputs and Calcs'!$E$11,0)</f>
        <v>0.0262223716655458</v>
      </c>
    </row>
    <row r="4614" customFormat="false" ht="15" hidden="false" customHeight="false" outlineLevel="0" collapsed="false">
      <c r="A4614" s="0" t="n">
        <v>29</v>
      </c>
      <c r="B4614" s="0" t="n">
        <v>3700</v>
      </c>
      <c r="C4614" s="0" t="n">
        <v>2.3969</v>
      </c>
      <c r="D4614" s="0" t="n">
        <v>0.51529</v>
      </c>
      <c r="E4614" s="0" t="n">
        <f aca="false">IFERROR((C4614-D4614)/C4614/'Project Inputs and Calcs'!$E$11,0)</f>
        <v>0.0261672716147246</v>
      </c>
    </row>
    <row r="4615" customFormat="false" ht="15" hidden="false" customHeight="false" outlineLevel="0" collapsed="false">
      <c r="A4615" s="0" t="n">
        <v>29</v>
      </c>
      <c r="B4615" s="0" t="n">
        <v>3800</v>
      </c>
      <c r="C4615" s="0" t="n">
        <v>2.568</v>
      </c>
      <c r="D4615" s="0" t="n">
        <v>0.56634</v>
      </c>
      <c r="E4615" s="0" t="n">
        <f aca="false">IFERROR((C4615-D4615)/C4615/'Project Inputs and Calcs'!$E$11,0)</f>
        <v>0.0259820872274143</v>
      </c>
    </row>
    <row r="4616" customFormat="false" ht="15" hidden="false" customHeight="false" outlineLevel="0" collapsed="false">
      <c r="A4616" s="0" t="n">
        <v>29</v>
      </c>
      <c r="B4616" s="0" t="n">
        <v>3900</v>
      </c>
      <c r="C4616" s="0" t="n">
        <v>2.7438</v>
      </c>
      <c r="D4616" s="0" t="n">
        <v>0.61496</v>
      </c>
      <c r="E4616" s="0" t="n">
        <f aca="false">IFERROR((C4616-D4616)/C4616/'Project Inputs and Calcs'!$E$11,0)</f>
        <v>0.0258624292343951</v>
      </c>
    </row>
    <row r="4617" customFormat="false" ht="15" hidden="false" customHeight="false" outlineLevel="0" collapsed="false">
      <c r="A4617" s="0" t="n">
        <v>29</v>
      </c>
      <c r="B4617" s="0" t="n">
        <v>4000</v>
      </c>
      <c r="C4617" s="0" t="n">
        <v>2.9241</v>
      </c>
      <c r="D4617" s="0" t="n">
        <v>0.66583</v>
      </c>
      <c r="E4617" s="0" t="n">
        <f aca="false">IFERROR((C4617-D4617)/C4617/'Project Inputs and Calcs'!$E$11,0)</f>
        <v>0.0257431916373129</v>
      </c>
    </row>
    <row r="4618" customFormat="false" ht="15" hidden="false" customHeight="false" outlineLevel="0" collapsed="false">
      <c r="A4618" s="0" t="n">
        <v>29</v>
      </c>
      <c r="B4618" s="0" t="n">
        <v>4100</v>
      </c>
      <c r="C4618" s="0" t="n">
        <v>3.1088</v>
      </c>
      <c r="D4618" s="0" t="n">
        <v>0.71902</v>
      </c>
      <c r="E4618" s="0" t="n">
        <f aca="false">IFERROR((C4618-D4618)/C4618/'Project Inputs and Calcs'!$E$11,0)</f>
        <v>0.0256238205524104</v>
      </c>
    </row>
    <row r="4619" customFormat="false" ht="15" hidden="false" customHeight="false" outlineLevel="0" collapsed="false">
      <c r="A4619" s="0" t="n">
        <v>29</v>
      </c>
      <c r="B4619" s="0" t="n">
        <v>4200</v>
      </c>
      <c r="C4619" s="0" t="n">
        <v>3.2979</v>
      </c>
      <c r="D4619" s="0" t="n">
        <v>0.77449</v>
      </c>
      <c r="E4619" s="0" t="n">
        <f aca="false">IFERROR((C4619-D4619)/C4619/'Project Inputs and Calcs'!$E$11,0)</f>
        <v>0.0255052204938496</v>
      </c>
    </row>
    <row r="4620" customFormat="false" ht="15" hidden="false" customHeight="false" outlineLevel="0" collapsed="false">
      <c r="A4620" s="0" t="n">
        <v>29</v>
      </c>
      <c r="B4620" s="0" t="n">
        <v>4300</v>
      </c>
      <c r="C4620" s="0" t="n">
        <v>3.4911</v>
      </c>
      <c r="D4620" s="0" t="n">
        <v>0.8323</v>
      </c>
      <c r="E4620" s="0" t="n">
        <f aca="false">IFERROR((C4620-D4620)/C4620/'Project Inputs and Calcs'!$E$11,0)</f>
        <v>0.0253864589002511</v>
      </c>
    </row>
    <row r="4621" customFormat="false" ht="15" hidden="false" customHeight="false" outlineLevel="0" collapsed="false">
      <c r="A4621" s="0" t="n">
        <v>29</v>
      </c>
      <c r="B4621" s="0" t="n">
        <v>4400</v>
      </c>
      <c r="C4621" s="0" t="n">
        <v>3.6885</v>
      </c>
      <c r="D4621" s="0" t="n">
        <v>0.89242</v>
      </c>
      <c r="E4621" s="0" t="n">
        <f aca="false">IFERROR((C4621-D4621)/C4621/'Project Inputs and Calcs'!$E$11,0)</f>
        <v>0.0252684469748317</v>
      </c>
    </row>
    <row r="4622" customFormat="false" ht="15" hidden="false" customHeight="false" outlineLevel="0" collapsed="false">
      <c r="A4622" s="0" t="n">
        <v>29</v>
      </c>
      <c r="B4622" s="0" t="n">
        <v>4500</v>
      </c>
      <c r="C4622" s="0" t="n">
        <v>3.8899</v>
      </c>
      <c r="D4622" s="0" t="n">
        <v>0.95493</v>
      </c>
      <c r="E4622" s="0" t="n">
        <f aca="false">IFERROR((C4622-D4622)/C4622/'Project Inputs and Calcs'!$E$11,0)</f>
        <v>0.0251503466241634</v>
      </c>
    </row>
    <row r="4623" customFormat="false" ht="15" hidden="false" customHeight="false" outlineLevel="0" collapsed="false">
      <c r="A4623" s="0" t="n">
        <v>29</v>
      </c>
      <c r="B4623" s="0" t="n">
        <v>4600</v>
      </c>
      <c r="C4623" s="0" t="n">
        <v>4.0952</v>
      </c>
      <c r="D4623" s="0" t="n">
        <v>1.0198</v>
      </c>
      <c r="E4623" s="0" t="n">
        <f aca="false">IFERROR((C4623-D4623)/C4623/'Project Inputs and Calcs'!$E$11,0)</f>
        <v>0.0250325584424041</v>
      </c>
    </row>
    <row r="4624" customFormat="false" ht="15" hidden="false" customHeight="false" outlineLevel="0" collapsed="false">
      <c r="A4624" s="0" t="n">
        <v>29</v>
      </c>
      <c r="B4624" s="0" t="n">
        <v>4700</v>
      </c>
      <c r="C4624" s="0" t="n">
        <v>4.3044</v>
      </c>
      <c r="D4624" s="0" t="n">
        <v>1.087</v>
      </c>
      <c r="E4624" s="0" t="n">
        <f aca="false">IFERROR((C4624-D4624)/C4624/'Project Inputs and Calcs'!$E$11,0)</f>
        <v>0.0249155902487377</v>
      </c>
    </row>
    <row r="4625" customFormat="false" ht="15" hidden="false" customHeight="false" outlineLevel="0" collapsed="false">
      <c r="A4625" s="0" t="n">
        <v>29</v>
      </c>
      <c r="B4625" s="0" t="n">
        <v>4800</v>
      </c>
      <c r="C4625" s="0" t="n">
        <v>4.5173</v>
      </c>
      <c r="D4625" s="0" t="n">
        <v>1.1566</v>
      </c>
      <c r="E4625" s="0" t="n">
        <f aca="false">IFERROR((C4625-D4625)/C4625/'Project Inputs and Calcs'!$E$11,0)</f>
        <v>0.0247987367085058</v>
      </c>
    </row>
    <row r="4626" customFormat="false" ht="15" hidden="false" customHeight="false" outlineLevel="0" collapsed="false">
      <c r="A4626" s="0" t="n">
        <v>29</v>
      </c>
      <c r="B4626" s="0" t="n">
        <v>4900</v>
      </c>
      <c r="C4626" s="0" t="n">
        <v>4.7339</v>
      </c>
      <c r="D4626" s="0" t="n">
        <v>1.2285</v>
      </c>
      <c r="E4626" s="0" t="n">
        <f aca="false">IFERROR((C4626-D4626)/C4626/'Project Inputs and Calcs'!$E$11,0)</f>
        <v>0.0246829604906455</v>
      </c>
    </row>
    <row r="4627" customFormat="false" ht="15" hidden="false" customHeight="false" outlineLevel="0" collapsed="false">
      <c r="A4627" s="0" t="n">
        <v>29</v>
      </c>
      <c r="B4627" s="0" t="n">
        <v>5000</v>
      </c>
      <c r="C4627" s="0" t="n">
        <v>4.954</v>
      </c>
      <c r="D4627" s="0" t="n">
        <v>1.3029</v>
      </c>
      <c r="E4627" s="0" t="n">
        <f aca="false">IFERROR((C4627-D4627)/C4627/'Project Inputs and Calcs'!$E$11,0)</f>
        <v>0.0245666801238057</v>
      </c>
    </row>
    <row r="4628" customFormat="false" ht="15" hidden="false" customHeight="false" outlineLevel="0" collapsed="false">
      <c r="A4628" s="0" t="n">
        <v>29</v>
      </c>
      <c r="B4628" s="0" t="n">
        <v>5100</v>
      </c>
      <c r="C4628" s="0" t="n">
        <v>5.1776</v>
      </c>
      <c r="D4628" s="0" t="n">
        <v>1.3797</v>
      </c>
      <c r="E4628" s="0" t="n">
        <f aca="false">IFERROR((C4628-D4628)/C4628/'Project Inputs and Calcs'!$E$11,0)</f>
        <v>0.0244508395138031</v>
      </c>
    </row>
    <row r="4629" customFormat="false" ht="15" hidden="false" customHeight="false" outlineLevel="0" collapsed="false">
      <c r="A4629" s="0" t="n">
        <v>29</v>
      </c>
      <c r="B4629" s="0" t="n">
        <v>5200</v>
      </c>
      <c r="C4629" s="0" t="n">
        <v>5.4045</v>
      </c>
      <c r="D4629" s="0" t="n">
        <v>1.456</v>
      </c>
      <c r="E4629" s="0" t="n">
        <f aca="false">IFERROR((C4629-D4629)/C4629/'Project Inputs and Calcs'!$E$11,0)</f>
        <v>0.0243531624880501</v>
      </c>
    </row>
    <row r="4630" customFormat="false" ht="15" hidden="false" customHeight="false" outlineLevel="0" collapsed="false">
      <c r="A4630" s="0" t="n">
        <v>29</v>
      </c>
      <c r="B4630" s="0" t="n">
        <v>5300</v>
      </c>
      <c r="C4630" s="0" t="n">
        <v>5.6348</v>
      </c>
      <c r="D4630" s="0" t="n">
        <v>1.5404</v>
      </c>
      <c r="E4630" s="0" t="n">
        <f aca="false">IFERROR((C4630-D4630)/C4630/'Project Inputs and Calcs'!$E$11,0)</f>
        <v>0.024220912898417</v>
      </c>
    </row>
    <row r="4631" customFormat="false" ht="15" hidden="false" customHeight="false" outlineLevel="0" collapsed="false">
      <c r="A4631" s="0" t="n">
        <v>29</v>
      </c>
      <c r="B4631" s="0" t="n">
        <v>5400</v>
      </c>
      <c r="C4631" s="0" t="n">
        <v>5.8682</v>
      </c>
      <c r="D4631" s="0" t="n">
        <v>1.6245</v>
      </c>
      <c r="E4631" s="0" t="n">
        <f aca="false">IFERROR((C4631-D4631)/C4631/'Project Inputs and Calcs'!$E$11,0)</f>
        <v>0.0241056314826807</v>
      </c>
    </row>
    <row r="4632" customFormat="false" ht="15" hidden="false" customHeight="false" outlineLevel="0" collapsed="false">
      <c r="A4632" s="0" t="n">
        <v>29</v>
      </c>
      <c r="B4632" s="0" t="n">
        <v>5500</v>
      </c>
      <c r="C4632" s="0" t="n">
        <v>6.1048</v>
      </c>
      <c r="D4632" s="0" t="n">
        <v>1.7109</v>
      </c>
      <c r="E4632" s="0" t="n">
        <f aca="false">IFERROR((C4632-D4632)/C4632/'Project Inputs and Calcs'!$E$11,0)</f>
        <v>0.0239915039531735</v>
      </c>
    </row>
    <row r="4633" customFormat="false" ht="15" hidden="false" customHeight="false" outlineLevel="0" collapsed="false">
      <c r="A4633" s="0" t="n">
        <v>29</v>
      </c>
      <c r="B4633" s="0" t="n">
        <v>5600</v>
      </c>
      <c r="C4633" s="0" t="n">
        <v>6.3443</v>
      </c>
      <c r="D4633" s="0" t="n">
        <v>1.7998</v>
      </c>
      <c r="E4633" s="0" t="n">
        <f aca="false">IFERROR((C4633-D4633)/C4633/'Project Inputs and Calcs'!$E$11,0)</f>
        <v>0.0238770760104871</v>
      </c>
    </row>
    <row r="4634" customFormat="false" ht="15" hidden="false" customHeight="false" outlineLevel="0" collapsed="false">
      <c r="A4634" s="0" t="n">
        <v>29</v>
      </c>
      <c r="B4634" s="0" t="n">
        <v>5700</v>
      </c>
      <c r="C4634" s="0" t="n">
        <v>6.5869</v>
      </c>
      <c r="D4634" s="0" t="n">
        <v>1.891</v>
      </c>
      <c r="E4634" s="0" t="n">
        <f aca="false">IFERROR((C4634-D4634)/C4634/'Project Inputs and Calcs'!$E$11,0)</f>
        <v>0.0237638342771258</v>
      </c>
    </row>
    <row r="4635" customFormat="false" ht="15" hidden="false" customHeight="false" outlineLevel="0" collapsed="false">
      <c r="A4635" s="0" t="n">
        <v>29</v>
      </c>
      <c r="B4635" s="0" t="n">
        <v>5800</v>
      </c>
      <c r="C4635" s="0" t="n">
        <v>6.8323</v>
      </c>
      <c r="D4635" s="0" t="n">
        <v>1.9847</v>
      </c>
      <c r="E4635" s="0" t="n">
        <f aca="false">IFERROR((C4635-D4635)/C4635/'Project Inputs and Calcs'!$E$11,0)</f>
        <v>0.0236504056711015</v>
      </c>
    </row>
    <row r="4636" customFormat="false" ht="15" hidden="false" customHeight="false" outlineLevel="0" collapsed="false">
      <c r="A4636" s="0" t="n">
        <v>29</v>
      </c>
      <c r="B4636" s="0" t="n">
        <v>5900</v>
      </c>
      <c r="C4636" s="0" t="n">
        <v>7.0805</v>
      </c>
      <c r="D4636" s="0" t="n">
        <v>2.0808</v>
      </c>
      <c r="E4636" s="0" t="n">
        <f aca="false">IFERROR((C4636-D4636)/C4636/'Project Inputs and Calcs'!$E$11,0)</f>
        <v>0.0235374149659864</v>
      </c>
    </row>
    <row r="4637" customFormat="false" ht="15" hidden="false" customHeight="false" outlineLevel="0" collapsed="false">
      <c r="A4637" s="0" t="n">
        <v>29</v>
      </c>
      <c r="B4637" s="0" t="n">
        <v>6000</v>
      </c>
      <c r="C4637" s="0" t="n">
        <v>7.3314</v>
      </c>
      <c r="D4637" s="0" t="n">
        <v>2.1794</v>
      </c>
      <c r="E4637" s="0" t="n">
        <f aca="false">IFERROR((C4637-D4637)/C4637/'Project Inputs and Calcs'!$E$11,0)</f>
        <v>0.023424357330569</v>
      </c>
    </row>
    <row r="4638" customFormat="false" ht="15" hidden="false" customHeight="false" outlineLevel="0" collapsed="false">
      <c r="A4638" s="0" t="n">
        <v>29</v>
      </c>
      <c r="B4638" s="0" t="n">
        <v>6100</v>
      </c>
      <c r="C4638" s="0" t="n">
        <v>7.5849</v>
      </c>
      <c r="D4638" s="0" t="n">
        <v>2.2804</v>
      </c>
      <c r="E4638" s="0" t="n">
        <f aca="false">IFERROR((C4638-D4638)/C4638/'Project Inputs and Calcs'!$E$11,0)</f>
        <v>0.0233116674796855</v>
      </c>
    </row>
    <row r="4639" customFormat="false" ht="15" hidden="false" customHeight="false" outlineLevel="0" collapsed="false">
      <c r="A4639" s="0" t="n">
        <v>29</v>
      </c>
      <c r="B4639" s="0" t="n">
        <v>6200</v>
      </c>
      <c r="C4639" s="0" t="n">
        <v>7.8409</v>
      </c>
      <c r="D4639" s="0" t="n">
        <v>2.3838</v>
      </c>
      <c r="E4639" s="0" t="n">
        <f aca="false">IFERROR((C4639-D4639)/C4639/'Project Inputs and Calcs'!$E$11,0)</f>
        <v>0.0231992925982136</v>
      </c>
    </row>
    <row r="4640" customFormat="false" ht="15" hidden="false" customHeight="false" outlineLevel="0" collapsed="false">
      <c r="A4640" s="0" t="n">
        <v>29</v>
      </c>
      <c r="B4640" s="0" t="n">
        <v>6300</v>
      </c>
      <c r="C4640" s="0" t="n">
        <v>8.0994</v>
      </c>
      <c r="D4640" s="0" t="n">
        <v>2.4749</v>
      </c>
      <c r="E4640" s="0" t="n">
        <f aca="false">IFERROR((C4640-D4640)/C4640/'Project Inputs and Calcs'!$E$11,0)</f>
        <v>0.0231478051872155</v>
      </c>
    </row>
    <row r="4641" customFormat="false" ht="15" hidden="false" customHeight="false" outlineLevel="0" collapsed="false">
      <c r="A4641" s="0" t="n">
        <v>29</v>
      </c>
      <c r="B4641" s="0" t="n">
        <v>6400</v>
      </c>
      <c r="C4641" s="0" t="n">
        <v>8.3603</v>
      </c>
      <c r="D4641" s="0" t="n">
        <v>2.5979</v>
      </c>
      <c r="E4641" s="0" t="n">
        <f aca="false">IFERROR((C4641-D4641)/C4641/'Project Inputs and Calcs'!$E$11,0)</f>
        <v>0.0229752520842553</v>
      </c>
    </row>
    <row r="4642" customFormat="false" ht="15" hidden="false" customHeight="false" outlineLevel="0" collapsed="false">
      <c r="A4642" s="0" t="n">
        <v>29</v>
      </c>
      <c r="B4642" s="0" t="n">
        <v>6500</v>
      </c>
      <c r="C4642" s="0" t="n">
        <v>8.6235</v>
      </c>
      <c r="D4642" s="0" t="n">
        <v>2.7085</v>
      </c>
      <c r="E4642" s="0" t="n">
        <f aca="false">IFERROR((C4642-D4642)/C4642/'Project Inputs and Calcs'!$E$11,0)</f>
        <v>0.0228638797085484</v>
      </c>
    </row>
    <row r="4643" customFormat="false" ht="15" hidden="false" customHeight="false" outlineLevel="0" collapsed="false">
      <c r="A4643" s="0" t="n">
        <v>29</v>
      </c>
      <c r="B4643" s="0" t="n">
        <v>6600</v>
      </c>
      <c r="C4643" s="0" t="n">
        <v>8.8889</v>
      </c>
      <c r="D4643" s="0" t="n">
        <v>2.8216</v>
      </c>
      <c r="E4643" s="0" t="n">
        <f aca="false">IFERROR((C4643-D4643)/C4643/'Project Inputs and Calcs'!$E$11,0)</f>
        <v>0.0227523465595668</v>
      </c>
    </row>
    <row r="4644" customFormat="false" ht="15" hidden="false" customHeight="false" outlineLevel="0" collapsed="false">
      <c r="A4644" s="0" t="n">
        <v>29</v>
      </c>
      <c r="B4644" s="0" t="n">
        <v>6700</v>
      </c>
      <c r="C4644" s="0" t="n">
        <v>9.1564</v>
      </c>
      <c r="D4644" s="0" t="n">
        <v>2.9372</v>
      </c>
      <c r="E4644" s="0" t="n">
        <f aca="false">IFERROR((C4644-D4644)/C4644/'Project Inputs and Calcs'!$E$11,0)</f>
        <v>0.0226406302331338</v>
      </c>
    </row>
    <row r="4645" customFormat="false" ht="15" hidden="false" customHeight="false" outlineLevel="0" collapsed="false">
      <c r="A4645" s="0" t="n">
        <v>29</v>
      </c>
      <c r="B4645" s="0" t="n">
        <v>6800</v>
      </c>
      <c r="C4645" s="0" t="n">
        <v>9.4261</v>
      </c>
      <c r="D4645" s="0" t="n">
        <v>3.055</v>
      </c>
      <c r="E4645" s="0" t="n">
        <f aca="false">IFERROR((C4645-D4645)/C4645/'Project Inputs and Calcs'!$E$11,0)</f>
        <v>0.0225299964990823</v>
      </c>
    </row>
    <row r="4646" customFormat="false" ht="15" hidden="false" customHeight="false" outlineLevel="0" collapsed="false">
      <c r="A4646" s="0" t="n">
        <v>29</v>
      </c>
      <c r="B4646" s="0" t="n">
        <v>6900</v>
      </c>
      <c r="C4646" s="0" t="n">
        <v>9.6976</v>
      </c>
      <c r="D4646" s="0" t="n">
        <v>3.1754</v>
      </c>
      <c r="E4646" s="0" t="n">
        <f aca="false">IFERROR((C4646-D4646)/C4646/'Project Inputs and Calcs'!$E$11,0)</f>
        <v>0.0224186052906561</v>
      </c>
    </row>
    <row r="4647" customFormat="false" ht="15" hidden="false" customHeight="false" outlineLevel="0" collapsed="false">
      <c r="A4647" s="0" t="n">
        <v>29</v>
      </c>
      <c r="B4647" s="0" t="n">
        <v>7000</v>
      </c>
      <c r="C4647" s="0" t="n">
        <v>9.9712</v>
      </c>
      <c r="D4647" s="0" t="n">
        <v>3.2981</v>
      </c>
      <c r="E4647" s="0" t="n">
        <f aca="false">IFERROR((C4647-D4647)/C4647/'Project Inputs and Calcs'!$E$11,0)</f>
        <v>0.0223079134574241</v>
      </c>
    </row>
    <row r="4648" customFormat="false" ht="15" hidden="false" customHeight="false" outlineLevel="0" collapsed="false">
      <c r="A4648" s="0" t="n">
        <v>29</v>
      </c>
      <c r="B4648" s="0" t="n">
        <v>7100</v>
      </c>
      <c r="C4648" s="0" t="n">
        <v>10.246</v>
      </c>
      <c r="D4648" s="0" t="n">
        <v>3.4233</v>
      </c>
      <c r="E4648" s="0" t="n">
        <f aca="false">IFERROR((C4648-D4648)/C4648/'Project Inputs and Calcs'!$E$11,0)</f>
        <v>0.0221963042488125</v>
      </c>
    </row>
    <row r="4649" customFormat="false" ht="15" hidden="false" customHeight="false" outlineLevel="0" collapsed="false">
      <c r="A4649" s="0" t="n">
        <v>29</v>
      </c>
      <c r="B4649" s="0" t="n">
        <v>7200</v>
      </c>
      <c r="C4649" s="0" t="n">
        <v>10.523</v>
      </c>
      <c r="D4649" s="0" t="n">
        <v>3.5508</v>
      </c>
      <c r="E4649" s="0" t="n">
        <f aca="false">IFERROR((C4649-D4649)/C4649/'Project Inputs and Calcs'!$E$11,0)</f>
        <v>0.022085590294276</v>
      </c>
    </row>
    <row r="4650" customFormat="false" ht="15" hidden="false" customHeight="false" outlineLevel="0" collapsed="false">
      <c r="A4650" s="0" t="n">
        <v>29</v>
      </c>
      <c r="B4650" s="0" t="n">
        <v>7300</v>
      </c>
      <c r="C4650" s="0" t="n">
        <v>10.802</v>
      </c>
      <c r="D4650" s="0" t="n">
        <v>3.6807</v>
      </c>
      <c r="E4650" s="0" t="n">
        <f aca="false">IFERROR((C4650-D4650)/C4650/'Project Inputs and Calcs'!$E$11,0)</f>
        <v>0.0219752514966364</v>
      </c>
    </row>
    <row r="4651" customFormat="false" ht="15" hidden="false" customHeight="false" outlineLevel="0" collapsed="false">
      <c r="A4651" s="0" t="n">
        <v>29</v>
      </c>
      <c r="B4651" s="0" t="n">
        <v>7400</v>
      </c>
      <c r="C4651" s="0" t="n">
        <v>11.083</v>
      </c>
      <c r="D4651" s="0" t="n">
        <v>3.8131</v>
      </c>
      <c r="E4651" s="0" t="n">
        <f aca="false">IFERROR((C4651-D4651)/C4651/'Project Inputs and Calcs'!$E$11,0)</f>
        <v>0.0218650184967969</v>
      </c>
    </row>
    <row r="4652" customFormat="false" ht="15" hidden="false" customHeight="false" outlineLevel="0" collapsed="false">
      <c r="A4652" s="0" t="n">
        <v>29</v>
      </c>
      <c r="B4652" s="0" t="n">
        <v>7500</v>
      </c>
      <c r="C4652" s="0" t="n">
        <v>11.364</v>
      </c>
      <c r="D4652" s="0" t="n">
        <v>3.9478</v>
      </c>
      <c r="E4652" s="0" t="n">
        <f aca="false">IFERROR((C4652-D4652)/C4652/'Project Inputs and Calcs'!$E$11,0)</f>
        <v>0.0217534905549689</v>
      </c>
    </row>
    <row r="4653" customFormat="false" ht="15" hidden="false" customHeight="false" outlineLevel="0" collapsed="false">
      <c r="A4653" s="0" t="n">
        <v>29</v>
      </c>
      <c r="B4653" s="0" t="n">
        <v>7600</v>
      </c>
      <c r="C4653" s="0" t="n">
        <v>11.648</v>
      </c>
      <c r="D4653" s="0" t="n">
        <v>4.0849</v>
      </c>
      <c r="E4653" s="0" t="n">
        <f aca="false">IFERROR((C4653-D4653)/C4653/'Project Inputs and Calcs'!$E$11,0)</f>
        <v>0.0216434867216117</v>
      </c>
    </row>
    <row r="4654" customFormat="false" ht="15" hidden="false" customHeight="false" outlineLevel="0" collapsed="false">
      <c r="A4654" s="0" t="n">
        <v>29</v>
      </c>
      <c r="B4654" s="0" t="n">
        <v>7700</v>
      </c>
      <c r="C4654" s="0" t="n">
        <v>11.932</v>
      </c>
      <c r="D4654" s="0" t="n">
        <v>4.2244</v>
      </c>
      <c r="E4654" s="0" t="n">
        <f aca="false">IFERROR((C4654-D4654)/C4654/'Project Inputs and Calcs'!$E$11,0)</f>
        <v>0.0215320147502514</v>
      </c>
    </row>
    <row r="4655" customFormat="false" ht="15" hidden="false" customHeight="false" outlineLevel="0" collapsed="false">
      <c r="A4655" s="0" t="n">
        <v>29</v>
      </c>
      <c r="B4655" s="0" t="n">
        <v>7800</v>
      </c>
      <c r="C4655" s="0" t="n">
        <v>12.218</v>
      </c>
      <c r="D4655" s="0" t="n">
        <v>4.3663</v>
      </c>
      <c r="E4655" s="0" t="n">
        <f aca="false">IFERROR((C4655-D4655)/C4655/'Project Inputs and Calcs'!$E$11,0)</f>
        <v>0.0214211272985213</v>
      </c>
    </row>
    <row r="4656" customFormat="false" ht="15" hidden="false" customHeight="false" outlineLevel="0" collapsed="false">
      <c r="A4656" s="0" t="n">
        <v>29</v>
      </c>
      <c r="B4656" s="0" t="n">
        <v>7900</v>
      </c>
      <c r="C4656" s="0" t="n">
        <v>12.505</v>
      </c>
      <c r="D4656" s="0" t="n">
        <v>4.5106</v>
      </c>
      <c r="E4656" s="0" t="n">
        <f aca="false">IFERROR((C4656-D4656)/C4656/'Project Inputs and Calcs'!$E$11,0)</f>
        <v>0.0213098760495802</v>
      </c>
    </row>
    <row r="4657" customFormat="false" ht="15" hidden="false" customHeight="false" outlineLevel="0" collapsed="false">
      <c r="A4657" s="0" t="n">
        <v>29</v>
      </c>
      <c r="B4657" s="0" t="n">
        <v>8000</v>
      </c>
      <c r="C4657" s="0" t="n">
        <v>12.793</v>
      </c>
      <c r="D4657" s="0" t="n">
        <v>4.6572</v>
      </c>
      <c r="E4657" s="0" t="n">
        <f aca="false">IFERROR((C4657-D4657)/C4657/'Project Inputs and Calcs'!$E$11,0)</f>
        <v>0.0211985721358034</v>
      </c>
    </row>
    <row r="4658" customFormat="false" ht="15" hidden="false" customHeight="false" outlineLevel="0" collapsed="false">
      <c r="A4658" s="0" t="n">
        <v>29</v>
      </c>
      <c r="B4658" s="0" t="n">
        <v>8100</v>
      </c>
      <c r="C4658" s="0" t="n">
        <v>13.082</v>
      </c>
      <c r="D4658" s="0" t="n">
        <v>4.8062</v>
      </c>
      <c r="E4658" s="0" t="n">
        <f aca="false">IFERROR((C4658-D4658)/C4658/'Project Inputs and Calcs'!$E$11,0)</f>
        <v>0.0210869897569179</v>
      </c>
    </row>
    <row r="4659" customFormat="false" ht="15" hidden="false" customHeight="false" outlineLevel="0" collapsed="false">
      <c r="A4659" s="0" t="n">
        <v>29</v>
      </c>
      <c r="B4659" s="0" t="n">
        <v>8200</v>
      </c>
      <c r="C4659" s="0" t="n">
        <v>13.372</v>
      </c>
      <c r="D4659" s="0" t="n">
        <v>4.9576</v>
      </c>
      <c r="E4659" s="0" t="n">
        <f aca="false">IFERROR((C4659-D4659)/C4659/'Project Inputs and Calcs'!$E$11,0)</f>
        <v>0.0209751720011965</v>
      </c>
    </row>
    <row r="4660" customFormat="false" ht="15" hidden="false" customHeight="false" outlineLevel="0" collapsed="false">
      <c r="A4660" s="0" t="n">
        <v>29</v>
      </c>
      <c r="B4660" s="0" t="n">
        <v>8300</v>
      </c>
      <c r="C4660" s="0" t="n">
        <v>13.663</v>
      </c>
      <c r="D4660" s="0" t="n">
        <v>5.1112</v>
      </c>
      <c r="E4660" s="0" t="n">
        <f aca="false">IFERROR((C4660-D4660)/C4660/'Project Inputs and Calcs'!$E$11,0)</f>
        <v>0.0208636463441411</v>
      </c>
    </row>
    <row r="4661" customFormat="false" ht="15" hidden="false" customHeight="false" outlineLevel="0" collapsed="false">
      <c r="A4661" s="0" t="n">
        <v>29</v>
      </c>
      <c r="B4661" s="0" t="n">
        <v>8400</v>
      </c>
      <c r="C4661" s="0" t="n">
        <v>13.954</v>
      </c>
      <c r="D4661" s="0" t="n">
        <v>5.2674</v>
      </c>
      <c r="E4661" s="0" t="n">
        <f aca="false">IFERROR((C4661-D4661)/C4661/'Project Inputs and Calcs'!$E$11,0)</f>
        <v>0.0207505613683054</v>
      </c>
    </row>
    <row r="4662" customFormat="false" ht="15" hidden="false" customHeight="false" outlineLevel="0" collapsed="false">
      <c r="A4662" s="0" t="n">
        <v>29</v>
      </c>
      <c r="B4662" s="0" t="n">
        <v>8500</v>
      </c>
      <c r="C4662" s="0" t="n">
        <v>14.247</v>
      </c>
      <c r="D4662" s="0" t="n">
        <v>5.4258</v>
      </c>
      <c r="E4662" s="0" t="n">
        <f aca="false">IFERROR((C4662-D4662)/C4662/'Project Inputs and Calcs'!$E$11,0)</f>
        <v>0.0206387309609041</v>
      </c>
    </row>
    <row r="4663" customFormat="false" ht="15" hidden="false" customHeight="false" outlineLevel="0" collapsed="false">
      <c r="A4663" s="0" t="n">
        <v>29</v>
      </c>
      <c r="B4663" s="0" t="n">
        <v>8600</v>
      </c>
      <c r="C4663" s="0" t="n">
        <v>14.54</v>
      </c>
      <c r="D4663" s="0" t="n">
        <v>5.5866</v>
      </c>
      <c r="E4663" s="0" t="n">
        <f aca="false">IFERROR((C4663-D4663)/C4663/'Project Inputs and Calcs'!$E$11,0)</f>
        <v>0.0205259055479138</v>
      </c>
    </row>
    <row r="4664" customFormat="false" ht="15" hidden="false" customHeight="false" outlineLevel="0" collapsed="false">
      <c r="A4664" s="0" t="n">
        <v>29</v>
      </c>
      <c r="B4664" s="0" t="n">
        <v>8700</v>
      </c>
      <c r="C4664" s="0" t="n">
        <v>14.833</v>
      </c>
      <c r="D4664" s="0" t="n">
        <v>5.7497</v>
      </c>
      <c r="E4664" s="0" t="n">
        <f aca="false">IFERROR((C4664-D4664)/C4664/'Project Inputs and Calcs'!$E$11,0)</f>
        <v>0.0204123688172768</v>
      </c>
    </row>
    <row r="4665" customFormat="false" ht="15" hidden="false" customHeight="false" outlineLevel="0" collapsed="false">
      <c r="A4665" s="0" t="n">
        <v>29</v>
      </c>
      <c r="B4665" s="0" t="n">
        <v>8800</v>
      </c>
      <c r="C4665" s="0" t="n">
        <v>15.126</v>
      </c>
      <c r="D4665" s="0" t="n">
        <v>5.9153</v>
      </c>
      <c r="E4665" s="0" t="n">
        <f aca="false">IFERROR((C4665-D4665)/C4665/'Project Inputs and Calcs'!$E$11,0)</f>
        <v>0.0202977213627749</v>
      </c>
    </row>
    <row r="4666" customFormat="false" ht="15" hidden="false" customHeight="false" outlineLevel="0" collapsed="false">
      <c r="A4666" s="0" t="n">
        <v>29</v>
      </c>
      <c r="B4666" s="0" t="n">
        <v>8900</v>
      </c>
      <c r="C4666" s="0" t="n">
        <v>15.42</v>
      </c>
      <c r="D4666" s="0" t="n">
        <v>6.0831</v>
      </c>
      <c r="E4666" s="0" t="n">
        <f aca="false">IFERROR((C4666-D4666)/C4666/'Project Inputs and Calcs'!$E$11,0)</f>
        <v>0.0201835278858625</v>
      </c>
    </row>
    <row r="4667" customFormat="false" ht="15" hidden="false" customHeight="false" outlineLevel="0" collapsed="false">
      <c r="A4667" s="0" t="n">
        <v>29</v>
      </c>
      <c r="B4667" s="0" t="n">
        <v>9000</v>
      </c>
      <c r="C4667" s="0" t="n">
        <v>15.714</v>
      </c>
      <c r="D4667" s="0" t="n">
        <v>6.2533</v>
      </c>
      <c r="E4667" s="0" t="n">
        <f aca="false">IFERROR((C4667-D4667)/C4667/'Project Inputs and Calcs'!$E$11,0)</f>
        <v>0.0200685163972678</v>
      </c>
    </row>
    <row r="4668" customFormat="false" ht="15" hidden="false" customHeight="false" outlineLevel="0" collapsed="false">
      <c r="A4668" s="0" t="n">
        <v>29</v>
      </c>
      <c r="B4668" s="0" t="n">
        <v>9100</v>
      </c>
      <c r="C4668" s="0" t="n">
        <v>16.009</v>
      </c>
      <c r="D4668" s="0" t="n">
        <v>6.4259</v>
      </c>
      <c r="E4668" s="0" t="n">
        <f aca="false">IFERROR((C4668-D4668)/C4668/'Project Inputs and Calcs'!$E$11,0)</f>
        <v>0.0199535677847877</v>
      </c>
    </row>
    <row r="4669" customFormat="false" ht="15" hidden="false" customHeight="false" outlineLevel="0" collapsed="false">
      <c r="A4669" s="0" t="n">
        <v>29</v>
      </c>
      <c r="B4669" s="0" t="n">
        <v>9200</v>
      </c>
      <c r="C4669" s="0" t="n">
        <v>16.303</v>
      </c>
      <c r="D4669" s="0" t="n">
        <v>6.6008</v>
      </c>
      <c r="E4669" s="0" t="n">
        <f aca="false">IFERROR((C4669-D4669)/C4669/'Project Inputs and Calcs'!$E$11,0)</f>
        <v>0.0198372487681204</v>
      </c>
    </row>
    <row r="4670" customFormat="false" ht="15" hidden="false" customHeight="false" outlineLevel="0" collapsed="false">
      <c r="A4670" s="0" t="n">
        <v>29</v>
      </c>
      <c r="B4670" s="0" t="n">
        <v>9300</v>
      </c>
      <c r="C4670" s="0" t="n">
        <v>16.597</v>
      </c>
      <c r="D4670" s="0" t="n">
        <v>6.7781</v>
      </c>
      <c r="E4670" s="0" t="n">
        <f aca="false">IFERROR((C4670-D4670)/C4670/'Project Inputs and Calcs'!$E$11,0)</f>
        <v>0.0197202305637565</v>
      </c>
    </row>
    <row r="4671" customFormat="false" ht="15" hidden="false" customHeight="false" outlineLevel="0" collapsed="false">
      <c r="A4671" s="0" t="n">
        <v>29</v>
      </c>
      <c r="B4671" s="0" t="n">
        <v>9400</v>
      </c>
      <c r="C4671" s="0" t="n">
        <v>16.891</v>
      </c>
      <c r="D4671" s="0" t="n">
        <v>6.9577</v>
      </c>
      <c r="E4671" s="0" t="n">
        <f aca="false">IFERROR((C4671-D4671)/C4671/'Project Inputs and Calcs'!$E$11,0)</f>
        <v>0.0196027470250429</v>
      </c>
    </row>
    <row r="4672" customFormat="false" ht="15" hidden="false" customHeight="false" outlineLevel="0" collapsed="false">
      <c r="A4672" s="0" t="n">
        <v>29</v>
      </c>
      <c r="B4672" s="0" t="n">
        <v>9500</v>
      </c>
      <c r="C4672" s="0" t="n">
        <v>17.185</v>
      </c>
      <c r="D4672" s="0" t="n">
        <v>7.1396</v>
      </c>
      <c r="E4672" s="0" t="n">
        <f aca="false">IFERROR((C4672-D4672)/C4672/'Project Inputs and Calcs'!$E$11,0)</f>
        <v>0.0194848220347202</v>
      </c>
    </row>
    <row r="4673" customFormat="false" ht="15" hidden="false" customHeight="false" outlineLevel="0" collapsed="false">
      <c r="A4673" s="0" t="n">
        <v>29</v>
      </c>
      <c r="B4673" s="0" t="n">
        <v>9600</v>
      </c>
      <c r="C4673" s="0" t="n">
        <v>17.478</v>
      </c>
      <c r="D4673" s="0" t="n">
        <v>7.324</v>
      </c>
      <c r="E4673" s="0" t="n">
        <f aca="false">IFERROR((C4673-D4673)/C4673/'Project Inputs and Calcs'!$E$11,0)</f>
        <v>0.0193652973261624</v>
      </c>
    </row>
    <row r="4674" customFormat="false" ht="15" hidden="false" customHeight="false" outlineLevel="0" collapsed="false">
      <c r="A4674" s="0" t="n">
        <v>29</v>
      </c>
      <c r="B4674" s="0" t="n">
        <v>9700</v>
      </c>
      <c r="C4674" s="0" t="n">
        <v>17.771</v>
      </c>
      <c r="D4674" s="0" t="n">
        <v>7.5106</v>
      </c>
      <c r="E4674" s="0" t="n">
        <f aca="false">IFERROR((C4674-D4674)/C4674/'Project Inputs and Calcs'!$E$11,0)</f>
        <v>0.0192455873801887</v>
      </c>
    </row>
    <row r="4675" customFormat="false" ht="15" hidden="false" customHeight="false" outlineLevel="0" collapsed="false">
      <c r="A4675" s="0" t="n">
        <v>29</v>
      </c>
      <c r="B4675" s="0" t="n">
        <v>9800</v>
      </c>
      <c r="C4675" s="0" t="n">
        <v>18.063</v>
      </c>
      <c r="D4675" s="0" t="n">
        <v>7.6997</v>
      </c>
      <c r="E4675" s="0" t="n">
        <f aca="false">IFERROR((C4675-D4675)/C4675/'Project Inputs and Calcs'!$E$11,0)</f>
        <v>0.0191243610326819</v>
      </c>
    </row>
    <row r="4676" customFormat="false" ht="15" hidden="false" customHeight="false" outlineLevel="0" collapsed="false">
      <c r="A4676" s="0" t="n">
        <v>29</v>
      </c>
      <c r="B4676" s="0" t="n">
        <v>9900</v>
      </c>
      <c r="C4676" s="0" t="n">
        <v>18.354</v>
      </c>
      <c r="D4676" s="0" t="n">
        <v>7.891</v>
      </c>
      <c r="E4676" s="0" t="n">
        <f aca="false">IFERROR((C4676-D4676)/C4676/'Project Inputs and Calcs'!$E$11,0)</f>
        <v>0.0190022156841379</v>
      </c>
    </row>
    <row r="4677" customFormat="false" ht="15" hidden="false" customHeight="false" outlineLevel="0" collapsed="false">
      <c r="A4677" s="0" t="n">
        <v>29</v>
      </c>
      <c r="B4677" s="0" t="n">
        <v>10000</v>
      </c>
      <c r="C4677" s="0" t="n">
        <v>18.644</v>
      </c>
      <c r="D4677" s="0" t="n">
        <v>8.0849</v>
      </c>
      <c r="E4677" s="0" t="n">
        <f aca="false">IFERROR((C4677-D4677)/C4677/'Project Inputs and Calcs'!$E$11,0)</f>
        <v>0.0188784595580348</v>
      </c>
    </row>
    <row r="4678" customFormat="false" ht="15" hidden="false" customHeight="false" outlineLevel="0" collapsed="false">
      <c r="A4678" s="0" t="n">
        <v>29</v>
      </c>
      <c r="B4678" s="0" t="n">
        <v>10100</v>
      </c>
      <c r="C4678" s="0" t="n">
        <v>18.934</v>
      </c>
      <c r="D4678" s="0" t="n">
        <v>8.281</v>
      </c>
      <c r="E4678" s="0" t="n">
        <f aca="false">IFERROR((C4678-D4678)/C4678/'Project Inputs and Calcs'!$E$11,0)</f>
        <v>0.0187546213161508</v>
      </c>
    </row>
    <row r="4679" customFormat="false" ht="15" hidden="false" customHeight="false" outlineLevel="0" collapsed="false">
      <c r="A4679" s="0" t="n">
        <v>29</v>
      </c>
      <c r="B4679" s="0" t="n">
        <v>10200</v>
      </c>
      <c r="C4679" s="0" t="n">
        <v>19.222</v>
      </c>
      <c r="D4679" s="0" t="n">
        <v>8.4795</v>
      </c>
      <c r="E4679" s="0" t="n">
        <f aca="false">IFERROR((C4679-D4679)/C4679/'Project Inputs and Calcs'!$E$11,0)</f>
        <v>0.0186288280789373</v>
      </c>
    </row>
    <row r="4680" customFormat="false" ht="15" hidden="false" customHeight="false" outlineLevel="0" collapsed="false">
      <c r="A4680" s="0" t="n">
        <v>29</v>
      </c>
      <c r="B4680" s="0" t="n">
        <v>10300</v>
      </c>
      <c r="C4680" s="0" t="n">
        <v>19.509</v>
      </c>
      <c r="D4680" s="0" t="n">
        <v>8.6804</v>
      </c>
      <c r="E4680" s="0" t="n">
        <f aca="false">IFERROR((C4680-D4680)/C4680/'Project Inputs and Calcs'!$E$11,0)</f>
        <v>0.0185018880174962</v>
      </c>
    </row>
    <row r="4681" customFormat="false" ht="15" hidden="false" customHeight="false" outlineLevel="0" collapsed="false">
      <c r="A4681" s="0" t="n">
        <v>29</v>
      </c>
      <c r="B4681" s="0" t="n">
        <v>10400</v>
      </c>
      <c r="C4681" s="0" t="n">
        <v>19.795</v>
      </c>
      <c r="D4681" s="0" t="n">
        <v>8.8837</v>
      </c>
      <c r="E4681" s="0" t="n">
        <f aca="false">IFERROR((C4681-D4681)/C4681/'Project Inputs and Calcs'!$E$11,0)</f>
        <v>0.0183738317757009</v>
      </c>
    </row>
    <row r="4682" customFormat="false" ht="15" hidden="false" customHeight="false" outlineLevel="0" collapsed="false">
      <c r="A4682" s="0" t="n">
        <v>29</v>
      </c>
      <c r="B4682" s="0" t="n">
        <v>10500</v>
      </c>
      <c r="C4682" s="0" t="n">
        <v>20.079</v>
      </c>
      <c r="D4682" s="0" t="n">
        <v>9.0894</v>
      </c>
      <c r="E4682" s="0" t="n">
        <f aca="false">IFERROR((C4682-D4682)/C4682/'Project Inputs and Calcs'!$E$11,0)</f>
        <v>0.0182439364510185</v>
      </c>
    </row>
    <row r="4683" customFormat="false" ht="15" hidden="false" customHeight="false" outlineLevel="0" collapsed="false">
      <c r="A4683" s="0" t="n">
        <v>29</v>
      </c>
      <c r="B4683" s="0" t="n">
        <v>10600</v>
      </c>
      <c r="C4683" s="0" t="n">
        <v>20.362</v>
      </c>
      <c r="D4683" s="0" t="n">
        <v>9.2975</v>
      </c>
      <c r="E4683" s="0" t="n">
        <f aca="false">IFERROR((C4683-D4683)/C4683/'Project Inputs and Calcs'!$E$11,0)</f>
        <v>0.0181129882460793</v>
      </c>
    </row>
    <row r="4684" customFormat="false" ht="15" hidden="false" customHeight="false" outlineLevel="0" collapsed="false">
      <c r="A4684" s="0" t="n">
        <v>29</v>
      </c>
      <c r="B4684" s="0" t="n">
        <v>10700</v>
      </c>
      <c r="C4684" s="0" t="n">
        <v>20.642</v>
      </c>
      <c r="D4684" s="0" t="n">
        <v>9.5081</v>
      </c>
      <c r="E4684" s="0" t="n">
        <f aca="false">IFERROR((C4684-D4684)/C4684/'Project Inputs and Calcs'!$E$11,0)</f>
        <v>0.0179793624648774</v>
      </c>
    </row>
    <row r="4685" customFormat="false" ht="15" hidden="false" customHeight="false" outlineLevel="0" collapsed="false">
      <c r="A4685" s="0" t="n">
        <v>29</v>
      </c>
      <c r="B4685" s="0" t="n">
        <v>10800</v>
      </c>
      <c r="C4685" s="0" t="n">
        <v>20.921</v>
      </c>
      <c r="D4685" s="0" t="n">
        <v>9.721</v>
      </c>
      <c r="E4685" s="0" t="n">
        <f aca="false">IFERROR((C4685-D4685)/C4685/'Project Inputs and Calcs'!$E$11,0)</f>
        <v>0.0178449086245081</v>
      </c>
    </row>
    <row r="4686" customFormat="false" ht="15" hidden="false" customHeight="false" outlineLevel="0" collapsed="false">
      <c r="A4686" s="0" t="n">
        <v>29</v>
      </c>
      <c r="B4686" s="0" t="n">
        <v>10900</v>
      </c>
      <c r="C4686" s="0" t="n">
        <v>21.198</v>
      </c>
      <c r="D4686" s="0" t="n">
        <v>9.9363</v>
      </c>
      <c r="E4686" s="0" t="n">
        <f aca="false">IFERROR((C4686-D4686)/C4686/'Project Inputs and Calcs'!$E$11,0)</f>
        <v>0.0177087461081234</v>
      </c>
    </row>
    <row r="4687" customFormat="false" ht="15" hidden="false" customHeight="false" outlineLevel="0" collapsed="false">
      <c r="A4687" s="0" t="n">
        <v>29</v>
      </c>
      <c r="B4687" s="0" t="n">
        <v>11000</v>
      </c>
      <c r="C4687" s="0" t="n">
        <v>21.473</v>
      </c>
      <c r="D4687" s="0" t="n">
        <v>10.154</v>
      </c>
      <c r="E4687" s="0" t="n">
        <f aca="false">IFERROR((C4687-D4687)/C4687/'Project Inputs and Calcs'!$E$11,0)</f>
        <v>0.0175709029944582</v>
      </c>
    </row>
    <row r="4688" customFormat="false" ht="15" hidden="false" customHeight="false" outlineLevel="0" collapsed="false">
      <c r="A4688" s="0" t="n">
        <v>29</v>
      </c>
      <c r="B4688" s="0" t="n">
        <v>11100</v>
      </c>
      <c r="C4688" s="0" t="n">
        <v>21.745</v>
      </c>
      <c r="D4688" s="0" t="n">
        <v>10.375</v>
      </c>
      <c r="E4688" s="0" t="n">
        <f aca="false">IFERROR((C4688-D4688)/C4688/'Project Inputs and Calcs'!$E$11,0)</f>
        <v>0.0174292940905955</v>
      </c>
    </row>
    <row r="4689" customFormat="false" ht="15" hidden="false" customHeight="false" outlineLevel="0" collapsed="false">
      <c r="A4689" s="0" t="n">
        <v>29</v>
      </c>
      <c r="B4689" s="0" t="n">
        <v>11200</v>
      </c>
      <c r="C4689" s="0" t="n">
        <v>22.015</v>
      </c>
      <c r="D4689" s="0" t="n">
        <v>10.597</v>
      </c>
      <c r="E4689" s="0" t="n">
        <f aca="false">IFERROR((C4689-D4689)/C4689/'Project Inputs and Calcs'!$E$11,0)</f>
        <v>0.0172882125823302</v>
      </c>
    </row>
    <row r="4690" customFormat="false" ht="15" hidden="false" customHeight="false" outlineLevel="0" collapsed="false">
      <c r="A4690" s="0" t="n">
        <v>29</v>
      </c>
      <c r="B4690" s="0" t="n">
        <v>11300</v>
      </c>
      <c r="C4690" s="0" t="n">
        <v>22.282</v>
      </c>
      <c r="D4690" s="0" t="n">
        <v>10.823</v>
      </c>
      <c r="E4690" s="0" t="n">
        <f aca="false">IFERROR((C4690-D4690)/C4690/'Project Inputs and Calcs'!$E$11,0)</f>
        <v>0.0171423869790264</v>
      </c>
    </row>
    <row r="4691" customFormat="false" ht="15" hidden="false" customHeight="false" outlineLevel="0" collapsed="false">
      <c r="A4691" s="0" t="n">
        <v>29</v>
      </c>
      <c r="B4691" s="0" t="n">
        <v>11400</v>
      </c>
      <c r="C4691" s="0" t="n">
        <v>22.546</v>
      </c>
      <c r="D4691" s="0" t="n">
        <v>11.05</v>
      </c>
      <c r="E4691" s="0" t="n">
        <f aca="false">IFERROR((C4691-D4691)/C4691/'Project Inputs and Calcs'!$E$11,0)</f>
        <v>0.016996362991218</v>
      </c>
    </row>
    <row r="4692" customFormat="false" ht="15" hidden="false" customHeight="false" outlineLevel="0" collapsed="false">
      <c r="A4692" s="0" t="n">
        <v>29</v>
      </c>
      <c r="B4692" s="0" t="n">
        <v>11500</v>
      </c>
      <c r="C4692" s="0" t="n">
        <v>22.807</v>
      </c>
      <c r="D4692" s="0" t="n">
        <v>11.281</v>
      </c>
      <c r="E4692" s="0" t="n">
        <f aca="false">IFERROR((C4692-D4692)/C4692/'Project Inputs and Calcs'!$E$11,0)</f>
        <v>0.0168457052659271</v>
      </c>
    </row>
    <row r="4693" customFormat="false" ht="15" hidden="false" customHeight="false" outlineLevel="0" collapsed="false">
      <c r="A4693" s="0" t="n">
        <v>29</v>
      </c>
      <c r="B4693" s="0" t="n">
        <v>11600</v>
      </c>
      <c r="C4693" s="0" t="n">
        <v>23.065</v>
      </c>
      <c r="D4693" s="0" t="n">
        <v>11.513</v>
      </c>
      <c r="E4693" s="0" t="n">
        <f aca="false">IFERROR((C4693-D4693)/C4693/'Project Inputs and Calcs'!$E$11,0)</f>
        <v>0.0166948478936339</v>
      </c>
    </row>
    <row r="4694" customFormat="false" ht="15" hidden="false" customHeight="false" outlineLevel="0" collapsed="false">
      <c r="A4694" s="0" t="n">
        <v>29</v>
      </c>
      <c r="B4694" s="0" t="n">
        <v>11700</v>
      </c>
      <c r="C4694" s="0" t="n">
        <v>23.319</v>
      </c>
      <c r="D4694" s="0" t="n">
        <v>11.749</v>
      </c>
      <c r="E4694" s="0" t="n">
        <f aca="false">IFERROR((C4694-D4694)/C4694/'Project Inputs and Calcs'!$E$11,0)</f>
        <v>0.016538730934717</v>
      </c>
    </row>
    <row r="4695" customFormat="false" ht="15" hidden="false" customHeight="false" outlineLevel="0" collapsed="false">
      <c r="A4695" s="0" t="n">
        <v>29</v>
      </c>
      <c r="B4695" s="0" t="n">
        <v>11800</v>
      </c>
      <c r="C4695" s="0" t="n">
        <v>23.569</v>
      </c>
      <c r="D4695" s="0" t="n">
        <v>11.987</v>
      </c>
      <c r="E4695" s="0" t="n">
        <f aca="false">IFERROR((C4695-D4695)/C4695/'Project Inputs and Calcs'!$E$11,0)</f>
        <v>0.0163802735231307</v>
      </c>
    </row>
    <row r="4696" customFormat="false" ht="15" hidden="false" customHeight="false" outlineLevel="0" collapsed="false">
      <c r="A4696" s="0" t="n">
        <v>29</v>
      </c>
      <c r="B4696" s="0" t="n">
        <v>11900</v>
      </c>
      <c r="C4696" s="0" t="n">
        <v>23.816</v>
      </c>
      <c r="D4696" s="0" t="n">
        <v>12.228</v>
      </c>
      <c r="E4696" s="0" t="n">
        <f aca="false">IFERROR((C4696-D4696)/C4696/'Project Inputs and Calcs'!$E$11,0)</f>
        <v>0.0162187884895308</v>
      </c>
    </row>
    <row r="4697" customFormat="false" ht="15" hidden="false" customHeight="false" outlineLevel="0" collapsed="false">
      <c r="A4697" s="0" t="n">
        <v>29</v>
      </c>
      <c r="B4697" s="0" t="n">
        <v>12000</v>
      </c>
      <c r="C4697" s="0" t="n">
        <v>24.058</v>
      </c>
      <c r="D4697" s="0" t="n">
        <v>12.471</v>
      </c>
      <c r="E4697" s="0" t="n">
        <f aca="false">IFERROR((C4697-D4697)/C4697/'Project Inputs and Calcs'!$E$11,0)</f>
        <v>0.0160542577659545</v>
      </c>
    </row>
    <row r="4698" customFormat="false" ht="15" hidden="false" customHeight="false" outlineLevel="0" collapsed="false">
      <c r="A4698" s="0" t="n">
        <v>29</v>
      </c>
      <c r="B4698" s="0" t="n">
        <v>12100</v>
      </c>
      <c r="C4698" s="0" t="n">
        <v>24.296</v>
      </c>
      <c r="D4698" s="0" t="n">
        <v>12.717</v>
      </c>
      <c r="E4698" s="0" t="n">
        <f aca="false">IFERROR((C4698-D4698)/C4698/'Project Inputs and Calcs'!$E$11,0)</f>
        <v>0.0158860169026452</v>
      </c>
    </row>
    <row r="4699" customFormat="false" ht="15" hidden="false" customHeight="false" outlineLevel="0" collapsed="false">
      <c r="A4699" s="0" t="n">
        <v>29</v>
      </c>
      <c r="B4699" s="0" t="n">
        <v>12200</v>
      </c>
      <c r="C4699" s="0" t="n">
        <v>24.53</v>
      </c>
      <c r="D4699" s="0" t="n">
        <v>12.966</v>
      </c>
      <c r="E4699" s="0" t="n">
        <f aca="false">IFERROR((C4699-D4699)/C4699/'Project Inputs and Calcs'!$E$11,0)</f>
        <v>0.0157140915885311</v>
      </c>
    </row>
    <row r="4700" customFormat="false" ht="15" hidden="false" customHeight="false" outlineLevel="0" collapsed="false">
      <c r="A4700" s="0" t="n">
        <v>29</v>
      </c>
      <c r="B4700" s="0" t="n">
        <v>12300</v>
      </c>
      <c r="C4700" s="0" t="n">
        <v>24.757</v>
      </c>
      <c r="D4700" s="0" t="n">
        <v>13.218</v>
      </c>
      <c r="E4700" s="0" t="n">
        <f aca="false">IFERROR((C4700-D4700)/C4700/'Project Inputs and Calcs'!$E$11,0)</f>
        <v>0.0155363466225041</v>
      </c>
    </row>
    <row r="4701" customFormat="false" ht="15" hidden="false" customHeight="false" outlineLevel="0" collapsed="false">
      <c r="A4701" s="0" t="n">
        <v>29</v>
      </c>
      <c r="B4701" s="0" t="n">
        <v>12400</v>
      </c>
      <c r="C4701" s="0" t="n">
        <v>24.98</v>
      </c>
      <c r="D4701" s="0" t="n">
        <v>13.472</v>
      </c>
      <c r="E4701" s="0" t="n">
        <f aca="false">IFERROR((C4701-D4701)/C4701/'Project Inputs and Calcs'!$E$11,0)</f>
        <v>0.0153562850280224</v>
      </c>
    </row>
    <row r="4702" customFormat="false" ht="15" hidden="false" customHeight="false" outlineLevel="0" collapsed="false">
      <c r="A4702" s="0" t="n">
        <v>29</v>
      </c>
      <c r="B4702" s="0" t="n">
        <v>12500</v>
      </c>
      <c r="C4702" s="0" t="n">
        <v>25.197</v>
      </c>
      <c r="D4702" s="0" t="n">
        <v>13.73</v>
      </c>
      <c r="E4702" s="0" t="n">
        <f aca="false">IFERROR((C4702-D4702)/C4702/'Project Inputs and Calcs'!$E$11,0)</f>
        <v>0.0151697953460068</v>
      </c>
    </row>
    <row r="4703" customFormat="false" ht="15" hidden="false" customHeight="false" outlineLevel="0" collapsed="false">
      <c r="A4703" s="0" t="n">
        <v>29</v>
      </c>
      <c r="B4703" s="0" t="n">
        <v>12600</v>
      </c>
      <c r="C4703" s="0" t="n">
        <v>25.407</v>
      </c>
      <c r="D4703" s="0" t="n">
        <v>13.991</v>
      </c>
      <c r="E4703" s="0" t="n">
        <f aca="false">IFERROR((C4703-D4703)/C4703/'Project Inputs and Calcs'!$E$11,0)</f>
        <v>0.014977499639207</v>
      </c>
    </row>
    <row r="4704" customFormat="false" ht="15" hidden="false" customHeight="false" outlineLevel="0" collapsed="false">
      <c r="A4704" s="0" t="n">
        <v>29</v>
      </c>
      <c r="B4704" s="0" t="n">
        <v>12700</v>
      </c>
      <c r="C4704" s="0" t="n">
        <v>25.613</v>
      </c>
      <c r="D4704" s="0" t="n">
        <v>14.254</v>
      </c>
      <c r="E4704" s="0" t="n">
        <f aca="false">IFERROR((C4704-D4704)/C4704/'Project Inputs and Calcs'!$E$11,0)</f>
        <v>0.0147828576634261</v>
      </c>
    </row>
    <row r="4705" customFormat="false" ht="15" hidden="false" customHeight="false" outlineLevel="0" collapsed="false">
      <c r="A4705" s="0" t="n">
        <v>29</v>
      </c>
      <c r="B4705" s="0" t="n">
        <v>12800</v>
      </c>
      <c r="C4705" s="0" t="n">
        <v>25.81</v>
      </c>
      <c r="D4705" s="0" t="n">
        <v>14.521</v>
      </c>
      <c r="E4705" s="0" t="n">
        <f aca="false">IFERROR((C4705-D4705)/C4705/'Project Inputs and Calcs'!$E$11,0)</f>
        <v>0.0145796203022084</v>
      </c>
    </row>
    <row r="4706" customFormat="false" ht="15" hidden="false" customHeight="false" outlineLevel="0" collapsed="false">
      <c r="A4706" s="0" t="n">
        <v>29</v>
      </c>
      <c r="B4706" s="0" t="n">
        <v>12900</v>
      </c>
      <c r="C4706" s="0" t="n">
        <v>25.999</v>
      </c>
      <c r="D4706" s="0" t="n">
        <v>14.792</v>
      </c>
      <c r="E4706" s="0" t="n">
        <f aca="false">IFERROR((C4706-D4706)/C4706/'Project Inputs and Calcs'!$E$11,0)</f>
        <v>0.0143685013526161</v>
      </c>
    </row>
    <row r="4707" customFormat="false" ht="15" hidden="false" customHeight="false" outlineLevel="0" collapsed="false">
      <c r="A4707" s="0" t="n">
        <v>29</v>
      </c>
      <c r="B4707" s="0" t="n">
        <v>13000</v>
      </c>
      <c r="C4707" s="0" t="n">
        <v>26.185</v>
      </c>
      <c r="D4707" s="0" t="n">
        <v>15.064</v>
      </c>
      <c r="E4707" s="0" t="n">
        <f aca="false">IFERROR((C4707-D4707)/C4707/'Project Inputs and Calcs'!$E$11,0)</f>
        <v>0.0141569600916555</v>
      </c>
    </row>
    <row r="4708" customFormat="false" ht="15" hidden="false" customHeight="false" outlineLevel="0" collapsed="false">
      <c r="A4708" s="0" t="n">
        <v>29</v>
      </c>
      <c r="B4708" s="0" t="n">
        <v>13100</v>
      </c>
      <c r="C4708" s="0" t="n">
        <v>26.356</v>
      </c>
      <c r="D4708" s="0" t="n">
        <v>15.342</v>
      </c>
      <c r="E4708" s="0" t="n">
        <f aca="false">IFERROR((C4708-D4708)/C4708/'Project Inputs and Calcs'!$E$11,0)</f>
        <v>0.013929781959832</v>
      </c>
    </row>
    <row r="4709" customFormat="false" ht="15" hidden="false" customHeight="false" outlineLevel="0" collapsed="false">
      <c r="A4709" s="0" t="n">
        <v>29</v>
      </c>
      <c r="B4709" s="0" t="n">
        <v>13200</v>
      </c>
      <c r="C4709" s="0" t="n">
        <v>26.522</v>
      </c>
      <c r="D4709" s="0" t="n">
        <v>15.622</v>
      </c>
      <c r="E4709" s="0" t="n">
        <f aca="false">IFERROR((C4709-D4709)/C4709/'Project Inputs and Calcs'!$E$11,0)</f>
        <v>0.0136993188045145</v>
      </c>
    </row>
    <row r="4710" customFormat="false" ht="15" hidden="false" customHeight="false" outlineLevel="0" collapsed="false">
      <c r="A4710" s="0" t="n">
        <v>29</v>
      </c>
      <c r="B4710" s="0" t="n">
        <v>13300</v>
      </c>
      <c r="C4710" s="0" t="n">
        <v>26.683</v>
      </c>
      <c r="D4710" s="0" t="n">
        <v>15.904</v>
      </c>
      <c r="E4710" s="0" t="n">
        <f aca="false">IFERROR((C4710-D4710)/C4710/'Project Inputs and Calcs'!$E$11,0)</f>
        <v>0.0134655023797924</v>
      </c>
    </row>
    <row r="4711" customFormat="false" ht="15" hidden="false" customHeight="false" outlineLevel="0" collapsed="false">
      <c r="A4711" s="0" t="n">
        <v>29</v>
      </c>
      <c r="B4711" s="0" t="n">
        <v>13400</v>
      </c>
      <c r="C4711" s="0" t="n">
        <v>26.827</v>
      </c>
      <c r="D4711" s="0" t="n">
        <v>16.192</v>
      </c>
      <c r="E4711" s="0" t="n">
        <f aca="false">IFERROR((C4711-D4711)/C4711/'Project Inputs and Calcs'!$E$11,0)</f>
        <v>0.0132142990270996</v>
      </c>
    </row>
    <row r="4712" customFormat="false" ht="15" hidden="false" customHeight="false" outlineLevel="0" collapsed="false">
      <c r="A4712" s="0" t="n">
        <v>29</v>
      </c>
      <c r="B4712" s="0" t="n">
        <v>13500</v>
      </c>
      <c r="C4712" s="0" t="n">
        <v>26.966</v>
      </c>
      <c r="D4712" s="0" t="n">
        <v>16.483</v>
      </c>
      <c r="E4712" s="0" t="n">
        <f aca="false">IFERROR((C4712-D4712)/C4712/'Project Inputs and Calcs'!$E$11,0)</f>
        <v>0.012958293159287</v>
      </c>
    </row>
    <row r="4713" customFormat="false" ht="15" hidden="false" customHeight="false" outlineLevel="0" collapsed="false">
      <c r="A4713" s="0" t="n">
        <v>29</v>
      </c>
      <c r="B4713" s="0" t="n">
        <v>13600</v>
      </c>
      <c r="C4713" s="0" t="n">
        <v>27.097</v>
      </c>
      <c r="D4713" s="0" t="n">
        <v>16.775</v>
      </c>
      <c r="E4713" s="0" t="n">
        <f aca="false">IFERROR((C4713-D4713)/C4713/'Project Inputs and Calcs'!$E$11,0)</f>
        <v>0.0126975925994268</v>
      </c>
    </row>
    <row r="4714" customFormat="false" ht="15" hidden="false" customHeight="false" outlineLevel="0" collapsed="false">
      <c r="A4714" s="0" t="n">
        <v>29</v>
      </c>
      <c r="B4714" s="0" t="n">
        <v>13700</v>
      </c>
      <c r="C4714" s="0" t="n">
        <v>27.212</v>
      </c>
      <c r="D4714" s="0" t="n">
        <v>17.074</v>
      </c>
      <c r="E4714" s="0" t="n">
        <f aca="false">IFERROR((C4714-D4714)/C4714/'Project Inputs and Calcs'!$E$11,0)</f>
        <v>0.0124185408398256</v>
      </c>
    </row>
    <row r="4715" customFormat="false" ht="15" hidden="false" customHeight="false" outlineLevel="0" collapsed="false">
      <c r="A4715" s="0" t="n">
        <v>29</v>
      </c>
      <c r="B4715" s="0" t="n">
        <v>13800</v>
      </c>
      <c r="C4715" s="0" t="n">
        <v>27.319</v>
      </c>
      <c r="D4715" s="0" t="n">
        <v>17.375</v>
      </c>
      <c r="E4715" s="0" t="n">
        <f aca="false">IFERROR((C4715-D4715)/C4715/'Project Inputs and Calcs'!$E$11,0)</f>
        <v>0.0121331917956977</v>
      </c>
    </row>
    <row r="4716" customFormat="false" ht="15" hidden="false" customHeight="false" outlineLevel="0" collapsed="false">
      <c r="A4716" s="0" t="n">
        <v>29</v>
      </c>
      <c r="B4716" s="0" t="n">
        <v>13900</v>
      </c>
      <c r="C4716" s="0" t="n">
        <v>27.419</v>
      </c>
      <c r="D4716" s="0" t="n">
        <v>17.678</v>
      </c>
      <c r="E4716" s="0" t="n">
        <f aca="false">IFERROR((C4716-D4716)/C4716/'Project Inputs and Calcs'!$E$11,0)</f>
        <v>0.011842153251395</v>
      </c>
    </row>
    <row r="4717" customFormat="false" ht="15" hidden="false" customHeight="false" outlineLevel="0" collapsed="false">
      <c r="A4717" s="0" t="n">
        <v>29</v>
      </c>
      <c r="B4717" s="0" t="n">
        <v>14000</v>
      </c>
      <c r="C4717" s="0" t="n">
        <v>27.495</v>
      </c>
      <c r="D4717" s="0" t="n">
        <v>17.989</v>
      </c>
      <c r="E4717" s="0" t="n">
        <f aca="false">IFERROR((C4717-D4717)/C4717/'Project Inputs and Calcs'!$E$11,0)</f>
        <v>0.011524519609626</v>
      </c>
    </row>
    <row r="4718" customFormat="false" ht="15" hidden="false" customHeight="false" outlineLevel="0" collapsed="false">
      <c r="A4718" s="0" t="n">
        <v>29</v>
      </c>
      <c r="B4718" s="0" t="n">
        <v>14100</v>
      </c>
      <c r="C4718" s="0" t="n">
        <v>27.563</v>
      </c>
      <c r="D4718" s="0" t="n">
        <v>18.302</v>
      </c>
      <c r="E4718" s="0" t="n">
        <f aca="false">IFERROR((C4718-D4718)/C4718/'Project Inputs and Calcs'!$E$11,0)</f>
        <v>0.0111997968290825</v>
      </c>
    </row>
    <row r="4719" customFormat="false" ht="15" hidden="false" customHeight="false" outlineLevel="0" collapsed="false">
      <c r="A4719" s="0" t="n">
        <v>29</v>
      </c>
      <c r="B4719" s="0" t="n">
        <v>14200</v>
      </c>
      <c r="C4719" s="0" t="n">
        <v>27.621</v>
      </c>
      <c r="D4719" s="0" t="n">
        <v>18.617</v>
      </c>
      <c r="E4719" s="0" t="n">
        <f aca="false">IFERROR((C4719-D4719)/C4719/'Project Inputs and Calcs'!$E$11,0)</f>
        <v>0.0108661284288524</v>
      </c>
    </row>
    <row r="4720" customFormat="false" ht="15" hidden="false" customHeight="false" outlineLevel="0" collapsed="false">
      <c r="A4720" s="0" t="n">
        <v>29</v>
      </c>
      <c r="B4720" s="0" t="n">
        <v>14300</v>
      </c>
      <c r="C4720" s="0" t="n">
        <v>27.648</v>
      </c>
      <c r="D4720" s="0" t="n">
        <v>18.943</v>
      </c>
      <c r="E4720" s="0" t="n">
        <f aca="false">IFERROR((C4720-D4720)/C4720/'Project Inputs and Calcs'!$E$11,0)</f>
        <v>0.0104950327932099</v>
      </c>
    </row>
    <row r="4721" customFormat="false" ht="15" hidden="false" customHeight="false" outlineLevel="0" collapsed="false">
      <c r="A4721" s="0" t="n">
        <v>29</v>
      </c>
      <c r="B4721" s="0" t="n">
        <v>14400</v>
      </c>
      <c r="C4721" s="0" t="n">
        <v>27.664</v>
      </c>
      <c r="D4721" s="0" t="n">
        <v>19.27</v>
      </c>
      <c r="E4721" s="0" t="n">
        <f aca="false">IFERROR((C4721-D4721)/C4721/'Project Inputs and Calcs'!$E$11,0)</f>
        <v>0.0101142278773858</v>
      </c>
    </row>
    <row r="4722" customFormat="false" ht="15" hidden="false" customHeight="false" outlineLevel="0" collapsed="false">
      <c r="A4722" s="0" t="n">
        <v>29</v>
      </c>
      <c r="B4722" s="0" t="n">
        <v>14500</v>
      </c>
      <c r="C4722" s="0" t="n">
        <v>27.667</v>
      </c>
      <c r="D4722" s="0" t="n">
        <v>19.601</v>
      </c>
      <c r="E4722" s="0" t="n">
        <f aca="false">IFERROR((C4722-D4722)/C4722/'Project Inputs and Calcs'!$E$11,0)</f>
        <v>0.00971795520535898</v>
      </c>
    </row>
    <row r="4723" customFormat="false" ht="15" hidden="false" customHeight="false" outlineLevel="0" collapsed="false">
      <c r="A4723" s="0" t="n">
        <v>29</v>
      </c>
      <c r="B4723" s="0" t="n">
        <v>14600</v>
      </c>
      <c r="C4723" s="0" t="n">
        <v>27.646</v>
      </c>
      <c r="D4723" s="0" t="n">
        <v>19.938</v>
      </c>
      <c r="E4723" s="0" t="n">
        <f aca="false">IFERROR((C4723-D4723)/C4723/'Project Inputs and Calcs'!$E$11,0)</f>
        <v>0.00929368926185826</v>
      </c>
    </row>
    <row r="4724" customFormat="false" ht="15" hidden="false" customHeight="false" outlineLevel="0" collapsed="false">
      <c r="A4724" s="0" t="n">
        <v>29</v>
      </c>
      <c r="B4724" s="0" t="n">
        <v>14700</v>
      </c>
      <c r="C4724" s="0" t="n">
        <v>27.608</v>
      </c>
      <c r="D4724" s="0" t="n">
        <v>20.279</v>
      </c>
      <c r="E4724" s="0" t="n">
        <f aca="false">IFERROR((C4724-D4724)/C4724/'Project Inputs and Calcs'!$E$11,0)</f>
        <v>0.00884888438133874</v>
      </c>
    </row>
    <row r="4725" customFormat="false" ht="15" hidden="false" customHeight="false" outlineLevel="0" collapsed="false">
      <c r="A4725" s="0" t="n">
        <v>29</v>
      </c>
      <c r="B4725" s="0" t="n">
        <v>14800</v>
      </c>
      <c r="C4725" s="0" t="n">
        <v>27.558</v>
      </c>
      <c r="D4725" s="0" t="n">
        <v>20.621</v>
      </c>
      <c r="E4725" s="0" t="n">
        <f aca="false">IFERROR((C4725-D4725)/C4725/'Project Inputs and Calcs'!$E$11,0)</f>
        <v>0.00839078791397538</v>
      </c>
    </row>
    <row r="4726" customFormat="false" ht="15" hidden="false" customHeight="false" outlineLevel="0" collapsed="false">
      <c r="A4726" s="0" t="n">
        <v>29</v>
      </c>
      <c r="B4726" s="0" t="n">
        <v>14900</v>
      </c>
      <c r="C4726" s="0" t="n">
        <v>27.496</v>
      </c>
      <c r="D4726" s="0" t="n">
        <v>20.964</v>
      </c>
      <c r="E4726" s="0" t="n">
        <f aca="false">IFERROR((C4726-D4726)/C4726/'Project Inputs and Calcs'!$E$11,0)</f>
        <v>0.00791872757249539</v>
      </c>
    </row>
    <row r="4727" customFormat="false" ht="15" hidden="false" customHeight="false" outlineLevel="0" collapsed="false">
      <c r="A4727" s="0" t="n">
        <v>29</v>
      </c>
      <c r="B4727" s="0" t="n">
        <v>15000</v>
      </c>
      <c r="C4727" s="0" t="n">
        <v>27.414</v>
      </c>
      <c r="D4727" s="0" t="n">
        <v>21.31</v>
      </c>
      <c r="E4727" s="0" t="n">
        <f aca="false">IFERROR((C4727-D4727)/C4727/'Project Inputs and Calcs'!$E$11,0)</f>
        <v>0.00742199849225457</v>
      </c>
    </row>
    <row r="4728" customFormat="false" ht="15" hidden="false" customHeight="false" outlineLevel="0" collapsed="false">
      <c r="A4728" s="0" t="n">
        <v>29</v>
      </c>
      <c r="B4728" s="0" t="n">
        <v>15100</v>
      </c>
      <c r="C4728" s="0" t="n">
        <v>27.327</v>
      </c>
      <c r="D4728" s="0" t="n">
        <v>21.653</v>
      </c>
      <c r="E4728" s="0" t="n">
        <f aca="false">IFERROR((C4728-D4728)/C4728/'Project Inputs and Calcs'!$E$11,0)</f>
        <v>0.00692111586831095</v>
      </c>
    </row>
    <row r="4729" customFormat="false" ht="15" hidden="false" customHeight="false" outlineLevel="0" collapsed="false">
      <c r="A4729" s="0" t="n">
        <v>29</v>
      </c>
      <c r="B4729" s="0" t="n">
        <v>15200</v>
      </c>
      <c r="C4729" s="0" t="n">
        <v>27.242</v>
      </c>
      <c r="D4729" s="0" t="n">
        <v>21.99</v>
      </c>
      <c r="E4729" s="0" t="n">
        <f aca="false">IFERROR((C4729-D4729)/C4729/'Project Inputs and Calcs'!$E$11,0)</f>
        <v>0.00642635146709738</v>
      </c>
    </row>
    <row r="4730" customFormat="false" ht="15" hidden="false" customHeight="false" outlineLevel="0" collapsed="false">
      <c r="A4730" s="0" t="n">
        <v>29</v>
      </c>
      <c r="B4730" s="0" t="n">
        <v>15300</v>
      </c>
      <c r="C4730" s="0" t="n">
        <v>27.153</v>
      </c>
      <c r="D4730" s="0" t="n">
        <v>22.324</v>
      </c>
      <c r="E4730" s="0" t="n">
        <f aca="false">IFERROR((C4730-D4730)/C4730/'Project Inputs and Calcs'!$E$11,0)</f>
        <v>0.00592813562651149</v>
      </c>
    </row>
    <row r="4731" customFormat="false" ht="15" hidden="false" customHeight="false" outlineLevel="0" collapsed="false">
      <c r="A4731" s="0" t="n">
        <v>29</v>
      </c>
      <c r="B4731" s="0" t="n">
        <v>15400</v>
      </c>
      <c r="C4731" s="0" t="n">
        <v>27.068</v>
      </c>
      <c r="D4731" s="0" t="n">
        <v>22.651</v>
      </c>
      <c r="E4731" s="0" t="n">
        <f aca="false">IFERROR((C4731-D4731)/C4731/'Project Inputs and Calcs'!$E$11,0)</f>
        <v>0.00543938722230432</v>
      </c>
    </row>
    <row r="4732" customFormat="false" ht="15" hidden="false" customHeight="false" outlineLevel="0" collapsed="false">
      <c r="A4732" s="0" t="n">
        <v>29</v>
      </c>
      <c r="B4732" s="0" t="n">
        <v>15500</v>
      </c>
      <c r="C4732" s="0" t="n">
        <v>26.987</v>
      </c>
      <c r="D4732" s="0" t="n">
        <v>22.971</v>
      </c>
      <c r="E4732" s="0" t="n">
        <f aca="false">IFERROR((C4732-D4732)/C4732/'Project Inputs and Calcs'!$E$11,0)</f>
        <v>0.0049604130383765</v>
      </c>
    </row>
    <row r="4733" customFormat="false" ht="15" hidden="false" customHeight="false" outlineLevel="0" collapsed="false">
      <c r="A4733" s="0" t="n">
        <v>29</v>
      </c>
      <c r="B4733" s="0" t="n">
        <v>15600</v>
      </c>
      <c r="C4733" s="0" t="n">
        <v>26.907</v>
      </c>
      <c r="D4733" s="0" t="n">
        <v>23.284</v>
      </c>
      <c r="E4733" s="0" t="n">
        <f aca="false">IFERROR((C4733-D4733)/C4733/'Project Inputs and Calcs'!$E$11,0)</f>
        <v>0.0044882992034291</v>
      </c>
    </row>
    <row r="4734" customFormat="false" ht="15" hidden="false" customHeight="false" outlineLevel="0" collapsed="false">
      <c r="A4734" s="0" t="n">
        <v>29</v>
      </c>
      <c r="B4734" s="0" t="n">
        <v>15700</v>
      </c>
      <c r="C4734" s="0" t="n">
        <v>26.829</v>
      </c>
      <c r="D4734" s="0" t="n">
        <v>23.591</v>
      </c>
      <c r="E4734" s="0" t="n">
        <f aca="false">IFERROR((C4734-D4734)/C4734/'Project Inputs and Calcs'!$E$11,0)</f>
        <v>0.00402300992706897</v>
      </c>
    </row>
    <row r="4735" customFormat="false" ht="15" hidden="false" customHeight="false" outlineLevel="0" collapsed="false">
      <c r="A4735" s="0" t="n">
        <v>29</v>
      </c>
      <c r="B4735" s="0" t="n">
        <v>15800</v>
      </c>
      <c r="C4735" s="0" t="n">
        <v>26.751</v>
      </c>
      <c r="D4735" s="0" t="n">
        <v>23.89</v>
      </c>
      <c r="E4735" s="0" t="n">
        <f aca="false">IFERROR((C4735-D4735)/C4735/'Project Inputs and Calcs'!$E$11,0)</f>
        <v>0.00356497576414589</v>
      </c>
    </row>
    <row r="4736" customFormat="false" ht="15" hidden="false" customHeight="false" outlineLevel="0" collapsed="false">
      <c r="A4736" s="0" t="n">
        <v>29</v>
      </c>
      <c r="B4736" s="0" t="n">
        <v>15900</v>
      </c>
      <c r="C4736" s="0" t="n">
        <v>26.673</v>
      </c>
      <c r="D4736" s="0" t="n">
        <v>24.183</v>
      </c>
      <c r="E4736" s="0" t="n">
        <f aca="false">IFERROR((C4736-D4736)/C4736/'Project Inputs and Calcs'!$E$11,0)</f>
        <v>0.00311176095677276</v>
      </c>
    </row>
    <row r="4737" customFormat="false" ht="15" hidden="false" customHeight="false" outlineLevel="0" collapsed="false">
      <c r="A4737" s="0" t="n">
        <v>29</v>
      </c>
      <c r="B4737" s="0" t="n">
        <v>16000</v>
      </c>
      <c r="C4737" s="0" t="n">
        <v>26.594</v>
      </c>
      <c r="D4737" s="0" t="n">
        <v>24.468</v>
      </c>
      <c r="E4737" s="0" t="n">
        <f aca="false">IFERROR((C4737-D4737)/C4737/'Project Inputs and Calcs'!$E$11,0)</f>
        <v>0.00266476147501943</v>
      </c>
    </row>
    <row r="4738" customFormat="false" ht="15" hidden="false" customHeight="false" outlineLevel="0" collapsed="false">
      <c r="A4738" s="0" t="n">
        <v>29</v>
      </c>
      <c r="B4738" s="0" t="n">
        <v>16100</v>
      </c>
      <c r="C4738" s="0" t="n">
        <v>26.514</v>
      </c>
      <c r="D4738" s="0" t="n">
        <v>24.746</v>
      </c>
      <c r="E4738" s="0" t="n">
        <f aca="false">IFERROR((C4738-D4738)/C4738/'Project Inputs and Calcs'!$E$11,0)</f>
        <v>0.0022227251012044</v>
      </c>
    </row>
    <row r="4739" customFormat="false" ht="15" hidden="false" customHeight="false" outlineLevel="0" collapsed="false">
      <c r="A4739" s="0" t="n">
        <v>29</v>
      </c>
      <c r="B4739" s="0" t="n">
        <v>16200</v>
      </c>
      <c r="C4739" s="0" t="n">
        <v>26.433</v>
      </c>
      <c r="D4739" s="0" t="n">
        <v>25.016</v>
      </c>
      <c r="E4739" s="0" t="n">
        <f aca="false">IFERROR((C4739-D4739)/C4739/'Project Inputs and Calcs'!$E$11,0)</f>
        <v>0.00178690777941714</v>
      </c>
    </row>
    <row r="4740" customFormat="false" ht="15" hidden="false" customHeight="false" outlineLevel="0" collapsed="false">
      <c r="A4740" s="0" t="n">
        <v>29</v>
      </c>
      <c r="B4740" s="0" t="n">
        <v>16300</v>
      </c>
      <c r="C4740" s="0" t="n">
        <v>26.351</v>
      </c>
      <c r="D4740" s="0" t="n">
        <v>25.278</v>
      </c>
      <c r="E4740" s="0" t="n">
        <f aca="false">IFERROR((C4740-D4740)/C4740/'Project Inputs and Calcs'!$E$11,0)</f>
        <v>0.00135731724286238</v>
      </c>
    </row>
    <row r="4741" customFormat="false" ht="15" hidden="false" customHeight="false" outlineLevel="0" collapsed="false">
      <c r="A4741" s="0" t="n">
        <v>29</v>
      </c>
      <c r="B4741" s="0" t="n">
        <v>16400</v>
      </c>
      <c r="C4741" s="0" t="n">
        <v>26.267</v>
      </c>
      <c r="D4741" s="0" t="n">
        <v>25.529</v>
      </c>
      <c r="E4741" s="0" t="n">
        <f aca="false">IFERROR((C4741-D4741)/C4741/'Project Inputs and Calcs'!$E$11,0)</f>
        <v>0.00093653633837134</v>
      </c>
    </row>
    <row r="4742" customFormat="false" ht="15" hidden="false" customHeight="false" outlineLevel="0" collapsed="false">
      <c r="A4742" s="0" t="n">
        <v>29</v>
      </c>
      <c r="B4742" s="0" t="n">
        <v>16500</v>
      </c>
      <c r="C4742" s="0" t="n">
        <v>26.181</v>
      </c>
      <c r="D4742" s="0" t="n">
        <v>25.77</v>
      </c>
      <c r="E4742" s="0" t="n">
        <f aca="false">IFERROR((C4742-D4742)/C4742/'Project Inputs and Calcs'!$E$11,0)</f>
        <v>0.000523280241396434</v>
      </c>
    </row>
    <row r="4743" customFormat="false" ht="15" hidden="false" customHeight="false" outlineLevel="0" collapsed="false">
      <c r="A4743" s="0" t="n">
        <v>29</v>
      </c>
      <c r="B4743" s="0" t="n">
        <v>16600</v>
      </c>
      <c r="C4743" s="0" t="n">
        <v>26.094</v>
      </c>
      <c r="D4743" s="0" t="n">
        <v>26.001</v>
      </c>
      <c r="E4743" s="0" t="n">
        <f aca="false">IFERROR((C4743-D4743)/C4743/'Project Inputs and Calcs'!$E$11,0)</f>
        <v>0.000118801256993945</v>
      </c>
    </row>
    <row r="4744" customFormat="false" ht="15" hidden="false" customHeight="false" outlineLevel="0" collapsed="false">
      <c r="A4744" s="0" t="n">
        <v>29</v>
      </c>
      <c r="B4744" s="0" t="n">
        <v>16700</v>
      </c>
      <c r="C4744" s="0" t="n">
        <v>26.006</v>
      </c>
      <c r="D4744" s="0" t="n">
        <v>26.222</v>
      </c>
      <c r="E4744" s="0" t="n">
        <f aca="false">IFERROR((C4744-D4744)/C4744/'Project Inputs and Calcs'!$E$11,0)</f>
        <v>-0.000276859186341615</v>
      </c>
    </row>
    <row r="4745" customFormat="false" ht="15" hidden="false" customHeight="false" outlineLevel="0" collapsed="false">
      <c r="A4745" s="0" t="n">
        <v>29</v>
      </c>
      <c r="B4745" s="0" t="n">
        <v>16800</v>
      </c>
      <c r="C4745" s="0" t="s">
        <v>155</v>
      </c>
      <c r="D4745" s="0" t="s">
        <v>155</v>
      </c>
      <c r="E4745" s="0" t="n">
        <f aca="false">IFERROR((C4745-D4745)/C4745/'Project Inputs and Calcs'!$E$11,0)</f>
        <v>0</v>
      </c>
    </row>
    <row r="4746" customFormat="false" ht="15" hidden="false" customHeight="false" outlineLevel="0" collapsed="false">
      <c r="A4746" s="0" t="n">
        <v>29</v>
      </c>
      <c r="B4746" s="0" t="n">
        <v>16900</v>
      </c>
      <c r="C4746" s="0" t="s">
        <v>155</v>
      </c>
      <c r="D4746" s="0" t="s">
        <v>155</v>
      </c>
      <c r="E4746" s="0" t="n">
        <f aca="false">IFERROR((C4746-D4746)/C4746/'Project Inputs and Calcs'!$E$11,0)</f>
        <v>0</v>
      </c>
    </row>
    <row r="4747" customFormat="false" ht="15" hidden="false" customHeight="false" outlineLevel="0" collapsed="false">
      <c r="A4747" s="0" t="n">
        <v>29</v>
      </c>
      <c r="B4747" s="0" t="n">
        <v>17000</v>
      </c>
      <c r="C4747" s="0" t="s">
        <v>155</v>
      </c>
      <c r="D4747" s="0" t="s">
        <v>155</v>
      </c>
      <c r="E4747" s="0" t="n">
        <f aca="false">IFERROR((C4747-D4747)/C4747/'Project Inputs and Calcs'!$E$11,0)</f>
        <v>0</v>
      </c>
    </row>
    <row r="4748" customFormat="false" ht="15" hidden="false" customHeight="false" outlineLevel="0" collapsed="false">
      <c r="A4748" s="0" t="n">
        <v>29</v>
      </c>
      <c r="B4748" s="0" t="n">
        <v>17100</v>
      </c>
      <c r="C4748" s="0" t="s">
        <v>155</v>
      </c>
      <c r="D4748" s="0" t="s">
        <v>155</v>
      </c>
      <c r="E4748" s="0" t="n">
        <f aca="false">IFERROR((C4748-D4748)/C4748/'Project Inputs and Calcs'!$E$11,0)</f>
        <v>0</v>
      </c>
    </row>
    <row r="4749" customFormat="false" ht="15" hidden="false" customHeight="false" outlineLevel="0" collapsed="false">
      <c r="A4749" s="0" t="n">
        <v>29</v>
      </c>
      <c r="B4749" s="0" t="n">
        <v>17200</v>
      </c>
      <c r="C4749" s="0" t="s">
        <v>155</v>
      </c>
      <c r="D4749" s="0" t="s">
        <v>155</v>
      </c>
      <c r="E4749" s="0" t="n">
        <f aca="false">IFERROR((C4749-D4749)/C4749/'Project Inputs and Calcs'!$E$11,0)</f>
        <v>0</v>
      </c>
    </row>
    <row r="4750" customFormat="false" ht="15" hidden="false" customHeight="false" outlineLevel="0" collapsed="false">
      <c r="A4750" s="0" t="n">
        <v>29</v>
      </c>
      <c r="B4750" s="0" t="n">
        <v>17300</v>
      </c>
      <c r="C4750" s="0" t="s">
        <v>155</v>
      </c>
      <c r="D4750" s="0" t="s">
        <v>155</v>
      </c>
      <c r="E4750" s="0" t="n">
        <f aca="false">IFERROR((C4750-D4750)/C4750/'Project Inputs and Calcs'!$E$11,0)</f>
        <v>0</v>
      </c>
    </row>
    <row r="4751" customFormat="false" ht="15" hidden="false" customHeight="false" outlineLevel="0" collapsed="false">
      <c r="A4751" s="0" t="n">
        <v>29</v>
      </c>
      <c r="B4751" s="0" t="n">
        <v>17400</v>
      </c>
      <c r="C4751" s="0" t="s">
        <v>155</v>
      </c>
      <c r="D4751" s="0" t="s">
        <v>155</v>
      </c>
      <c r="E4751" s="0" t="n">
        <f aca="false">IFERROR((C4751-D4751)/C4751/'Project Inputs and Calcs'!$E$11,0)</f>
        <v>0</v>
      </c>
    </row>
    <row r="4752" customFormat="false" ht="15" hidden="false" customHeight="false" outlineLevel="0" collapsed="false">
      <c r="A4752" s="0" t="n">
        <v>29</v>
      </c>
      <c r="B4752" s="0" t="n">
        <v>17500</v>
      </c>
      <c r="C4752" s="0" t="s">
        <v>155</v>
      </c>
      <c r="D4752" s="0" t="s">
        <v>155</v>
      </c>
      <c r="E4752" s="0" t="n">
        <f aca="false">IFERROR((C4752-D4752)/C4752/'Project Inputs and Calcs'!$E$11,0)</f>
        <v>0</v>
      </c>
    </row>
    <row r="4753" customFormat="false" ht="15" hidden="false" customHeight="false" outlineLevel="0" collapsed="false">
      <c r="A4753" s="0" t="n">
        <v>29</v>
      </c>
      <c r="B4753" s="0" t="n">
        <v>17600</v>
      </c>
      <c r="C4753" s="0" t="s">
        <v>155</v>
      </c>
      <c r="D4753" s="0" t="s">
        <v>155</v>
      </c>
      <c r="E4753" s="0" t="n">
        <f aca="false">IFERROR((C4753-D4753)/C4753/'Project Inputs and Calcs'!$E$11,0)</f>
        <v>0</v>
      </c>
    </row>
    <row r="4754" customFormat="false" ht="15" hidden="false" customHeight="false" outlineLevel="0" collapsed="false">
      <c r="A4754" s="0" t="n">
        <v>29</v>
      </c>
      <c r="B4754" s="0" t="n">
        <v>17700</v>
      </c>
      <c r="C4754" s="0" t="s">
        <v>155</v>
      </c>
      <c r="D4754" s="0" t="s">
        <v>155</v>
      </c>
      <c r="E4754" s="0" t="n">
        <f aca="false">IFERROR((C4754-D4754)/C4754/'Project Inputs and Calcs'!$E$11,0)</f>
        <v>0</v>
      </c>
    </row>
    <row r="4755" customFormat="false" ht="15" hidden="false" customHeight="false" outlineLevel="0" collapsed="false">
      <c r="A4755" s="0" t="n">
        <v>29</v>
      </c>
      <c r="B4755" s="0" t="n">
        <v>17800</v>
      </c>
      <c r="C4755" s="0" t="s">
        <v>155</v>
      </c>
      <c r="D4755" s="0" t="s">
        <v>155</v>
      </c>
      <c r="E4755" s="0" t="n">
        <f aca="false">IFERROR((C4755-D4755)/C4755/'Project Inputs and Calcs'!$E$11,0)</f>
        <v>0</v>
      </c>
    </row>
    <row r="4756" customFormat="false" ht="15" hidden="false" customHeight="false" outlineLevel="0" collapsed="false">
      <c r="A4756" s="0" t="n">
        <v>29</v>
      </c>
      <c r="B4756" s="0" t="n">
        <v>17900</v>
      </c>
      <c r="C4756" s="0" t="s">
        <v>155</v>
      </c>
      <c r="D4756" s="0" t="s">
        <v>155</v>
      </c>
      <c r="E4756" s="0" t="n">
        <f aca="false">IFERROR((C4756-D4756)/C4756/'Project Inputs and Calcs'!$E$11,0)</f>
        <v>0</v>
      </c>
    </row>
    <row r="4757" customFormat="false" ht="15" hidden="false" customHeight="false" outlineLevel="0" collapsed="false">
      <c r="A4757" s="0" t="n">
        <v>29</v>
      </c>
      <c r="B4757" s="0" t="n">
        <v>18000</v>
      </c>
      <c r="C4757" s="0" t="s">
        <v>155</v>
      </c>
      <c r="D4757" s="0" t="s">
        <v>155</v>
      </c>
      <c r="E4757" s="0" t="n">
        <f aca="false">IFERROR((C4757-D4757)/C4757/'Project Inputs and Calcs'!$E$11,0)</f>
        <v>0</v>
      </c>
    </row>
    <row r="4758" customFormat="false" ht="15" hidden="false" customHeight="false" outlineLevel="0" collapsed="false">
      <c r="A4758" s="0" t="n">
        <v>29</v>
      </c>
      <c r="B4758" s="0" t="n">
        <v>18100</v>
      </c>
      <c r="C4758" s="0" t="s">
        <v>155</v>
      </c>
      <c r="D4758" s="0" t="s">
        <v>155</v>
      </c>
      <c r="E4758" s="0" t="n">
        <f aca="false">IFERROR((C4758-D4758)/C4758/'Project Inputs and Calcs'!$E$11,0)</f>
        <v>0</v>
      </c>
    </row>
    <row r="4759" customFormat="false" ht="15" hidden="false" customHeight="false" outlineLevel="0" collapsed="false">
      <c r="A4759" s="0" t="n">
        <v>29</v>
      </c>
      <c r="B4759" s="0" t="n">
        <v>18200</v>
      </c>
      <c r="C4759" s="0" t="s">
        <v>155</v>
      </c>
      <c r="D4759" s="0" t="s">
        <v>155</v>
      </c>
      <c r="E4759" s="0" t="n">
        <f aca="false">IFERROR((C4759-D4759)/C4759/'Project Inputs and Calcs'!$E$11,0)</f>
        <v>0</v>
      </c>
    </row>
    <row r="4760" customFormat="false" ht="15" hidden="false" customHeight="false" outlineLevel="0" collapsed="false">
      <c r="A4760" s="0" t="n">
        <v>29</v>
      </c>
      <c r="B4760" s="0" t="n">
        <v>18300</v>
      </c>
      <c r="C4760" s="0" t="s">
        <v>155</v>
      </c>
      <c r="D4760" s="0" t="s">
        <v>155</v>
      </c>
      <c r="E4760" s="0" t="n">
        <f aca="false">IFERROR((C4760-D4760)/C4760/'Project Inputs and Calcs'!$E$11,0)</f>
        <v>0</v>
      </c>
    </row>
    <row r="4761" customFormat="false" ht="15" hidden="false" customHeight="false" outlineLevel="0" collapsed="false">
      <c r="A4761" s="0" t="n">
        <v>29</v>
      </c>
      <c r="B4761" s="0" t="n">
        <v>18400</v>
      </c>
      <c r="C4761" s="0" t="s">
        <v>155</v>
      </c>
      <c r="D4761" s="0" t="s">
        <v>155</v>
      </c>
      <c r="E4761" s="0" t="n">
        <f aca="false">IFERROR((C4761-D4761)/C4761/'Project Inputs and Calcs'!$E$11,0)</f>
        <v>0</v>
      </c>
    </row>
    <row r="4762" customFormat="false" ht="15" hidden="false" customHeight="false" outlineLevel="0" collapsed="false">
      <c r="A4762" s="0" t="n">
        <v>29</v>
      </c>
      <c r="B4762" s="0" t="n">
        <v>18500</v>
      </c>
      <c r="C4762" s="0" t="s">
        <v>155</v>
      </c>
      <c r="D4762" s="0" t="s">
        <v>155</v>
      </c>
      <c r="E4762" s="0" t="n">
        <f aca="false">IFERROR((C4762-D4762)/C4762/'Project Inputs and Calcs'!$E$11,0)</f>
        <v>0</v>
      </c>
    </row>
    <row r="4763" customFormat="false" ht="15" hidden="false" customHeight="false" outlineLevel="0" collapsed="false">
      <c r="A4763" s="0" t="n">
        <v>29</v>
      </c>
      <c r="B4763" s="0" t="n">
        <v>18600</v>
      </c>
      <c r="C4763" s="0" t="s">
        <v>155</v>
      </c>
      <c r="D4763" s="0" t="s">
        <v>155</v>
      </c>
      <c r="E4763" s="0" t="n">
        <f aca="false">IFERROR((C4763-D4763)/C4763/'Project Inputs and Calcs'!$E$11,0)</f>
        <v>0</v>
      </c>
    </row>
    <row r="4764" customFormat="false" ht="15" hidden="false" customHeight="false" outlineLevel="0" collapsed="false">
      <c r="A4764" s="0" t="n">
        <v>29</v>
      </c>
      <c r="B4764" s="0" t="n">
        <v>18700</v>
      </c>
      <c r="C4764" s="0" t="s">
        <v>155</v>
      </c>
      <c r="D4764" s="0" t="s">
        <v>155</v>
      </c>
      <c r="E4764" s="0" t="n">
        <f aca="false">IFERROR((C4764-D4764)/C4764/'Project Inputs and Calcs'!$E$11,0)</f>
        <v>0</v>
      </c>
    </row>
    <row r="4765" customFormat="false" ht="15" hidden="false" customHeight="false" outlineLevel="0" collapsed="false">
      <c r="A4765" s="0" t="n">
        <v>29</v>
      </c>
      <c r="B4765" s="0" t="n">
        <v>18800</v>
      </c>
      <c r="C4765" s="0" t="s">
        <v>155</v>
      </c>
      <c r="D4765" s="0" t="s">
        <v>155</v>
      </c>
      <c r="E4765" s="0" t="n">
        <f aca="false">IFERROR((C4765-D4765)/C4765/'Project Inputs and Calcs'!$E$11,0)</f>
        <v>0</v>
      </c>
    </row>
    <row r="4766" customFormat="false" ht="15" hidden="false" customHeight="false" outlineLevel="0" collapsed="false">
      <c r="A4766" s="0" t="n">
        <v>29</v>
      </c>
      <c r="B4766" s="0" t="n">
        <v>18900</v>
      </c>
      <c r="C4766" s="0" t="s">
        <v>155</v>
      </c>
      <c r="D4766" s="0" t="s">
        <v>155</v>
      </c>
      <c r="E4766" s="0" t="n">
        <f aca="false">IFERROR((C4766-D4766)/C4766/'Project Inputs and Calcs'!$E$11,0)</f>
        <v>0</v>
      </c>
    </row>
    <row r="4767" customFormat="false" ht="15" hidden="false" customHeight="false" outlineLevel="0" collapsed="false">
      <c r="A4767" s="0" t="n">
        <v>29</v>
      </c>
      <c r="B4767" s="0" t="n">
        <v>19000</v>
      </c>
      <c r="C4767" s="0" t="s">
        <v>155</v>
      </c>
      <c r="D4767" s="0" t="s">
        <v>155</v>
      </c>
      <c r="E4767" s="0" t="n">
        <f aca="false">IFERROR((C4767-D4767)/C4767/'Project Inputs and Calcs'!$E$11,0)</f>
        <v>0</v>
      </c>
    </row>
    <row r="4768" customFormat="false" ht="15" hidden="false" customHeight="false" outlineLevel="0" collapsed="false">
      <c r="A4768" s="0" t="n">
        <v>29</v>
      </c>
      <c r="B4768" s="0" t="n">
        <v>19100</v>
      </c>
      <c r="C4768" s="0" t="s">
        <v>155</v>
      </c>
      <c r="D4768" s="0" t="s">
        <v>155</v>
      </c>
      <c r="E4768" s="0" t="n">
        <f aca="false">IFERROR((C4768-D4768)/C4768/'Project Inputs and Calcs'!$E$11,0)</f>
        <v>0</v>
      </c>
    </row>
    <row r="4769" customFormat="false" ht="15" hidden="false" customHeight="false" outlineLevel="0" collapsed="false">
      <c r="A4769" s="0" t="n">
        <v>29</v>
      </c>
      <c r="B4769" s="0" t="n">
        <v>19200</v>
      </c>
      <c r="C4769" s="0" t="s">
        <v>155</v>
      </c>
      <c r="D4769" s="0" t="s">
        <v>155</v>
      </c>
      <c r="E4769" s="0" t="n">
        <f aca="false">IFERROR((C4769-D4769)/C4769/'Project Inputs and Calcs'!$E$11,0)</f>
        <v>0</v>
      </c>
    </row>
    <row r="4770" customFormat="false" ht="15" hidden="false" customHeight="false" outlineLevel="0" collapsed="false">
      <c r="A4770" s="0" t="n">
        <v>29</v>
      </c>
      <c r="B4770" s="0" t="n">
        <v>19300</v>
      </c>
      <c r="C4770" s="0" t="s">
        <v>155</v>
      </c>
      <c r="D4770" s="0" t="s">
        <v>155</v>
      </c>
      <c r="E4770" s="0" t="n">
        <f aca="false">IFERROR((C4770-D4770)/C4770/'Project Inputs and Calcs'!$E$11,0)</f>
        <v>0</v>
      </c>
    </row>
    <row r="4771" customFormat="false" ht="15" hidden="false" customHeight="false" outlineLevel="0" collapsed="false">
      <c r="A4771" s="0" t="n">
        <v>29</v>
      </c>
      <c r="B4771" s="0" t="n">
        <v>19400</v>
      </c>
      <c r="C4771" s="0" t="s">
        <v>155</v>
      </c>
      <c r="D4771" s="0" t="s">
        <v>155</v>
      </c>
      <c r="E4771" s="0" t="n">
        <f aca="false">IFERROR((C4771-D4771)/C4771/'Project Inputs and Calcs'!$E$11,0)</f>
        <v>0</v>
      </c>
    </row>
    <row r="4772" customFormat="false" ht="15" hidden="false" customHeight="false" outlineLevel="0" collapsed="false">
      <c r="A4772" s="0" t="n">
        <v>29</v>
      </c>
      <c r="B4772" s="0" t="n">
        <v>19500</v>
      </c>
      <c r="C4772" s="0" t="s">
        <v>155</v>
      </c>
      <c r="D4772" s="0" t="s">
        <v>155</v>
      </c>
      <c r="E4772" s="0" t="n">
        <f aca="false">IFERROR((C4772-D4772)/C4772/'Project Inputs and Calcs'!$E$11,0)</f>
        <v>0</v>
      </c>
    </row>
    <row r="4773" customFormat="false" ht="15" hidden="false" customHeight="false" outlineLevel="0" collapsed="false">
      <c r="A4773" s="0" t="n">
        <v>29</v>
      </c>
      <c r="B4773" s="0" t="n">
        <v>19600</v>
      </c>
      <c r="C4773" s="0" t="s">
        <v>155</v>
      </c>
      <c r="D4773" s="0" t="s">
        <v>155</v>
      </c>
      <c r="E4773" s="0" t="n">
        <f aca="false">IFERROR((C4773-D4773)/C4773/'Project Inputs and Calcs'!$E$11,0)</f>
        <v>0</v>
      </c>
    </row>
    <row r="4774" customFormat="false" ht="15" hidden="false" customHeight="false" outlineLevel="0" collapsed="false">
      <c r="A4774" s="0" t="n">
        <v>29</v>
      </c>
      <c r="B4774" s="0" t="n">
        <v>19700</v>
      </c>
      <c r="C4774" s="0" t="s">
        <v>155</v>
      </c>
      <c r="D4774" s="0" t="s">
        <v>155</v>
      </c>
      <c r="E4774" s="0" t="n">
        <f aca="false">IFERROR((C4774-D4774)/C4774/'Project Inputs and Calcs'!$E$11,0)</f>
        <v>0</v>
      </c>
    </row>
    <row r="4775" customFormat="false" ht="15" hidden="false" customHeight="false" outlineLevel="0" collapsed="false">
      <c r="A4775" s="0" t="n">
        <v>29</v>
      </c>
      <c r="B4775" s="0" t="n">
        <v>19800</v>
      </c>
      <c r="C4775" s="0" t="s">
        <v>155</v>
      </c>
      <c r="D4775" s="0" t="s">
        <v>155</v>
      </c>
      <c r="E4775" s="0" t="n">
        <f aca="false">IFERROR((C4775-D4775)/C4775/'Project Inputs and Calcs'!$E$11,0)</f>
        <v>0</v>
      </c>
    </row>
    <row r="4776" customFormat="false" ht="15" hidden="false" customHeight="false" outlineLevel="0" collapsed="false">
      <c r="A4776" s="0" t="n">
        <v>29</v>
      </c>
      <c r="B4776" s="0" t="n">
        <v>19900</v>
      </c>
      <c r="C4776" s="0" t="s">
        <v>155</v>
      </c>
      <c r="D4776" s="0" t="s">
        <v>155</v>
      </c>
      <c r="E4776" s="0" t="n">
        <f aca="false">IFERROR((C4776-D4776)/C4776/'Project Inputs and Calcs'!$E$11,0)</f>
        <v>0</v>
      </c>
    </row>
    <row r="4777" customFormat="false" ht="15" hidden="false" customHeight="false" outlineLevel="0" collapsed="false">
      <c r="A4777" s="0" t="n">
        <v>29</v>
      </c>
      <c r="B4777" s="0" t="n">
        <v>20000</v>
      </c>
      <c r="C4777" s="0" t="s">
        <v>155</v>
      </c>
      <c r="D4777" s="0" t="s">
        <v>155</v>
      </c>
      <c r="E4777" s="0" t="n">
        <f aca="false">IFERROR((C4777-D4777)/C4777/'Project Inputs and Calcs'!$E$11,0)</f>
        <v>0</v>
      </c>
    </row>
    <row r="4778" customFormat="false" ht="15" hidden="false" customHeight="false" outlineLevel="0" collapsed="false">
      <c r="A4778" s="0" t="n">
        <v>30</v>
      </c>
      <c r="B4778" s="0" t="n">
        <v>1000</v>
      </c>
      <c r="C4778" s="0" t="s">
        <v>155</v>
      </c>
      <c r="D4778" s="0" t="s">
        <v>155</v>
      </c>
      <c r="E4778" s="0" t="n">
        <f aca="false">IFERROR((C4778-D4778)/C4778/'Project Inputs and Calcs'!$E$11,0)</f>
        <v>0</v>
      </c>
    </row>
    <row r="4779" customFormat="false" ht="15" hidden="false" customHeight="false" outlineLevel="0" collapsed="false">
      <c r="A4779" s="0" t="n">
        <v>30</v>
      </c>
      <c r="B4779" s="0" t="n">
        <v>1100</v>
      </c>
      <c r="C4779" s="0" t="s">
        <v>155</v>
      </c>
      <c r="D4779" s="0" t="s">
        <v>155</v>
      </c>
      <c r="E4779" s="0" t="n">
        <f aca="false">IFERROR((C4779-D4779)/C4779/'Project Inputs and Calcs'!$E$11,0)</f>
        <v>0</v>
      </c>
    </row>
    <row r="4780" customFormat="false" ht="15" hidden="false" customHeight="false" outlineLevel="0" collapsed="false">
      <c r="A4780" s="0" t="n">
        <v>30</v>
      </c>
      <c r="B4780" s="0" t="n">
        <v>1200</v>
      </c>
      <c r="C4780" s="0" t="n">
        <v>0.0061494</v>
      </c>
      <c r="D4780" s="0" t="s">
        <v>155</v>
      </c>
      <c r="E4780" s="0" t="n">
        <f aca="false">IFERROR((C4780-D4780)/C4780/'Project Inputs and Calcs'!$E$11,0)</f>
        <v>0</v>
      </c>
    </row>
    <row r="4781" customFormat="false" ht="15" hidden="false" customHeight="false" outlineLevel="0" collapsed="false">
      <c r="A4781" s="0" t="n">
        <v>30</v>
      </c>
      <c r="B4781" s="0" t="n">
        <v>1300</v>
      </c>
      <c r="C4781" s="0" t="n">
        <v>0.021238</v>
      </c>
      <c r="D4781" s="0" t="s">
        <v>155</v>
      </c>
      <c r="E4781" s="0" t="n">
        <f aca="false">IFERROR((C4781-D4781)/C4781/'Project Inputs and Calcs'!$E$11,0)</f>
        <v>0</v>
      </c>
    </row>
    <row r="4782" customFormat="false" ht="15" hidden="false" customHeight="false" outlineLevel="0" collapsed="false">
      <c r="A4782" s="0" t="n">
        <v>30</v>
      </c>
      <c r="B4782" s="0" t="n">
        <v>1400</v>
      </c>
      <c r="C4782" s="0" t="n">
        <v>0.045156</v>
      </c>
      <c r="D4782" s="0" t="n">
        <v>0.0061464</v>
      </c>
      <c r="E4782" s="0" t="n">
        <f aca="false">IFERROR((C4782-D4782)/C4782/'Project Inputs and Calcs'!$E$11,0)</f>
        <v>0.0287961732660112</v>
      </c>
    </row>
    <row r="4783" customFormat="false" ht="15" hidden="false" customHeight="false" outlineLevel="0" collapsed="false">
      <c r="A4783" s="0" t="n">
        <v>30</v>
      </c>
      <c r="B4783" s="0" t="n">
        <v>1500</v>
      </c>
      <c r="C4783" s="0" t="n">
        <v>0.077707</v>
      </c>
      <c r="D4783" s="0" t="n">
        <v>0.010821</v>
      </c>
      <c r="E4783" s="0" t="n">
        <f aca="false">IFERROR((C4783-D4783)/C4783/'Project Inputs and Calcs'!$E$11,0)</f>
        <v>0.0286915378708911</v>
      </c>
    </row>
    <row r="4784" customFormat="false" ht="15" hidden="false" customHeight="false" outlineLevel="0" collapsed="false">
      <c r="A4784" s="0" t="n">
        <v>30</v>
      </c>
      <c r="B4784" s="0" t="n">
        <v>1600</v>
      </c>
      <c r="C4784" s="0" t="n">
        <v>0.11866</v>
      </c>
      <c r="D4784" s="0" t="n">
        <v>0.016936</v>
      </c>
      <c r="E4784" s="0" t="n">
        <f aca="false">IFERROR((C4784-D4784)/C4784/'Project Inputs and Calcs'!$E$11,0)</f>
        <v>0.0285757626832968</v>
      </c>
    </row>
    <row r="4785" customFormat="false" ht="15" hidden="false" customHeight="false" outlineLevel="0" collapsed="false">
      <c r="A4785" s="0" t="n">
        <v>30</v>
      </c>
      <c r="B4785" s="0" t="n">
        <v>1700</v>
      </c>
      <c r="C4785" s="0" t="n">
        <v>0.16782</v>
      </c>
      <c r="D4785" s="0" t="n">
        <v>0.024552</v>
      </c>
      <c r="E4785" s="0" t="n">
        <f aca="false">IFERROR((C4785-D4785)/C4785/'Project Inputs and Calcs'!$E$11,0)</f>
        <v>0.0284566797759504</v>
      </c>
    </row>
    <row r="4786" customFormat="false" ht="15" hidden="false" customHeight="false" outlineLevel="0" collapsed="false">
      <c r="A4786" s="0" t="n">
        <v>30</v>
      </c>
      <c r="B4786" s="0" t="n">
        <v>1800</v>
      </c>
      <c r="C4786" s="0" t="n">
        <v>0.22499</v>
      </c>
      <c r="D4786" s="0" t="n">
        <v>0.033735</v>
      </c>
      <c r="E4786" s="0" t="n">
        <f aca="false">IFERROR((C4786-D4786)/C4786/'Project Inputs and Calcs'!$E$11,0)</f>
        <v>0.0283353334222262</v>
      </c>
    </row>
    <row r="4787" customFormat="false" ht="15" hidden="false" customHeight="false" outlineLevel="0" collapsed="false">
      <c r="A4787" s="0" t="n">
        <v>30</v>
      </c>
      <c r="B4787" s="0" t="n">
        <v>1900</v>
      </c>
      <c r="C4787" s="0" t="n">
        <v>0.28997</v>
      </c>
      <c r="D4787" s="0" t="n">
        <v>0.04454</v>
      </c>
      <c r="E4787" s="0" t="n">
        <f aca="false">IFERROR((C4787-D4787)/C4787/'Project Inputs and Calcs'!$E$11,0)</f>
        <v>0.0282132634410456</v>
      </c>
    </row>
    <row r="4788" customFormat="false" ht="15" hidden="false" customHeight="false" outlineLevel="0" collapsed="false">
      <c r="A4788" s="0" t="n">
        <v>30</v>
      </c>
      <c r="B4788" s="0" t="n">
        <v>2000</v>
      </c>
      <c r="C4788" s="0" t="n">
        <v>0.36258</v>
      </c>
      <c r="D4788" s="0" t="n">
        <v>0.05704</v>
      </c>
      <c r="E4788" s="0" t="n">
        <f aca="false">IFERROR((C4788-D4788)/C4788/'Project Inputs and Calcs'!$E$11,0)</f>
        <v>0.0280894331365951</v>
      </c>
    </row>
    <row r="4789" customFormat="false" ht="15" hidden="false" customHeight="false" outlineLevel="0" collapsed="false">
      <c r="A4789" s="0" t="n">
        <v>30</v>
      </c>
      <c r="B4789" s="0" t="n">
        <v>2100</v>
      </c>
      <c r="C4789" s="0" t="n">
        <v>0.44263</v>
      </c>
      <c r="D4789" s="0" t="n">
        <v>0.071293</v>
      </c>
      <c r="E4789" s="0" t="n">
        <f aca="false">IFERROR((C4789-D4789)/C4789/'Project Inputs and Calcs'!$E$11,0)</f>
        <v>0.027964439825588</v>
      </c>
    </row>
    <row r="4790" customFormat="false" ht="15" hidden="false" customHeight="false" outlineLevel="0" collapsed="false">
      <c r="A4790" s="0" t="n">
        <v>30</v>
      </c>
      <c r="B4790" s="0" t="n">
        <v>2200</v>
      </c>
      <c r="C4790" s="0" t="n">
        <v>0.50278</v>
      </c>
      <c r="D4790" s="0" t="n">
        <v>0.099958</v>
      </c>
      <c r="E4790" s="0" t="n">
        <f aca="false">IFERROR((C4790-D4790)/C4790/'Project Inputs and Calcs'!$E$11,0)</f>
        <v>0.0267063129002745</v>
      </c>
    </row>
    <row r="4791" customFormat="false" ht="15" hidden="false" customHeight="false" outlineLevel="0" collapsed="false">
      <c r="A4791" s="0" t="n">
        <v>30</v>
      </c>
      <c r="B4791" s="0" t="n">
        <v>2300</v>
      </c>
      <c r="C4791" s="0" t="n">
        <v>0.62439</v>
      </c>
      <c r="D4791" s="0" t="n">
        <v>0.10523</v>
      </c>
      <c r="E4791" s="0" t="n">
        <f aca="false">IFERROR((C4791-D4791)/C4791/'Project Inputs and Calcs'!$E$11,0)</f>
        <v>0.0277155837430666</v>
      </c>
    </row>
    <row r="4792" customFormat="false" ht="15" hidden="false" customHeight="false" outlineLevel="0" collapsed="false">
      <c r="A4792" s="0" t="n">
        <v>30</v>
      </c>
      <c r="B4792" s="0" t="n">
        <v>2400</v>
      </c>
      <c r="C4792" s="0" t="n">
        <v>0.72572</v>
      </c>
      <c r="D4792" s="0" t="n">
        <v>0.12504</v>
      </c>
      <c r="E4792" s="0" t="n">
        <f aca="false">IFERROR((C4792-D4792)/C4792/'Project Inputs and Calcs'!$E$11,0)</f>
        <v>0.0275900714692535</v>
      </c>
    </row>
    <row r="4793" customFormat="false" ht="15" hidden="false" customHeight="false" outlineLevel="0" collapsed="false">
      <c r="A4793" s="0" t="n">
        <v>30</v>
      </c>
      <c r="B4793" s="0" t="n">
        <v>2500</v>
      </c>
      <c r="C4793" s="0" t="n">
        <v>0.83381</v>
      </c>
      <c r="D4793" s="0" t="n">
        <v>0.14681</v>
      </c>
      <c r="E4793" s="0" t="n">
        <f aca="false">IFERROR((C4793-D4793)/C4793/'Project Inputs and Calcs'!$E$11,0)</f>
        <v>0.0274642904258764</v>
      </c>
    </row>
    <row r="4794" customFormat="false" ht="15" hidden="false" customHeight="false" outlineLevel="0" collapsed="false">
      <c r="A4794" s="0" t="n">
        <v>30</v>
      </c>
      <c r="B4794" s="0" t="n">
        <v>2600</v>
      </c>
      <c r="C4794" s="0" t="n">
        <v>0.94851</v>
      </c>
      <c r="D4794" s="0" t="n">
        <v>0.17057</v>
      </c>
      <c r="E4794" s="0" t="n">
        <f aca="false">IFERROR((C4794-D4794)/C4794/'Project Inputs and Calcs'!$E$11,0)</f>
        <v>0.0273390194445323</v>
      </c>
    </row>
    <row r="4795" customFormat="false" ht="15" hidden="false" customHeight="false" outlineLevel="0" collapsed="false">
      <c r="A4795" s="0" t="n">
        <v>30</v>
      </c>
      <c r="B4795" s="0" t="n">
        <v>2700</v>
      </c>
      <c r="C4795" s="0" t="n">
        <v>1.0696</v>
      </c>
      <c r="D4795" s="0" t="n">
        <v>0.19638</v>
      </c>
      <c r="E4795" s="0" t="n">
        <f aca="false">IFERROR((C4795-D4795)/C4795/'Project Inputs and Calcs'!$E$11,0)</f>
        <v>0.027213288456744</v>
      </c>
    </row>
    <row r="4796" customFormat="false" ht="15" hidden="false" customHeight="false" outlineLevel="0" collapsed="false">
      <c r="A4796" s="0" t="n">
        <v>30</v>
      </c>
      <c r="B4796" s="0" t="n">
        <v>2800</v>
      </c>
      <c r="C4796" s="0" t="n">
        <v>1.1971</v>
      </c>
      <c r="D4796" s="0" t="n">
        <v>0.22428</v>
      </c>
      <c r="E4796" s="0" t="n">
        <f aca="false">IFERROR((C4796-D4796)/C4796/'Project Inputs and Calcs'!$E$11,0)</f>
        <v>0.0270882410269262</v>
      </c>
    </row>
    <row r="4797" customFormat="false" ht="15" hidden="false" customHeight="false" outlineLevel="0" collapsed="false">
      <c r="A4797" s="0" t="n">
        <v>30</v>
      </c>
      <c r="B4797" s="0" t="n">
        <v>2900</v>
      </c>
      <c r="C4797" s="0" t="n">
        <v>1.3306</v>
      </c>
      <c r="D4797" s="0" t="n">
        <v>0.25431</v>
      </c>
      <c r="E4797" s="0" t="n">
        <f aca="false">IFERROR((C4797-D4797)/C4797/'Project Inputs and Calcs'!$E$11,0)</f>
        <v>0.0269625231725036</v>
      </c>
    </row>
    <row r="4798" customFormat="false" ht="15" hidden="false" customHeight="false" outlineLevel="0" collapsed="false">
      <c r="A4798" s="0" t="n">
        <v>30</v>
      </c>
      <c r="B4798" s="0" t="n">
        <v>3000</v>
      </c>
      <c r="C4798" s="0" t="n">
        <v>1.4702</v>
      </c>
      <c r="D4798" s="0" t="n">
        <v>0.2865</v>
      </c>
      <c r="E4798" s="0" t="n">
        <f aca="false">IFERROR((C4798-D4798)/C4798/'Project Inputs and Calcs'!$E$11,0)</f>
        <v>0.026837618464608</v>
      </c>
    </row>
    <row r="4799" customFormat="false" ht="15" hidden="false" customHeight="false" outlineLevel="0" collapsed="false">
      <c r="A4799" s="0" t="n">
        <v>30</v>
      </c>
      <c r="B4799" s="0" t="n">
        <v>3100</v>
      </c>
      <c r="C4799" s="0" t="n">
        <v>1.6156</v>
      </c>
      <c r="D4799" s="0" t="n">
        <v>0.32092</v>
      </c>
      <c r="E4799" s="0" t="n">
        <f aca="false">IFERROR((C4799-D4799)/C4799/'Project Inputs and Calcs'!$E$11,0)</f>
        <v>0.0267120574399604</v>
      </c>
    </row>
    <row r="4800" customFormat="false" ht="15" hidden="false" customHeight="false" outlineLevel="0" collapsed="false">
      <c r="A4800" s="0" t="n">
        <v>30</v>
      </c>
      <c r="B4800" s="0" t="n">
        <v>3200</v>
      </c>
      <c r="C4800" s="0" t="n">
        <v>1.7667</v>
      </c>
      <c r="D4800" s="0" t="n">
        <v>0.35754</v>
      </c>
      <c r="E4800" s="0" t="n">
        <f aca="false">IFERROR((C4800-D4800)/C4800/'Project Inputs and Calcs'!$E$11,0)</f>
        <v>0.0265874228788136</v>
      </c>
    </row>
    <row r="4801" customFormat="false" ht="15" hidden="false" customHeight="false" outlineLevel="0" collapsed="false">
      <c r="A4801" s="0" t="n">
        <v>30</v>
      </c>
      <c r="B4801" s="0" t="n">
        <v>3300</v>
      </c>
      <c r="C4801" s="0" t="n">
        <v>1.9234</v>
      </c>
      <c r="D4801" s="0" t="n">
        <v>0.37886</v>
      </c>
      <c r="E4801" s="0" t="n">
        <f aca="false">IFERROR((C4801-D4801)/C4801/'Project Inputs and Calcs'!$E$11,0)</f>
        <v>0.0267675297216734</v>
      </c>
    </row>
    <row r="4802" customFormat="false" ht="15" hidden="false" customHeight="false" outlineLevel="0" collapsed="false">
      <c r="A4802" s="0" t="n">
        <v>30</v>
      </c>
      <c r="B4802" s="0" t="n">
        <v>3400</v>
      </c>
      <c r="C4802" s="0" t="n">
        <v>2.0855</v>
      </c>
      <c r="D4802" s="0" t="n">
        <v>0.43765</v>
      </c>
      <c r="E4802" s="0" t="n">
        <f aca="false">IFERROR((C4802-D4802)/C4802/'Project Inputs and Calcs'!$E$11,0)</f>
        <v>0.0263382082634061</v>
      </c>
    </row>
    <row r="4803" customFormat="false" ht="15" hidden="false" customHeight="false" outlineLevel="0" collapsed="false">
      <c r="A4803" s="0" t="n">
        <v>30</v>
      </c>
      <c r="B4803" s="0" t="n">
        <v>3500</v>
      </c>
      <c r="C4803" s="0" t="n">
        <v>2.2529</v>
      </c>
      <c r="D4803" s="0" t="n">
        <v>0.4812</v>
      </c>
      <c r="E4803" s="0" t="n">
        <f aca="false">IFERROR((C4803-D4803)/C4803/'Project Inputs and Calcs'!$E$11,0)</f>
        <v>0.0262136209626112</v>
      </c>
    </row>
    <row r="4804" customFormat="false" ht="15" hidden="false" customHeight="false" outlineLevel="0" collapsed="false">
      <c r="A4804" s="0" t="n">
        <v>30</v>
      </c>
      <c r="B4804" s="0" t="n">
        <v>3600</v>
      </c>
      <c r="C4804" s="0" t="n">
        <v>2.4256</v>
      </c>
      <c r="D4804" s="0" t="n">
        <v>0.50861</v>
      </c>
      <c r="E4804" s="0" t="n">
        <f aca="false">IFERROR((C4804-D4804)/C4804/'Project Inputs and Calcs'!$E$11,0)</f>
        <v>0.0263438599384345</v>
      </c>
    </row>
    <row r="4805" customFormat="false" ht="15" hidden="false" customHeight="false" outlineLevel="0" collapsed="false">
      <c r="A4805" s="0" t="n">
        <v>30</v>
      </c>
      <c r="B4805" s="0" t="n">
        <v>3700</v>
      </c>
      <c r="C4805" s="0" t="n">
        <v>2.6033</v>
      </c>
      <c r="D4805" s="0" t="n">
        <v>0.57533</v>
      </c>
      <c r="E4805" s="0" t="n">
        <f aca="false">IFERROR((C4805-D4805)/C4805/'Project Inputs and Calcs'!$E$11,0)</f>
        <v>0.0259666577036838</v>
      </c>
    </row>
    <row r="4806" customFormat="false" ht="15" hidden="false" customHeight="false" outlineLevel="0" collapsed="false">
      <c r="A4806" s="0" t="n">
        <v>30</v>
      </c>
      <c r="B4806" s="0" t="n">
        <v>3800</v>
      </c>
      <c r="C4806" s="0" t="n">
        <v>2.7859</v>
      </c>
      <c r="D4806" s="0" t="n">
        <v>0.626</v>
      </c>
      <c r="E4806" s="0" t="n">
        <f aca="false">IFERROR((C4806-D4806)/C4806/'Project Inputs and Calcs'!$E$11,0)</f>
        <v>0.0258432343826651</v>
      </c>
    </row>
    <row r="4807" customFormat="false" ht="15" hidden="false" customHeight="false" outlineLevel="0" collapsed="false">
      <c r="A4807" s="0" t="n">
        <v>30</v>
      </c>
      <c r="B4807" s="0" t="n">
        <v>3900</v>
      </c>
      <c r="C4807" s="0" t="n">
        <v>2.9734</v>
      </c>
      <c r="D4807" s="0" t="n">
        <v>0.67907</v>
      </c>
      <c r="E4807" s="0" t="n">
        <f aca="false">IFERROR((C4807-D4807)/C4807/'Project Inputs and Calcs'!$E$11,0)</f>
        <v>0.0257206116454788</v>
      </c>
    </row>
    <row r="4808" customFormat="false" ht="15" hidden="false" customHeight="false" outlineLevel="0" collapsed="false">
      <c r="A4808" s="0" t="n">
        <v>30</v>
      </c>
      <c r="B4808" s="0" t="n">
        <v>4000</v>
      </c>
      <c r="C4808" s="0" t="n">
        <v>3.1655</v>
      </c>
      <c r="D4808" s="0" t="n">
        <v>0.73462</v>
      </c>
      <c r="E4808" s="0" t="n">
        <f aca="false">IFERROR((C4808-D4808)/C4808/'Project Inputs and Calcs'!$E$11,0)</f>
        <v>0.0255976412362449</v>
      </c>
    </row>
    <row r="4809" customFormat="false" ht="15" hidden="false" customHeight="false" outlineLevel="0" collapsed="false">
      <c r="A4809" s="0" t="n">
        <v>30</v>
      </c>
      <c r="B4809" s="0" t="n">
        <v>4100</v>
      </c>
      <c r="C4809" s="0" t="n">
        <v>3.3623</v>
      </c>
      <c r="D4809" s="0" t="n">
        <v>0.79261</v>
      </c>
      <c r="E4809" s="0" t="n">
        <f aca="false">IFERROR((C4809-D4809)/C4809/'Project Inputs and Calcs'!$E$11,0)</f>
        <v>0.025475517750746</v>
      </c>
    </row>
    <row r="4810" customFormat="false" ht="15" hidden="false" customHeight="false" outlineLevel="0" collapsed="false">
      <c r="A4810" s="0" t="n">
        <v>30</v>
      </c>
      <c r="B4810" s="0" t="n">
        <v>4200</v>
      </c>
      <c r="C4810" s="0" t="n">
        <v>3.5635</v>
      </c>
      <c r="D4810" s="0" t="n">
        <v>0.85306</v>
      </c>
      <c r="E4810" s="0" t="n">
        <f aca="false">IFERROR((C4810-D4810)/C4810/'Project Inputs and Calcs'!$E$11,0)</f>
        <v>0.0253537252700996</v>
      </c>
    </row>
    <row r="4811" customFormat="false" ht="15" hidden="false" customHeight="false" outlineLevel="0" collapsed="false">
      <c r="A4811" s="0" t="n">
        <v>30</v>
      </c>
      <c r="B4811" s="0" t="n">
        <v>4300</v>
      </c>
      <c r="C4811" s="0" t="n">
        <v>3.7691</v>
      </c>
      <c r="D4811" s="0" t="n">
        <v>0.91604</v>
      </c>
      <c r="E4811" s="0" t="n">
        <f aca="false">IFERROR((C4811-D4811)/C4811/'Project Inputs and Calcs'!$E$11,0)</f>
        <v>0.0252320182536945</v>
      </c>
    </row>
    <row r="4812" customFormat="false" ht="15" hidden="false" customHeight="false" outlineLevel="0" collapsed="false">
      <c r="A4812" s="0" t="n">
        <v>30</v>
      </c>
      <c r="B4812" s="0" t="n">
        <v>4400</v>
      </c>
      <c r="C4812" s="0" t="n">
        <v>3.979</v>
      </c>
      <c r="D4812" s="0" t="n">
        <v>0.98149</v>
      </c>
      <c r="E4812" s="0" t="n">
        <f aca="false">IFERROR((C4812-D4812)/C4812/'Project Inputs and Calcs'!$E$11,0)</f>
        <v>0.0251110831867303</v>
      </c>
    </row>
    <row r="4813" customFormat="false" ht="15" hidden="false" customHeight="false" outlineLevel="0" collapsed="false">
      <c r="A4813" s="0" t="n">
        <v>30</v>
      </c>
      <c r="B4813" s="0" t="n">
        <v>4500</v>
      </c>
      <c r="C4813" s="0" t="n">
        <v>4.1931</v>
      </c>
      <c r="D4813" s="0" t="n">
        <v>1.0495</v>
      </c>
      <c r="E4813" s="0" t="n">
        <f aca="false">IFERROR((C4813-D4813)/C4813/'Project Inputs and Calcs'!$E$11,0)</f>
        <v>0.0249902617792723</v>
      </c>
    </row>
    <row r="4814" customFormat="false" ht="15" hidden="false" customHeight="false" outlineLevel="0" collapsed="false">
      <c r="A4814" s="0" t="n">
        <v>30</v>
      </c>
      <c r="B4814" s="0" t="n">
        <v>4600</v>
      </c>
      <c r="C4814" s="0" t="n">
        <v>4.4111</v>
      </c>
      <c r="D4814" s="0" t="n">
        <v>1.12</v>
      </c>
      <c r="E4814" s="0" t="n">
        <f aca="false">IFERROR((C4814-D4814)/C4814/'Project Inputs and Calcs'!$E$11,0)</f>
        <v>0.0248698359441711</v>
      </c>
    </row>
    <row r="4815" customFormat="false" ht="15" hidden="false" customHeight="false" outlineLevel="0" collapsed="false">
      <c r="A4815" s="0" t="n">
        <v>30</v>
      </c>
      <c r="B4815" s="0" t="n">
        <v>4700</v>
      </c>
      <c r="C4815" s="0" t="n">
        <v>4.6333</v>
      </c>
      <c r="D4815" s="0" t="n">
        <v>1.1931</v>
      </c>
      <c r="E4815" s="0" t="n">
        <f aca="false">IFERROR((C4815-D4815)/C4815/'Project Inputs and Calcs'!$E$11,0)</f>
        <v>0.0247498183440169</v>
      </c>
    </row>
    <row r="4816" customFormat="false" ht="15" hidden="false" customHeight="false" outlineLevel="0" collapsed="false">
      <c r="A4816" s="0" t="n">
        <v>30</v>
      </c>
      <c r="B4816" s="0" t="n">
        <v>4800</v>
      </c>
      <c r="C4816" s="0" t="n">
        <v>4.8591</v>
      </c>
      <c r="D4816" s="0" t="n">
        <v>1.2686</v>
      </c>
      <c r="E4816" s="0" t="n">
        <f aca="false">IFERROR((C4816-D4816)/C4816/'Project Inputs and Calcs'!$E$11,0)</f>
        <v>0.024630761526483</v>
      </c>
    </row>
    <row r="4817" customFormat="false" ht="15" hidden="false" customHeight="false" outlineLevel="0" collapsed="false">
      <c r="A4817" s="0" t="n">
        <v>30</v>
      </c>
      <c r="B4817" s="0" t="n">
        <v>4900</v>
      </c>
      <c r="C4817" s="0" t="n">
        <v>5.0887</v>
      </c>
      <c r="D4817" s="0" t="n">
        <v>1.3468</v>
      </c>
      <c r="E4817" s="0" t="n">
        <f aca="false">IFERROR((C4817-D4817)/C4817/'Project Inputs and Calcs'!$E$11,0)</f>
        <v>0.0245111718120542</v>
      </c>
    </row>
    <row r="4818" customFormat="false" ht="15" hidden="false" customHeight="false" outlineLevel="0" collapsed="false">
      <c r="A4818" s="0" t="n">
        <v>30</v>
      </c>
      <c r="B4818" s="0" t="n">
        <v>5000</v>
      </c>
      <c r="C4818" s="0" t="n">
        <v>5.3221</v>
      </c>
      <c r="D4818" s="0" t="n">
        <v>1.4275</v>
      </c>
      <c r="E4818" s="0" t="n">
        <f aca="false">IFERROR((C4818-D4818)/C4818/'Project Inputs and Calcs'!$E$11,0)</f>
        <v>0.0243926269705567</v>
      </c>
    </row>
    <row r="4819" customFormat="false" ht="15" hidden="false" customHeight="false" outlineLevel="0" collapsed="false">
      <c r="A4819" s="0" t="n">
        <v>30</v>
      </c>
      <c r="B4819" s="0" t="n">
        <v>5100</v>
      </c>
      <c r="C4819" s="0" t="n">
        <v>5.559</v>
      </c>
      <c r="D4819" s="0" t="n">
        <v>1.5108</v>
      </c>
      <c r="E4819" s="0" t="n">
        <f aca="false">IFERROR((C4819-D4819)/C4819/'Project Inputs and Calcs'!$E$11,0)</f>
        <v>0.0242741500269833</v>
      </c>
    </row>
    <row r="4820" customFormat="false" ht="15" hidden="false" customHeight="false" outlineLevel="0" collapsed="false">
      <c r="A4820" s="0" t="n">
        <v>30</v>
      </c>
      <c r="B4820" s="0" t="n">
        <v>5200</v>
      </c>
      <c r="C4820" s="0" t="n">
        <v>5.7993</v>
      </c>
      <c r="D4820" s="0" t="n">
        <v>1.5967</v>
      </c>
      <c r="E4820" s="0" t="n">
        <f aca="false">IFERROR((C4820-D4820)/C4820/'Project Inputs and Calcs'!$E$11,0)</f>
        <v>0.0241557889170532</v>
      </c>
    </row>
    <row r="4821" customFormat="false" ht="15" hidden="false" customHeight="false" outlineLevel="0" collapsed="false">
      <c r="A4821" s="0" t="n">
        <v>30</v>
      </c>
      <c r="B4821" s="0" t="n">
        <v>5300</v>
      </c>
      <c r="C4821" s="0" t="n">
        <v>6.0431</v>
      </c>
      <c r="D4821" s="0" t="n">
        <v>1.6851</v>
      </c>
      <c r="E4821" s="0" t="n">
        <f aca="false">IFERROR((C4821-D4821)/C4821/'Project Inputs and Calcs'!$E$11,0)</f>
        <v>0.024038435019554</v>
      </c>
    </row>
    <row r="4822" customFormat="false" ht="15" hidden="false" customHeight="false" outlineLevel="0" collapsed="false">
      <c r="A4822" s="0" t="n">
        <v>30</v>
      </c>
      <c r="B4822" s="0" t="n">
        <v>5400</v>
      </c>
      <c r="C4822" s="0" t="n">
        <v>6.29</v>
      </c>
      <c r="D4822" s="0" t="n">
        <v>1.7762</v>
      </c>
      <c r="E4822" s="0" t="n">
        <f aca="false">IFERROR((C4822-D4822)/C4822/'Project Inputs and Calcs'!$E$11,0)</f>
        <v>0.0239205087440382</v>
      </c>
    </row>
    <row r="4823" customFormat="false" ht="15" hidden="false" customHeight="false" outlineLevel="0" collapsed="false">
      <c r="A4823" s="0" t="n">
        <v>30</v>
      </c>
      <c r="B4823" s="0" t="n">
        <v>5500</v>
      </c>
      <c r="C4823" s="0" t="n">
        <v>6.5402</v>
      </c>
      <c r="D4823" s="0" t="n">
        <v>1.8698</v>
      </c>
      <c r="E4823" s="0" t="n">
        <f aca="false">IFERROR((C4823-D4823)/C4823/'Project Inputs and Calcs'!$E$11,0)</f>
        <v>0.0238035534081527</v>
      </c>
    </row>
    <row r="4824" customFormat="false" ht="15" hidden="false" customHeight="false" outlineLevel="0" collapsed="false">
      <c r="A4824" s="0" t="n">
        <v>30</v>
      </c>
      <c r="B4824" s="0" t="n">
        <v>5600</v>
      </c>
      <c r="C4824" s="0" t="n">
        <v>6.7935</v>
      </c>
      <c r="D4824" s="0" t="n">
        <v>1.966</v>
      </c>
      <c r="E4824" s="0" t="n">
        <f aca="false">IFERROR((C4824-D4824)/C4824/'Project Inputs and Calcs'!$E$11,0)</f>
        <v>0.0236868575353892</v>
      </c>
    </row>
    <row r="4825" customFormat="false" ht="15" hidden="false" customHeight="false" outlineLevel="0" collapsed="false">
      <c r="A4825" s="0" t="n">
        <v>30</v>
      </c>
      <c r="B4825" s="0" t="n">
        <v>5700</v>
      </c>
      <c r="C4825" s="0" t="n">
        <v>7.0498</v>
      </c>
      <c r="D4825" s="0" t="n">
        <v>2.0648</v>
      </c>
      <c r="E4825" s="0" t="n">
        <f aca="false">IFERROR((C4825-D4825)/C4825/'Project Inputs and Calcs'!$E$11,0)</f>
        <v>0.0235704086167929</v>
      </c>
    </row>
    <row r="4826" customFormat="false" ht="15" hidden="false" customHeight="false" outlineLevel="0" collapsed="false">
      <c r="A4826" s="0" t="n">
        <v>30</v>
      </c>
      <c r="B4826" s="0" t="n">
        <v>5800</v>
      </c>
      <c r="C4826" s="0" t="n">
        <v>7.309</v>
      </c>
      <c r="D4826" s="0" t="n">
        <v>2.1661</v>
      </c>
      <c r="E4826" s="0" t="n">
        <f aca="false">IFERROR((C4826-D4826)/C4826/'Project Inputs and Calcs'!$E$11,0)</f>
        <v>0.0234546449582706</v>
      </c>
    </row>
    <row r="4827" customFormat="false" ht="15" hidden="false" customHeight="false" outlineLevel="0" collapsed="false">
      <c r="A4827" s="0" t="n">
        <v>30</v>
      </c>
      <c r="B4827" s="0" t="n">
        <v>5900</v>
      </c>
      <c r="C4827" s="0" t="n">
        <v>7.571</v>
      </c>
      <c r="D4827" s="0" t="n">
        <v>2.2701</v>
      </c>
      <c r="E4827" s="0" t="n">
        <f aca="false">IFERROR((C4827-D4827)/C4827/'Project Inputs and Calcs'!$E$11,0)</f>
        <v>0.023338616651257</v>
      </c>
    </row>
    <row r="4828" customFormat="false" ht="15" hidden="false" customHeight="false" outlineLevel="0" collapsed="false">
      <c r="A4828" s="0" t="n">
        <v>30</v>
      </c>
      <c r="B4828" s="0" t="n">
        <v>6000</v>
      </c>
      <c r="C4828" s="0" t="n">
        <v>7.8358</v>
      </c>
      <c r="D4828" s="0" t="n">
        <v>2.3766</v>
      </c>
      <c r="E4828" s="0" t="n">
        <f aca="false">IFERROR((C4828-D4828)/C4828/'Project Inputs and Calcs'!$E$11,0)</f>
        <v>0.0232233254209313</v>
      </c>
    </row>
    <row r="4829" customFormat="false" ht="15" hidden="false" customHeight="false" outlineLevel="0" collapsed="false">
      <c r="A4829" s="0" t="n">
        <v>30</v>
      </c>
      <c r="B4829" s="0" t="n">
        <v>6100</v>
      </c>
      <c r="C4829" s="0" t="n">
        <v>8.1032</v>
      </c>
      <c r="D4829" s="0" t="n">
        <v>2.4701</v>
      </c>
      <c r="E4829" s="0" t="n">
        <f aca="false">IFERROR((C4829-D4829)/C4829/'Project Inputs and Calcs'!$E$11,0)</f>
        <v>0.0231723269819331</v>
      </c>
    </row>
    <row r="4830" customFormat="false" ht="15" hidden="false" customHeight="false" outlineLevel="0" collapsed="false">
      <c r="A4830" s="0" t="n">
        <v>30</v>
      </c>
      <c r="B4830" s="0" t="n">
        <v>6200</v>
      </c>
      <c r="C4830" s="0" t="n">
        <v>8.3731</v>
      </c>
      <c r="D4830" s="0" t="n">
        <v>2.5975</v>
      </c>
      <c r="E4830" s="0" t="n">
        <f aca="false">IFERROR((C4830-D4830)/C4830/'Project Inputs and Calcs'!$E$11,0)</f>
        <v>0.0229926789361169</v>
      </c>
    </row>
    <row r="4831" customFormat="false" ht="15" hidden="false" customHeight="false" outlineLevel="0" collapsed="false">
      <c r="A4831" s="0" t="n">
        <v>30</v>
      </c>
      <c r="B4831" s="0" t="n">
        <v>6300</v>
      </c>
      <c r="C4831" s="0" t="n">
        <v>8.6456</v>
      </c>
      <c r="D4831" s="0" t="n">
        <v>2.7118</v>
      </c>
      <c r="E4831" s="0" t="n">
        <f aca="false">IFERROR((C4831-D4831)/C4831/'Project Inputs and Calcs'!$E$11,0)</f>
        <v>0.0228779186329848</v>
      </c>
    </row>
    <row r="4832" customFormat="false" ht="15" hidden="false" customHeight="false" outlineLevel="0" collapsed="false">
      <c r="A4832" s="0" t="n">
        <v>30</v>
      </c>
      <c r="B4832" s="0" t="n">
        <v>6400</v>
      </c>
      <c r="C4832" s="0" t="n">
        <v>8.9205</v>
      </c>
      <c r="D4832" s="0" t="n">
        <v>2.8286</v>
      </c>
      <c r="E4832" s="0" t="n">
        <f aca="false">IFERROR((C4832-D4832)/C4832/'Project Inputs and Calcs'!$E$11,0)</f>
        <v>0.0227636716925434</v>
      </c>
    </row>
    <row r="4833" customFormat="false" ht="15" hidden="false" customHeight="false" outlineLevel="0" collapsed="false">
      <c r="A4833" s="0" t="n">
        <v>30</v>
      </c>
      <c r="B4833" s="0" t="n">
        <v>6500</v>
      </c>
      <c r="C4833" s="0" t="n">
        <v>9.1975</v>
      </c>
      <c r="D4833" s="0" t="n">
        <v>2.9481</v>
      </c>
      <c r="E4833" s="0" t="n">
        <f aca="false">IFERROR((C4833-D4833)/C4833/'Project Inputs and Calcs'!$E$11,0)</f>
        <v>0.0226489082178128</v>
      </c>
    </row>
    <row r="4834" customFormat="false" ht="15" hidden="false" customHeight="false" outlineLevel="0" collapsed="false">
      <c r="A4834" s="0" t="n">
        <v>30</v>
      </c>
      <c r="B4834" s="0" t="n">
        <v>6600</v>
      </c>
      <c r="C4834" s="0" t="n">
        <v>9.4769</v>
      </c>
      <c r="D4834" s="0" t="n">
        <v>3.0702</v>
      </c>
      <c r="E4834" s="0" t="n">
        <f aca="false">IFERROR((C4834-D4834)/C4834/'Project Inputs and Calcs'!$E$11,0)</f>
        <v>0.0225344434009715</v>
      </c>
    </row>
    <row r="4835" customFormat="false" ht="15" hidden="false" customHeight="false" outlineLevel="0" collapsed="false">
      <c r="A4835" s="0" t="n">
        <v>30</v>
      </c>
      <c r="B4835" s="0" t="n">
        <v>6700</v>
      </c>
      <c r="C4835" s="0" t="n">
        <v>9.7583</v>
      </c>
      <c r="D4835" s="0" t="n">
        <v>3.1948</v>
      </c>
      <c r="E4835" s="0" t="n">
        <f aca="false">IFERROR((C4835-D4835)/C4835/'Project Inputs and Calcs'!$E$11,0)</f>
        <v>0.0224202302996765</v>
      </c>
    </row>
    <row r="4836" customFormat="false" ht="15" hidden="false" customHeight="false" outlineLevel="0" collapsed="false">
      <c r="A4836" s="0" t="n">
        <v>30</v>
      </c>
      <c r="B4836" s="0" t="n">
        <v>6800</v>
      </c>
      <c r="C4836" s="0" t="n">
        <v>10.042</v>
      </c>
      <c r="D4836" s="0" t="n">
        <v>3.3219</v>
      </c>
      <c r="E4836" s="0" t="n">
        <f aca="false">IFERROR((C4836-D4836)/C4836/'Project Inputs and Calcs'!$E$11,0)</f>
        <v>0.0223066454225586</v>
      </c>
    </row>
    <row r="4837" customFormat="false" ht="15" hidden="false" customHeight="false" outlineLevel="0" collapsed="false">
      <c r="A4837" s="0" t="n">
        <v>30</v>
      </c>
      <c r="B4837" s="0" t="n">
        <v>6900</v>
      </c>
      <c r="C4837" s="0" t="n">
        <v>10.327</v>
      </c>
      <c r="D4837" s="0" t="n">
        <v>3.4517</v>
      </c>
      <c r="E4837" s="0" t="n">
        <f aca="false">IFERROR((C4837-D4837)/C4837/'Project Inputs and Calcs'!$E$11,0)</f>
        <v>0.0221919886381976</v>
      </c>
    </row>
    <row r="4838" customFormat="false" ht="15" hidden="false" customHeight="false" outlineLevel="0" collapsed="false">
      <c r="A4838" s="0" t="n">
        <v>30</v>
      </c>
      <c r="B4838" s="0" t="n">
        <v>7000</v>
      </c>
      <c r="C4838" s="0" t="n">
        <v>10.615</v>
      </c>
      <c r="D4838" s="0" t="n">
        <v>3.584</v>
      </c>
      <c r="E4838" s="0" t="n">
        <f aca="false">IFERROR((C4838-D4838)/C4838/'Project Inputs and Calcs'!$E$11,0)</f>
        <v>0.0220788192808918</v>
      </c>
    </row>
    <row r="4839" customFormat="false" ht="15" hidden="false" customHeight="false" outlineLevel="0" collapsed="false">
      <c r="A4839" s="0" t="n">
        <v>30</v>
      </c>
      <c r="B4839" s="0" t="n">
        <v>7100</v>
      </c>
      <c r="C4839" s="0" t="n">
        <v>10.904</v>
      </c>
      <c r="D4839" s="0" t="n">
        <v>3.7188</v>
      </c>
      <c r="E4839" s="0" t="n">
        <f aca="false">IFERROR((C4839-D4839)/C4839/'Project Inputs and Calcs'!$E$11,0)</f>
        <v>0.0219650281242358</v>
      </c>
    </row>
    <row r="4840" customFormat="false" ht="15" hidden="false" customHeight="false" outlineLevel="0" collapsed="false">
      <c r="A4840" s="0" t="n">
        <v>30</v>
      </c>
      <c r="B4840" s="0" t="n">
        <v>7200</v>
      </c>
      <c r="C4840" s="0" t="n">
        <v>11.195</v>
      </c>
      <c r="D4840" s="0" t="n">
        <v>3.8562</v>
      </c>
      <c r="E4840" s="0" t="n">
        <f aca="false">IFERROR((C4840-D4840)/C4840/'Project Inputs and Calcs'!$E$11,0)</f>
        <v>0.0218514217656692</v>
      </c>
    </row>
    <row r="4841" customFormat="false" ht="15" hidden="false" customHeight="false" outlineLevel="0" collapsed="false">
      <c r="A4841" s="0" t="n">
        <v>30</v>
      </c>
      <c r="B4841" s="0" t="n">
        <v>7300</v>
      </c>
      <c r="C4841" s="0" t="n">
        <v>11.487</v>
      </c>
      <c r="D4841" s="0" t="n">
        <v>3.9962</v>
      </c>
      <c r="E4841" s="0" t="n">
        <f aca="false">IFERROR((C4841-D4841)/C4841/'Project Inputs and Calcs'!$E$11,0)</f>
        <v>0.02173703606976</v>
      </c>
    </row>
    <row r="4842" customFormat="false" ht="15" hidden="false" customHeight="false" outlineLevel="0" collapsed="false">
      <c r="A4842" s="0" t="n">
        <v>30</v>
      </c>
      <c r="B4842" s="0" t="n">
        <v>7400</v>
      </c>
      <c r="C4842" s="0" t="n">
        <v>11.781</v>
      </c>
      <c r="D4842" s="0" t="n">
        <v>4.1387</v>
      </c>
      <c r="E4842" s="0" t="n">
        <f aca="false">IFERROR((C4842-D4842)/C4842/'Project Inputs and Calcs'!$E$11,0)</f>
        <v>0.0216232351526469</v>
      </c>
    </row>
    <row r="4843" customFormat="false" ht="15" hidden="false" customHeight="false" outlineLevel="0" collapsed="false">
      <c r="A4843" s="0" t="n">
        <v>30</v>
      </c>
      <c r="B4843" s="0" t="n">
        <v>7500</v>
      </c>
      <c r="C4843" s="0" t="n">
        <v>12.076</v>
      </c>
      <c r="D4843" s="0" t="n">
        <v>4.2838</v>
      </c>
      <c r="E4843" s="0" t="n">
        <f aca="false">IFERROR((C4843-D4843)/C4843/'Project Inputs and Calcs'!$E$11,0)</f>
        <v>0.0215087777409738</v>
      </c>
    </row>
    <row r="4844" customFormat="false" ht="15" hidden="false" customHeight="false" outlineLevel="0" collapsed="false">
      <c r="A4844" s="0" t="n">
        <v>30</v>
      </c>
      <c r="B4844" s="0" t="n">
        <v>7600</v>
      </c>
      <c r="C4844" s="0" t="n">
        <v>12.373</v>
      </c>
      <c r="D4844" s="0" t="n">
        <v>4.4313</v>
      </c>
      <c r="E4844" s="0" t="n">
        <f aca="false">IFERROR((C4844-D4844)/C4844/'Project Inputs and Calcs'!$E$11,0)</f>
        <v>0.0213952423287265</v>
      </c>
    </row>
    <row r="4845" customFormat="false" ht="15" hidden="false" customHeight="false" outlineLevel="0" collapsed="false">
      <c r="A4845" s="0" t="n">
        <v>30</v>
      </c>
      <c r="B4845" s="0" t="n">
        <v>7700</v>
      </c>
      <c r="C4845" s="0" t="n">
        <v>12.671</v>
      </c>
      <c r="D4845" s="0" t="n">
        <v>4.5815</v>
      </c>
      <c r="E4845" s="0" t="n">
        <f aca="false">IFERROR((C4845-D4845)/C4845/'Project Inputs and Calcs'!$E$11,0)</f>
        <v>0.0212808775945071</v>
      </c>
    </row>
    <row r="4846" customFormat="false" ht="15" hidden="false" customHeight="false" outlineLevel="0" collapsed="false">
      <c r="A4846" s="0" t="n">
        <v>30</v>
      </c>
      <c r="B4846" s="0" t="n">
        <v>7800</v>
      </c>
      <c r="C4846" s="0" t="n">
        <v>12.969</v>
      </c>
      <c r="D4846" s="0" t="n">
        <v>4.7341</v>
      </c>
      <c r="E4846" s="0" t="n">
        <f aca="false">IFERROR((C4846-D4846)/C4846/'Project Inputs and Calcs'!$E$11,0)</f>
        <v>0.0211656000205619</v>
      </c>
    </row>
    <row r="4847" customFormat="false" ht="15" hidden="false" customHeight="false" outlineLevel="0" collapsed="false">
      <c r="A4847" s="0" t="n">
        <v>30</v>
      </c>
      <c r="B4847" s="0" t="n">
        <v>7900</v>
      </c>
      <c r="C4847" s="0" t="n">
        <v>13.27</v>
      </c>
      <c r="D4847" s="0" t="n">
        <v>4.8893</v>
      </c>
      <c r="E4847" s="0" t="n">
        <f aca="false">IFERROR((C4847-D4847)/C4847/'Project Inputs and Calcs'!$E$11,0)</f>
        <v>0.0210517457925144</v>
      </c>
    </row>
    <row r="4848" customFormat="false" ht="15" hidden="false" customHeight="false" outlineLevel="0" collapsed="false">
      <c r="A4848" s="0" t="n">
        <v>30</v>
      </c>
      <c r="B4848" s="0" t="n">
        <v>8000</v>
      </c>
      <c r="C4848" s="0" t="n">
        <v>13.571</v>
      </c>
      <c r="D4848" s="0" t="n">
        <v>5.0471</v>
      </c>
      <c r="E4848" s="0" t="n">
        <f aca="false">IFERROR((C4848-D4848)/C4848/'Project Inputs and Calcs'!$E$11,0)</f>
        <v>0.0209365558912387</v>
      </c>
    </row>
    <row r="4849" customFormat="false" ht="15" hidden="false" customHeight="false" outlineLevel="0" collapsed="false">
      <c r="A4849" s="0" t="n">
        <v>30</v>
      </c>
      <c r="B4849" s="0" t="n">
        <v>8100</v>
      </c>
      <c r="C4849" s="0" t="n">
        <v>13.872</v>
      </c>
      <c r="D4849" s="0" t="n">
        <v>5.2073</v>
      </c>
      <c r="E4849" s="0" t="n">
        <f aca="false">IFERROR((C4849-D4849)/C4849/'Project Inputs and Calcs'!$E$11,0)</f>
        <v>0.0208205978469819</v>
      </c>
    </row>
    <row r="4850" customFormat="false" ht="15" hidden="false" customHeight="false" outlineLevel="0" collapsed="false">
      <c r="A4850" s="0" t="n">
        <v>30</v>
      </c>
      <c r="B4850" s="0" t="n">
        <v>8200</v>
      </c>
      <c r="C4850" s="0" t="n">
        <v>14.175</v>
      </c>
      <c r="D4850" s="0" t="n">
        <v>5.3701</v>
      </c>
      <c r="E4850" s="0" t="n">
        <f aca="false">IFERROR((C4850-D4850)/C4850/'Project Inputs and Calcs'!$E$11,0)</f>
        <v>0.0207052322163433</v>
      </c>
    </row>
    <row r="4851" customFormat="false" ht="15" hidden="false" customHeight="false" outlineLevel="0" collapsed="false">
      <c r="A4851" s="0" t="n">
        <v>30</v>
      </c>
      <c r="B4851" s="0" t="n">
        <v>8300</v>
      </c>
      <c r="C4851" s="0" t="n">
        <v>14.478</v>
      </c>
      <c r="D4851" s="0" t="n">
        <v>5.5353</v>
      </c>
      <c r="E4851" s="0" t="n">
        <f aca="false">IFERROR((C4851-D4851)/C4851/'Project Inputs and Calcs'!$E$11,0)</f>
        <v>0.0205891697748308</v>
      </c>
    </row>
    <row r="4852" customFormat="false" ht="15" hidden="false" customHeight="false" outlineLevel="0" collapsed="false">
      <c r="A4852" s="0" t="n">
        <v>30</v>
      </c>
      <c r="B4852" s="0" t="n">
        <v>8400</v>
      </c>
      <c r="C4852" s="0" t="n">
        <v>14.782</v>
      </c>
      <c r="D4852" s="0" t="n">
        <v>5.7032</v>
      </c>
      <c r="E4852" s="0" t="n">
        <f aca="false">IFERROR((C4852-D4852)/C4852/'Project Inputs and Calcs'!$E$11,0)</f>
        <v>0.0204726469129121</v>
      </c>
    </row>
    <row r="4853" customFormat="false" ht="15" hidden="false" customHeight="false" outlineLevel="0" collapsed="false">
      <c r="A4853" s="0" t="n">
        <v>30</v>
      </c>
      <c r="B4853" s="0" t="n">
        <v>8500</v>
      </c>
      <c r="C4853" s="0" t="n">
        <v>15.086</v>
      </c>
      <c r="D4853" s="0" t="n">
        <v>5.8735</v>
      </c>
      <c r="E4853" s="0" t="n">
        <f aca="false">IFERROR((C4853-D4853)/C4853/'Project Inputs and Calcs'!$E$11,0)</f>
        <v>0.0203555172566176</v>
      </c>
    </row>
    <row r="4854" customFormat="false" ht="15" hidden="false" customHeight="false" outlineLevel="0" collapsed="false">
      <c r="A4854" s="0" t="n">
        <v>30</v>
      </c>
      <c r="B4854" s="0" t="n">
        <v>8600</v>
      </c>
      <c r="C4854" s="0" t="n">
        <v>15.391</v>
      </c>
      <c r="D4854" s="0" t="n">
        <v>6.0464</v>
      </c>
      <c r="E4854" s="0" t="n">
        <f aca="false">IFERROR((C4854-D4854)/C4854/'Project Inputs and Calcs'!$E$11,0)</f>
        <v>0.0202382344660299</v>
      </c>
    </row>
    <row r="4855" customFormat="false" ht="15" hidden="false" customHeight="false" outlineLevel="0" collapsed="false">
      <c r="A4855" s="0" t="n">
        <v>30</v>
      </c>
      <c r="B4855" s="0" t="n">
        <v>8700</v>
      </c>
      <c r="C4855" s="0" t="n">
        <v>15.696</v>
      </c>
      <c r="D4855" s="0" t="n">
        <v>6.2218</v>
      </c>
      <c r="E4855" s="0" t="n">
        <f aca="false">IFERROR((C4855-D4855)/C4855/'Project Inputs and Calcs'!$E$11,0)</f>
        <v>0.0201202004757051</v>
      </c>
    </row>
    <row r="4856" customFormat="false" ht="15" hidden="false" customHeight="false" outlineLevel="0" collapsed="false">
      <c r="A4856" s="0" t="n">
        <v>30</v>
      </c>
      <c r="B4856" s="0" t="n">
        <v>8800</v>
      </c>
      <c r="C4856" s="0" t="n">
        <v>16.001</v>
      </c>
      <c r="D4856" s="0" t="n">
        <v>6.3997</v>
      </c>
      <c r="E4856" s="0" t="n">
        <f aca="false">IFERROR((C4856-D4856)/C4856/'Project Inputs and Calcs'!$E$11,0)</f>
        <v>0.0200014582421932</v>
      </c>
    </row>
    <row r="4857" customFormat="false" ht="15" hidden="false" customHeight="false" outlineLevel="0" collapsed="false">
      <c r="A4857" s="0" t="n">
        <v>30</v>
      </c>
      <c r="B4857" s="0" t="n">
        <v>8900</v>
      </c>
      <c r="C4857" s="0" t="n">
        <v>16.306</v>
      </c>
      <c r="D4857" s="0" t="n">
        <v>6.58</v>
      </c>
      <c r="E4857" s="0" t="n">
        <f aca="false">IFERROR((C4857-D4857)/C4857/'Project Inputs and Calcs'!$E$11,0)</f>
        <v>0.0198822519318042</v>
      </c>
    </row>
    <row r="4858" customFormat="false" ht="15" hidden="false" customHeight="false" outlineLevel="0" collapsed="false">
      <c r="A4858" s="0" t="n">
        <v>30</v>
      </c>
      <c r="B4858" s="0" t="n">
        <v>9000</v>
      </c>
      <c r="C4858" s="0" t="n">
        <v>16.611</v>
      </c>
      <c r="D4858" s="0" t="n">
        <v>6.763</v>
      </c>
      <c r="E4858" s="0" t="n">
        <f aca="false">IFERROR((C4858-D4858)/C4858/'Project Inputs and Calcs'!$E$11,0)</f>
        <v>0.0197620050970241</v>
      </c>
    </row>
    <row r="4859" customFormat="false" ht="15" hidden="false" customHeight="false" outlineLevel="0" collapsed="false">
      <c r="A4859" s="0" t="n">
        <v>30</v>
      </c>
      <c r="B4859" s="0" t="n">
        <v>9100</v>
      </c>
      <c r="C4859" s="0" t="n">
        <v>16.915</v>
      </c>
      <c r="D4859" s="0" t="n">
        <v>6.9484</v>
      </c>
      <c r="E4859" s="0" t="n">
        <f aca="false">IFERROR((C4859-D4859)/C4859/'Project Inputs and Calcs'!$E$11,0)</f>
        <v>0.0196405557197753</v>
      </c>
    </row>
    <row r="4860" customFormat="false" ht="15" hidden="false" customHeight="false" outlineLevel="0" collapsed="false">
      <c r="A4860" s="0" t="n">
        <v>30</v>
      </c>
      <c r="B4860" s="0" t="n">
        <v>9200</v>
      </c>
      <c r="C4860" s="0" t="n">
        <v>17.22</v>
      </c>
      <c r="D4860" s="0" t="n">
        <v>7.1364</v>
      </c>
      <c r="E4860" s="0" t="n">
        <f aca="false">IFERROR((C4860-D4860)/C4860/'Project Inputs and Calcs'!$E$11,0)</f>
        <v>0.0195191637630662</v>
      </c>
    </row>
    <row r="4861" customFormat="false" ht="15" hidden="false" customHeight="false" outlineLevel="0" collapsed="false">
      <c r="A4861" s="0" t="n">
        <v>30</v>
      </c>
      <c r="B4861" s="0" t="n">
        <v>9300</v>
      </c>
      <c r="C4861" s="0" t="n">
        <v>17.524</v>
      </c>
      <c r="D4861" s="0" t="n">
        <v>7.3269</v>
      </c>
      <c r="E4861" s="0" t="n">
        <f aca="false">IFERROR((C4861-D4861)/C4861/'Project Inputs and Calcs'!$E$11,0)</f>
        <v>0.0193964467777524</v>
      </c>
    </row>
    <row r="4862" customFormat="false" ht="15" hidden="false" customHeight="false" outlineLevel="0" collapsed="false">
      <c r="A4862" s="0" t="n">
        <v>30</v>
      </c>
      <c r="B4862" s="0" t="n">
        <v>9400</v>
      </c>
      <c r="C4862" s="0" t="n">
        <v>17.827</v>
      </c>
      <c r="D4862" s="0" t="n">
        <v>7.5199</v>
      </c>
      <c r="E4862" s="0" t="n">
        <f aca="false">IFERROR((C4862-D4862)/C4862/'Project Inputs and Calcs'!$E$11,0)</f>
        <v>0.0192724518988052</v>
      </c>
    </row>
    <row r="4863" customFormat="false" ht="15" hidden="false" customHeight="false" outlineLevel="0" collapsed="false">
      <c r="A4863" s="0" t="n">
        <v>30</v>
      </c>
      <c r="B4863" s="0" t="n">
        <v>9500</v>
      </c>
      <c r="C4863" s="0" t="n">
        <v>18.13</v>
      </c>
      <c r="D4863" s="0" t="n">
        <v>7.7155</v>
      </c>
      <c r="E4863" s="0" t="n">
        <f aca="false">IFERROR((C4863-D4863)/C4863/'Project Inputs and Calcs'!$E$11,0)</f>
        <v>0.0191478212906784</v>
      </c>
    </row>
    <row r="4864" customFormat="false" ht="15" hidden="false" customHeight="false" outlineLevel="0" collapsed="false">
      <c r="A4864" s="0" t="n">
        <v>30</v>
      </c>
      <c r="B4864" s="0" t="n">
        <v>9600</v>
      </c>
      <c r="C4864" s="0" t="n">
        <v>18.432</v>
      </c>
      <c r="D4864" s="0" t="n">
        <v>7.9135</v>
      </c>
      <c r="E4864" s="0" t="n">
        <f aca="false">IFERROR((C4864-D4864)/C4864/'Project Inputs and Calcs'!$E$11,0)</f>
        <v>0.0190221715856482</v>
      </c>
    </row>
    <row r="4865" customFormat="false" ht="15" hidden="false" customHeight="false" outlineLevel="0" collapsed="false">
      <c r="A4865" s="0" t="n">
        <v>30</v>
      </c>
      <c r="B4865" s="0" t="n">
        <v>9700</v>
      </c>
      <c r="C4865" s="0" t="n">
        <v>18.733</v>
      </c>
      <c r="D4865" s="0" t="n">
        <v>8.1143</v>
      </c>
      <c r="E4865" s="0" t="n">
        <f aca="false">IFERROR((C4865-D4865)/C4865/'Project Inputs and Calcs'!$E$11,0)</f>
        <v>0.0188948201925301</v>
      </c>
    </row>
    <row r="4866" customFormat="false" ht="15" hidden="false" customHeight="false" outlineLevel="0" collapsed="false">
      <c r="A4866" s="0" t="n">
        <v>30</v>
      </c>
      <c r="B4866" s="0" t="n">
        <v>9800</v>
      </c>
      <c r="C4866" s="0" t="n">
        <v>19.033</v>
      </c>
      <c r="D4866" s="0" t="n">
        <v>8.3174</v>
      </c>
      <c r="E4866" s="0" t="n">
        <f aca="false">IFERROR((C4866-D4866)/C4866/'Project Inputs and Calcs'!$E$11,0)</f>
        <v>0.018766703444894</v>
      </c>
    </row>
    <row r="4867" customFormat="false" ht="15" hidden="false" customHeight="false" outlineLevel="0" collapsed="false">
      <c r="A4867" s="0" t="n">
        <v>30</v>
      </c>
      <c r="B4867" s="0" t="n">
        <v>9900</v>
      </c>
      <c r="C4867" s="0" t="n">
        <v>19.331</v>
      </c>
      <c r="D4867" s="0" t="n">
        <v>8.5232</v>
      </c>
      <c r="E4867" s="0" t="n">
        <f aca="false">IFERROR((C4867-D4867)/C4867/'Project Inputs and Calcs'!$E$11,0)</f>
        <v>0.0186363871501733</v>
      </c>
    </row>
    <row r="4868" customFormat="false" ht="15" hidden="false" customHeight="false" outlineLevel="0" collapsed="false">
      <c r="A4868" s="0" t="n">
        <v>30</v>
      </c>
      <c r="B4868" s="0" t="n">
        <v>10000</v>
      </c>
      <c r="C4868" s="0" t="n">
        <v>19.629</v>
      </c>
      <c r="D4868" s="0" t="n">
        <v>8.7315</v>
      </c>
      <c r="E4868" s="0" t="n">
        <f aca="false">IFERROR((C4868-D4868)/C4868/'Project Inputs and Calcs'!$E$11,0)</f>
        <v>0.0185057822609404</v>
      </c>
    </row>
    <row r="4869" customFormat="false" ht="15" hidden="false" customHeight="false" outlineLevel="0" collapsed="false">
      <c r="A4869" s="0" t="n">
        <v>30</v>
      </c>
      <c r="B4869" s="0" t="n">
        <v>10100</v>
      </c>
      <c r="C4869" s="0" t="n">
        <v>19.925</v>
      </c>
      <c r="D4869" s="0" t="n">
        <v>8.9425</v>
      </c>
      <c r="E4869" s="0" t="n">
        <f aca="false">IFERROR((C4869-D4869)/C4869/'Project Inputs and Calcs'!$E$11,0)</f>
        <v>0.0183730656629026</v>
      </c>
    </row>
    <row r="4870" customFormat="false" ht="15" hidden="false" customHeight="false" outlineLevel="0" collapsed="false">
      <c r="A4870" s="0" t="n">
        <v>30</v>
      </c>
      <c r="B4870" s="0" t="n">
        <v>10200</v>
      </c>
      <c r="C4870" s="0" t="n">
        <v>20.219</v>
      </c>
      <c r="D4870" s="0" t="n">
        <v>9.1559</v>
      </c>
      <c r="E4870" s="0" t="n">
        <f aca="false">IFERROR((C4870-D4870)/C4870/'Project Inputs and Calcs'!$E$11,0)</f>
        <v>0.0182387853009546</v>
      </c>
    </row>
    <row r="4871" customFormat="false" ht="15" hidden="false" customHeight="false" outlineLevel="0" collapsed="false">
      <c r="A4871" s="0" t="n">
        <v>30</v>
      </c>
      <c r="B4871" s="0" t="n">
        <v>10300</v>
      </c>
      <c r="C4871" s="0" t="n">
        <v>20.511</v>
      </c>
      <c r="D4871" s="0" t="n">
        <v>9.3721</v>
      </c>
      <c r="E4871" s="0" t="n">
        <f aca="false">IFERROR((C4871-D4871)/C4871/'Project Inputs and Calcs'!$E$11,0)</f>
        <v>0.0181023190808184</v>
      </c>
    </row>
    <row r="4872" customFormat="false" ht="15" hidden="false" customHeight="false" outlineLevel="0" collapsed="false">
      <c r="A4872" s="0" t="n">
        <v>30</v>
      </c>
      <c r="B4872" s="0" t="n">
        <v>10400</v>
      </c>
      <c r="C4872" s="0" t="n">
        <v>20.802</v>
      </c>
      <c r="D4872" s="0" t="n">
        <v>9.5908</v>
      </c>
      <c r="E4872" s="0" t="n">
        <f aca="false">IFERROR((C4872-D4872)/C4872/'Project Inputs and Calcs'!$E$11,0)</f>
        <v>0.0179649392686601</v>
      </c>
    </row>
    <row r="4873" customFormat="false" ht="15" hidden="false" customHeight="false" outlineLevel="0" collapsed="false">
      <c r="A4873" s="0" t="n">
        <v>30</v>
      </c>
      <c r="B4873" s="0" t="n">
        <v>10500</v>
      </c>
      <c r="C4873" s="0" t="n">
        <v>21.09</v>
      </c>
      <c r="D4873" s="0" t="n">
        <v>9.8121</v>
      </c>
      <c r="E4873" s="0" t="n">
        <f aca="false">IFERROR((C4873-D4873)/C4873/'Project Inputs and Calcs'!$E$11,0)</f>
        <v>0.0178250355618777</v>
      </c>
    </row>
    <row r="4874" customFormat="false" ht="15" hidden="false" customHeight="false" outlineLevel="0" collapsed="false">
      <c r="A4874" s="0" t="n">
        <v>30</v>
      </c>
      <c r="B4874" s="0" t="n">
        <v>10600</v>
      </c>
      <c r="C4874" s="0" t="n">
        <v>21.376</v>
      </c>
      <c r="D4874" s="0" t="n">
        <v>10.036</v>
      </c>
      <c r="E4874" s="0" t="n">
        <f aca="false">IFERROR((C4874-D4874)/C4874/'Project Inputs and Calcs'!$E$11,0)</f>
        <v>0.0176833832335329</v>
      </c>
    </row>
    <row r="4875" customFormat="false" ht="15" hidden="false" customHeight="false" outlineLevel="0" collapsed="false">
      <c r="A4875" s="0" t="n">
        <v>30</v>
      </c>
      <c r="B4875" s="0" t="n">
        <v>10700</v>
      </c>
      <c r="C4875" s="0" t="n">
        <v>21.66</v>
      </c>
      <c r="D4875" s="0" t="n">
        <v>10.263</v>
      </c>
      <c r="E4875" s="0" t="n">
        <f aca="false">IFERROR((C4875-D4875)/C4875/'Project Inputs and Calcs'!$E$11,0)</f>
        <v>0.017539242843952</v>
      </c>
    </row>
    <row r="4876" customFormat="false" ht="15" hidden="false" customHeight="false" outlineLevel="0" collapsed="false">
      <c r="A4876" s="0" t="n">
        <v>30</v>
      </c>
      <c r="B4876" s="0" t="n">
        <v>10800</v>
      </c>
      <c r="C4876" s="0" t="n">
        <v>21.94</v>
      </c>
      <c r="D4876" s="0" t="n">
        <v>10.492</v>
      </c>
      <c r="E4876" s="0" t="n">
        <f aca="false">IFERROR((C4876-D4876)/C4876/'Project Inputs and Calcs'!$E$11,0)</f>
        <v>0.0173928896991796</v>
      </c>
    </row>
    <row r="4877" customFormat="false" ht="15" hidden="false" customHeight="false" outlineLevel="0" collapsed="false">
      <c r="A4877" s="0" t="n">
        <v>30</v>
      </c>
      <c r="B4877" s="0" t="n">
        <v>10900</v>
      </c>
      <c r="C4877" s="0" t="n">
        <v>22.219</v>
      </c>
      <c r="D4877" s="0" t="n">
        <v>10.724</v>
      </c>
      <c r="E4877" s="0" t="n">
        <f aca="false">IFERROR((C4877-D4877)/C4877/'Project Inputs and Calcs'!$E$11,0)</f>
        <v>0.0172450005250761</v>
      </c>
    </row>
    <row r="4878" customFormat="false" ht="15" hidden="false" customHeight="false" outlineLevel="0" collapsed="false">
      <c r="A4878" s="0" t="n">
        <v>30</v>
      </c>
      <c r="B4878" s="0" t="n">
        <v>11000</v>
      </c>
      <c r="C4878" s="0" t="n">
        <v>22.494</v>
      </c>
      <c r="D4878" s="0" t="n">
        <v>10.959</v>
      </c>
      <c r="E4878" s="0" t="n">
        <f aca="false">IFERROR((C4878-D4878)/C4878/'Project Inputs and Calcs'!$E$11,0)</f>
        <v>0.0170934471414599</v>
      </c>
    </row>
    <row r="4879" customFormat="false" ht="15" hidden="false" customHeight="false" outlineLevel="0" collapsed="false">
      <c r="A4879" s="0" t="n">
        <v>30</v>
      </c>
      <c r="B4879" s="0" t="n">
        <v>11100</v>
      </c>
      <c r="C4879" s="0" t="n">
        <v>22.765</v>
      </c>
      <c r="D4879" s="0" t="n">
        <v>11.196</v>
      </c>
      <c r="E4879" s="0" t="n">
        <f aca="false">IFERROR((C4879-D4879)/C4879/'Project Inputs and Calcs'!$E$11,0)</f>
        <v>0.016939746687166</v>
      </c>
    </row>
    <row r="4880" customFormat="false" ht="15" hidden="false" customHeight="false" outlineLevel="0" collapsed="false">
      <c r="A4880" s="0" t="n">
        <v>30</v>
      </c>
      <c r="B4880" s="0" t="n">
        <v>11200</v>
      </c>
      <c r="C4880" s="0" t="n">
        <v>23.034</v>
      </c>
      <c r="D4880" s="0" t="n">
        <v>11.436</v>
      </c>
      <c r="E4880" s="0" t="n">
        <f aca="false">IFERROR((C4880-D4880)/C4880/'Project Inputs and Calcs'!$E$11,0)</f>
        <v>0.0167838846921941</v>
      </c>
    </row>
    <row r="4881" customFormat="false" ht="15" hidden="false" customHeight="false" outlineLevel="0" collapsed="false">
      <c r="A4881" s="0" t="n">
        <v>30</v>
      </c>
      <c r="B4881" s="0" t="n">
        <v>11300</v>
      </c>
      <c r="C4881" s="0" t="n">
        <v>23.298</v>
      </c>
      <c r="D4881" s="0" t="n">
        <v>11.679</v>
      </c>
      <c r="E4881" s="0" t="n">
        <f aca="false">IFERROR((C4881-D4881)/C4881/'Project Inputs and Calcs'!$E$11,0)</f>
        <v>0.0166237445274272</v>
      </c>
    </row>
    <row r="4882" customFormat="false" ht="15" hidden="false" customHeight="false" outlineLevel="0" collapsed="false">
      <c r="A4882" s="0" t="n">
        <v>30</v>
      </c>
      <c r="B4882" s="0" t="n">
        <v>11400</v>
      </c>
      <c r="C4882" s="0" t="n">
        <v>23.559</v>
      </c>
      <c r="D4882" s="0" t="n">
        <v>11.925</v>
      </c>
      <c r="E4882" s="0" t="n">
        <f aca="false">IFERROR((C4882-D4882)/C4882/'Project Inputs and Calcs'!$E$11,0)</f>
        <v>0.0164608005433168</v>
      </c>
    </row>
    <row r="4883" customFormat="false" ht="15" hidden="false" customHeight="false" outlineLevel="0" collapsed="false">
      <c r="A4883" s="0" t="n">
        <v>30</v>
      </c>
      <c r="B4883" s="0" t="n">
        <v>11500</v>
      </c>
      <c r="C4883" s="0" t="n">
        <v>23.815</v>
      </c>
      <c r="D4883" s="0" t="n">
        <v>12.174</v>
      </c>
      <c r="E4883" s="0" t="n">
        <f aca="false">IFERROR((C4883-D4883)/C4883/'Project Inputs and Calcs'!$E$11,0)</f>
        <v>0.0162936524599342</v>
      </c>
    </row>
    <row r="4884" customFormat="false" ht="15" hidden="false" customHeight="false" outlineLevel="0" collapsed="false">
      <c r="A4884" s="0" t="n">
        <v>30</v>
      </c>
      <c r="B4884" s="0" t="n">
        <v>11600</v>
      </c>
      <c r="C4884" s="0" t="n">
        <v>24.067</v>
      </c>
      <c r="D4884" s="0" t="n">
        <v>12.425</v>
      </c>
      <c r="E4884" s="0" t="n">
        <f aca="false">IFERROR((C4884-D4884)/C4884/'Project Inputs and Calcs'!$E$11,0)</f>
        <v>0.0161244304095511</v>
      </c>
    </row>
    <row r="4885" customFormat="false" ht="15" hidden="false" customHeight="false" outlineLevel="0" collapsed="false">
      <c r="A4885" s="0" t="n">
        <v>30</v>
      </c>
      <c r="B4885" s="0" t="n">
        <v>11700</v>
      </c>
      <c r="C4885" s="0" t="n">
        <v>24.314</v>
      </c>
      <c r="D4885" s="0" t="n">
        <v>12.68</v>
      </c>
      <c r="E4885" s="0" t="n">
        <f aca="false">IFERROR((C4885-D4885)/C4885/'Project Inputs and Calcs'!$E$11,0)</f>
        <v>0.0159496586328864</v>
      </c>
    </row>
    <row r="4886" customFormat="false" ht="15" hidden="false" customHeight="false" outlineLevel="0" collapsed="false">
      <c r="A4886" s="0" t="n">
        <v>30</v>
      </c>
      <c r="B4886" s="0" t="n">
        <v>11800</v>
      </c>
      <c r="C4886" s="0" t="n">
        <v>24.557</v>
      </c>
      <c r="D4886" s="0" t="n">
        <v>12.937</v>
      </c>
      <c r="E4886" s="0" t="n">
        <f aca="false">IFERROR((C4886-D4886)/C4886/'Project Inputs and Calcs'!$E$11,0)</f>
        <v>0.0157728278427061</v>
      </c>
    </row>
    <row r="4887" customFormat="false" ht="15" hidden="false" customHeight="false" outlineLevel="0" collapsed="false">
      <c r="A4887" s="0" t="n">
        <v>30</v>
      </c>
      <c r="B4887" s="0" t="n">
        <v>11900</v>
      </c>
      <c r="C4887" s="0" t="n">
        <v>24.792</v>
      </c>
      <c r="D4887" s="0" t="n">
        <v>13.199</v>
      </c>
      <c r="E4887" s="0" t="n">
        <f aca="false">IFERROR((C4887-D4887)/C4887/'Project Inputs and Calcs'!$E$11,0)</f>
        <v>0.0155870173174142</v>
      </c>
    </row>
    <row r="4888" customFormat="false" ht="15" hidden="false" customHeight="false" outlineLevel="0" collapsed="false">
      <c r="A4888" s="0" t="n">
        <v>30</v>
      </c>
      <c r="B4888" s="0" t="n">
        <v>12000</v>
      </c>
      <c r="C4888" s="0" t="n">
        <v>25.023</v>
      </c>
      <c r="D4888" s="0" t="n">
        <v>13.463</v>
      </c>
      <c r="E4888" s="0" t="n">
        <f aca="false">IFERROR((C4888-D4888)/C4888/'Project Inputs and Calcs'!$E$11,0)</f>
        <v>0.0153991661005209</v>
      </c>
    </row>
    <row r="4889" customFormat="false" ht="15" hidden="false" customHeight="false" outlineLevel="0" collapsed="false">
      <c r="A4889" s="0" t="n">
        <v>30</v>
      </c>
      <c r="B4889" s="0" t="n">
        <v>12100</v>
      </c>
      <c r="C4889" s="0" t="n">
        <v>25.249</v>
      </c>
      <c r="D4889" s="0" t="n">
        <v>13.729</v>
      </c>
      <c r="E4889" s="0" t="n">
        <f aca="false">IFERROR((C4889-D4889)/C4889/'Project Inputs and Calcs'!$E$11,0)</f>
        <v>0.0152085231098261</v>
      </c>
    </row>
    <row r="4890" customFormat="false" ht="15" hidden="false" customHeight="false" outlineLevel="0" collapsed="false">
      <c r="A4890" s="0" t="n">
        <v>30</v>
      </c>
      <c r="B4890" s="0" t="n">
        <v>12200</v>
      </c>
      <c r="C4890" s="0" t="n">
        <v>25.465</v>
      </c>
      <c r="D4890" s="0" t="n">
        <v>14</v>
      </c>
      <c r="E4890" s="0" t="n">
        <f aca="false">IFERROR((C4890-D4890)/C4890/'Project Inputs and Calcs'!$E$11,0)</f>
        <v>0.0150075266705936</v>
      </c>
    </row>
    <row r="4891" customFormat="false" ht="15" hidden="false" customHeight="false" outlineLevel="0" collapsed="false">
      <c r="A4891" s="0" t="n">
        <v>30</v>
      </c>
      <c r="B4891" s="0" t="n">
        <v>12300</v>
      </c>
      <c r="C4891" s="0" t="n">
        <v>25.676</v>
      </c>
      <c r="D4891" s="0" t="n">
        <v>14.274</v>
      </c>
      <c r="E4891" s="0" t="n">
        <f aca="false">IFERROR((C4891-D4891)/C4891/'Project Inputs and Calcs'!$E$11,0)</f>
        <v>0.0148024095134237</v>
      </c>
    </row>
    <row r="4892" customFormat="false" ht="15" hidden="false" customHeight="false" outlineLevel="0" collapsed="false">
      <c r="A4892" s="0" t="n">
        <v>30</v>
      </c>
      <c r="B4892" s="0" t="n">
        <v>12400</v>
      </c>
      <c r="C4892" s="0" t="n">
        <v>25.881</v>
      </c>
      <c r="D4892" s="0" t="n">
        <v>14.55</v>
      </c>
      <c r="E4892" s="0" t="n">
        <f aca="false">IFERROR((C4892-D4892)/C4892/'Project Inputs and Calcs'!$E$11,0)</f>
        <v>0.014593717398864</v>
      </c>
    </row>
    <row r="4893" customFormat="false" ht="15" hidden="false" customHeight="false" outlineLevel="0" collapsed="false">
      <c r="A4893" s="0" t="n">
        <v>30</v>
      </c>
      <c r="B4893" s="0" t="n">
        <v>12500</v>
      </c>
      <c r="C4893" s="0" t="n">
        <v>26.074</v>
      </c>
      <c r="D4893" s="0" t="n">
        <v>14.832</v>
      </c>
      <c r="E4893" s="0" t="n">
        <f aca="false">IFERROR((C4893-D4893)/C4893/'Project Inputs and Calcs'!$E$11,0)</f>
        <v>0.0143719158293063</v>
      </c>
    </row>
    <row r="4894" customFormat="false" ht="15" hidden="false" customHeight="false" outlineLevel="0" collapsed="false">
      <c r="A4894" s="0" t="n">
        <v>30</v>
      </c>
      <c r="B4894" s="0" t="n">
        <v>12600</v>
      </c>
      <c r="C4894" s="0" t="n">
        <v>26.26</v>
      </c>
      <c r="D4894" s="0" t="n">
        <v>15.117</v>
      </c>
      <c r="E4894" s="0" t="n">
        <f aca="false">IFERROR((C4894-D4894)/C4894/'Project Inputs and Calcs'!$E$11,0)</f>
        <v>0.0141444529068291</v>
      </c>
    </row>
    <row r="4895" customFormat="false" ht="15" hidden="false" customHeight="false" outlineLevel="0" collapsed="false">
      <c r="A4895" s="0" t="n">
        <v>30</v>
      </c>
      <c r="B4895" s="0" t="n">
        <v>12700</v>
      </c>
      <c r="C4895" s="0" t="n">
        <v>26.441</v>
      </c>
      <c r="D4895" s="0" t="n">
        <v>15.404</v>
      </c>
      <c r="E4895" s="0" t="n">
        <f aca="false">IFERROR((C4895-D4895)/C4895/'Project Inputs and Calcs'!$E$11,0)</f>
        <v>0.0139139972013161</v>
      </c>
    </row>
    <row r="4896" customFormat="false" ht="15" hidden="false" customHeight="false" outlineLevel="0" collapsed="false">
      <c r="A4896" s="0" t="n">
        <v>30</v>
      </c>
      <c r="B4896" s="0" t="n">
        <v>12800</v>
      </c>
      <c r="C4896" s="0" t="n">
        <v>26.606</v>
      </c>
      <c r="D4896" s="0" t="n">
        <v>15.697</v>
      </c>
      <c r="E4896" s="0" t="n">
        <f aca="false">IFERROR((C4896-D4896)/C4896/'Project Inputs and Calcs'!$E$11,0)</f>
        <v>0.0136673432057932</v>
      </c>
    </row>
    <row r="4897" customFormat="false" ht="15" hidden="false" customHeight="false" outlineLevel="0" collapsed="false">
      <c r="A4897" s="0" t="n">
        <v>30</v>
      </c>
      <c r="B4897" s="0" t="n">
        <v>12900</v>
      </c>
      <c r="C4897" s="0" t="n">
        <v>26.764</v>
      </c>
      <c r="D4897" s="0" t="n">
        <v>15.993</v>
      </c>
      <c r="E4897" s="0" t="n">
        <f aca="false">IFERROR((C4897-D4897)/C4897/'Project Inputs and Calcs'!$E$11,0)</f>
        <v>0.0134147860309869</v>
      </c>
    </row>
    <row r="4898" customFormat="false" ht="15" hidden="false" customHeight="false" outlineLevel="0" collapsed="false">
      <c r="A4898" s="0" t="n">
        <v>30</v>
      </c>
      <c r="B4898" s="0" t="n">
        <v>13000</v>
      </c>
      <c r="C4898" s="0" t="n">
        <v>26.916</v>
      </c>
      <c r="D4898" s="0" t="n">
        <v>16.292</v>
      </c>
      <c r="E4898" s="0" t="n">
        <f aca="false">IFERROR((C4898-D4898)/C4898/'Project Inputs and Calcs'!$E$11,0)</f>
        <v>0.0131569822162778</v>
      </c>
    </row>
    <row r="4899" customFormat="false" ht="15" hidden="false" customHeight="false" outlineLevel="0" collapsed="false">
      <c r="A4899" s="0" t="n">
        <v>30</v>
      </c>
      <c r="B4899" s="0" t="n">
        <v>13100</v>
      </c>
      <c r="C4899" s="0" t="n">
        <v>27.051</v>
      </c>
      <c r="D4899" s="0" t="n">
        <v>16.596</v>
      </c>
      <c r="E4899" s="0" t="n">
        <f aca="false">IFERROR((C4899-D4899)/C4899/'Project Inputs and Calcs'!$E$11,0)</f>
        <v>0.0128830727145022</v>
      </c>
    </row>
    <row r="4900" customFormat="false" ht="15" hidden="false" customHeight="false" outlineLevel="0" collapsed="false">
      <c r="A4900" s="0" t="n">
        <v>30</v>
      </c>
      <c r="B4900" s="0" t="n">
        <v>13200</v>
      </c>
      <c r="C4900" s="0" t="n">
        <v>27.177</v>
      </c>
      <c r="D4900" s="0" t="n">
        <v>16.904</v>
      </c>
      <c r="E4900" s="0" t="n">
        <f aca="false">IFERROR((C4900-D4900)/C4900/'Project Inputs and Calcs'!$E$11,0)</f>
        <v>0.0126001152935693</v>
      </c>
    </row>
    <row r="4901" customFormat="false" ht="15" hidden="false" customHeight="false" outlineLevel="0" collapsed="false">
      <c r="A4901" s="0" t="n">
        <v>30</v>
      </c>
      <c r="B4901" s="0" t="n">
        <v>13300</v>
      </c>
      <c r="C4901" s="0" t="n">
        <v>27.295</v>
      </c>
      <c r="D4901" s="0" t="n">
        <v>17.214</v>
      </c>
      <c r="E4901" s="0" t="n">
        <f aca="false">IFERROR((C4901-D4901)/C4901/'Project Inputs and Calcs'!$E$11,0)</f>
        <v>0.0123111681016059</v>
      </c>
    </row>
    <row r="4902" customFormat="false" ht="15" hidden="false" customHeight="false" outlineLevel="0" collapsed="false">
      <c r="A4902" s="0" t="n">
        <v>30</v>
      </c>
      <c r="B4902" s="0" t="n">
        <v>13400</v>
      </c>
      <c r="C4902" s="0" t="n">
        <v>27.397</v>
      </c>
      <c r="D4902" s="0" t="n">
        <v>17.53</v>
      </c>
      <c r="E4902" s="0" t="n">
        <f aca="false">IFERROR((C4902-D4902)/C4902/'Project Inputs and Calcs'!$E$11,0)</f>
        <v>0.0120049640471584</v>
      </c>
    </row>
    <row r="4903" customFormat="false" ht="15" hidden="false" customHeight="false" outlineLevel="0" collapsed="false">
      <c r="A4903" s="0" t="n">
        <v>30</v>
      </c>
      <c r="B4903" s="0" t="n">
        <v>13500</v>
      </c>
      <c r="C4903" s="0" t="n">
        <v>27.482</v>
      </c>
      <c r="D4903" s="0" t="n">
        <v>17.851</v>
      </c>
      <c r="E4903" s="0" t="n">
        <f aca="false">IFERROR((C4903-D4903)/C4903/'Project Inputs and Calcs'!$E$11,0)</f>
        <v>0.0116815855226451</v>
      </c>
    </row>
    <row r="4904" customFormat="false" ht="15" hidden="false" customHeight="false" outlineLevel="0" collapsed="false">
      <c r="A4904" s="0" t="n">
        <v>30</v>
      </c>
      <c r="B4904" s="0" t="n">
        <v>13600</v>
      </c>
      <c r="C4904" s="0" t="n">
        <v>27.556</v>
      </c>
      <c r="D4904" s="0" t="n">
        <v>18.175</v>
      </c>
      <c r="E4904" s="0" t="n">
        <f aca="false">IFERROR((C4904-D4904)/C4904/'Project Inputs and Calcs'!$E$11,0)</f>
        <v>0.0113478008419219</v>
      </c>
    </row>
    <row r="4905" customFormat="false" ht="15" hidden="false" customHeight="false" outlineLevel="0" collapsed="false">
      <c r="A4905" s="0" t="n">
        <v>30</v>
      </c>
      <c r="B4905" s="0" t="n">
        <v>13700</v>
      </c>
      <c r="C4905" s="0" t="n">
        <v>27.616</v>
      </c>
      <c r="D4905" s="0" t="n">
        <v>18.503</v>
      </c>
      <c r="E4905" s="0" t="n">
        <f aca="false">IFERROR((C4905-D4905)/C4905/'Project Inputs and Calcs'!$E$11,0)</f>
        <v>0.0109996620316725</v>
      </c>
    </row>
    <row r="4906" customFormat="false" ht="15" hidden="false" customHeight="false" outlineLevel="0" collapsed="false">
      <c r="A4906" s="0" t="n">
        <v>30</v>
      </c>
      <c r="B4906" s="0" t="n">
        <v>13800</v>
      </c>
      <c r="C4906" s="0" t="n">
        <v>27.647</v>
      </c>
      <c r="D4906" s="0" t="n">
        <v>18.841</v>
      </c>
      <c r="E4906" s="0" t="n">
        <f aca="false">IFERROR((C4906-D4906)/C4906/'Project Inputs and Calcs'!$E$11,0)</f>
        <v>0.0106171857103242</v>
      </c>
    </row>
    <row r="4907" customFormat="false" ht="15" hidden="false" customHeight="false" outlineLevel="0" collapsed="false">
      <c r="A4907" s="0" t="n">
        <v>30</v>
      </c>
      <c r="B4907" s="0" t="n">
        <v>13900</v>
      </c>
      <c r="C4907" s="0" t="n">
        <v>27.664</v>
      </c>
      <c r="D4907" s="0" t="n">
        <v>19.182</v>
      </c>
      <c r="E4907" s="0" t="n">
        <f aca="false">IFERROR((C4907-D4907)/C4907/'Project Inputs and Calcs'!$E$11,0)</f>
        <v>0.0102202621939464</v>
      </c>
    </row>
    <row r="4908" customFormat="false" ht="15" hidden="false" customHeight="false" outlineLevel="0" collapsed="false">
      <c r="A4908" s="0" t="n">
        <v>30</v>
      </c>
      <c r="B4908" s="0" t="n">
        <v>14000</v>
      </c>
      <c r="C4908" s="0" t="n">
        <v>27.665</v>
      </c>
      <c r="D4908" s="0" t="n">
        <v>19.526</v>
      </c>
      <c r="E4908" s="0" t="n">
        <f aca="false">IFERROR((C4908-D4908)/C4908/'Project Inputs and Calcs'!$E$11,0)</f>
        <v>0.00980661485631665</v>
      </c>
    </row>
    <row r="4909" customFormat="false" ht="15" hidden="false" customHeight="false" outlineLevel="0" collapsed="false">
      <c r="A4909" s="0" t="n">
        <v>30</v>
      </c>
      <c r="B4909" s="0" t="n">
        <v>14100</v>
      </c>
      <c r="C4909" s="0" t="n">
        <v>27.645</v>
      </c>
      <c r="D4909" s="0" t="n">
        <v>19.877</v>
      </c>
      <c r="E4909" s="0" t="n">
        <f aca="false">IFERROR((C4909-D4909)/C4909/'Project Inputs and Calcs'!$E$11,0)</f>
        <v>0.00936637125459697</v>
      </c>
    </row>
    <row r="4910" customFormat="false" ht="15" hidden="false" customHeight="false" outlineLevel="0" collapsed="false">
      <c r="A4910" s="0" t="n">
        <v>30</v>
      </c>
      <c r="B4910" s="0" t="n">
        <v>14200</v>
      </c>
      <c r="C4910" s="0" t="n">
        <v>27.602</v>
      </c>
      <c r="D4910" s="0" t="n">
        <v>20.233</v>
      </c>
      <c r="E4910" s="0" t="n">
        <f aca="false">IFERROR((C4910-D4910)/C4910/'Project Inputs and Calcs'!$E$11,0)</f>
        <v>0.0088991135908026</v>
      </c>
    </row>
    <row r="4911" customFormat="false" ht="15" hidden="false" customHeight="false" outlineLevel="0" collapsed="false">
      <c r="A4911" s="0" t="n">
        <v>30</v>
      </c>
      <c r="B4911" s="0" t="n">
        <v>14300</v>
      </c>
      <c r="C4911" s="0" t="n">
        <v>27.544</v>
      </c>
      <c r="D4911" s="0" t="n">
        <v>20.591</v>
      </c>
      <c r="E4911" s="0" t="n">
        <f aca="false">IFERROR((C4911-D4911)/C4911/'Project Inputs and Calcs'!$E$11,0)</f>
        <v>0.00841441572272243</v>
      </c>
    </row>
    <row r="4912" customFormat="false" ht="15" hidden="false" customHeight="false" outlineLevel="0" collapsed="false">
      <c r="A4912" s="0" t="n">
        <v>30</v>
      </c>
      <c r="B4912" s="0" t="n">
        <v>14400</v>
      </c>
      <c r="C4912" s="0" t="n">
        <v>27.473</v>
      </c>
      <c r="D4912" s="0" t="n">
        <v>20.95</v>
      </c>
      <c r="E4912" s="0" t="n">
        <f aca="false">IFERROR((C4912-D4912)/C4912/'Project Inputs and Calcs'!$E$11,0)</f>
        <v>0.00791443720501341</v>
      </c>
    </row>
    <row r="4913" customFormat="false" ht="15" hidden="false" customHeight="false" outlineLevel="0" collapsed="false">
      <c r="A4913" s="0" t="n">
        <v>30</v>
      </c>
      <c r="B4913" s="0" t="n">
        <v>14500</v>
      </c>
      <c r="C4913" s="0" t="n">
        <v>27.39</v>
      </c>
      <c r="D4913" s="0" t="n">
        <v>21.309</v>
      </c>
      <c r="E4913" s="0" t="n">
        <f aca="false">IFERROR((C4913-D4913)/C4913/'Project Inputs and Calcs'!$E$11,0)</f>
        <v>0.00740051113545089</v>
      </c>
    </row>
    <row r="4914" customFormat="false" ht="15" hidden="false" customHeight="false" outlineLevel="0" collapsed="false">
      <c r="A4914" s="0" t="n">
        <v>30</v>
      </c>
      <c r="B4914" s="0" t="n">
        <v>14600</v>
      </c>
      <c r="C4914" s="0" t="n">
        <v>27.296</v>
      </c>
      <c r="D4914" s="0" t="n">
        <v>21.668</v>
      </c>
      <c r="E4914" s="0" t="n">
        <f aca="false">IFERROR((C4914-D4914)/C4914/'Project Inputs and Calcs'!$E$11,0)</f>
        <v>0.00687280187573271</v>
      </c>
    </row>
    <row r="4915" customFormat="false" ht="15" hidden="false" customHeight="false" outlineLevel="0" collapsed="false">
      <c r="A4915" s="0" t="n">
        <v>30</v>
      </c>
      <c r="B4915" s="0" t="n">
        <v>14700</v>
      </c>
      <c r="C4915" s="0" t="n">
        <v>27.205</v>
      </c>
      <c r="D4915" s="0" t="n">
        <v>22.02</v>
      </c>
      <c r="E4915" s="0" t="n">
        <f aca="false">IFERROR((C4915-D4915)/C4915/'Project Inputs and Calcs'!$E$11,0)</f>
        <v>0.00635299883599828</v>
      </c>
    </row>
    <row r="4916" customFormat="false" ht="15" hidden="false" customHeight="false" outlineLevel="0" collapsed="false">
      <c r="A4916" s="0" t="n">
        <v>30</v>
      </c>
      <c r="B4916" s="0" t="n">
        <v>14800</v>
      </c>
      <c r="C4916" s="0" t="n">
        <v>27.113</v>
      </c>
      <c r="D4916" s="0" t="n">
        <v>22.367</v>
      </c>
      <c r="E4916" s="0" t="n">
        <f aca="false">IFERROR((C4916-D4916)/C4916/'Project Inputs and Calcs'!$E$11,0)</f>
        <v>0.00583483937594512</v>
      </c>
    </row>
    <row r="4917" customFormat="false" ht="15" hidden="false" customHeight="false" outlineLevel="0" collapsed="false">
      <c r="A4917" s="0" t="n">
        <v>30</v>
      </c>
      <c r="B4917" s="0" t="n">
        <v>14900</v>
      </c>
      <c r="C4917" s="0" t="n">
        <v>27.025</v>
      </c>
      <c r="D4917" s="0" t="n">
        <v>22.706</v>
      </c>
      <c r="E4917" s="0" t="n">
        <f aca="false">IFERROR((C4917-D4917)/C4917/'Project Inputs and Calcs'!$E$11,0)</f>
        <v>0.00532716620413198</v>
      </c>
    </row>
    <row r="4918" customFormat="false" ht="15" hidden="false" customHeight="false" outlineLevel="0" collapsed="false">
      <c r="A4918" s="0" t="n">
        <v>30</v>
      </c>
      <c r="B4918" s="0" t="n">
        <v>15000</v>
      </c>
      <c r="C4918" s="0" t="n">
        <v>26.94</v>
      </c>
      <c r="D4918" s="0" t="n">
        <v>23.038</v>
      </c>
      <c r="E4918" s="0" t="n">
        <f aca="false">IFERROR((C4918-D4918)/C4918/'Project Inputs and Calcs'!$E$11,0)</f>
        <v>0.00482801286810196</v>
      </c>
    </row>
    <row r="4919" customFormat="false" ht="15" hidden="false" customHeight="false" outlineLevel="0" collapsed="false">
      <c r="A4919" s="0" t="n">
        <v>30</v>
      </c>
      <c r="B4919" s="0" t="n">
        <v>15100</v>
      </c>
      <c r="C4919" s="0" t="n">
        <v>26.857</v>
      </c>
      <c r="D4919" s="0" t="n">
        <v>23.363</v>
      </c>
      <c r="E4919" s="0" t="n">
        <f aca="false">IFERROR((C4919-D4919)/C4919/'Project Inputs and Calcs'!$E$11,0)</f>
        <v>0.00433654788943913</v>
      </c>
    </row>
    <row r="4920" customFormat="false" ht="15" hidden="false" customHeight="false" outlineLevel="0" collapsed="false">
      <c r="A4920" s="0" t="n">
        <v>30</v>
      </c>
      <c r="B4920" s="0" t="n">
        <v>15200</v>
      </c>
      <c r="C4920" s="0" t="n">
        <v>26.775</v>
      </c>
      <c r="D4920" s="0" t="n">
        <v>23.681</v>
      </c>
      <c r="E4920" s="0" t="n">
        <f aca="false">IFERROR((C4920-D4920)/C4920/'Project Inputs and Calcs'!$E$11,0)</f>
        <v>0.00385185185185185</v>
      </c>
    </row>
    <row r="4921" customFormat="false" ht="15" hidden="false" customHeight="false" outlineLevel="0" collapsed="false">
      <c r="A4921" s="0" t="n">
        <v>30</v>
      </c>
      <c r="B4921" s="0" t="n">
        <v>15300</v>
      </c>
      <c r="C4921" s="0" t="n">
        <v>26.692</v>
      </c>
      <c r="D4921" s="0" t="n">
        <v>23.991</v>
      </c>
      <c r="E4921" s="0" t="n">
        <f aca="false">IFERROR((C4921-D4921)/C4921/'Project Inputs and Calcs'!$E$11,0)</f>
        <v>0.00337304560667366</v>
      </c>
    </row>
    <row r="4922" customFormat="false" ht="15" hidden="false" customHeight="false" outlineLevel="0" collapsed="false">
      <c r="A4922" s="0" t="n">
        <v>30</v>
      </c>
      <c r="B4922" s="0" t="n">
        <v>15400</v>
      </c>
      <c r="C4922" s="0" t="n">
        <v>26.609</v>
      </c>
      <c r="D4922" s="0" t="n">
        <v>24.294</v>
      </c>
      <c r="E4922" s="0" t="n">
        <f aca="false">IFERROR((C4922-D4922)/C4922/'Project Inputs and Calcs'!$E$11,0)</f>
        <v>0.00290002129605272</v>
      </c>
    </row>
    <row r="4923" customFormat="false" ht="15" hidden="false" customHeight="false" outlineLevel="0" collapsed="false">
      <c r="A4923" s="0" t="n">
        <v>30</v>
      </c>
      <c r="B4923" s="0" t="n">
        <v>15500</v>
      </c>
      <c r="C4923" s="0" t="n">
        <v>26.524</v>
      </c>
      <c r="D4923" s="0" t="n">
        <v>24.59</v>
      </c>
      <c r="E4923" s="0" t="n">
        <f aca="false">IFERROR((C4923-D4923)/C4923/'Project Inputs and Calcs'!$E$11,0)</f>
        <v>0.00243050319207762</v>
      </c>
    </row>
    <row r="4924" customFormat="false" ht="15" hidden="false" customHeight="false" outlineLevel="0" collapsed="false">
      <c r="A4924" s="0" t="n">
        <v>30</v>
      </c>
      <c r="B4924" s="0" t="n">
        <v>15600</v>
      </c>
      <c r="C4924" s="0" t="n">
        <v>26.438</v>
      </c>
      <c r="D4924" s="0" t="n">
        <v>24.877</v>
      </c>
      <c r="E4924" s="0" t="n">
        <f aca="false">IFERROR((C4924-D4924)/C4924/'Project Inputs and Calcs'!$E$11,0)</f>
        <v>0.00196812668633533</v>
      </c>
    </row>
    <row r="4925" customFormat="false" ht="15" hidden="false" customHeight="false" outlineLevel="0" collapsed="false">
      <c r="A4925" s="0" t="n">
        <v>30</v>
      </c>
      <c r="B4925" s="0" t="n">
        <v>15700</v>
      </c>
      <c r="C4925" s="0" t="n">
        <v>26.351</v>
      </c>
      <c r="D4925" s="0" t="n">
        <v>25.154</v>
      </c>
      <c r="E4925" s="0" t="n">
        <f aca="false">IFERROR((C4925-D4925)/C4925/'Project Inputs and Calcs'!$E$11,0)</f>
        <v>0.00151417403514098</v>
      </c>
    </row>
    <row r="4926" customFormat="false" ht="15" hidden="false" customHeight="false" outlineLevel="0" collapsed="false">
      <c r="A4926" s="0" t="n">
        <v>30</v>
      </c>
      <c r="B4926" s="0" t="n">
        <v>15800</v>
      </c>
      <c r="C4926" s="0" t="n">
        <v>26.261</v>
      </c>
      <c r="D4926" s="0" t="n">
        <v>25.421</v>
      </c>
      <c r="E4926" s="0" t="n">
        <f aca="false">IFERROR((C4926-D4926)/C4926/'Project Inputs and Calcs'!$E$11,0)</f>
        <v>0.00106621986976886</v>
      </c>
    </row>
    <row r="4927" customFormat="false" ht="15" hidden="false" customHeight="false" outlineLevel="0" collapsed="false">
      <c r="A4927" s="0" t="n">
        <v>30</v>
      </c>
      <c r="B4927" s="0" t="n">
        <v>15900</v>
      </c>
      <c r="C4927" s="0" t="n">
        <v>26.17</v>
      </c>
      <c r="D4927" s="0" t="n">
        <v>25.679</v>
      </c>
      <c r="E4927" s="0" t="n">
        <f aca="false">IFERROR((C4927-D4927)/C4927/'Project Inputs and Calcs'!$E$11,0)</f>
        <v>0.000625398038466441</v>
      </c>
    </row>
    <row r="4928" customFormat="false" ht="15" hidden="false" customHeight="false" outlineLevel="0" collapsed="false">
      <c r="A4928" s="0" t="n">
        <v>30</v>
      </c>
      <c r="B4928" s="0" t="n">
        <v>16000</v>
      </c>
      <c r="C4928" s="0" t="n">
        <v>26.077</v>
      </c>
      <c r="D4928" s="0" t="n">
        <v>25.927</v>
      </c>
      <c r="E4928" s="0" t="n">
        <f aca="false">IFERROR((C4928-D4928)/C4928/'Project Inputs and Calcs'!$E$11,0)</f>
        <v>0.000191739847375084</v>
      </c>
    </row>
    <row r="4929" customFormat="false" ht="15" hidden="false" customHeight="false" outlineLevel="0" collapsed="false">
      <c r="A4929" s="0" t="n">
        <v>30</v>
      </c>
      <c r="B4929" s="0" t="n">
        <v>16100</v>
      </c>
      <c r="C4929" s="0" t="n">
        <v>25.982</v>
      </c>
      <c r="D4929" s="0" t="n">
        <v>26.163</v>
      </c>
      <c r="E4929" s="0" t="n">
        <f aca="false">IFERROR((C4929-D4929)/C4929/'Project Inputs and Calcs'!$E$11,0)</f>
        <v>-0.000232212044235754</v>
      </c>
    </row>
    <row r="4930" customFormat="false" ht="15" hidden="false" customHeight="false" outlineLevel="0" collapsed="false">
      <c r="A4930" s="0" t="n">
        <v>30</v>
      </c>
      <c r="B4930" s="0" t="n">
        <v>16200</v>
      </c>
      <c r="C4930" s="0" t="s">
        <v>155</v>
      </c>
      <c r="D4930" s="0" t="s">
        <v>155</v>
      </c>
      <c r="E4930" s="0" t="n">
        <f aca="false">IFERROR((C4930-D4930)/C4930/'Project Inputs and Calcs'!$E$11,0)</f>
        <v>0</v>
      </c>
    </row>
    <row r="4931" customFormat="false" ht="15" hidden="false" customHeight="false" outlineLevel="0" collapsed="false">
      <c r="A4931" s="0" t="n">
        <v>30</v>
      </c>
      <c r="B4931" s="0" t="n">
        <v>16300</v>
      </c>
      <c r="C4931" s="0" t="s">
        <v>155</v>
      </c>
      <c r="D4931" s="0" t="s">
        <v>155</v>
      </c>
      <c r="E4931" s="0" t="n">
        <f aca="false">IFERROR((C4931-D4931)/C4931/'Project Inputs and Calcs'!$E$11,0)</f>
        <v>0</v>
      </c>
    </row>
    <row r="4932" customFormat="false" ht="15" hidden="false" customHeight="false" outlineLevel="0" collapsed="false">
      <c r="A4932" s="0" t="n">
        <v>30</v>
      </c>
      <c r="B4932" s="0" t="n">
        <v>16400</v>
      </c>
      <c r="C4932" s="0" t="s">
        <v>155</v>
      </c>
      <c r="D4932" s="0" t="s">
        <v>155</v>
      </c>
      <c r="E4932" s="0" t="n">
        <f aca="false">IFERROR((C4932-D4932)/C4932/'Project Inputs and Calcs'!$E$11,0)</f>
        <v>0</v>
      </c>
    </row>
    <row r="4933" customFormat="false" ht="15" hidden="false" customHeight="false" outlineLevel="0" collapsed="false">
      <c r="A4933" s="0" t="n">
        <v>30</v>
      </c>
      <c r="B4933" s="0" t="n">
        <v>16500</v>
      </c>
      <c r="C4933" s="0" t="s">
        <v>155</v>
      </c>
      <c r="D4933" s="0" t="s">
        <v>155</v>
      </c>
      <c r="E4933" s="0" t="n">
        <f aca="false">IFERROR((C4933-D4933)/C4933/'Project Inputs and Calcs'!$E$11,0)</f>
        <v>0</v>
      </c>
    </row>
    <row r="4934" customFormat="false" ht="15" hidden="false" customHeight="false" outlineLevel="0" collapsed="false">
      <c r="A4934" s="0" t="n">
        <v>30</v>
      </c>
      <c r="B4934" s="0" t="n">
        <v>16600</v>
      </c>
      <c r="C4934" s="0" t="s">
        <v>155</v>
      </c>
      <c r="D4934" s="0" t="s">
        <v>155</v>
      </c>
      <c r="E4934" s="0" t="n">
        <f aca="false">IFERROR((C4934-D4934)/C4934/'Project Inputs and Calcs'!$E$11,0)</f>
        <v>0</v>
      </c>
    </row>
    <row r="4935" customFormat="false" ht="15" hidden="false" customHeight="false" outlineLevel="0" collapsed="false">
      <c r="A4935" s="0" t="n">
        <v>30</v>
      </c>
      <c r="B4935" s="0" t="n">
        <v>16700</v>
      </c>
      <c r="C4935" s="0" t="s">
        <v>155</v>
      </c>
      <c r="D4935" s="0" t="s">
        <v>155</v>
      </c>
      <c r="E4935" s="0" t="n">
        <f aca="false">IFERROR((C4935-D4935)/C4935/'Project Inputs and Calcs'!$E$11,0)</f>
        <v>0</v>
      </c>
    </row>
    <row r="4936" customFormat="false" ht="15" hidden="false" customHeight="false" outlineLevel="0" collapsed="false">
      <c r="A4936" s="0" t="n">
        <v>30</v>
      </c>
      <c r="B4936" s="0" t="n">
        <v>16800</v>
      </c>
      <c r="C4936" s="0" t="s">
        <v>155</v>
      </c>
      <c r="D4936" s="0" t="s">
        <v>155</v>
      </c>
      <c r="E4936" s="0" t="n">
        <f aca="false">IFERROR((C4936-D4936)/C4936/'Project Inputs and Calcs'!$E$11,0)</f>
        <v>0</v>
      </c>
    </row>
    <row r="4937" customFormat="false" ht="15" hidden="false" customHeight="false" outlineLevel="0" collapsed="false">
      <c r="A4937" s="0" t="n">
        <v>30</v>
      </c>
      <c r="B4937" s="0" t="n">
        <v>16900</v>
      </c>
      <c r="C4937" s="0" t="s">
        <v>155</v>
      </c>
      <c r="D4937" s="0" t="s">
        <v>155</v>
      </c>
      <c r="E4937" s="0" t="n">
        <f aca="false">IFERROR((C4937-D4937)/C4937/'Project Inputs and Calcs'!$E$11,0)</f>
        <v>0</v>
      </c>
    </row>
    <row r="4938" customFormat="false" ht="15" hidden="false" customHeight="false" outlineLevel="0" collapsed="false">
      <c r="A4938" s="0" t="n">
        <v>30</v>
      </c>
      <c r="B4938" s="0" t="n">
        <v>17000</v>
      </c>
      <c r="C4938" s="0" t="s">
        <v>155</v>
      </c>
      <c r="D4938" s="0" t="s">
        <v>155</v>
      </c>
      <c r="E4938" s="0" t="n">
        <f aca="false">IFERROR((C4938-D4938)/C4938/'Project Inputs and Calcs'!$E$11,0)</f>
        <v>0</v>
      </c>
    </row>
    <row r="4939" customFormat="false" ht="15" hidden="false" customHeight="false" outlineLevel="0" collapsed="false">
      <c r="A4939" s="0" t="n">
        <v>30</v>
      </c>
      <c r="B4939" s="0" t="n">
        <v>17100</v>
      </c>
      <c r="C4939" s="0" t="s">
        <v>155</v>
      </c>
      <c r="D4939" s="0" t="s">
        <v>155</v>
      </c>
      <c r="E4939" s="0" t="n">
        <f aca="false">IFERROR((C4939-D4939)/C4939/'Project Inputs and Calcs'!$E$11,0)</f>
        <v>0</v>
      </c>
    </row>
    <row r="4940" customFormat="false" ht="15" hidden="false" customHeight="false" outlineLevel="0" collapsed="false">
      <c r="A4940" s="0" t="n">
        <v>30</v>
      </c>
      <c r="B4940" s="0" t="n">
        <v>17200</v>
      </c>
      <c r="C4940" s="0" t="s">
        <v>155</v>
      </c>
      <c r="D4940" s="0" t="s">
        <v>155</v>
      </c>
      <c r="E4940" s="0" t="n">
        <f aca="false">IFERROR((C4940-D4940)/C4940/'Project Inputs and Calcs'!$E$11,0)</f>
        <v>0</v>
      </c>
    </row>
    <row r="4941" customFormat="false" ht="15" hidden="false" customHeight="false" outlineLevel="0" collapsed="false">
      <c r="A4941" s="0" t="n">
        <v>30</v>
      </c>
      <c r="B4941" s="0" t="n">
        <v>17300</v>
      </c>
      <c r="C4941" s="0" t="s">
        <v>155</v>
      </c>
      <c r="D4941" s="0" t="s">
        <v>155</v>
      </c>
      <c r="E4941" s="0" t="n">
        <f aca="false">IFERROR((C4941-D4941)/C4941/'Project Inputs and Calcs'!$E$11,0)</f>
        <v>0</v>
      </c>
    </row>
    <row r="4942" customFormat="false" ht="15" hidden="false" customHeight="false" outlineLevel="0" collapsed="false">
      <c r="A4942" s="0" t="n">
        <v>30</v>
      </c>
      <c r="B4942" s="0" t="n">
        <v>17400</v>
      </c>
      <c r="C4942" s="0" t="s">
        <v>155</v>
      </c>
      <c r="D4942" s="0" t="s">
        <v>155</v>
      </c>
      <c r="E4942" s="0" t="n">
        <f aca="false">IFERROR((C4942-D4942)/C4942/'Project Inputs and Calcs'!$E$11,0)</f>
        <v>0</v>
      </c>
    </row>
    <row r="4943" customFormat="false" ht="15" hidden="false" customHeight="false" outlineLevel="0" collapsed="false">
      <c r="A4943" s="0" t="n">
        <v>30</v>
      </c>
      <c r="B4943" s="0" t="n">
        <v>17500</v>
      </c>
      <c r="C4943" s="0" t="s">
        <v>155</v>
      </c>
      <c r="D4943" s="0" t="s">
        <v>155</v>
      </c>
      <c r="E4943" s="0" t="n">
        <f aca="false">IFERROR((C4943-D4943)/C4943/'Project Inputs and Calcs'!$E$11,0)</f>
        <v>0</v>
      </c>
    </row>
    <row r="4944" customFormat="false" ht="15" hidden="false" customHeight="false" outlineLevel="0" collapsed="false">
      <c r="A4944" s="0" t="n">
        <v>30</v>
      </c>
      <c r="B4944" s="0" t="n">
        <v>17600</v>
      </c>
      <c r="C4944" s="0" t="s">
        <v>155</v>
      </c>
      <c r="D4944" s="0" t="s">
        <v>155</v>
      </c>
      <c r="E4944" s="0" t="n">
        <f aca="false">IFERROR((C4944-D4944)/C4944/'Project Inputs and Calcs'!$E$11,0)</f>
        <v>0</v>
      </c>
    </row>
    <row r="4945" customFormat="false" ht="15" hidden="false" customHeight="false" outlineLevel="0" collapsed="false">
      <c r="A4945" s="0" t="n">
        <v>30</v>
      </c>
      <c r="B4945" s="0" t="n">
        <v>17700</v>
      </c>
      <c r="C4945" s="0" t="s">
        <v>155</v>
      </c>
      <c r="D4945" s="0" t="s">
        <v>155</v>
      </c>
      <c r="E4945" s="0" t="n">
        <f aca="false">IFERROR((C4945-D4945)/C4945/'Project Inputs and Calcs'!$E$11,0)</f>
        <v>0</v>
      </c>
    </row>
    <row r="4946" customFormat="false" ht="15" hidden="false" customHeight="false" outlineLevel="0" collapsed="false">
      <c r="A4946" s="0" t="n">
        <v>30</v>
      </c>
      <c r="B4946" s="0" t="n">
        <v>17800</v>
      </c>
      <c r="C4946" s="0" t="s">
        <v>155</v>
      </c>
      <c r="D4946" s="0" t="s">
        <v>155</v>
      </c>
      <c r="E4946" s="0" t="n">
        <f aca="false">IFERROR((C4946-D4946)/C4946/'Project Inputs and Calcs'!$E$11,0)</f>
        <v>0</v>
      </c>
    </row>
    <row r="4947" customFormat="false" ht="15" hidden="false" customHeight="false" outlineLevel="0" collapsed="false">
      <c r="A4947" s="0" t="n">
        <v>30</v>
      </c>
      <c r="B4947" s="0" t="n">
        <v>17900</v>
      </c>
      <c r="C4947" s="0" t="s">
        <v>155</v>
      </c>
      <c r="D4947" s="0" t="s">
        <v>155</v>
      </c>
      <c r="E4947" s="0" t="n">
        <f aca="false">IFERROR((C4947-D4947)/C4947/'Project Inputs and Calcs'!$E$11,0)</f>
        <v>0</v>
      </c>
    </row>
    <row r="4948" customFormat="false" ht="15" hidden="false" customHeight="false" outlineLevel="0" collapsed="false">
      <c r="A4948" s="0" t="n">
        <v>30</v>
      </c>
      <c r="B4948" s="0" t="n">
        <v>18000</v>
      </c>
      <c r="C4948" s="0" t="s">
        <v>155</v>
      </c>
      <c r="D4948" s="0" t="s">
        <v>155</v>
      </c>
      <c r="E4948" s="0" t="n">
        <f aca="false">IFERROR((C4948-D4948)/C4948/'Project Inputs and Calcs'!$E$11,0)</f>
        <v>0</v>
      </c>
    </row>
    <row r="4949" customFormat="false" ht="15" hidden="false" customHeight="false" outlineLevel="0" collapsed="false">
      <c r="A4949" s="0" t="n">
        <v>30</v>
      </c>
      <c r="B4949" s="0" t="n">
        <v>18100</v>
      </c>
      <c r="C4949" s="0" t="s">
        <v>155</v>
      </c>
      <c r="D4949" s="0" t="s">
        <v>155</v>
      </c>
      <c r="E4949" s="0" t="n">
        <f aca="false">IFERROR((C4949-D4949)/C4949/'Project Inputs and Calcs'!$E$11,0)</f>
        <v>0</v>
      </c>
    </row>
    <row r="4950" customFormat="false" ht="15" hidden="false" customHeight="false" outlineLevel="0" collapsed="false">
      <c r="A4950" s="0" t="n">
        <v>30</v>
      </c>
      <c r="B4950" s="0" t="n">
        <v>18200</v>
      </c>
      <c r="C4950" s="0" t="s">
        <v>155</v>
      </c>
      <c r="D4950" s="0" t="s">
        <v>155</v>
      </c>
      <c r="E4950" s="0" t="n">
        <f aca="false">IFERROR((C4950-D4950)/C4950/'Project Inputs and Calcs'!$E$11,0)</f>
        <v>0</v>
      </c>
    </row>
    <row r="4951" customFormat="false" ht="15" hidden="false" customHeight="false" outlineLevel="0" collapsed="false">
      <c r="A4951" s="0" t="n">
        <v>30</v>
      </c>
      <c r="B4951" s="0" t="n">
        <v>18300</v>
      </c>
      <c r="C4951" s="0" t="s">
        <v>155</v>
      </c>
      <c r="D4951" s="0" t="s">
        <v>155</v>
      </c>
      <c r="E4951" s="0" t="n">
        <f aca="false">IFERROR((C4951-D4951)/C4951/'Project Inputs and Calcs'!$E$11,0)</f>
        <v>0</v>
      </c>
    </row>
    <row r="4952" customFormat="false" ht="15" hidden="false" customHeight="false" outlineLevel="0" collapsed="false">
      <c r="A4952" s="0" t="n">
        <v>30</v>
      </c>
      <c r="B4952" s="0" t="n">
        <v>18400</v>
      </c>
      <c r="C4952" s="0" t="s">
        <v>155</v>
      </c>
      <c r="D4952" s="0" t="s">
        <v>155</v>
      </c>
      <c r="E4952" s="0" t="n">
        <f aca="false">IFERROR((C4952-D4952)/C4952/'Project Inputs and Calcs'!$E$11,0)</f>
        <v>0</v>
      </c>
    </row>
    <row r="4953" customFormat="false" ht="15" hidden="false" customHeight="false" outlineLevel="0" collapsed="false">
      <c r="A4953" s="0" t="n">
        <v>30</v>
      </c>
      <c r="B4953" s="0" t="n">
        <v>18500</v>
      </c>
      <c r="C4953" s="0" t="s">
        <v>155</v>
      </c>
      <c r="D4953" s="0" t="s">
        <v>155</v>
      </c>
      <c r="E4953" s="0" t="n">
        <f aca="false">IFERROR((C4953-D4953)/C4953/'Project Inputs and Calcs'!$E$11,0)</f>
        <v>0</v>
      </c>
    </row>
    <row r="4954" customFormat="false" ht="15" hidden="false" customHeight="false" outlineLevel="0" collapsed="false">
      <c r="A4954" s="0" t="n">
        <v>30</v>
      </c>
      <c r="B4954" s="0" t="n">
        <v>18600</v>
      </c>
      <c r="C4954" s="0" t="s">
        <v>155</v>
      </c>
      <c r="D4954" s="0" t="s">
        <v>155</v>
      </c>
      <c r="E4954" s="0" t="n">
        <f aca="false">IFERROR((C4954-D4954)/C4954/'Project Inputs and Calcs'!$E$11,0)</f>
        <v>0</v>
      </c>
    </row>
    <row r="4955" customFormat="false" ht="15" hidden="false" customHeight="false" outlineLevel="0" collapsed="false">
      <c r="A4955" s="0" t="n">
        <v>30</v>
      </c>
      <c r="B4955" s="0" t="n">
        <v>18700</v>
      </c>
      <c r="C4955" s="0" t="s">
        <v>155</v>
      </c>
      <c r="D4955" s="0" t="s">
        <v>155</v>
      </c>
      <c r="E4955" s="0" t="n">
        <f aca="false">IFERROR((C4955-D4955)/C4955/'Project Inputs and Calcs'!$E$11,0)</f>
        <v>0</v>
      </c>
    </row>
    <row r="4956" customFormat="false" ht="15" hidden="false" customHeight="false" outlineLevel="0" collapsed="false">
      <c r="A4956" s="0" t="n">
        <v>30</v>
      </c>
      <c r="B4956" s="0" t="n">
        <v>18800</v>
      </c>
      <c r="C4956" s="0" t="s">
        <v>155</v>
      </c>
      <c r="D4956" s="0" t="s">
        <v>155</v>
      </c>
      <c r="E4956" s="0" t="n">
        <f aca="false">IFERROR((C4956-D4956)/C4956/'Project Inputs and Calcs'!$E$11,0)</f>
        <v>0</v>
      </c>
    </row>
    <row r="4957" customFormat="false" ht="15" hidden="false" customHeight="false" outlineLevel="0" collapsed="false">
      <c r="A4957" s="0" t="n">
        <v>30</v>
      </c>
      <c r="B4957" s="0" t="n">
        <v>18900</v>
      </c>
      <c r="C4957" s="0" t="s">
        <v>155</v>
      </c>
      <c r="D4957" s="0" t="s">
        <v>155</v>
      </c>
      <c r="E4957" s="0" t="n">
        <f aca="false">IFERROR((C4957-D4957)/C4957/'Project Inputs and Calcs'!$E$11,0)</f>
        <v>0</v>
      </c>
    </row>
    <row r="4958" customFormat="false" ht="15" hidden="false" customHeight="false" outlineLevel="0" collapsed="false">
      <c r="A4958" s="0" t="n">
        <v>30</v>
      </c>
      <c r="B4958" s="0" t="n">
        <v>19000</v>
      </c>
      <c r="C4958" s="0" t="s">
        <v>155</v>
      </c>
      <c r="D4958" s="0" t="s">
        <v>155</v>
      </c>
      <c r="E4958" s="0" t="n">
        <f aca="false">IFERROR((C4958-D4958)/C4958/'Project Inputs and Calcs'!$E$11,0)</f>
        <v>0</v>
      </c>
    </row>
    <row r="4959" customFormat="false" ht="15" hidden="false" customHeight="false" outlineLevel="0" collapsed="false">
      <c r="A4959" s="0" t="n">
        <v>30</v>
      </c>
      <c r="B4959" s="0" t="n">
        <v>19100</v>
      </c>
      <c r="C4959" s="0" t="s">
        <v>155</v>
      </c>
      <c r="D4959" s="0" t="s">
        <v>155</v>
      </c>
      <c r="E4959" s="0" t="n">
        <f aca="false">IFERROR((C4959-D4959)/C4959/'Project Inputs and Calcs'!$E$11,0)</f>
        <v>0</v>
      </c>
    </row>
    <row r="4960" customFormat="false" ht="15" hidden="false" customHeight="false" outlineLevel="0" collapsed="false">
      <c r="A4960" s="0" t="n">
        <v>30</v>
      </c>
      <c r="B4960" s="0" t="n">
        <v>19200</v>
      </c>
      <c r="C4960" s="0" t="s">
        <v>155</v>
      </c>
      <c r="D4960" s="0" t="s">
        <v>155</v>
      </c>
      <c r="E4960" s="0" t="n">
        <f aca="false">IFERROR((C4960-D4960)/C4960/'Project Inputs and Calcs'!$E$11,0)</f>
        <v>0</v>
      </c>
    </row>
    <row r="4961" customFormat="false" ht="15" hidden="false" customHeight="false" outlineLevel="0" collapsed="false">
      <c r="A4961" s="0" t="n">
        <v>30</v>
      </c>
      <c r="B4961" s="0" t="n">
        <v>19300</v>
      </c>
      <c r="C4961" s="0" t="s">
        <v>155</v>
      </c>
      <c r="D4961" s="0" t="s">
        <v>155</v>
      </c>
      <c r="E4961" s="0" t="n">
        <f aca="false">IFERROR((C4961-D4961)/C4961/'Project Inputs and Calcs'!$E$11,0)</f>
        <v>0</v>
      </c>
    </row>
    <row r="4962" customFormat="false" ht="15" hidden="false" customHeight="false" outlineLevel="0" collapsed="false">
      <c r="A4962" s="0" t="n">
        <v>30</v>
      </c>
      <c r="B4962" s="0" t="n">
        <v>19400</v>
      </c>
      <c r="C4962" s="0" t="s">
        <v>155</v>
      </c>
      <c r="D4962" s="0" t="s">
        <v>155</v>
      </c>
      <c r="E4962" s="0" t="n">
        <f aca="false">IFERROR((C4962-D4962)/C4962/'Project Inputs and Calcs'!$E$11,0)</f>
        <v>0</v>
      </c>
    </row>
    <row r="4963" customFormat="false" ht="15" hidden="false" customHeight="false" outlineLevel="0" collapsed="false">
      <c r="A4963" s="0" t="n">
        <v>30</v>
      </c>
      <c r="B4963" s="0" t="n">
        <v>19500</v>
      </c>
      <c r="C4963" s="0" t="s">
        <v>155</v>
      </c>
      <c r="D4963" s="0" t="s">
        <v>155</v>
      </c>
      <c r="E4963" s="0" t="n">
        <f aca="false">IFERROR((C4963-D4963)/C4963/'Project Inputs and Calcs'!$E$11,0)</f>
        <v>0</v>
      </c>
    </row>
    <row r="4964" customFormat="false" ht="15" hidden="false" customHeight="false" outlineLevel="0" collapsed="false">
      <c r="A4964" s="0" t="n">
        <v>30</v>
      </c>
      <c r="B4964" s="0" t="n">
        <v>19600</v>
      </c>
      <c r="C4964" s="0" t="s">
        <v>155</v>
      </c>
      <c r="D4964" s="0" t="s">
        <v>155</v>
      </c>
      <c r="E4964" s="0" t="n">
        <f aca="false">IFERROR((C4964-D4964)/C4964/'Project Inputs and Calcs'!$E$11,0)</f>
        <v>0</v>
      </c>
    </row>
    <row r="4965" customFormat="false" ht="15" hidden="false" customHeight="false" outlineLevel="0" collapsed="false">
      <c r="A4965" s="0" t="n">
        <v>30</v>
      </c>
      <c r="B4965" s="0" t="n">
        <v>19700</v>
      </c>
      <c r="C4965" s="0" t="s">
        <v>155</v>
      </c>
      <c r="D4965" s="0" t="s">
        <v>155</v>
      </c>
      <c r="E4965" s="0" t="n">
        <f aca="false">IFERROR((C4965-D4965)/C4965/'Project Inputs and Calcs'!$E$11,0)</f>
        <v>0</v>
      </c>
    </row>
    <row r="4966" customFormat="false" ht="15" hidden="false" customHeight="false" outlineLevel="0" collapsed="false">
      <c r="A4966" s="0" t="n">
        <v>30</v>
      </c>
      <c r="B4966" s="0" t="n">
        <v>19800</v>
      </c>
      <c r="C4966" s="0" t="s">
        <v>155</v>
      </c>
      <c r="D4966" s="0" t="s">
        <v>155</v>
      </c>
      <c r="E4966" s="0" t="n">
        <f aca="false">IFERROR((C4966-D4966)/C4966/'Project Inputs and Calcs'!$E$11,0)</f>
        <v>0</v>
      </c>
    </row>
    <row r="4967" customFormat="false" ht="15" hidden="false" customHeight="false" outlineLevel="0" collapsed="false">
      <c r="A4967" s="0" t="n">
        <v>30</v>
      </c>
      <c r="B4967" s="0" t="n">
        <v>19900</v>
      </c>
      <c r="C4967" s="0" t="s">
        <v>155</v>
      </c>
      <c r="D4967" s="0" t="s">
        <v>155</v>
      </c>
      <c r="E4967" s="0" t="n">
        <f aca="false">IFERROR((C4967-D4967)/C4967/'Project Inputs and Calcs'!$E$11,0)</f>
        <v>0</v>
      </c>
    </row>
    <row r="4968" customFormat="false" ht="15" hidden="false" customHeight="false" outlineLevel="0" collapsed="false">
      <c r="A4968" s="0" t="n">
        <v>30</v>
      </c>
      <c r="B4968" s="0" t="n">
        <v>20000</v>
      </c>
      <c r="C4968" s="0" t="s">
        <v>155</v>
      </c>
      <c r="D4968" s="0" t="s">
        <v>155</v>
      </c>
      <c r="E4968" s="0" t="n">
        <f aca="false">IFERROR((C4968-D4968)/C4968/'Project Inputs and Calcs'!$E$11,0)</f>
        <v>0</v>
      </c>
    </row>
    <row r="4969" customFormat="false" ht="15" hidden="false" customHeight="false" outlineLevel="0" collapsed="false">
      <c r="A4969" s="0" t="n">
        <v>31</v>
      </c>
      <c r="B4969" s="0" t="n">
        <v>1000</v>
      </c>
      <c r="C4969" s="0" t="s">
        <v>155</v>
      </c>
      <c r="D4969" s="0" t="s">
        <v>155</v>
      </c>
      <c r="E4969" s="0" t="n">
        <f aca="false">IFERROR((C4969-D4969)/C4969/'Project Inputs and Calcs'!$E$11,0)</f>
        <v>0</v>
      </c>
    </row>
    <row r="4970" customFormat="false" ht="15" hidden="false" customHeight="false" outlineLevel="0" collapsed="false">
      <c r="A4970" s="0" t="n">
        <v>31</v>
      </c>
      <c r="B4970" s="0" t="n">
        <v>1100</v>
      </c>
      <c r="C4970" s="0" t="s">
        <v>155</v>
      </c>
      <c r="D4970" s="0" t="s">
        <v>155</v>
      </c>
      <c r="E4970" s="0" t="n">
        <f aca="false">IFERROR((C4970-D4970)/C4970/'Project Inputs and Calcs'!$E$11,0)</f>
        <v>0</v>
      </c>
    </row>
    <row r="4971" customFormat="false" ht="15" hidden="false" customHeight="false" outlineLevel="0" collapsed="false">
      <c r="A4971" s="0" t="n">
        <v>31</v>
      </c>
      <c r="B4971" s="0" t="n">
        <v>1200</v>
      </c>
      <c r="C4971" s="0" t="n">
        <v>0.010722</v>
      </c>
      <c r="D4971" s="0" t="s">
        <v>155</v>
      </c>
      <c r="E4971" s="0" t="n">
        <f aca="false">IFERROR((C4971-D4971)/C4971/'Project Inputs and Calcs'!$E$11,0)</f>
        <v>0</v>
      </c>
    </row>
    <row r="4972" customFormat="false" ht="15" hidden="false" customHeight="false" outlineLevel="0" collapsed="false">
      <c r="A4972" s="0" t="n">
        <v>31</v>
      </c>
      <c r="B4972" s="0" t="n">
        <v>1300</v>
      </c>
      <c r="C4972" s="0" t="n">
        <v>0.029849</v>
      </c>
      <c r="D4972" s="0" t="n">
        <v>0.0040117</v>
      </c>
      <c r="E4972" s="0" t="n">
        <f aca="false">IFERROR((C4972-D4972)/C4972/'Project Inputs and Calcs'!$E$11,0)</f>
        <v>0.0288533395870325</v>
      </c>
    </row>
    <row r="4973" customFormat="false" ht="15" hidden="false" customHeight="false" outlineLevel="0" collapsed="false">
      <c r="A4973" s="0" t="n">
        <v>31</v>
      </c>
      <c r="B4973" s="0" t="n">
        <v>1400</v>
      </c>
      <c r="C4973" s="0" t="n">
        <v>0.058274</v>
      </c>
      <c r="D4973" s="0" t="n">
        <v>0.0080069</v>
      </c>
      <c r="E4973" s="0" t="n">
        <f aca="false">IFERROR((C4973-D4973)/C4973/'Project Inputs and Calcs'!$E$11,0)</f>
        <v>0.028753303359989</v>
      </c>
    </row>
    <row r="4974" customFormat="false" ht="15" hidden="false" customHeight="false" outlineLevel="0" collapsed="false">
      <c r="A4974" s="0" t="n">
        <v>31</v>
      </c>
      <c r="B4974" s="0" t="n">
        <v>1500</v>
      </c>
      <c r="C4974" s="0" t="n">
        <v>0.095773</v>
      </c>
      <c r="D4974" s="0" t="n">
        <v>0.013485</v>
      </c>
      <c r="E4974" s="0" t="n">
        <f aca="false">IFERROR((C4974-D4974)/C4974/'Project Inputs and Calcs'!$E$11,0)</f>
        <v>0.028639943755895</v>
      </c>
    </row>
    <row r="4975" customFormat="false" ht="15" hidden="false" customHeight="false" outlineLevel="0" collapsed="false">
      <c r="A4975" s="0" t="n">
        <v>31</v>
      </c>
      <c r="B4975" s="0" t="n">
        <v>1600</v>
      </c>
      <c r="C4975" s="0" t="n">
        <v>0.14212</v>
      </c>
      <c r="D4975" s="0" t="n">
        <v>0.020529</v>
      </c>
      <c r="E4975" s="0" t="n">
        <f aca="false">IFERROR((C4975-D4975)/C4975/'Project Inputs and Calcs'!$E$11,0)</f>
        <v>0.0285183882165306</v>
      </c>
    </row>
    <row r="4976" customFormat="false" ht="15" hidden="false" customHeight="false" outlineLevel="0" collapsed="false">
      <c r="A4976" s="0" t="n">
        <v>31</v>
      </c>
      <c r="B4976" s="0" t="n">
        <v>1700</v>
      </c>
      <c r="C4976" s="0" t="n">
        <v>0.19709</v>
      </c>
      <c r="D4976" s="0" t="n">
        <v>0.029201</v>
      </c>
      <c r="E4976" s="0" t="n">
        <f aca="false">IFERROR((C4976-D4976)/C4976/'Project Inputs and Calcs'!$E$11,0)</f>
        <v>0.0283946420417068</v>
      </c>
    </row>
    <row r="4977" customFormat="false" ht="15" hidden="false" customHeight="false" outlineLevel="0" collapsed="false">
      <c r="A4977" s="0" t="n">
        <v>31</v>
      </c>
      <c r="B4977" s="0" t="n">
        <v>1800</v>
      </c>
      <c r="C4977" s="0" t="n">
        <v>0.26048</v>
      </c>
      <c r="D4977" s="0" t="n">
        <v>0.039567</v>
      </c>
      <c r="E4977" s="0" t="n">
        <f aca="false">IFERROR((C4977-D4977)/C4977/'Project Inputs and Calcs'!$E$11,0)</f>
        <v>0.0282699887387387</v>
      </c>
    </row>
    <row r="4978" customFormat="false" ht="15" hidden="false" customHeight="false" outlineLevel="0" collapsed="false">
      <c r="A4978" s="0" t="n">
        <v>31</v>
      </c>
      <c r="B4978" s="0" t="n">
        <v>1900</v>
      </c>
      <c r="C4978" s="0" t="n">
        <v>0.33208</v>
      </c>
      <c r="D4978" s="0" t="n">
        <v>0.051704</v>
      </c>
      <c r="E4978" s="0" t="n">
        <f aca="false">IFERROR((C4978-D4978)/C4978/'Project Inputs and Calcs'!$E$11,0)</f>
        <v>0.0281434192564041</v>
      </c>
    </row>
    <row r="4979" customFormat="false" ht="15" hidden="false" customHeight="false" outlineLevel="0" collapsed="false">
      <c r="A4979" s="0" t="n">
        <v>31</v>
      </c>
      <c r="B4979" s="0" t="n">
        <v>2000</v>
      </c>
      <c r="C4979" s="0" t="n">
        <v>0.41166</v>
      </c>
      <c r="D4979" s="0" t="n">
        <v>0.065684</v>
      </c>
      <c r="E4979" s="0" t="n">
        <f aca="false">IFERROR((C4979-D4979)/C4979/'Project Inputs and Calcs'!$E$11,0)</f>
        <v>0.028014704691574</v>
      </c>
    </row>
    <row r="4980" customFormat="false" ht="15" hidden="false" customHeight="false" outlineLevel="0" collapsed="false">
      <c r="A4980" s="0" t="n">
        <v>31</v>
      </c>
      <c r="B4980" s="0" t="n">
        <v>2100</v>
      </c>
      <c r="C4980" s="0" t="n">
        <v>0.49906</v>
      </c>
      <c r="D4980" s="0" t="n">
        <v>0.081552</v>
      </c>
      <c r="E4980" s="0" t="n">
        <f aca="false">IFERROR((C4980-D4980)/C4980/'Project Inputs and Calcs'!$E$11,0)</f>
        <v>0.0278862928973136</v>
      </c>
    </row>
    <row r="4981" customFormat="false" ht="15" hidden="false" customHeight="false" outlineLevel="0" collapsed="false">
      <c r="A4981" s="0" t="n">
        <v>31</v>
      </c>
      <c r="B4981" s="0" t="n">
        <v>2200</v>
      </c>
      <c r="C4981" s="0" t="n">
        <v>0.59408</v>
      </c>
      <c r="D4981" s="0" t="n">
        <v>0.099366</v>
      </c>
      <c r="E4981" s="0" t="n">
        <f aca="false">IFERROR((C4981-D4981)/C4981/'Project Inputs and Calcs'!$E$11,0)</f>
        <v>0.0277579899452375</v>
      </c>
    </row>
    <row r="4982" customFormat="false" ht="15" hidden="false" customHeight="false" outlineLevel="0" collapsed="false">
      <c r="A4982" s="0" t="n">
        <v>31</v>
      </c>
      <c r="B4982" s="0" t="n">
        <v>2300</v>
      </c>
      <c r="C4982" s="0" t="n">
        <v>0.6965</v>
      </c>
      <c r="D4982" s="0" t="n">
        <v>0.1192</v>
      </c>
      <c r="E4982" s="0" t="n">
        <f aca="false">IFERROR((C4982-D4982)/C4982/'Project Inputs and Calcs'!$E$11,0)</f>
        <v>0.0276286192869107</v>
      </c>
    </row>
    <row r="4983" customFormat="false" ht="15" hidden="false" customHeight="false" outlineLevel="0" collapsed="false">
      <c r="A4983" s="0" t="n">
        <v>31</v>
      </c>
      <c r="B4983" s="0" t="n">
        <v>2400</v>
      </c>
      <c r="C4983" s="0" t="n">
        <v>0.80621</v>
      </c>
      <c r="D4983" s="0" t="n">
        <v>0.1411</v>
      </c>
      <c r="E4983" s="0" t="n">
        <f aca="false">IFERROR((C4983-D4983)/C4983/'Project Inputs and Calcs'!$E$11,0)</f>
        <v>0.0274994521692032</v>
      </c>
    </row>
    <row r="4984" customFormat="false" ht="15" hidden="false" customHeight="false" outlineLevel="0" collapsed="false">
      <c r="A4984" s="0" t="n">
        <v>31</v>
      </c>
      <c r="B4984" s="0" t="n">
        <v>2500</v>
      </c>
      <c r="C4984" s="0" t="n">
        <v>0.92295</v>
      </c>
      <c r="D4984" s="0" t="n">
        <v>0.1651</v>
      </c>
      <c r="E4984" s="0" t="n">
        <f aca="false">IFERROR((C4984-D4984)/C4984/'Project Inputs and Calcs'!$E$11,0)</f>
        <v>0.0273705690087943</v>
      </c>
    </row>
    <row r="4985" customFormat="false" ht="15" hidden="false" customHeight="false" outlineLevel="0" collapsed="false">
      <c r="A4985" s="0" t="n">
        <v>31</v>
      </c>
      <c r="B4985" s="0" t="n">
        <v>2600</v>
      </c>
      <c r="C4985" s="0" t="n">
        <v>1.0466</v>
      </c>
      <c r="D4985" s="0" t="n">
        <v>0.19127</v>
      </c>
      <c r="E4985" s="0" t="n">
        <f aca="false">IFERROR((C4985-D4985)/C4985/'Project Inputs and Calcs'!$E$11,0)</f>
        <v>0.0272415440473916</v>
      </c>
    </row>
    <row r="4986" customFormat="false" ht="15" hidden="false" customHeight="false" outlineLevel="0" collapsed="false">
      <c r="A4986" s="0" t="n">
        <v>31</v>
      </c>
      <c r="B4986" s="0" t="n">
        <v>2700</v>
      </c>
      <c r="C4986" s="0" t="n">
        <v>1.177</v>
      </c>
      <c r="D4986" s="0" t="n">
        <v>0.21967</v>
      </c>
      <c r="E4986" s="0" t="n">
        <f aca="false">IFERROR((C4986-D4986)/C4986/'Project Inputs and Calcs'!$E$11,0)</f>
        <v>0.0271121495327103</v>
      </c>
    </row>
    <row r="4987" customFormat="false" ht="15" hidden="false" customHeight="false" outlineLevel="0" collapsed="false">
      <c r="A4987" s="0" t="n">
        <v>31</v>
      </c>
      <c r="B4987" s="0" t="n">
        <v>2800</v>
      </c>
      <c r="C4987" s="0" t="n">
        <v>1.3139</v>
      </c>
      <c r="D4987" s="0" t="n">
        <v>0.25032</v>
      </c>
      <c r="E4987" s="0" t="n">
        <f aca="false">IFERROR((C4987-D4987)/C4987/'Project Inputs and Calcs'!$E$11,0)</f>
        <v>0.0269827739300302</v>
      </c>
    </row>
    <row r="4988" customFormat="false" ht="15" hidden="false" customHeight="false" outlineLevel="0" collapsed="false">
      <c r="A4988" s="0" t="n">
        <v>31</v>
      </c>
      <c r="B4988" s="0" t="n">
        <v>2900</v>
      </c>
      <c r="C4988" s="0" t="n">
        <v>1.4572</v>
      </c>
      <c r="D4988" s="0" t="n">
        <v>0.28325</v>
      </c>
      <c r="E4988" s="0" t="n">
        <f aca="false">IFERROR((C4988-D4988)/C4988/'Project Inputs and Calcs'!$E$11,0)</f>
        <v>0.0268540122609571</v>
      </c>
    </row>
    <row r="4989" customFormat="false" ht="15" hidden="false" customHeight="false" outlineLevel="0" collapsed="false">
      <c r="A4989" s="0" t="n">
        <v>31</v>
      </c>
      <c r="B4989" s="0" t="n">
        <v>3000</v>
      </c>
      <c r="C4989" s="0" t="n">
        <v>1.6068</v>
      </c>
      <c r="D4989" s="0" t="n">
        <v>0.31855</v>
      </c>
      <c r="E4989" s="0" t="n">
        <f aca="false">IFERROR((C4989-D4989)/C4989/'Project Inputs and Calcs'!$E$11,0)</f>
        <v>0.0267249605841839</v>
      </c>
    </row>
    <row r="4990" customFormat="false" ht="15" hidden="false" customHeight="false" outlineLevel="0" collapsed="false">
      <c r="A4990" s="0" t="n">
        <v>31</v>
      </c>
      <c r="B4990" s="0" t="n">
        <v>3100</v>
      </c>
      <c r="C4990" s="0" t="n">
        <v>1.7625</v>
      </c>
      <c r="D4990" s="0" t="n">
        <v>0.35621</v>
      </c>
      <c r="E4990" s="0" t="n">
        <f aca="false">IFERROR((C4990-D4990)/C4990/'Project Inputs and Calcs'!$E$11,0)</f>
        <v>0.0265965011820331</v>
      </c>
    </row>
    <row r="4991" customFormat="false" ht="15" hidden="false" customHeight="false" outlineLevel="0" collapsed="false">
      <c r="A4991" s="0" t="n">
        <v>31</v>
      </c>
      <c r="B4991" s="0" t="n">
        <v>3200</v>
      </c>
      <c r="C4991" s="0" t="n">
        <v>1.9242</v>
      </c>
      <c r="D4991" s="0" t="n">
        <v>0.37887</v>
      </c>
      <c r="E4991" s="0" t="n">
        <f aca="false">IFERROR((C4991-D4991)/C4991/'Project Inputs and Calcs'!$E$11,0)</f>
        <v>0.0267700862696185</v>
      </c>
    </row>
    <row r="4992" customFormat="false" ht="15" hidden="false" customHeight="false" outlineLevel="0" collapsed="false">
      <c r="A4992" s="0" t="n">
        <v>31</v>
      </c>
      <c r="B4992" s="0" t="n">
        <v>3300</v>
      </c>
      <c r="C4992" s="0" t="n">
        <v>2.0916</v>
      </c>
      <c r="D4992" s="0" t="n">
        <v>0.4388</v>
      </c>
      <c r="E4992" s="0" t="n">
        <f aca="false">IFERROR((C4992-D4992)/C4992/'Project Inputs and Calcs'!$E$11,0)</f>
        <v>0.0263402817619685</v>
      </c>
    </row>
    <row r="4993" customFormat="false" ht="15" hidden="false" customHeight="false" outlineLevel="0" collapsed="false">
      <c r="A4993" s="0" t="n">
        <v>31</v>
      </c>
      <c r="B4993" s="0" t="n">
        <v>3400</v>
      </c>
      <c r="C4993" s="0" t="n">
        <v>2.2647</v>
      </c>
      <c r="D4993" s="0" t="n">
        <v>0.48377</v>
      </c>
      <c r="E4993" s="0" t="n">
        <f aca="false">IFERROR((C4993-D4993)/C4993/'Project Inputs and Calcs'!$E$11,0)</f>
        <v>0.0262128905962526</v>
      </c>
    </row>
    <row r="4994" customFormat="false" ht="15" hidden="false" customHeight="false" outlineLevel="0" collapsed="false">
      <c r="A4994" s="0" t="n">
        <v>31</v>
      </c>
      <c r="B4994" s="0" t="n">
        <v>3500</v>
      </c>
      <c r="C4994" s="0" t="n">
        <v>2.4433</v>
      </c>
      <c r="D4994" s="0" t="n">
        <v>0.5045</v>
      </c>
      <c r="E4994" s="0" t="n">
        <f aca="false">IFERROR((C4994-D4994)/C4994/'Project Inputs and Calcs'!$E$11,0)</f>
        <v>0.0264505654920258</v>
      </c>
    </row>
    <row r="4995" customFormat="false" ht="15" hidden="false" customHeight="false" outlineLevel="0" collapsed="false">
      <c r="A4995" s="0" t="n">
        <v>31</v>
      </c>
      <c r="B4995" s="0" t="n">
        <v>3600</v>
      </c>
      <c r="C4995" s="0" t="n">
        <v>2.6274</v>
      </c>
      <c r="D4995" s="0" t="n">
        <v>0.58131</v>
      </c>
      <c r="E4995" s="0" t="n">
        <f aca="false">IFERROR((C4995-D4995)/C4995/'Project Inputs and Calcs'!$E$11,0)</f>
        <v>0.0259583618786633</v>
      </c>
    </row>
    <row r="4996" customFormat="false" ht="15" hidden="false" customHeight="false" outlineLevel="0" collapsed="false">
      <c r="A4996" s="0" t="n">
        <v>31</v>
      </c>
      <c r="B4996" s="0" t="n">
        <v>3700</v>
      </c>
      <c r="C4996" s="0" t="n">
        <v>2.8166</v>
      </c>
      <c r="D4996" s="0" t="n">
        <v>0.6339</v>
      </c>
      <c r="E4996" s="0" t="n">
        <f aca="false">IFERROR((C4996-D4996)/C4996/'Project Inputs and Calcs'!$E$11,0)</f>
        <v>0.0258313806243935</v>
      </c>
    </row>
    <row r="4997" customFormat="false" ht="15" hidden="false" customHeight="false" outlineLevel="0" collapsed="false">
      <c r="A4997" s="0" t="n">
        <v>31</v>
      </c>
      <c r="B4997" s="0" t="n">
        <v>3800</v>
      </c>
      <c r="C4997" s="0" t="n">
        <v>3.011</v>
      </c>
      <c r="D4997" s="0" t="n">
        <v>0.68906</v>
      </c>
      <c r="E4997" s="0" t="n">
        <f aca="false">IFERROR((C4997-D4997)/C4997/'Project Inputs and Calcs'!$E$11,0)</f>
        <v>0.0257050813683162</v>
      </c>
    </row>
    <row r="4998" customFormat="false" ht="15" hidden="false" customHeight="false" outlineLevel="0" collapsed="false">
      <c r="A4998" s="0" t="n">
        <v>31</v>
      </c>
      <c r="B4998" s="0" t="n">
        <v>3900</v>
      </c>
      <c r="C4998" s="0" t="n">
        <v>3.2104</v>
      </c>
      <c r="D4998" s="0" t="n">
        <v>0.74684</v>
      </c>
      <c r="E4998" s="0" t="n">
        <f aca="false">IFERROR((C4998-D4998)/C4998/'Project Inputs and Calcs'!$E$11,0)</f>
        <v>0.0255789517401778</v>
      </c>
    </row>
    <row r="4999" customFormat="false" ht="15" hidden="false" customHeight="false" outlineLevel="0" collapsed="false">
      <c r="A4999" s="0" t="n">
        <v>31</v>
      </c>
      <c r="B4999" s="0" t="n">
        <v>4000</v>
      </c>
      <c r="C4999" s="0" t="n">
        <v>3.4147</v>
      </c>
      <c r="D4999" s="0" t="n">
        <v>0.80723</v>
      </c>
      <c r="E4999" s="0" t="n">
        <f aca="false">IFERROR((C4999-D4999)/C4999/'Project Inputs and Calcs'!$E$11,0)</f>
        <v>0.0254533829228532</v>
      </c>
    </row>
    <row r="5000" customFormat="false" ht="15" hidden="false" customHeight="false" outlineLevel="0" collapsed="false">
      <c r="A5000" s="0" t="n">
        <v>31</v>
      </c>
      <c r="B5000" s="0" t="n">
        <v>4100</v>
      </c>
      <c r="C5000" s="0" t="n">
        <v>3.6237</v>
      </c>
      <c r="D5000" s="0" t="n">
        <v>0.87024</v>
      </c>
      <c r="E5000" s="0" t="n">
        <f aca="false">IFERROR((C5000-D5000)/C5000/'Project Inputs and Calcs'!$E$11,0)</f>
        <v>0.0253282556503022</v>
      </c>
    </row>
    <row r="5001" customFormat="false" ht="15" hidden="false" customHeight="false" outlineLevel="0" collapsed="false">
      <c r="A5001" s="0" t="n">
        <v>31</v>
      </c>
      <c r="B5001" s="0" t="n">
        <v>4200</v>
      </c>
      <c r="C5001" s="0" t="n">
        <v>3.8374</v>
      </c>
      <c r="D5001" s="0" t="n">
        <v>0.93592</v>
      </c>
      <c r="E5001" s="0" t="n">
        <f aca="false">IFERROR((C5001-D5001)/C5001/'Project Inputs and Calcs'!$E$11,0)</f>
        <v>0.0252035232188461</v>
      </c>
    </row>
    <row r="5002" customFormat="false" ht="15" hidden="false" customHeight="false" outlineLevel="0" collapsed="false">
      <c r="A5002" s="0" t="n">
        <v>31</v>
      </c>
      <c r="B5002" s="0" t="n">
        <v>4300</v>
      </c>
      <c r="C5002" s="0" t="n">
        <v>4.0555</v>
      </c>
      <c r="D5002" s="0" t="n">
        <v>1.0043</v>
      </c>
      <c r="E5002" s="0" t="n">
        <f aca="false">IFERROR((C5002-D5002)/C5002/'Project Inputs and Calcs'!$E$11,0)</f>
        <v>0.0250786997082152</v>
      </c>
    </row>
    <row r="5003" customFormat="false" ht="15" hidden="false" customHeight="false" outlineLevel="0" collapsed="false">
      <c r="A5003" s="0" t="n">
        <v>31</v>
      </c>
      <c r="B5003" s="0" t="n">
        <v>4400</v>
      </c>
      <c r="C5003" s="0" t="n">
        <v>4.2782</v>
      </c>
      <c r="D5003" s="0" t="n">
        <v>1.0753</v>
      </c>
      <c r="E5003" s="0" t="n">
        <f aca="false">IFERROR((C5003-D5003)/C5003/'Project Inputs and Calcs'!$E$11,0)</f>
        <v>0.0249551992270893</v>
      </c>
    </row>
    <row r="5004" customFormat="false" ht="15" hidden="false" customHeight="false" outlineLevel="0" collapsed="false">
      <c r="A5004" s="0" t="n">
        <v>31</v>
      </c>
      <c r="B5004" s="0" t="n">
        <v>4500</v>
      </c>
      <c r="C5004" s="0" t="n">
        <v>4.5051</v>
      </c>
      <c r="D5004" s="0" t="n">
        <v>1.149</v>
      </c>
      <c r="E5004" s="0" t="n">
        <f aca="false">IFERROR((C5004-D5004)/C5004/'Project Inputs and Calcs'!$E$11,0)</f>
        <v>0.0248318572284744</v>
      </c>
    </row>
    <row r="5005" customFormat="false" ht="15" hidden="false" customHeight="false" outlineLevel="0" collapsed="false">
      <c r="A5005" s="0" t="n">
        <v>31</v>
      </c>
      <c r="B5005" s="0" t="n">
        <v>4600</v>
      </c>
      <c r="C5005" s="0" t="n">
        <v>4.736</v>
      </c>
      <c r="D5005" s="0" t="n">
        <v>1.2255</v>
      </c>
      <c r="E5005" s="0" t="n">
        <f aca="false">IFERROR((C5005-D5005)/C5005/'Project Inputs and Calcs'!$E$11,0)</f>
        <v>0.024707911036036</v>
      </c>
    </row>
    <row r="5006" customFormat="false" ht="15" hidden="false" customHeight="false" outlineLevel="0" collapsed="false">
      <c r="A5006" s="0" t="n">
        <v>31</v>
      </c>
      <c r="B5006" s="0" t="n">
        <v>4700</v>
      </c>
      <c r="C5006" s="0" t="n">
        <v>4.9713</v>
      </c>
      <c r="D5006" s="0" t="n">
        <v>1.3046</v>
      </c>
      <c r="E5006" s="0" t="n">
        <f aca="false">IFERROR((C5006-D5006)/C5006/'Project Inputs and Calcs'!$E$11,0)</f>
        <v>0.0245857890960782</v>
      </c>
    </row>
    <row r="5007" customFormat="false" ht="15" hidden="false" customHeight="false" outlineLevel="0" collapsed="false">
      <c r="A5007" s="0" t="n">
        <v>31</v>
      </c>
      <c r="B5007" s="0" t="n">
        <v>4800</v>
      </c>
      <c r="C5007" s="0" t="n">
        <v>5.2103</v>
      </c>
      <c r="D5007" s="0" t="n">
        <v>1.3865</v>
      </c>
      <c r="E5007" s="0" t="n">
        <f aca="false">IFERROR((C5007-D5007)/C5007/'Project Inputs and Calcs'!$E$11,0)</f>
        <v>0.0244630827399574</v>
      </c>
    </row>
    <row r="5008" customFormat="false" ht="15" hidden="false" customHeight="false" outlineLevel="0" collapsed="false">
      <c r="A5008" s="0" t="n">
        <v>31</v>
      </c>
      <c r="B5008" s="0" t="n">
        <v>4900</v>
      </c>
      <c r="C5008" s="0" t="n">
        <v>5.4532</v>
      </c>
      <c r="D5008" s="0" t="n">
        <v>1.4711</v>
      </c>
      <c r="E5008" s="0" t="n">
        <f aca="false">IFERROR((C5008-D5008)/C5008/'Project Inputs and Calcs'!$E$11,0)</f>
        <v>0.0243410596836108</v>
      </c>
    </row>
    <row r="5009" customFormat="false" ht="15" hidden="false" customHeight="false" outlineLevel="0" collapsed="false">
      <c r="A5009" s="0" t="n">
        <v>31</v>
      </c>
      <c r="B5009" s="0" t="n">
        <v>5000</v>
      </c>
      <c r="C5009" s="0" t="n">
        <v>5.7</v>
      </c>
      <c r="D5009" s="0" t="n">
        <v>1.5585</v>
      </c>
      <c r="E5009" s="0" t="n">
        <f aca="false">IFERROR((C5009-D5009)/C5009/'Project Inputs and Calcs'!$E$11,0)</f>
        <v>0.024219298245614</v>
      </c>
    </row>
    <row r="5010" customFormat="false" ht="15" hidden="false" customHeight="false" outlineLevel="0" collapsed="false">
      <c r="A5010" s="0" t="n">
        <v>31</v>
      </c>
      <c r="B5010" s="0" t="n">
        <v>5100</v>
      </c>
      <c r="C5010" s="0" t="n">
        <v>5.9504</v>
      </c>
      <c r="D5010" s="0" t="n">
        <v>1.6485</v>
      </c>
      <c r="E5010" s="0" t="n">
        <f aca="false">IFERROR((C5010-D5010)/C5010/'Project Inputs and Calcs'!$E$11,0)</f>
        <v>0.0240986600340593</v>
      </c>
    </row>
    <row r="5011" customFormat="false" ht="15" hidden="false" customHeight="false" outlineLevel="0" collapsed="false">
      <c r="A5011" s="0" t="n">
        <v>31</v>
      </c>
      <c r="B5011" s="0" t="n">
        <v>5200</v>
      </c>
      <c r="C5011" s="0" t="n">
        <v>6.2043</v>
      </c>
      <c r="D5011" s="0" t="n">
        <v>1.7414</v>
      </c>
      <c r="E5011" s="0" t="n">
        <f aca="false">IFERROR((C5011-D5011)/C5011/'Project Inputs and Calcs'!$E$11,0)</f>
        <v>0.0239774564952264</v>
      </c>
    </row>
    <row r="5012" customFormat="false" ht="15" hidden="false" customHeight="false" outlineLevel="0" collapsed="false">
      <c r="A5012" s="0" t="n">
        <v>31</v>
      </c>
      <c r="B5012" s="0" t="n">
        <v>5300</v>
      </c>
      <c r="C5012" s="0" t="n">
        <v>6.4617</v>
      </c>
      <c r="D5012" s="0" t="n">
        <v>1.8369</v>
      </c>
      <c r="E5012" s="0" t="n">
        <f aca="false">IFERROR((C5012-D5012)/C5012/'Project Inputs and Calcs'!$E$11,0)</f>
        <v>0.0238574988006252</v>
      </c>
    </row>
    <row r="5013" customFormat="false" ht="15" hidden="false" customHeight="false" outlineLevel="0" collapsed="false">
      <c r="A5013" s="0" t="n">
        <v>31</v>
      </c>
      <c r="B5013" s="0" t="n">
        <v>5400</v>
      </c>
      <c r="C5013" s="0" t="n">
        <v>6.7224</v>
      </c>
      <c r="D5013" s="0" t="n">
        <v>1.9353</v>
      </c>
      <c r="E5013" s="0" t="n">
        <f aca="false">IFERROR((C5013-D5013)/C5013/'Project Inputs and Calcs'!$E$11,0)</f>
        <v>0.0237370581935023</v>
      </c>
    </row>
    <row r="5014" customFormat="false" ht="15" hidden="false" customHeight="false" outlineLevel="0" collapsed="false">
      <c r="A5014" s="0" t="n">
        <v>31</v>
      </c>
      <c r="B5014" s="0" t="n">
        <v>5500</v>
      </c>
      <c r="C5014" s="0" t="n">
        <v>6.9863</v>
      </c>
      <c r="D5014" s="0" t="n">
        <v>2.0364</v>
      </c>
      <c r="E5014" s="0" t="n">
        <f aca="false">IFERROR((C5014-D5014)/C5014/'Project Inputs and Calcs'!$E$11,0)</f>
        <v>0.0236171745654591</v>
      </c>
    </row>
    <row r="5015" customFormat="false" ht="15" hidden="false" customHeight="false" outlineLevel="0" collapsed="false">
      <c r="A5015" s="0" t="n">
        <v>31</v>
      </c>
      <c r="B5015" s="0" t="n">
        <v>5600</v>
      </c>
      <c r="C5015" s="0" t="n">
        <v>7.2535</v>
      </c>
      <c r="D5015" s="0" t="n">
        <v>2.1402</v>
      </c>
      <c r="E5015" s="0" t="n">
        <f aca="false">IFERROR((C5015-D5015)/C5015/'Project Inputs and Calcs'!$E$11,0)</f>
        <v>0.0234980813859976</v>
      </c>
    </row>
    <row r="5016" customFormat="false" ht="15" hidden="false" customHeight="false" outlineLevel="0" collapsed="false">
      <c r="A5016" s="0" t="n">
        <v>31</v>
      </c>
      <c r="B5016" s="0" t="n">
        <v>5700</v>
      </c>
      <c r="C5016" s="0" t="n">
        <v>7.5236</v>
      </c>
      <c r="D5016" s="0" t="n">
        <v>2.2468</v>
      </c>
      <c r="E5016" s="0" t="n">
        <f aca="false">IFERROR((C5016-D5016)/C5016/'Project Inputs and Calcs'!$E$11,0)</f>
        <v>0.0233788789054885</v>
      </c>
    </row>
    <row r="5017" customFormat="false" ht="15" hidden="false" customHeight="false" outlineLevel="0" collapsed="false">
      <c r="A5017" s="0" t="n">
        <v>31</v>
      </c>
      <c r="B5017" s="0" t="n">
        <v>5800</v>
      </c>
      <c r="C5017" s="0" t="n">
        <v>7.7968</v>
      </c>
      <c r="D5017" s="0" t="n">
        <v>2.3561</v>
      </c>
      <c r="E5017" s="0" t="n">
        <f aca="false">IFERROR((C5017-D5017)/C5017/'Project Inputs and Calcs'!$E$11,0)</f>
        <v>0.0232603974280047</v>
      </c>
    </row>
    <row r="5018" customFormat="false" ht="15" hidden="false" customHeight="false" outlineLevel="0" collapsed="false">
      <c r="A5018" s="0" t="n">
        <v>31</v>
      </c>
      <c r="B5018" s="0" t="n">
        <v>5900</v>
      </c>
      <c r="C5018" s="0" t="n">
        <v>8.0727</v>
      </c>
      <c r="D5018" s="0" t="n">
        <v>2.4682</v>
      </c>
      <c r="E5018" s="0" t="n">
        <f aca="false">IFERROR((C5018-D5018)/C5018/'Project Inputs and Calcs'!$E$11,0)</f>
        <v>0.0231417823859015</v>
      </c>
    </row>
    <row r="5019" customFormat="false" ht="15" hidden="false" customHeight="false" outlineLevel="0" collapsed="false">
      <c r="A5019" s="0" t="n">
        <v>31</v>
      </c>
      <c r="B5019" s="0" t="n">
        <v>6000</v>
      </c>
      <c r="C5019" s="0" t="n">
        <v>8.3514</v>
      </c>
      <c r="D5019" s="0" t="n">
        <v>2.5831</v>
      </c>
      <c r="E5019" s="0" t="n">
        <f aca="false">IFERROR((C5019-D5019)/C5019/'Project Inputs and Calcs'!$E$11,0)</f>
        <v>0.0230232855169991</v>
      </c>
    </row>
    <row r="5020" customFormat="false" ht="15" hidden="false" customHeight="false" outlineLevel="0" collapsed="false">
      <c r="A5020" s="0" t="n">
        <v>31</v>
      </c>
      <c r="B5020" s="0" t="n">
        <v>6100</v>
      </c>
      <c r="C5020" s="0" t="n">
        <v>8.6329</v>
      </c>
      <c r="D5020" s="0" t="n">
        <v>2.7006</v>
      </c>
      <c r="E5020" s="0" t="n">
        <f aca="false">IFERROR((C5020-D5020)/C5020/'Project Inputs and Calcs'!$E$11,0)</f>
        <v>0.0229057829157448</v>
      </c>
    </row>
    <row r="5021" customFormat="false" ht="15" hidden="false" customHeight="false" outlineLevel="0" collapsed="false">
      <c r="A5021" s="0" t="n">
        <v>31</v>
      </c>
      <c r="B5021" s="0" t="n">
        <v>6200</v>
      </c>
      <c r="C5021" s="0" t="n">
        <v>8.9168</v>
      </c>
      <c r="D5021" s="0" t="n">
        <v>2.821</v>
      </c>
      <c r="E5021" s="0" t="n">
        <f aca="false">IFERROR((C5021-D5021)/C5021/'Project Inputs and Calcs'!$E$11,0)</f>
        <v>0.0227876966325737</v>
      </c>
    </row>
    <row r="5022" customFormat="false" ht="15" hidden="false" customHeight="false" outlineLevel="0" collapsed="false">
      <c r="A5022" s="0" t="n">
        <v>31</v>
      </c>
      <c r="B5022" s="0" t="n">
        <v>6300</v>
      </c>
      <c r="C5022" s="0" t="n">
        <v>9.2032</v>
      </c>
      <c r="D5022" s="0" t="n">
        <v>2.9441</v>
      </c>
      <c r="E5022" s="0" t="n">
        <f aca="false">IFERROR((C5022-D5022)/C5022/'Project Inputs and Calcs'!$E$11,0)</f>
        <v>0.0226700133286973</v>
      </c>
    </row>
    <row r="5023" customFormat="false" ht="15" hidden="false" customHeight="false" outlineLevel="0" collapsed="false">
      <c r="A5023" s="0" t="n">
        <v>31</v>
      </c>
      <c r="B5023" s="0" t="n">
        <v>6400</v>
      </c>
      <c r="C5023" s="0" t="n">
        <v>9.4921</v>
      </c>
      <c r="D5023" s="0" t="n">
        <v>3.0699</v>
      </c>
      <c r="E5023" s="0" t="n">
        <f aca="false">IFERROR((C5023-D5023)/C5023/'Project Inputs and Calcs'!$E$11,0)</f>
        <v>0.0225527895126825</v>
      </c>
    </row>
    <row r="5024" customFormat="false" ht="15" hidden="false" customHeight="false" outlineLevel="0" collapsed="false">
      <c r="A5024" s="0" t="n">
        <v>31</v>
      </c>
      <c r="B5024" s="0" t="n">
        <v>6500</v>
      </c>
      <c r="C5024" s="0" t="n">
        <v>9.7833</v>
      </c>
      <c r="D5024" s="0" t="n">
        <v>3.1985</v>
      </c>
      <c r="E5024" s="0" t="n">
        <f aca="false">IFERROR((C5024-D5024)/C5024/'Project Inputs and Calcs'!$E$11,0)</f>
        <v>0.0224355108535293</v>
      </c>
    </row>
    <row r="5025" customFormat="false" ht="15" hidden="false" customHeight="false" outlineLevel="0" collapsed="false">
      <c r="A5025" s="0" t="n">
        <v>31</v>
      </c>
      <c r="B5025" s="0" t="n">
        <v>6600</v>
      </c>
      <c r="C5025" s="0" t="n">
        <v>10.077</v>
      </c>
      <c r="D5025" s="0" t="n">
        <v>3.3298</v>
      </c>
      <c r="E5025" s="0" t="n">
        <f aca="false">IFERROR((C5025-D5025)/C5025/'Project Inputs and Calcs'!$E$11,0)</f>
        <v>0.0223188118156859</v>
      </c>
    </row>
    <row r="5026" customFormat="false" ht="15" hidden="false" customHeight="false" outlineLevel="0" collapsed="false">
      <c r="A5026" s="0" t="n">
        <v>31</v>
      </c>
      <c r="B5026" s="0" t="n">
        <v>6700</v>
      </c>
      <c r="C5026" s="0" t="n">
        <v>10.372</v>
      </c>
      <c r="D5026" s="0" t="n">
        <v>3.4638</v>
      </c>
      <c r="E5026" s="0" t="n">
        <f aca="false">IFERROR((C5026-D5026)/C5026/'Project Inputs and Calcs'!$E$11,0)</f>
        <v>0.0222014397737498</v>
      </c>
    </row>
    <row r="5027" customFormat="false" ht="15" hidden="false" customHeight="false" outlineLevel="0" collapsed="false">
      <c r="A5027" s="0" t="n">
        <v>31</v>
      </c>
      <c r="B5027" s="0" t="n">
        <v>6800</v>
      </c>
      <c r="C5027" s="0" t="n">
        <v>10.669</v>
      </c>
      <c r="D5027" s="0" t="n">
        <v>3.6006</v>
      </c>
      <c r="E5027" s="0" t="n">
        <f aca="false">IFERROR((C5027-D5027)/C5027/'Project Inputs and Calcs'!$E$11,0)</f>
        <v>0.0220839191426875</v>
      </c>
    </row>
    <row r="5028" customFormat="false" ht="15" hidden="false" customHeight="false" outlineLevel="0" collapsed="false">
      <c r="A5028" s="0" t="n">
        <v>31</v>
      </c>
      <c r="B5028" s="0" t="n">
        <v>6900</v>
      </c>
      <c r="C5028" s="0" t="n">
        <v>10.969</v>
      </c>
      <c r="D5028" s="0" t="n">
        <v>3.74</v>
      </c>
      <c r="E5028" s="0" t="n">
        <f aca="false">IFERROR((C5028-D5028)/C5028/'Project Inputs and Calcs'!$E$11,0)</f>
        <v>0.021967970340657</v>
      </c>
    </row>
    <row r="5029" customFormat="false" ht="15" hidden="false" customHeight="false" outlineLevel="0" collapsed="false">
      <c r="A5029" s="0" t="n">
        <v>31</v>
      </c>
      <c r="B5029" s="0" t="n">
        <v>7000</v>
      </c>
      <c r="C5029" s="0" t="n">
        <v>11.27</v>
      </c>
      <c r="D5029" s="0" t="n">
        <v>3.8822</v>
      </c>
      <c r="E5029" s="0" t="n">
        <f aca="false">IFERROR((C5029-D5029)/C5029/'Project Inputs and Calcs'!$E$11,0)</f>
        <v>0.0218509316770186</v>
      </c>
    </row>
    <row r="5030" customFormat="false" ht="15" hidden="false" customHeight="false" outlineLevel="0" collapsed="false">
      <c r="A5030" s="0" t="n">
        <v>31</v>
      </c>
      <c r="B5030" s="0" t="n">
        <v>7100</v>
      </c>
      <c r="C5030" s="0" t="n">
        <v>11.573</v>
      </c>
      <c r="D5030" s="0" t="n">
        <v>4.0271</v>
      </c>
      <c r="E5030" s="0" t="n">
        <f aca="false">IFERROR((C5030-D5030)/C5030/'Project Inputs and Calcs'!$E$11,0)</f>
        <v>0.0217342089345891</v>
      </c>
    </row>
    <row r="5031" customFormat="false" ht="15" hidden="false" customHeight="false" outlineLevel="0" collapsed="false">
      <c r="A5031" s="0" t="n">
        <v>31</v>
      </c>
      <c r="B5031" s="0" t="n">
        <v>7200</v>
      </c>
      <c r="C5031" s="0" t="n">
        <v>11.877</v>
      </c>
      <c r="D5031" s="0" t="n">
        <v>4.1748</v>
      </c>
      <c r="E5031" s="0" t="n">
        <f aca="false">IFERROR((C5031-D5031)/C5031/'Project Inputs and Calcs'!$E$11,0)</f>
        <v>0.0216165698408689</v>
      </c>
    </row>
    <row r="5032" customFormat="false" ht="15" hidden="false" customHeight="false" outlineLevel="0" collapsed="false">
      <c r="A5032" s="0" t="n">
        <v>31</v>
      </c>
      <c r="B5032" s="0" t="n">
        <v>7300</v>
      </c>
      <c r="C5032" s="0" t="n">
        <v>12.183</v>
      </c>
      <c r="D5032" s="0" t="n">
        <v>4.3251</v>
      </c>
      <c r="E5032" s="0" t="n">
        <f aca="false">IFERROR((C5032-D5032)/C5032/'Project Inputs and Calcs'!$E$11,0)</f>
        <v>0.0214996306328491</v>
      </c>
    </row>
    <row r="5033" customFormat="false" ht="15" hidden="false" customHeight="false" outlineLevel="0" collapsed="false">
      <c r="A5033" s="0" t="n">
        <v>31</v>
      </c>
      <c r="B5033" s="0" t="n">
        <v>7400</v>
      </c>
      <c r="C5033" s="0" t="n">
        <v>12.49</v>
      </c>
      <c r="D5033" s="0" t="n">
        <v>4.4782</v>
      </c>
      <c r="E5033" s="0" t="n">
        <f aca="false">IFERROR((C5033-D5033)/C5033/'Project Inputs and Calcs'!$E$11,0)</f>
        <v>0.0213819055244195</v>
      </c>
    </row>
    <row r="5034" customFormat="false" ht="15" hidden="false" customHeight="false" outlineLevel="0" collapsed="false">
      <c r="A5034" s="0" t="n">
        <v>31</v>
      </c>
      <c r="B5034" s="0" t="n">
        <v>7500</v>
      </c>
      <c r="C5034" s="0" t="n">
        <v>12.799</v>
      </c>
      <c r="D5034" s="0" t="n">
        <v>4.6339</v>
      </c>
      <c r="E5034" s="0" t="n">
        <f aca="false">IFERROR((C5034-D5034)/C5034/'Project Inputs and Calcs'!$E$11,0)</f>
        <v>0.0212649425736386</v>
      </c>
    </row>
    <row r="5035" customFormat="false" ht="15" hidden="false" customHeight="false" outlineLevel="0" collapsed="false">
      <c r="A5035" s="0" t="n">
        <v>31</v>
      </c>
      <c r="B5035" s="0" t="n">
        <v>7600</v>
      </c>
      <c r="C5035" s="0" t="n">
        <v>13.109</v>
      </c>
      <c r="D5035" s="0" t="n">
        <v>4.7923</v>
      </c>
      <c r="E5035" s="0" t="n">
        <f aca="false">IFERROR((C5035-D5035)/C5035/'Project Inputs and Calcs'!$E$11,0)</f>
        <v>0.0211475576575889</v>
      </c>
    </row>
    <row r="5036" customFormat="false" ht="15" hidden="false" customHeight="false" outlineLevel="0" collapsed="false">
      <c r="A5036" s="0" t="n">
        <v>31</v>
      </c>
      <c r="B5036" s="0" t="n">
        <v>7700</v>
      </c>
      <c r="C5036" s="0" t="n">
        <v>13.419</v>
      </c>
      <c r="D5036" s="0" t="n">
        <v>4.9536</v>
      </c>
      <c r="E5036" s="0" t="n">
        <f aca="false">IFERROR((C5036-D5036)/C5036/'Project Inputs and Calcs'!$E$11,0)</f>
        <v>0.0210283925776884</v>
      </c>
    </row>
    <row r="5037" customFormat="false" ht="15" hidden="false" customHeight="false" outlineLevel="0" collapsed="false">
      <c r="A5037" s="0" t="n">
        <v>31</v>
      </c>
      <c r="B5037" s="0" t="n">
        <v>7800</v>
      </c>
      <c r="C5037" s="0" t="n">
        <v>13.731</v>
      </c>
      <c r="D5037" s="0" t="n">
        <v>5.1156</v>
      </c>
      <c r="E5037" s="0" t="n">
        <f aca="false">IFERROR((C5037-D5037)/C5037/'Project Inputs and Calcs'!$E$11,0)</f>
        <v>0.0209147185201369</v>
      </c>
    </row>
    <row r="5038" customFormat="false" ht="15" hidden="false" customHeight="false" outlineLevel="0" collapsed="false">
      <c r="A5038" s="0" t="n">
        <v>31</v>
      </c>
      <c r="B5038" s="0" t="n">
        <v>7900</v>
      </c>
      <c r="C5038" s="0" t="n">
        <v>14.044</v>
      </c>
      <c r="D5038" s="0" t="n">
        <v>5.284</v>
      </c>
      <c r="E5038" s="0" t="n">
        <f aca="false">IFERROR((C5038-D5038)/C5038/'Project Inputs and Calcs'!$E$11,0)</f>
        <v>0.0207917972087724</v>
      </c>
    </row>
    <row r="5039" customFormat="false" ht="15" hidden="false" customHeight="false" outlineLevel="0" collapsed="false">
      <c r="A5039" s="0" t="n">
        <v>31</v>
      </c>
      <c r="B5039" s="0" t="n">
        <v>8000</v>
      </c>
      <c r="C5039" s="0" t="n">
        <v>14.358</v>
      </c>
      <c r="D5039" s="0" t="n">
        <v>5.4532</v>
      </c>
      <c r="E5039" s="0" t="n">
        <f aca="false">IFERROR((C5039-D5039)/C5039/'Project Inputs and Calcs'!$E$11,0)</f>
        <v>0.0206732599712123</v>
      </c>
    </row>
    <row r="5040" customFormat="false" ht="15" hidden="false" customHeight="false" outlineLevel="0" collapsed="false">
      <c r="A5040" s="0" t="n">
        <v>31</v>
      </c>
      <c r="B5040" s="0" t="n">
        <v>8100</v>
      </c>
      <c r="C5040" s="0" t="n">
        <v>14.672</v>
      </c>
      <c r="D5040" s="0" t="n">
        <v>5.6252</v>
      </c>
      <c r="E5040" s="0" t="n">
        <f aca="false">IFERROR((C5040-D5040)/C5040/'Project Inputs and Calcs'!$E$11,0)</f>
        <v>0.0205534351145038</v>
      </c>
    </row>
    <row r="5041" customFormat="false" ht="15" hidden="false" customHeight="false" outlineLevel="0" collapsed="false">
      <c r="A5041" s="0" t="n">
        <v>31</v>
      </c>
      <c r="B5041" s="0" t="n">
        <v>8200</v>
      </c>
      <c r="C5041" s="0" t="n">
        <v>14.987</v>
      </c>
      <c r="D5041" s="0" t="n">
        <v>5.7998</v>
      </c>
      <c r="E5041" s="0" t="n">
        <f aca="false">IFERROR((C5041-D5041)/C5041/'Project Inputs and Calcs'!$E$11,0)</f>
        <v>0.0204337092146527</v>
      </c>
    </row>
    <row r="5042" customFormat="false" ht="15" hidden="false" customHeight="false" outlineLevel="0" collapsed="false">
      <c r="A5042" s="0" t="n">
        <v>31</v>
      </c>
      <c r="B5042" s="0" t="n">
        <v>8300</v>
      </c>
      <c r="C5042" s="0" t="n">
        <v>15.302</v>
      </c>
      <c r="D5042" s="0" t="n">
        <v>5.9771</v>
      </c>
      <c r="E5042" s="0" t="n">
        <f aca="false">IFERROR((C5042-D5042)/C5042/'Project Inputs and Calcs'!$E$11,0)</f>
        <v>0.020313030976343</v>
      </c>
    </row>
    <row r="5043" customFormat="false" ht="15" hidden="false" customHeight="false" outlineLevel="0" collapsed="false">
      <c r="A5043" s="0" t="n">
        <v>31</v>
      </c>
      <c r="B5043" s="0" t="n">
        <v>8400</v>
      </c>
      <c r="C5043" s="0" t="n">
        <v>15.618</v>
      </c>
      <c r="D5043" s="0" t="n">
        <v>6.157</v>
      </c>
      <c r="E5043" s="0" t="n">
        <f aca="false">IFERROR((C5043-D5043)/C5043/'Project Inputs and Calcs'!$E$11,0)</f>
        <v>0.0201925129124514</v>
      </c>
    </row>
    <row r="5044" customFormat="false" ht="15" hidden="false" customHeight="false" outlineLevel="0" collapsed="false">
      <c r="A5044" s="0" t="n">
        <v>31</v>
      </c>
      <c r="B5044" s="0" t="n">
        <v>8500</v>
      </c>
      <c r="C5044" s="0" t="n">
        <v>15.933</v>
      </c>
      <c r="D5044" s="0" t="n">
        <v>6.3397</v>
      </c>
      <c r="E5044" s="0" t="n">
        <f aca="false">IFERROR((C5044-D5044)/C5044/'Project Inputs and Calcs'!$E$11,0)</f>
        <v>0.0200700851482249</v>
      </c>
    </row>
    <row r="5045" customFormat="false" ht="15" hidden="false" customHeight="false" outlineLevel="0" collapsed="false">
      <c r="A5045" s="0" t="n">
        <v>31</v>
      </c>
      <c r="B5045" s="0" t="n">
        <v>8600</v>
      </c>
      <c r="C5045" s="0" t="n">
        <v>16.249</v>
      </c>
      <c r="D5045" s="0" t="n">
        <v>6.5252</v>
      </c>
      <c r="E5045" s="0" t="n">
        <f aca="false">IFERROR((C5045-D5045)/C5045/'Project Inputs and Calcs'!$E$11,0)</f>
        <v>0.0199474839477301</v>
      </c>
    </row>
    <row r="5046" customFormat="false" ht="15" hidden="false" customHeight="false" outlineLevel="0" collapsed="false">
      <c r="A5046" s="0" t="n">
        <v>31</v>
      </c>
      <c r="B5046" s="0" t="n">
        <v>8700</v>
      </c>
      <c r="C5046" s="0" t="n">
        <v>16.565</v>
      </c>
      <c r="D5046" s="0" t="n">
        <v>6.7132</v>
      </c>
      <c r="E5046" s="0" t="n">
        <f aca="false">IFERROR((C5046-D5046)/C5046/'Project Inputs and Calcs'!$E$11,0)</f>
        <v>0.0198245296307476</v>
      </c>
    </row>
    <row r="5047" customFormat="false" ht="15" hidden="false" customHeight="false" outlineLevel="0" collapsed="false">
      <c r="A5047" s="0" t="n">
        <v>31</v>
      </c>
      <c r="B5047" s="0" t="n">
        <v>8800</v>
      </c>
      <c r="C5047" s="0" t="n">
        <v>16.88</v>
      </c>
      <c r="D5047" s="0" t="n">
        <v>6.904</v>
      </c>
      <c r="E5047" s="0" t="n">
        <f aca="false">IFERROR((C5047-D5047)/C5047/'Project Inputs and Calcs'!$E$11,0)</f>
        <v>0.0196998420221169</v>
      </c>
    </row>
    <row r="5048" customFormat="false" ht="15" hidden="false" customHeight="false" outlineLevel="0" collapsed="false">
      <c r="A5048" s="0" t="n">
        <v>31</v>
      </c>
      <c r="B5048" s="0" t="n">
        <v>8900</v>
      </c>
      <c r="C5048" s="0" t="n">
        <v>17.196</v>
      </c>
      <c r="D5048" s="0" t="n">
        <v>7.0975</v>
      </c>
      <c r="E5048" s="0" t="n">
        <f aca="false">IFERROR((C5048-D5048)/C5048/'Project Inputs and Calcs'!$E$11,0)</f>
        <v>0.019575288826859</v>
      </c>
    </row>
    <row r="5049" customFormat="false" ht="15" hidden="false" customHeight="false" outlineLevel="0" collapsed="false">
      <c r="A5049" s="0" t="n">
        <v>31</v>
      </c>
      <c r="B5049" s="0" t="n">
        <v>9000</v>
      </c>
      <c r="C5049" s="0" t="n">
        <v>17.511</v>
      </c>
      <c r="D5049" s="0" t="n">
        <v>7.2937</v>
      </c>
      <c r="E5049" s="0" t="n">
        <f aca="false">IFERROR((C5049-D5049)/C5049/'Project Inputs and Calcs'!$E$11,0)</f>
        <v>0.0194492985361582</v>
      </c>
    </row>
    <row r="5050" customFormat="false" ht="15" hidden="false" customHeight="false" outlineLevel="0" collapsed="false">
      <c r="A5050" s="0" t="n">
        <v>31</v>
      </c>
      <c r="B5050" s="0" t="n">
        <v>9100</v>
      </c>
      <c r="C5050" s="0" t="n">
        <v>17.825</v>
      </c>
      <c r="D5050" s="0" t="n">
        <v>7.4925</v>
      </c>
      <c r="E5050" s="0" t="n">
        <f aca="false">IFERROR((C5050-D5050)/C5050/'Project Inputs and Calcs'!$E$11,0)</f>
        <v>0.0193221131369799</v>
      </c>
    </row>
    <row r="5051" customFormat="false" ht="15" hidden="false" customHeight="false" outlineLevel="0" collapsed="false">
      <c r="A5051" s="0" t="n">
        <v>31</v>
      </c>
      <c r="B5051" s="0" t="n">
        <v>9200</v>
      </c>
      <c r="C5051" s="0" t="n">
        <v>18.139</v>
      </c>
      <c r="D5051" s="0" t="n">
        <v>7.6942</v>
      </c>
      <c r="E5051" s="0" t="n">
        <f aca="false">IFERROR((C5051-D5051)/C5051/'Project Inputs and Calcs'!$E$11,0)</f>
        <v>0.0191940018744142</v>
      </c>
    </row>
    <row r="5052" customFormat="false" ht="15" hidden="false" customHeight="false" outlineLevel="0" collapsed="false">
      <c r="A5052" s="0" t="n">
        <v>31</v>
      </c>
      <c r="B5052" s="0" t="n">
        <v>9300</v>
      </c>
      <c r="C5052" s="0" t="n">
        <v>18.451</v>
      </c>
      <c r="D5052" s="0" t="n">
        <v>7.8984</v>
      </c>
      <c r="E5052" s="0" t="n">
        <f aca="false">IFERROR((C5052-D5052)/C5052/'Project Inputs and Calcs'!$E$11,0)</f>
        <v>0.0190641880295558</v>
      </c>
    </row>
    <row r="5053" customFormat="false" ht="15" hidden="false" customHeight="false" outlineLevel="0" collapsed="false">
      <c r="A5053" s="0" t="n">
        <v>31</v>
      </c>
      <c r="B5053" s="0" t="n">
        <v>9400</v>
      </c>
      <c r="C5053" s="0" t="n">
        <v>18.763</v>
      </c>
      <c r="D5053" s="0" t="n">
        <v>8.1056</v>
      </c>
      <c r="E5053" s="0" t="n">
        <f aca="false">IFERROR((C5053-D5053)/C5053/'Project Inputs and Calcs'!$E$11,0)</f>
        <v>0.01893336175807</v>
      </c>
    </row>
    <row r="5054" customFormat="false" ht="15" hidden="false" customHeight="false" outlineLevel="0" collapsed="false">
      <c r="A5054" s="0" t="n">
        <v>31</v>
      </c>
      <c r="B5054" s="0" t="n">
        <v>9500</v>
      </c>
      <c r="C5054" s="0" t="n">
        <v>19.074</v>
      </c>
      <c r="D5054" s="0" t="n">
        <v>8.3154</v>
      </c>
      <c r="E5054" s="0" t="n">
        <f aca="false">IFERROR((C5054-D5054)/C5054/'Project Inputs and Calcs'!$E$11,0)</f>
        <v>0.0188015099087763</v>
      </c>
    </row>
    <row r="5055" customFormat="false" ht="15" hidden="false" customHeight="false" outlineLevel="0" collapsed="false">
      <c r="A5055" s="0" t="n">
        <v>31</v>
      </c>
      <c r="B5055" s="0" t="n">
        <v>9600</v>
      </c>
      <c r="C5055" s="0" t="n">
        <v>19.383</v>
      </c>
      <c r="D5055" s="0" t="n">
        <v>8.528</v>
      </c>
      <c r="E5055" s="0" t="n">
        <f aca="false">IFERROR((C5055-D5055)/C5055/'Project Inputs and Calcs'!$E$11,0)</f>
        <v>0.018667560921082</v>
      </c>
    </row>
    <row r="5056" customFormat="false" ht="15" hidden="false" customHeight="false" outlineLevel="0" collapsed="false">
      <c r="A5056" s="0" t="n">
        <v>31</v>
      </c>
      <c r="B5056" s="0" t="n">
        <v>9700</v>
      </c>
      <c r="C5056" s="0" t="n">
        <v>19.691</v>
      </c>
      <c r="D5056" s="0" t="n">
        <v>8.7433</v>
      </c>
      <c r="E5056" s="0" t="n">
        <f aca="false">IFERROR((C5056-D5056)/C5056/'Project Inputs and Calcs'!$E$11,0)</f>
        <v>0.0185324936942427</v>
      </c>
    </row>
    <row r="5057" customFormat="false" ht="15" hidden="false" customHeight="false" outlineLevel="0" collapsed="false">
      <c r="A5057" s="0" t="n">
        <v>31</v>
      </c>
      <c r="B5057" s="0" t="n">
        <v>9800</v>
      </c>
      <c r="C5057" s="0" t="n">
        <v>19.997</v>
      </c>
      <c r="D5057" s="0" t="n">
        <v>8.9614</v>
      </c>
      <c r="E5057" s="0" t="n">
        <f aca="false">IFERROR((C5057-D5057)/C5057/'Project Inputs and Calcs'!$E$11,0)</f>
        <v>0.0183954259805638</v>
      </c>
    </row>
    <row r="5058" customFormat="false" ht="15" hidden="false" customHeight="false" outlineLevel="0" collapsed="false">
      <c r="A5058" s="0" t="n">
        <v>31</v>
      </c>
      <c r="B5058" s="0" t="n">
        <v>9900</v>
      </c>
      <c r="C5058" s="0" t="n">
        <v>20.302</v>
      </c>
      <c r="D5058" s="0" t="n">
        <v>9.1822</v>
      </c>
      <c r="E5058" s="0" t="n">
        <f aca="false">IFERROR((C5058-D5058)/C5058/'Project Inputs and Calcs'!$E$11,0)</f>
        <v>0.0182573145502906</v>
      </c>
    </row>
    <row r="5059" customFormat="false" ht="15" hidden="false" customHeight="false" outlineLevel="0" collapsed="false">
      <c r="A5059" s="0" t="n">
        <v>31</v>
      </c>
      <c r="B5059" s="0" t="n">
        <v>10000</v>
      </c>
      <c r="C5059" s="0" t="n">
        <v>20.605</v>
      </c>
      <c r="D5059" s="0" t="n">
        <v>9.4059</v>
      </c>
      <c r="E5059" s="0" t="n">
        <f aca="false">IFERROR((C5059-D5059)/C5059/'Project Inputs and Calcs'!$E$11,0)</f>
        <v>0.0181171236754833</v>
      </c>
    </row>
    <row r="5060" customFormat="false" ht="15" hidden="false" customHeight="false" outlineLevel="0" collapsed="false">
      <c r="A5060" s="0" t="n">
        <v>31</v>
      </c>
      <c r="B5060" s="0" t="n">
        <v>10100</v>
      </c>
      <c r="C5060" s="0" t="n">
        <v>20.905</v>
      </c>
      <c r="D5060" s="0" t="n">
        <v>9.6323</v>
      </c>
      <c r="E5060" s="0" t="n">
        <f aca="false">IFERROR((C5060-D5060)/C5060/'Project Inputs and Calcs'!$E$11,0)</f>
        <v>0.0179744877620984</v>
      </c>
    </row>
    <row r="5061" customFormat="false" ht="15" hidden="false" customHeight="false" outlineLevel="0" collapsed="false">
      <c r="A5061" s="0" t="n">
        <v>31</v>
      </c>
      <c r="B5061" s="0" t="n">
        <v>10200</v>
      </c>
      <c r="C5061" s="0" t="n">
        <v>21.203</v>
      </c>
      <c r="D5061" s="0" t="n">
        <v>9.8617</v>
      </c>
      <c r="E5061" s="0" t="n">
        <f aca="false">IFERROR((C5061-D5061)/C5061/'Project Inputs and Calcs'!$E$11,0)</f>
        <v>0.0178297096322847</v>
      </c>
    </row>
    <row r="5062" customFormat="false" ht="15" hidden="false" customHeight="false" outlineLevel="0" collapsed="false">
      <c r="A5062" s="0" t="n">
        <v>31</v>
      </c>
      <c r="B5062" s="0" t="n">
        <v>10300</v>
      </c>
      <c r="C5062" s="0" t="n">
        <v>21.499</v>
      </c>
      <c r="D5062" s="0" t="n">
        <v>10.094</v>
      </c>
      <c r="E5062" s="0" t="n">
        <f aca="false">IFERROR((C5062-D5062)/C5062/'Project Inputs and Calcs'!$E$11,0)</f>
        <v>0.0176829930074267</v>
      </c>
    </row>
    <row r="5063" customFormat="false" ht="15" hidden="false" customHeight="false" outlineLevel="0" collapsed="false">
      <c r="A5063" s="0" t="n">
        <v>31</v>
      </c>
      <c r="B5063" s="0" t="n">
        <v>10400</v>
      </c>
      <c r="C5063" s="0" t="n">
        <v>21.792</v>
      </c>
      <c r="D5063" s="0" t="n">
        <v>10.329</v>
      </c>
      <c r="E5063" s="0" t="n">
        <f aca="false">IFERROR((C5063-D5063)/C5063/'Project Inputs and Calcs'!$E$11,0)</f>
        <v>0.0175339574155653</v>
      </c>
    </row>
    <row r="5064" customFormat="false" ht="15" hidden="false" customHeight="false" outlineLevel="0" collapsed="false">
      <c r="A5064" s="0" t="n">
        <v>31</v>
      </c>
      <c r="B5064" s="0" t="n">
        <v>10500</v>
      </c>
      <c r="C5064" s="0" t="n">
        <v>22.082</v>
      </c>
      <c r="D5064" s="0" t="n">
        <v>10.567</v>
      </c>
      <c r="E5064" s="0" t="n">
        <f aca="false">IFERROR((C5064-D5064)/C5064/'Project Inputs and Calcs'!$E$11,0)</f>
        <v>0.0173821815656794</v>
      </c>
    </row>
    <row r="5065" customFormat="false" ht="15" hidden="false" customHeight="false" outlineLevel="0" collapsed="false">
      <c r="A5065" s="0" t="n">
        <v>31</v>
      </c>
      <c r="B5065" s="0" t="n">
        <v>10600</v>
      </c>
      <c r="C5065" s="0" t="n">
        <v>22.369</v>
      </c>
      <c r="D5065" s="0" t="n">
        <v>10.808</v>
      </c>
      <c r="E5065" s="0" t="n">
        <f aca="false">IFERROR((C5065-D5065)/C5065/'Project Inputs and Calcs'!$E$11,0)</f>
        <v>0.0172277109690494</v>
      </c>
    </row>
    <row r="5066" customFormat="false" ht="15" hidden="false" customHeight="false" outlineLevel="0" collapsed="false">
      <c r="A5066" s="0" t="n">
        <v>31</v>
      </c>
      <c r="B5066" s="0" t="n">
        <v>10700</v>
      </c>
      <c r="C5066" s="0" t="n">
        <v>22.652</v>
      </c>
      <c r="D5066" s="0" t="n">
        <v>11.051</v>
      </c>
      <c r="E5066" s="0" t="n">
        <f aca="false">IFERROR((C5066-D5066)/C5066/'Project Inputs and Calcs'!$E$11,0)</f>
        <v>0.0170713402790041</v>
      </c>
    </row>
    <row r="5067" customFormat="false" ht="15" hidden="false" customHeight="false" outlineLevel="0" collapsed="false">
      <c r="A5067" s="0" t="n">
        <v>31</v>
      </c>
      <c r="B5067" s="0" t="n">
        <v>10800</v>
      </c>
      <c r="C5067" s="0" t="n">
        <v>22.932</v>
      </c>
      <c r="D5067" s="0" t="n">
        <v>11.298</v>
      </c>
      <c r="E5067" s="0" t="n">
        <f aca="false">IFERROR((C5067-D5067)/C5067/'Project Inputs and Calcs'!$E$11,0)</f>
        <v>0.0169108669108669</v>
      </c>
    </row>
    <row r="5068" customFormat="false" ht="15" hidden="false" customHeight="false" outlineLevel="0" collapsed="false">
      <c r="A5068" s="0" t="n">
        <v>31</v>
      </c>
      <c r="B5068" s="0" t="n">
        <v>10900</v>
      </c>
      <c r="C5068" s="0" t="n">
        <v>23.208</v>
      </c>
      <c r="D5068" s="0" t="n">
        <v>11.548</v>
      </c>
      <c r="E5068" s="0" t="n">
        <f aca="false">IFERROR((C5068-D5068)/C5068/'Project Inputs and Calcs'!$E$11,0)</f>
        <v>0.0167470987015971</v>
      </c>
    </row>
    <row r="5069" customFormat="false" ht="15" hidden="false" customHeight="false" outlineLevel="0" collapsed="false">
      <c r="A5069" s="0" t="n">
        <v>31</v>
      </c>
      <c r="B5069" s="0" t="n">
        <v>11000</v>
      </c>
      <c r="C5069" s="0" t="n">
        <v>23.48</v>
      </c>
      <c r="D5069" s="0" t="n">
        <v>11.801</v>
      </c>
      <c r="E5069" s="0" t="n">
        <f aca="false">IFERROR((C5069-D5069)/C5069/'Project Inputs and Calcs'!$E$11,0)</f>
        <v>0.0165800681431005</v>
      </c>
    </row>
    <row r="5070" customFormat="false" ht="15" hidden="false" customHeight="false" outlineLevel="0" collapsed="false">
      <c r="A5070" s="0" t="n">
        <v>31</v>
      </c>
      <c r="B5070" s="0" t="n">
        <v>11100</v>
      </c>
      <c r="C5070" s="0" t="n">
        <v>23.748</v>
      </c>
      <c r="D5070" s="0" t="n">
        <v>12.057</v>
      </c>
      <c r="E5070" s="0" t="n">
        <f aca="false">IFERROR((C5070-D5070)/C5070/'Project Inputs and Calcs'!$E$11,0)</f>
        <v>0.0164098029307731</v>
      </c>
    </row>
    <row r="5071" customFormat="false" ht="15" hidden="false" customHeight="false" outlineLevel="0" collapsed="false">
      <c r="A5071" s="0" t="n">
        <v>31</v>
      </c>
      <c r="B5071" s="0" t="n">
        <v>11200</v>
      </c>
      <c r="C5071" s="0" t="n">
        <v>24.01</v>
      </c>
      <c r="D5071" s="0" t="n">
        <v>12.316</v>
      </c>
      <c r="E5071" s="0" t="n">
        <f aca="false">IFERROR((C5071-D5071)/C5071/'Project Inputs and Calcs'!$E$11,0)</f>
        <v>0.016234902124115</v>
      </c>
    </row>
    <row r="5072" customFormat="false" ht="15" hidden="false" customHeight="false" outlineLevel="0" collapsed="false">
      <c r="A5072" s="0" t="n">
        <v>31</v>
      </c>
      <c r="B5072" s="0" t="n">
        <v>11300</v>
      </c>
      <c r="C5072" s="0" t="n">
        <v>24.268</v>
      </c>
      <c r="D5072" s="0" t="n">
        <v>12.578</v>
      </c>
      <c r="E5072" s="0" t="n">
        <f aca="false">IFERROR((C5072-D5072)/C5072/'Project Inputs and Calcs'!$E$11,0)</f>
        <v>0.016056810065381</v>
      </c>
    </row>
    <row r="5073" customFormat="false" ht="15" hidden="false" customHeight="false" outlineLevel="0" collapsed="false">
      <c r="A5073" s="0" t="n">
        <v>31</v>
      </c>
      <c r="B5073" s="0" t="n">
        <v>11400</v>
      </c>
      <c r="C5073" s="0" t="n">
        <v>24.52</v>
      </c>
      <c r="D5073" s="0" t="n">
        <v>12.843</v>
      </c>
      <c r="E5073" s="0" t="n">
        <f aca="false">IFERROR((C5073-D5073)/C5073/'Project Inputs and Calcs'!$E$11,0)</f>
        <v>0.0158741163675911</v>
      </c>
    </row>
    <row r="5074" customFormat="false" ht="15" hidden="false" customHeight="false" outlineLevel="0" collapsed="false">
      <c r="A5074" s="0" t="n">
        <v>31</v>
      </c>
      <c r="B5074" s="0" t="n">
        <v>11500</v>
      </c>
      <c r="C5074" s="0" t="n">
        <v>24.766</v>
      </c>
      <c r="D5074" s="0" t="n">
        <v>13.113</v>
      </c>
      <c r="E5074" s="0" t="n">
        <f aca="false">IFERROR((C5074-D5074)/C5074/'Project Inputs and Calcs'!$E$11,0)</f>
        <v>0.0156841368542895</v>
      </c>
    </row>
    <row r="5075" customFormat="false" ht="15" hidden="false" customHeight="false" outlineLevel="0" collapsed="false">
      <c r="A5075" s="0" t="n">
        <v>31</v>
      </c>
      <c r="B5075" s="0" t="n">
        <v>11600</v>
      </c>
      <c r="C5075" s="0" t="n">
        <v>25.006</v>
      </c>
      <c r="D5075" s="0" t="n">
        <v>13.385</v>
      </c>
      <c r="E5075" s="0" t="n">
        <f aca="false">IFERROR((C5075-D5075)/C5075/'Project Inputs and Calcs'!$E$11,0)</f>
        <v>0.0154909488389453</v>
      </c>
    </row>
    <row r="5076" customFormat="false" ht="15" hidden="false" customHeight="false" outlineLevel="0" collapsed="false">
      <c r="A5076" s="0" t="n">
        <v>31</v>
      </c>
      <c r="B5076" s="0" t="n">
        <v>11700</v>
      </c>
      <c r="C5076" s="0" t="n">
        <v>25.241</v>
      </c>
      <c r="D5076" s="0" t="n">
        <v>13.66</v>
      </c>
      <c r="E5076" s="0" t="n">
        <f aca="false">IFERROR((C5076-D5076)/C5076/'Project Inputs and Calcs'!$E$11,0)</f>
        <v>0.0152939001360221</v>
      </c>
    </row>
    <row r="5077" customFormat="false" ht="15" hidden="false" customHeight="false" outlineLevel="0" collapsed="false">
      <c r="A5077" s="0" t="n">
        <v>31</v>
      </c>
      <c r="B5077" s="0" t="n">
        <v>11800</v>
      </c>
      <c r="C5077" s="0" t="n">
        <v>25.466</v>
      </c>
      <c r="D5077" s="0" t="n">
        <v>13.941</v>
      </c>
      <c r="E5077" s="0" t="n">
        <f aca="false">IFERROR((C5077-D5077)/C5077/'Project Inputs and Calcs'!$E$11,0)</f>
        <v>0.0150854734417131</v>
      </c>
    </row>
    <row r="5078" customFormat="false" ht="15" hidden="false" customHeight="false" outlineLevel="0" collapsed="false">
      <c r="A5078" s="0" t="n">
        <v>31</v>
      </c>
      <c r="B5078" s="0" t="n">
        <v>11900</v>
      </c>
      <c r="C5078" s="0" t="n">
        <v>25.685</v>
      </c>
      <c r="D5078" s="0" t="n">
        <v>14.224</v>
      </c>
      <c r="E5078" s="0" t="n">
        <f aca="false">IFERROR((C5078-D5078)/C5078/'Project Inputs and Calcs'!$E$11,0)</f>
        <v>0.0148737914476673</v>
      </c>
    </row>
    <row r="5079" customFormat="false" ht="15" hidden="false" customHeight="false" outlineLevel="0" collapsed="false">
      <c r="A5079" s="0" t="n">
        <v>31</v>
      </c>
      <c r="B5079" s="0" t="n">
        <v>12000</v>
      </c>
      <c r="C5079" s="0" t="n">
        <v>25.898</v>
      </c>
      <c r="D5079" s="0" t="n">
        <v>14.51</v>
      </c>
      <c r="E5079" s="0" t="n">
        <f aca="false">IFERROR((C5079-D5079)/C5079/'Project Inputs and Calcs'!$E$11,0)</f>
        <v>0.0146575025098463</v>
      </c>
    </row>
    <row r="5080" customFormat="false" ht="15" hidden="false" customHeight="false" outlineLevel="0" collapsed="false">
      <c r="A5080" s="0" t="n">
        <v>31</v>
      </c>
      <c r="B5080" s="0" t="n">
        <v>12100</v>
      </c>
      <c r="C5080" s="0" t="n">
        <v>26.098</v>
      </c>
      <c r="D5080" s="0" t="n">
        <v>14.801</v>
      </c>
      <c r="E5080" s="0" t="n">
        <f aca="false">IFERROR((C5080-D5080)/C5080/'Project Inputs and Calcs'!$E$11,0)</f>
        <v>0.014428947301198</v>
      </c>
    </row>
    <row r="5081" customFormat="false" ht="15" hidden="false" customHeight="false" outlineLevel="0" collapsed="false">
      <c r="A5081" s="0" t="n">
        <v>31</v>
      </c>
      <c r="B5081" s="0" t="n">
        <v>12200</v>
      </c>
      <c r="C5081" s="0" t="n">
        <v>26.29</v>
      </c>
      <c r="D5081" s="0" t="n">
        <v>15.097</v>
      </c>
      <c r="E5081" s="0" t="n">
        <f aca="false">IFERROR((C5081-D5081)/C5081/'Project Inputs and Calcs'!$E$11,0)</f>
        <v>0.0141917078737162</v>
      </c>
    </row>
    <row r="5082" customFormat="false" ht="15" hidden="false" customHeight="false" outlineLevel="0" collapsed="false">
      <c r="A5082" s="0" t="n">
        <v>31</v>
      </c>
      <c r="B5082" s="0" t="n">
        <v>12300</v>
      </c>
      <c r="C5082" s="0" t="n">
        <v>26.475</v>
      </c>
      <c r="D5082" s="0" t="n">
        <v>15.395</v>
      </c>
      <c r="E5082" s="0" t="n">
        <f aca="false">IFERROR((C5082-D5082)/C5082/'Project Inputs and Calcs'!$E$11,0)</f>
        <v>0.0139502675480013</v>
      </c>
    </row>
    <row r="5083" customFormat="false" ht="15" hidden="false" customHeight="false" outlineLevel="0" collapsed="false">
      <c r="A5083" s="0" t="n">
        <v>31</v>
      </c>
      <c r="B5083" s="0" t="n">
        <v>12400</v>
      </c>
      <c r="C5083" s="0" t="n">
        <v>26.648</v>
      </c>
      <c r="D5083" s="0" t="n">
        <v>15.698</v>
      </c>
      <c r="E5083" s="0" t="n">
        <f aca="false">IFERROR((C5083-D5083)/C5083/'Project Inputs and Calcs'!$E$11,0)</f>
        <v>0.0136970879615731</v>
      </c>
    </row>
    <row r="5084" customFormat="false" ht="15" hidden="false" customHeight="false" outlineLevel="0" collapsed="false">
      <c r="A5084" s="0" t="n">
        <v>31</v>
      </c>
      <c r="B5084" s="0" t="n">
        <v>12500</v>
      </c>
      <c r="C5084" s="0" t="n">
        <v>26.808</v>
      </c>
      <c r="D5084" s="0" t="n">
        <v>16.006</v>
      </c>
      <c r="E5084" s="0" t="n">
        <f aca="false">IFERROR((C5084-D5084)/C5084/'Project Inputs and Calcs'!$E$11,0)</f>
        <v>0.0134313140356113</v>
      </c>
    </row>
    <row r="5085" customFormat="false" ht="15" hidden="false" customHeight="false" outlineLevel="0" collapsed="false">
      <c r="A5085" s="0" t="n">
        <v>31</v>
      </c>
      <c r="B5085" s="0" t="n">
        <v>12600</v>
      </c>
      <c r="C5085" s="0" t="n">
        <v>26.96</v>
      </c>
      <c r="D5085" s="0" t="n">
        <v>16.317</v>
      </c>
      <c r="E5085" s="0" t="n">
        <f aca="false">IFERROR((C5085-D5085)/C5085/'Project Inputs and Calcs'!$E$11,0)</f>
        <v>0.0131590009891197</v>
      </c>
    </row>
    <row r="5086" customFormat="false" ht="15" hidden="false" customHeight="false" outlineLevel="0" collapsed="false">
      <c r="A5086" s="0" t="n">
        <v>31</v>
      </c>
      <c r="B5086" s="0" t="n">
        <v>12700</v>
      </c>
      <c r="C5086" s="0" t="n">
        <v>27.103</v>
      </c>
      <c r="D5086" s="0" t="n">
        <v>16.632</v>
      </c>
      <c r="E5086" s="0" t="n">
        <f aca="false">IFERROR((C5086-D5086)/C5086/'Project Inputs and Calcs'!$E$11,0)</f>
        <v>0.0128780331820586</v>
      </c>
    </row>
    <row r="5087" customFormat="false" ht="15" hidden="false" customHeight="false" outlineLevel="0" collapsed="false">
      <c r="A5087" s="0" t="n">
        <v>31</v>
      </c>
      <c r="B5087" s="0" t="n">
        <v>12800</v>
      </c>
      <c r="C5087" s="0" t="n">
        <v>27.227</v>
      </c>
      <c r="D5087" s="0" t="n">
        <v>16.953</v>
      </c>
      <c r="E5087" s="0" t="n">
        <f aca="false">IFERROR((C5087-D5087)/C5087/'Project Inputs and Calcs'!$E$11,0)</f>
        <v>0.0125782005607179</v>
      </c>
    </row>
    <row r="5088" customFormat="false" ht="15" hidden="false" customHeight="false" outlineLevel="0" collapsed="false">
      <c r="A5088" s="0" t="n">
        <v>31</v>
      </c>
      <c r="B5088" s="0" t="n">
        <v>12900</v>
      </c>
      <c r="C5088" s="0" t="n">
        <v>27.34</v>
      </c>
      <c r="D5088" s="0" t="n">
        <v>17.278</v>
      </c>
      <c r="E5088" s="0" t="n">
        <f aca="false">IFERROR((C5088-D5088)/C5088/'Project Inputs and Calcs'!$E$11,0)</f>
        <v>0.0122677395757132</v>
      </c>
    </row>
    <row r="5089" customFormat="false" ht="15" hidden="false" customHeight="false" outlineLevel="0" collapsed="false">
      <c r="A5089" s="0" t="n">
        <v>31</v>
      </c>
      <c r="B5089" s="0" t="n">
        <v>13000</v>
      </c>
      <c r="C5089" s="0" t="n">
        <v>27.442</v>
      </c>
      <c r="D5089" s="0" t="n">
        <v>17.606</v>
      </c>
      <c r="E5089" s="0" t="n">
        <f aca="false">IFERROR((C5089-D5089)/C5089/'Project Inputs and Calcs'!$E$11,0)</f>
        <v>0.0119476228651945</v>
      </c>
    </row>
    <row r="5090" customFormat="false" ht="15" hidden="false" customHeight="false" outlineLevel="0" collapsed="false">
      <c r="A5090" s="0" t="n">
        <v>31</v>
      </c>
      <c r="B5090" s="0" t="n">
        <v>13100</v>
      </c>
      <c r="C5090" s="0" t="n">
        <v>27.528</v>
      </c>
      <c r="D5090" s="0" t="n">
        <v>17.94</v>
      </c>
      <c r="E5090" s="0" t="n">
        <f aca="false">IFERROR((C5090-D5090)/C5090/'Project Inputs and Calcs'!$E$11,0)</f>
        <v>0.0116099970938681</v>
      </c>
    </row>
    <row r="5091" customFormat="false" ht="15" hidden="false" customHeight="false" outlineLevel="0" collapsed="false">
      <c r="A5091" s="0" t="n">
        <v>31</v>
      </c>
      <c r="B5091" s="0" t="n">
        <v>13200</v>
      </c>
      <c r="C5091" s="0" t="n">
        <v>27.589</v>
      </c>
      <c r="D5091" s="0" t="n">
        <v>18.282</v>
      </c>
      <c r="E5091" s="0" t="n">
        <f aca="false">IFERROR((C5091-D5091)/C5091/'Project Inputs and Calcs'!$E$11,0)</f>
        <v>0.0112448197953291</v>
      </c>
    </row>
    <row r="5092" customFormat="false" ht="15" hidden="false" customHeight="false" outlineLevel="0" collapsed="false">
      <c r="A5092" s="0" t="n">
        <v>31</v>
      </c>
      <c r="B5092" s="0" t="n">
        <v>13300</v>
      </c>
      <c r="C5092" s="0" t="n">
        <v>27.635</v>
      </c>
      <c r="D5092" s="0" t="n">
        <v>18.628</v>
      </c>
      <c r="E5092" s="0" t="n">
        <f aca="false">IFERROR((C5092-D5092)/C5092/'Project Inputs and Calcs'!$E$11,0)</f>
        <v>0.0108642422049334</v>
      </c>
    </row>
    <row r="5093" customFormat="false" ht="15" hidden="false" customHeight="false" outlineLevel="0" collapsed="false">
      <c r="A5093" s="0" t="n">
        <v>31</v>
      </c>
      <c r="B5093" s="0" t="n">
        <v>13400</v>
      </c>
      <c r="C5093" s="0" t="n">
        <v>27.664</v>
      </c>
      <c r="D5093" s="0" t="n">
        <v>18.979</v>
      </c>
      <c r="E5093" s="0" t="n">
        <f aca="false">IFERROR((C5093-D5093)/C5093/'Project Inputs and Calcs'!$E$11,0)</f>
        <v>0.0104648640832851</v>
      </c>
    </row>
    <row r="5094" customFormat="false" ht="15" hidden="false" customHeight="false" outlineLevel="0" collapsed="false">
      <c r="A5094" s="0" t="n">
        <v>31</v>
      </c>
      <c r="B5094" s="0" t="n">
        <v>13500</v>
      </c>
      <c r="C5094" s="0" t="n">
        <v>27.67</v>
      </c>
      <c r="D5094" s="0" t="n">
        <v>19.337</v>
      </c>
      <c r="E5094" s="0" t="n">
        <f aca="false">IFERROR((C5094-D5094)/C5094/'Project Inputs and Calcs'!$E$11,0)</f>
        <v>0.0100385495723407</v>
      </c>
    </row>
    <row r="5095" customFormat="false" ht="15" hidden="false" customHeight="false" outlineLevel="0" collapsed="false">
      <c r="A5095" s="0" t="n">
        <v>31</v>
      </c>
      <c r="B5095" s="0" t="n">
        <v>13600</v>
      </c>
      <c r="C5095" s="0" t="n">
        <v>27.649</v>
      </c>
      <c r="D5095" s="0" t="n">
        <v>19.702</v>
      </c>
      <c r="E5095" s="0" t="n">
        <f aca="false">IFERROR((C5095-D5095)/C5095/'Project Inputs and Calcs'!$E$11,0)</f>
        <v>0.00958081666606387</v>
      </c>
    </row>
    <row r="5096" customFormat="false" ht="15" hidden="false" customHeight="false" outlineLevel="0" collapsed="false">
      <c r="A5096" s="0" t="n">
        <v>31</v>
      </c>
      <c r="B5096" s="0" t="n">
        <v>13700</v>
      </c>
      <c r="C5096" s="0" t="n">
        <v>27.61</v>
      </c>
      <c r="D5096" s="0" t="n">
        <v>20.071</v>
      </c>
      <c r="E5096" s="0" t="n">
        <f aca="false">IFERROR((C5096-D5096)/C5096/'Project Inputs and Calcs'!$E$11,0)</f>
        <v>0.0091017747193046</v>
      </c>
    </row>
    <row r="5097" customFormat="false" ht="15" hidden="false" customHeight="false" outlineLevel="0" collapsed="false">
      <c r="A5097" s="0" t="n">
        <v>31</v>
      </c>
      <c r="B5097" s="0" t="n">
        <v>13800</v>
      </c>
      <c r="C5097" s="0" t="n">
        <v>27.554</v>
      </c>
      <c r="D5097" s="0" t="n">
        <v>20.444</v>
      </c>
      <c r="E5097" s="0" t="n">
        <f aca="false">IFERROR((C5097-D5097)/C5097/'Project Inputs and Calcs'!$E$11,0)</f>
        <v>0.00860129200841983</v>
      </c>
    </row>
    <row r="5098" customFormat="false" ht="15" hidden="false" customHeight="false" outlineLevel="0" collapsed="false">
      <c r="A5098" s="0" t="n">
        <v>31</v>
      </c>
      <c r="B5098" s="0" t="n">
        <v>13900</v>
      </c>
      <c r="C5098" s="0" t="n">
        <v>27.481</v>
      </c>
      <c r="D5098" s="0" t="n">
        <v>20.818</v>
      </c>
      <c r="E5098" s="0" t="n">
        <f aca="false">IFERROR((C5098-D5098)/C5098/'Project Inputs and Calcs'!$E$11,0)</f>
        <v>0.00808194752738256</v>
      </c>
    </row>
    <row r="5099" customFormat="false" ht="15" hidden="false" customHeight="false" outlineLevel="0" collapsed="false">
      <c r="A5099" s="0" t="n">
        <v>31</v>
      </c>
      <c r="B5099" s="0" t="n">
        <v>14000</v>
      </c>
      <c r="C5099" s="0" t="n">
        <v>27.394</v>
      </c>
      <c r="D5099" s="0" t="n">
        <v>21.193</v>
      </c>
      <c r="E5099" s="0" t="n">
        <f aca="false">IFERROR((C5099-D5099)/C5099/'Project Inputs and Calcs'!$E$11,0)</f>
        <v>0.00754544790830109</v>
      </c>
    </row>
    <row r="5100" customFormat="false" ht="15" hidden="false" customHeight="false" outlineLevel="0" collapsed="false">
      <c r="A5100" s="0" t="n">
        <v>31</v>
      </c>
      <c r="B5100" s="0" t="n">
        <v>14100</v>
      </c>
      <c r="C5100" s="0" t="n">
        <v>27.295</v>
      </c>
      <c r="D5100" s="0" t="n">
        <v>21.568</v>
      </c>
      <c r="E5100" s="0" t="n">
        <f aca="false">IFERROR((C5100-D5100)/C5100/'Project Inputs and Calcs'!$E$11,0)</f>
        <v>0.00699395493680161</v>
      </c>
    </row>
    <row r="5101" customFormat="false" ht="15" hidden="false" customHeight="false" outlineLevel="0" collapsed="false">
      <c r="A5101" s="0" t="n">
        <v>31</v>
      </c>
      <c r="B5101" s="0" t="n">
        <v>14200</v>
      </c>
      <c r="C5101" s="0" t="n">
        <v>27.199</v>
      </c>
      <c r="D5101" s="0" t="n">
        <v>21.936</v>
      </c>
      <c r="E5101" s="0" t="n">
        <f aca="false">IFERROR((C5101-D5101)/C5101/'Project Inputs and Calcs'!$E$11,0)</f>
        <v>0.00644999203402086</v>
      </c>
    </row>
    <row r="5102" customFormat="false" ht="15" hidden="false" customHeight="false" outlineLevel="0" collapsed="false">
      <c r="A5102" s="0" t="n">
        <v>31</v>
      </c>
      <c r="B5102" s="0" t="n">
        <v>14300</v>
      </c>
      <c r="C5102" s="0" t="n">
        <v>27.103</v>
      </c>
      <c r="D5102" s="0" t="n">
        <v>22.298</v>
      </c>
      <c r="E5102" s="0" t="n">
        <f aca="false">IFERROR((C5102-D5102)/C5102/'Project Inputs and Calcs'!$E$11,0)</f>
        <v>0.00590955490782079</v>
      </c>
    </row>
    <row r="5103" customFormat="false" ht="15" hidden="false" customHeight="false" outlineLevel="0" collapsed="false">
      <c r="A5103" s="0" t="n">
        <v>31</v>
      </c>
      <c r="B5103" s="0" t="n">
        <v>14400</v>
      </c>
      <c r="C5103" s="0" t="n">
        <v>27.011</v>
      </c>
      <c r="D5103" s="0" t="n">
        <v>22.652</v>
      </c>
      <c r="E5103" s="0" t="n">
        <f aca="false">IFERROR((C5103-D5103)/C5103/'Project Inputs and Calcs'!$E$11,0)</f>
        <v>0.00537928991892192</v>
      </c>
    </row>
    <row r="5104" customFormat="false" ht="15" hidden="false" customHeight="false" outlineLevel="0" collapsed="false">
      <c r="A5104" s="0" t="n">
        <v>31</v>
      </c>
      <c r="B5104" s="0" t="n">
        <v>14500</v>
      </c>
      <c r="C5104" s="0" t="n">
        <v>26.922</v>
      </c>
      <c r="D5104" s="0" t="n">
        <v>22.999</v>
      </c>
      <c r="E5104" s="0" t="n">
        <f aca="false">IFERROR((C5104-D5104)/C5104/'Project Inputs and Calcs'!$E$11,0)</f>
        <v>0.00485724190872397</v>
      </c>
    </row>
    <row r="5105" customFormat="false" ht="15" hidden="false" customHeight="false" outlineLevel="0" collapsed="false">
      <c r="A5105" s="0" t="n">
        <v>31</v>
      </c>
      <c r="B5105" s="0" t="n">
        <v>14600</v>
      </c>
      <c r="C5105" s="0" t="n">
        <v>26.834</v>
      </c>
      <c r="D5105" s="0" t="n">
        <v>23.338</v>
      </c>
      <c r="E5105" s="0" t="n">
        <f aca="false">IFERROR((C5105-D5105)/C5105/'Project Inputs and Calcs'!$E$11,0)</f>
        <v>0.00434274924846588</v>
      </c>
    </row>
    <row r="5106" customFormat="false" ht="15" hidden="false" customHeight="false" outlineLevel="0" collapsed="false">
      <c r="A5106" s="0" t="n">
        <v>31</v>
      </c>
      <c r="B5106" s="0" t="n">
        <v>14700</v>
      </c>
      <c r="C5106" s="0" t="n">
        <v>26.747</v>
      </c>
      <c r="D5106" s="0" t="n">
        <v>23.67</v>
      </c>
      <c r="E5106" s="0" t="n">
        <f aca="false">IFERROR((C5106-D5106)/C5106/'Project Inputs and Calcs'!$E$11,0)</f>
        <v>0.00383469797235827</v>
      </c>
    </row>
    <row r="5107" customFormat="false" ht="15" hidden="false" customHeight="false" outlineLevel="0" collapsed="false">
      <c r="A5107" s="0" t="n">
        <v>31</v>
      </c>
      <c r="B5107" s="0" t="n">
        <v>14800</v>
      </c>
      <c r="C5107" s="0" t="n">
        <v>26.659</v>
      </c>
      <c r="D5107" s="0" t="n">
        <v>23.993</v>
      </c>
      <c r="E5107" s="0" t="n">
        <f aca="false">IFERROR((C5107-D5107)/C5107/'Project Inputs and Calcs'!$E$11,0)</f>
        <v>0.00333345836928117</v>
      </c>
    </row>
    <row r="5108" customFormat="false" ht="15" hidden="false" customHeight="false" outlineLevel="0" collapsed="false">
      <c r="A5108" s="0" t="n">
        <v>31</v>
      </c>
      <c r="B5108" s="0" t="n">
        <v>14900</v>
      </c>
      <c r="C5108" s="0" t="n">
        <v>26.571</v>
      </c>
      <c r="D5108" s="0" t="n">
        <v>24.309</v>
      </c>
      <c r="E5108" s="0" t="n">
        <f aca="false">IFERROR((C5108-D5108)/C5108/'Project Inputs and Calcs'!$E$11,0)</f>
        <v>0.00283768017763727</v>
      </c>
    </row>
    <row r="5109" customFormat="false" ht="15" hidden="false" customHeight="false" outlineLevel="0" collapsed="false">
      <c r="A5109" s="0" t="n">
        <v>31</v>
      </c>
      <c r="B5109" s="0" t="n">
        <v>15000</v>
      </c>
      <c r="C5109" s="0" t="n">
        <v>26.48</v>
      </c>
      <c r="D5109" s="0" t="n">
        <v>24.617</v>
      </c>
      <c r="E5109" s="0" t="n">
        <f aca="false">IFERROR((C5109-D5109)/C5109/'Project Inputs and Calcs'!$E$11,0)</f>
        <v>0.00234516616314199</v>
      </c>
    </row>
    <row r="5110" customFormat="false" ht="15" hidden="false" customHeight="false" outlineLevel="0" collapsed="false">
      <c r="A5110" s="0" t="n">
        <v>31</v>
      </c>
      <c r="B5110" s="0" t="n">
        <v>15100</v>
      </c>
      <c r="C5110" s="0" t="n">
        <v>26.388</v>
      </c>
      <c r="D5110" s="0" t="n">
        <v>24.917</v>
      </c>
      <c r="E5110" s="0" t="n">
        <f aca="false">IFERROR((C5110-D5110)/C5110/'Project Inputs and Calcs'!$E$11,0)</f>
        <v>0.00185816785407508</v>
      </c>
    </row>
    <row r="5111" customFormat="false" ht="15" hidden="false" customHeight="false" outlineLevel="0" collapsed="false">
      <c r="A5111" s="0" t="n">
        <v>31</v>
      </c>
      <c r="B5111" s="0" t="n">
        <v>15200</v>
      </c>
      <c r="C5111" s="0" t="n">
        <v>26.294</v>
      </c>
      <c r="D5111" s="0" t="n">
        <v>25.205</v>
      </c>
      <c r="E5111" s="0" t="n">
        <f aca="false">IFERROR((C5111-D5111)/C5111/'Project Inputs and Calcs'!$E$11,0)</f>
        <v>0.00138054308967826</v>
      </c>
    </row>
    <row r="5112" customFormat="false" ht="15" hidden="false" customHeight="false" outlineLevel="0" collapsed="false">
      <c r="A5112" s="0" t="n">
        <v>31</v>
      </c>
      <c r="B5112" s="0" t="n">
        <v>15300</v>
      </c>
      <c r="C5112" s="0" t="n">
        <v>26.197</v>
      </c>
      <c r="D5112" s="0" t="n">
        <v>25.482</v>
      </c>
      <c r="E5112" s="0" t="n">
        <f aca="false">IFERROR((C5112-D5112)/C5112/'Project Inputs and Calcs'!$E$11,0)</f>
        <v>0.000909773383720782</v>
      </c>
    </row>
    <row r="5113" customFormat="false" ht="15" hidden="false" customHeight="false" outlineLevel="0" collapsed="false">
      <c r="A5113" s="0" t="n">
        <v>31</v>
      </c>
      <c r="B5113" s="0" t="n">
        <v>15400</v>
      </c>
      <c r="C5113" s="0" t="n">
        <v>26.098</v>
      </c>
      <c r="D5113" s="0" t="n">
        <v>25.749</v>
      </c>
      <c r="E5113" s="0" t="n">
        <f aca="false">IFERROR((C5113-D5113)/C5113/'Project Inputs and Calcs'!$E$11,0)</f>
        <v>0.000445755741180678</v>
      </c>
    </row>
    <row r="5114" customFormat="false" ht="15" hidden="false" customHeight="false" outlineLevel="0" collapsed="false">
      <c r="A5114" s="0" t="n">
        <v>31</v>
      </c>
      <c r="B5114" s="0" t="n">
        <v>15500</v>
      </c>
      <c r="C5114" s="0" t="n">
        <v>25.997</v>
      </c>
      <c r="D5114" s="0" t="n">
        <v>26.003</v>
      </c>
      <c r="E5114" s="0" t="n">
        <f aca="false">IFERROR((C5114-D5114)/C5114/'Project Inputs and Calcs'!$E$11,0)</f>
        <v>-7.69319536869668E-006</v>
      </c>
    </row>
    <row r="5115" customFormat="false" ht="15" hidden="false" customHeight="false" outlineLevel="0" collapsed="false">
      <c r="A5115" s="0" t="n">
        <v>31</v>
      </c>
      <c r="B5115" s="0" t="n">
        <v>15600</v>
      </c>
      <c r="C5115" s="0" t="n">
        <v>25.895</v>
      </c>
      <c r="D5115" s="0" t="n">
        <v>26.245</v>
      </c>
      <c r="E5115" s="0" t="n">
        <f aca="false">IFERROR((C5115-D5115)/C5115/'Project Inputs and Calcs'!$E$11,0)</f>
        <v>-0.00045053742678767</v>
      </c>
    </row>
    <row r="5116" customFormat="false" ht="15" hidden="false" customHeight="false" outlineLevel="0" collapsed="false">
      <c r="A5116" s="0" t="n">
        <v>31</v>
      </c>
      <c r="B5116" s="0" t="n">
        <v>15700</v>
      </c>
      <c r="C5116" s="0" t="s">
        <v>155</v>
      </c>
      <c r="D5116" s="0" t="s">
        <v>155</v>
      </c>
      <c r="E5116" s="0" t="n">
        <f aca="false">IFERROR((C5116-D5116)/C5116/'Project Inputs and Calcs'!$E$11,0)</f>
        <v>0</v>
      </c>
    </row>
    <row r="5117" customFormat="false" ht="15" hidden="false" customHeight="false" outlineLevel="0" collapsed="false">
      <c r="A5117" s="0" t="n">
        <v>31</v>
      </c>
      <c r="B5117" s="0" t="n">
        <v>15800</v>
      </c>
      <c r="C5117" s="0" t="s">
        <v>155</v>
      </c>
      <c r="D5117" s="0" t="s">
        <v>155</v>
      </c>
      <c r="E5117" s="0" t="n">
        <f aca="false">IFERROR((C5117-D5117)/C5117/'Project Inputs and Calcs'!$E$11,0)</f>
        <v>0</v>
      </c>
    </row>
    <row r="5118" customFormat="false" ht="15" hidden="false" customHeight="false" outlineLevel="0" collapsed="false">
      <c r="A5118" s="0" t="n">
        <v>31</v>
      </c>
      <c r="B5118" s="0" t="n">
        <v>15900</v>
      </c>
      <c r="C5118" s="0" t="s">
        <v>155</v>
      </c>
      <c r="D5118" s="0" t="s">
        <v>155</v>
      </c>
      <c r="E5118" s="0" t="n">
        <f aca="false">IFERROR((C5118-D5118)/C5118/'Project Inputs and Calcs'!$E$11,0)</f>
        <v>0</v>
      </c>
    </row>
    <row r="5119" customFormat="false" ht="15" hidden="false" customHeight="false" outlineLevel="0" collapsed="false">
      <c r="A5119" s="0" t="n">
        <v>31</v>
      </c>
      <c r="B5119" s="0" t="n">
        <v>16000</v>
      </c>
      <c r="C5119" s="0" t="s">
        <v>155</v>
      </c>
      <c r="D5119" s="0" t="s">
        <v>155</v>
      </c>
      <c r="E5119" s="0" t="n">
        <f aca="false">IFERROR((C5119-D5119)/C5119/'Project Inputs and Calcs'!$E$11,0)</f>
        <v>0</v>
      </c>
    </row>
    <row r="5120" customFormat="false" ht="15" hidden="false" customHeight="false" outlineLevel="0" collapsed="false">
      <c r="A5120" s="0" t="n">
        <v>31</v>
      </c>
      <c r="B5120" s="0" t="n">
        <v>16100</v>
      </c>
      <c r="C5120" s="0" t="s">
        <v>155</v>
      </c>
      <c r="D5120" s="0" t="s">
        <v>155</v>
      </c>
      <c r="E5120" s="0" t="n">
        <f aca="false">IFERROR((C5120-D5120)/C5120/'Project Inputs and Calcs'!$E$11,0)</f>
        <v>0</v>
      </c>
    </row>
    <row r="5121" customFormat="false" ht="15" hidden="false" customHeight="false" outlineLevel="0" collapsed="false">
      <c r="A5121" s="0" t="n">
        <v>31</v>
      </c>
      <c r="B5121" s="0" t="n">
        <v>16200</v>
      </c>
      <c r="C5121" s="0" t="s">
        <v>155</v>
      </c>
      <c r="D5121" s="0" t="s">
        <v>155</v>
      </c>
      <c r="E5121" s="0" t="n">
        <f aca="false">IFERROR((C5121-D5121)/C5121/'Project Inputs and Calcs'!$E$11,0)</f>
        <v>0</v>
      </c>
    </row>
    <row r="5122" customFormat="false" ht="15" hidden="false" customHeight="false" outlineLevel="0" collapsed="false">
      <c r="A5122" s="0" t="n">
        <v>31</v>
      </c>
      <c r="B5122" s="0" t="n">
        <v>16300</v>
      </c>
      <c r="C5122" s="0" t="s">
        <v>155</v>
      </c>
      <c r="D5122" s="0" t="s">
        <v>155</v>
      </c>
      <c r="E5122" s="0" t="n">
        <f aca="false">IFERROR((C5122-D5122)/C5122/'Project Inputs and Calcs'!$E$11,0)</f>
        <v>0</v>
      </c>
    </row>
    <row r="5123" customFormat="false" ht="15" hidden="false" customHeight="false" outlineLevel="0" collapsed="false">
      <c r="A5123" s="0" t="n">
        <v>31</v>
      </c>
      <c r="B5123" s="0" t="n">
        <v>16400</v>
      </c>
      <c r="C5123" s="0" t="s">
        <v>155</v>
      </c>
      <c r="D5123" s="0" t="s">
        <v>155</v>
      </c>
      <c r="E5123" s="0" t="n">
        <f aca="false">IFERROR((C5123-D5123)/C5123/'Project Inputs and Calcs'!$E$11,0)</f>
        <v>0</v>
      </c>
    </row>
    <row r="5124" customFormat="false" ht="15" hidden="false" customHeight="false" outlineLevel="0" collapsed="false">
      <c r="A5124" s="0" t="n">
        <v>31</v>
      </c>
      <c r="B5124" s="0" t="n">
        <v>16500</v>
      </c>
      <c r="C5124" s="0" t="s">
        <v>155</v>
      </c>
      <c r="D5124" s="0" t="s">
        <v>155</v>
      </c>
      <c r="E5124" s="0" t="n">
        <f aca="false">IFERROR((C5124-D5124)/C5124/'Project Inputs and Calcs'!$E$11,0)</f>
        <v>0</v>
      </c>
    </row>
    <row r="5125" customFormat="false" ht="15" hidden="false" customHeight="false" outlineLevel="0" collapsed="false">
      <c r="A5125" s="0" t="n">
        <v>31</v>
      </c>
      <c r="B5125" s="0" t="n">
        <v>16600</v>
      </c>
      <c r="C5125" s="0" t="s">
        <v>155</v>
      </c>
      <c r="D5125" s="0" t="s">
        <v>155</v>
      </c>
      <c r="E5125" s="0" t="n">
        <f aca="false">IFERROR((C5125-D5125)/C5125/'Project Inputs and Calcs'!$E$11,0)</f>
        <v>0</v>
      </c>
    </row>
    <row r="5126" customFormat="false" ht="15" hidden="false" customHeight="false" outlineLevel="0" collapsed="false">
      <c r="A5126" s="0" t="n">
        <v>31</v>
      </c>
      <c r="B5126" s="0" t="n">
        <v>16700</v>
      </c>
      <c r="C5126" s="0" t="s">
        <v>155</v>
      </c>
      <c r="D5126" s="0" t="s">
        <v>155</v>
      </c>
      <c r="E5126" s="0" t="n">
        <f aca="false">IFERROR((C5126-D5126)/C5126/'Project Inputs and Calcs'!$E$11,0)</f>
        <v>0</v>
      </c>
    </row>
    <row r="5127" customFormat="false" ht="15" hidden="false" customHeight="false" outlineLevel="0" collapsed="false">
      <c r="A5127" s="0" t="n">
        <v>31</v>
      </c>
      <c r="B5127" s="0" t="n">
        <v>16800</v>
      </c>
      <c r="C5127" s="0" t="s">
        <v>155</v>
      </c>
      <c r="D5127" s="0" t="s">
        <v>155</v>
      </c>
      <c r="E5127" s="0" t="n">
        <f aca="false">IFERROR((C5127-D5127)/C5127/'Project Inputs and Calcs'!$E$11,0)</f>
        <v>0</v>
      </c>
    </row>
    <row r="5128" customFormat="false" ht="15" hidden="false" customHeight="false" outlineLevel="0" collapsed="false">
      <c r="A5128" s="0" t="n">
        <v>31</v>
      </c>
      <c r="B5128" s="0" t="n">
        <v>16900</v>
      </c>
      <c r="C5128" s="0" t="s">
        <v>155</v>
      </c>
      <c r="D5128" s="0" t="s">
        <v>155</v>
      </c>
      <c r="E5128" s="0" t="n">
        <f aca="false">IFERROR((C5128-D5128)/C5128/'Project Inputs and Calcs'!$E$11,0)</f>
        <v>0</v>
      </c>
    </row>
    <row r="5129" customFormat="false" ht="15" hidden="false" customHeight="false" outlineLevel="0" collapsed="false">
      <c r="A5129" s="0" t="n">
        <v>31</v>
      </c>
      <c r="B5129" s="0" t="n">
        <v>17000</v>
      </c>
      <c r="C5129" s="0" t="s">
        <v>155</v>
      </c>
      <c r="D5129" s="0" t="s">
        <v>155</v>
      </c>
      <c r="E5129" s="0" t="n">
        <f aca="false">IFERROR((C5129-D5129)/C5129/'Project Inputs and Calcs'!$E$11,0)</f>
        <v>0</v>
      </c>
    </row>
    <row r="5130" customFormat="false" ht="15" hidden="false" customHeight="false" outlineLevel="0" collapsed="false">
      <c r="A5130" s="0" t="n">
        <v>31</v>
      </c>
      <c r="B5130" s="0" t="n">
        <v>17100</v>
      </c>
      <c r="C5130" s="0" t="s">
        <v>155</v>
      </c>
      <c r="D5130" s="0" t="s">
        <v>155</v>
      </c>
      <c r="E5130" s="0" t="n">
        <f aca="false">IFERROR((C5130-D5130)/C5130/'Project Inputs and Calcs'!$E$11,0)</f>
        <v>0</v>
      </c>
    </row>
    <row r="5131" customFormat="false" ht="15" hidden="false" customHeight="false" outlineLevel="0" collapsed="false">
      <c r="A5131" s="0" t="n">
        <v>31</v>
      </c>
      <c r="B5131" s="0" t="n">
        <v>17200</v>
      </c>
      <c r="C5131" s="0" t="s">
        <v>155</v>
      </c>
      <c r="D5131" s="0" t="s">
        <v>155</v>
      </c>
      <c r="E5131" s="0" t="n">
        <f aca="false">IFERROR((C5131-D5131)/C5131/'Project Inputs and Calcs'!$E$11,0)</f>
        <v>0</v>
      </c>
    </row>
    <row r="5132" customFormat="false" ht="15" hidden="false" customHeight="false" outlineLevel="0" collapsed="false">
      <c r="A5132" s="0" t="n">
        <v>31</v>
      </c>
      <c r="B5132" s="0" t="n">
        <v>17300</v>
      </c>
      <c r="C5132" s="0" t="s">
        <v>155</v>
      </c>
      <c r="D5132" s="0" t="s">
        <v>155</v>
      </c>
      <c r="E5132" s="0" t="n">
        <f aca="false">IFERROR((C5132-D5132)/C5132/'Project Inputs and Calcs'!$E$11,0)</f>
        <v>0</v>
      </c>
    </row>
    <row r="5133" customFormat="false" ht="15" hidden="false" customHeight="false" outlineLevel="0" collapsed="false">
      <c r="A5133" s="0" t="n">
        <v>31</v>
      </c>
      <c r="B5133" s="0" t="n">
        <v>17400</v>
      </c>
      <c r="C5133" s="0" t="s">
        <v>155</v>
      </c>
      <c r="D5133" s="0" t="s">
        <v>155</v>
      </c>
      <c r="E5133" s="0" t="n">
        <f aca="false">IFERROR((C5133-D5133)/C5133/'Project Inputs and Calcs'!$E$11,0)</f>
        <v>0</v>
      </c>
    </row>
    <row r="5134" customFormat="false" ht="15" hidden="false" customHeight="false" outlineLevel="0" collapsed="false">
      <c r="A5134" s="0" t="n">
        <v>31</v>
      </c>
      <c r="B5134" s="0" t="n">
        <v>17500</v>
      </c>
      <c r="C5134" s="0" t="s">
        <v>155</v>
      </c>
      <c r="D5134" s="0" t="s">
        <v>155</v>
      </c>
      <c r="E5134" s="0" t="n">
        <f aca="false">IFERROR((C5134-D5134)/C5134/'Project Inputs and Calcs'!$E$11,0)</f>
        <v>0</v>
      </c>
    </row>
    <row r="5135" customFormat="false" ht="15" hidden="false" customHeight="false" outlineLevel="0" collapsed="false">
      <c r="A5135" s="0" t="n">
        <v>31</v>
      </c>
      <c r="B5135" s="0" t="n">
        <v>17600</v>
      </c>
      <c r="C5135" s="0" t="s">
        <v>155</v>
      </c>
      <c r="D5135" s="0" t="s">
        <v>155</v>
      </c>
      <c r="E5135" s="0" t="n">
        <f aca="false">IFERROR((C5135-D5135)/C5135/'Project Inputs and Calcs'!$E$11,0)</f>
        <v>0</v>
      </c>
    </row>
    <row r="5136" customFormat="false" ht="15" hidden="false" customHeight="false" outlineLevel="0" collapsed="false">
      <c r="A5136" s="0" t="n">
        <v>31</v>
      </c>
      <c r="B5136" s="0" t="n">
        <v>17700</v>
      </c>
      <c r="C5136" s="0" t="s">
        <v>155</v>
      </c>
      <c r="D5136" s="0" t="s">
        <v>155</v>
      </c>
      <c r="E5136" s="0" t="n">
        <f aca="false">IFERROR((C5136-D5136)/C5136/'Project Inputs and Calcs'!$E$11,0)</f>
        <v>0</v>
      </c>
    </row>
    <row r="5137" customFormat="false" ht="15" hidden="false" customHeight="false" outlineLevel="0" collapsed="false">
      <c r="A5137" s="0" t="n">
        <v>31</v>
      </c>
      <c r="B5137" s="0" t="n">
        <v>17800</v>
      </c>
      <c r="C5137" s="0" t="s">
        <v>155</v>
      </c>
      <c r="D5137" s="0" t="s">
        <v>155</v>
      </c>
      <c r="E5137" s="0" t="n">
        <f aca="false">IFERROR((C5137-D5137)/C5137/'Project Inputs and Calcs'!$E$11,0)</f>
        <v>0</v>
      </c>
    </row>
    <row r="5138" customFormat="false" ht="15" hidden="false" customHeight="false" outlineLevel="0" collapsed="false">
      <c r="A5138" s="0" t="n">
        <v>31</v>
      </c>
      <c r="B5138" s="0" t="n">
        <v>17900</v>
      </c>
      <c r="C5138" s="0" t="s">
        <v>155</v>
      </c>
      <c r="D5138" s="0" t="s">
        <v>155</v>
      </c>
      <c r="E5138" s="0" t="n">
        <f aca="false">IFERROR((C5138-D5138)/C5138/'Project Inputs and Calcs'!$E$11,0)</f>
        <v>0</v>
      </c>
    </row>
    <row r="5139" customFormat="false" ht="15" hidden="false" customHeight="false" outlineLevel="0" collapsed="false">
      <c r="A5139" s="0" t="n">
        <v>31</v>
      </c>
      <c r="B5139" s="0" t="n">
        <v>18000</v>
      </c>
      <c r="C5139" s="0" t="s">
        <v>155</v>
      </c>
      <c r="D5139" s="0" t="s">
        <v>155</v>
      </c>
      <c r="E5139" s="0" t="n">
        <f aca="false">IFERROR((C5139-D5139)/C5139/'Project Inputs and Calcs'!$E$11,0)</f>
        <v>0</v>
      </c>
    </row>
    <row r="5140" customFormat="false" ht="15" hidden="false" customHeight="false" outlineLevel="0" collapsed="false">
      <c r="A5140" s="0" t="n">
        <v>31</v>
      </c>
      <c r="B5140" s="0" t="n">
        <v>18100</v>
      </c>
      <c r="C5140" s="0" t="s">
        <v>155</v>
      </c>
      <c r="D5140" s="0" t="s">
        <v>155</v>
      </c>
      <c r="E5140" s="0" t="n">
        <f aca="false">IFERROR((C5140-D5140)/C5140/'Project Inputs and Calcs'!$E$11,0)</f>
        <v>0</v>
      </c>
    </row>
    <row r="5141" customFormat="false" ht="15" hidden="false" customHeight="false" outlineLevel="0" collapsed="false">
      <c r="A5141" s="0" t="n">
        <v>31</v>
      </c>
      <c r="B5141" s="0" t="n">
        <v>18200</v>
      </c>
      <c r="C5141" s="0" t="s">
        <v>155</v>
      </c>
      <c r="D5141" s="0" t="s">
        <v>155</v>
      </c>
      <c r="E5141" s="0" t="n">
        <f aca="false">IFERROR((C5141-D5141)/C5141/'Project Inputs and Calcs'!$E$11,0)</f>
        <v>0</v>
      </c>
    </row>
    <row r="5142" customFormat="false" ht="15" hidden="false" customHeight="false" outlineLevel="0" collapsed="false">
      <c r="A5142" s="0" t="n">
        <v>31</v>
      </c>
      <c r="B5142" s="0" t="n">
        <v>18300</v>
      </c>
      <c r="C5142" s="0" t="s">
        <v>155</v>
      </c>
      <c r="D5142" s="0" t="s">
        <v>155</v>
      </c>
      <c r="E5142" s="0" t="n">
        <f aca="false">IFERROR((C5142-D5142)/C5142/'Project Inputs and Calcs'!$E$11,0)</f>
        <v>0</v>
      </c>
    </row>
    <row r="5143" customFormat="false" ht="15" hidden="false" customHeight="false" outlineLevel="0" collapsed="false">
      <c r="A5143" s="0" t="n">
        <v>31</v>
      </c>
      <c r="B5143" s="0" t="n">
        <v>18400</v>
      </c>
      <c r="C5143" s="0" t="s">
        <v>155</v>
      </c>
      <c r="D5143" s="0" t="s">
        <v>155</v>
      </c>
      <c r="E5143" s="0" t="n">
        <f aca="false">IFERROR((C5143-D5143)/C5143/'Project Inputs and Calcs'!$E$11,0)</f>
        <v>0</v>
      </c>
    </row>
    <row r="5144" customFormat="false" ht="15" hidden="false" customHeight="false" outlineLevel="0" collapsed="false">
      <c r="A5144" s="0" t="n">
        <v>31</v>
      </c>
      <c r="B5144" s="0" t="n">
        <v>18500</v>
      </c>
      <c r="C5144" s="0" t="s">
        <v>155</v>
      </c>
      <c r="D5144" s="0" t="s">
        <v>155</v>
      </c>
      <c r="E5144" s="0" t="n">
        <f aca="false">IFERROR((C5144-D5144)/C5144/'Project Inputs and Calcs'!$E$11,0)</f>
        <v>0</v>
      </c>
    </row>
    <row r="5145" customFormat="false" ht="15" hidden="false" customHeight="false" outlineLevel="0" collapsed="false">
      <c r="A5145" s="0" t="n">
        <v>31</v>
      </c>
      <c r="B5145" s="0" t="n">
        <v>18600</v>
      </c>
      <c r="C5145" s="0" t="s">
        <v>155</v>
      </c>
      <c r="D5145" s="0" t="s">
        <v>155</v>
      </c>
      <c r="E5145" s="0" t="n">
        <f aca="false">IFERROR((C5145-D5145)/C5145/'Project Inputs and Calcs'!$E$11,0)</f>
        <v>0</v>
      </c>
    </row>
    <row r="5146" customFormat="false" ht="15" hidden="false" customHeight="false" outlineLevel="0" collapsed="false">
      <c r="A5146" s="0" t="n">
        <v>31</v>
      </c>
      <c r="B5146" s="0" t="n">
        <v>18700</v>
      </c>
      <c r="C5146" s="0" t="s">
        <v>155</v>
      </c>
      <c r="D5146" s="0" t="s">
        <v>155</v>
      </c>
      <c r="E5146" s="0" t="n">
        <f aca="false">IFERROR((C5146-D5146)/C5146/'Project Inputs and Calcs'!$E$11,0)</f>
        <v>0</v>
      </c>
    </row>
    <row r="5147" customFormat="false" ht="15" hidden="false" customHeight="false" outlineLevel="0" collapsed="false">
      <c r="A5147" s="0" t="n">
        <v>31</v>
      </c>
      <c r="B5147" s="0" t="n">
        <v>18800</v>
      </c>
      <c r="C5147" s="0" t="s">
        <v>155</v>
      </c>
      <c r="D5147" s="0" t="s">
        <v>155</v>
      </c>
      <c r="E5147" s="0" t="n">
        <f aca="false">IFERROR((C5147-D5147)/C5147/'Project Inputs and Calcs'!$E$11,0)</f>
        <v>0</v>
      </c>
    </row>
    <row r="5148" customFormat="false" ht="15" hidden="false" customHeight="false" outlineLevel="0" collapsed="false">
      <c r="A5148" s="0" t="n">
        <v>31</v>
      </c>
      <c r="B5148" s="0" t="n">
        <v>18900</v>
      </c>
      <c r="C5148" s="0" t="s">
        <v>155</v>
      </c>
      <c r="D5148" s="0" t="s">
        <v>155</v>
      </c>
      <c r="E5148" s="0" t="n">
        <f aca="false">IFERROR((C5148-D5148)/C5148/'Project Inputs and Calcs'!$E$11,0)</f>
        <v>0</v>
      </c>
    </row>
    <row r="5149" customFormat="false" ht="15" hidden="false" customHeight="false" outlineLevel="0" collapsed="false">
      <c r="A5149" s="0" t="n">
        <v>31</v>
      </c>
      <c r="B5149" s="0" t="n">
        <v>19000</v>
      </c>
      <c r="C5149" s="0" t="s">
        <v>155</v>
      </c>
      <c r="D5149" s="0" t="s">
        <v>155</v>
      </c>
      <c r="E5149" s="0" t="n">
        <f aca="false">IFERROR((C5149-D5149)/C5149/'Project Inputs and Calcs'!$E$11,0)</f>
        <v>0</v>
      </c>
    </row>
    <row r="5150" customFormat="false" ht="15" hidden="false" customHeight="false" outlineLevel="0" collapsed="false">
      <c r="A5150" s="0" t="n">
        <v>31</v>
      </c>
      <c r="B5150" s="0" t="n">
        <v>19100</v>
      </c>
      <c r="C5150" s="0" t="s">
        <v>155</v>
      </c>
      <c r="D5150" s="0" t="s">
        <v>155</v>
      </c>
      <c r="E5150" s="0" t="n">
        <f aca="false">IFERROR((C5150-D5150)/C5150/'Project Inputs and Calcs'!$E$11,0)</f>
        <v>0</v>
      </c>
    </row>
    <row r="5151" customFormat="false" ht="15" hidden="false" customHeight="false" outlineLevel="0" collapsed="false">
      <c r="A5151" s="0" t="n">
        <v>31</v>
      </c>
      <c r="B5151" s="0" t="n">
        <v>19200</v>
      </c>
      <c r="C5151" s="0" t="s">
        <v>155</v>
      </c>
      <c r="D5151" s="0" t="s">
        <v>155</v>
      </c>
      <c r="E5151" s="0" t="n">
        <f aca="false">IFERROR((C5151-D5151)/C5151/'Project Inputs and Calcs'!$E$11,0)</f>
        <v>0</v>
      </c>
    </row>
    <row r="5152" customFormat="false" ht="15" hidden="false" customHeight="false" outlineLevel="0" collapsed="false">
      <c r="A5152" s="0" t="n">
        <v>31</v>
      </c>
      <c r="B5152" s="0" t="n">
        <v>19300</v>
      </c>
      <c r="C5152" s="0" t="s">
        <v>155</v>
      </c>
      <c r="D5152" s="0" t="s">
        <v>155</v>
      </c>
      <c r="E5152" s="0" t="n">
        <f aca="false">IFERROR((C5152-D5152)/C5152/'Project Inputs and Calcs'!$E$11,0)</f>
        <v>0</v>
      </c>
    </row>
    <row r="5153" customFormat="false" ht="15" hidden="false" customHeight="false" outlineLevel="0" collapsed="false">
      <c r="A5153" s="0" t="n">
        <v>31</v>
      </c>
      <c r="B5153" s="0" t="n">
        <v>19400</v>
      </c>
      <c r="C5153" s="0" t="s">
        <v>155</v>
      </c>
      <c r="D5153" s="0" t="s">
        <v>155</v>
      </c>
      <c r="E5153" s="0" t="n">
        <f aca="false">IFERROR((C5153-D5153)/C5153/'Project Inputs and Calcs'!$E$11,0)</f>
        <v>0</v>
      </c>
    </row>
    <row r="5154" customFormat="false" ht="15" hidden="false" customHeight="false" outlineLevel="0" collapsed="false">
      <c r="A5154" s="0" t="n">
        <v>31</v>
      </c>
      <c r="B5154" s="0" t="n">
        <v>19500</v>
      </c>
      <c r="C5154" s="0" t="s">
        <v>155</v>
      </c>
      <c r="D5154" s="0" t="s">
        <v>155</v>
      </c>
      <c r="E5154" s="0" t="n">
        <f aca="false">IFERROR((C5154-D5154)/C5154/'Project Inputs and Calcs'!$E$11,0)</f>
        <v>0</v>
      </c>
    </row>
    <row r="5155" customFormat="false" ht="15" hidden="false" customHeight="false" outlineLevel="0" collapsed="false">
      <c r="A5155" s="0" t="n">
        <v>31</v>
      </c>
      <c r="B5155" s="0" t="n">
        <v>19600</v>
      </c>
      <c r="C5155" s="0" t="s">
        <v>155</v>
      </c>
      <c r="D5155" s="0" t="s">
        <v>155</v>
      </c>
      <c r="E5155" s="0" t="n">
        <f aca="false">IFERROR((C5155-D5155)/C5155/'Project Inputs and Calcs'!$E$11,0)</f>
        <v>0</v>
      </c>
    </row>
    <row r="5156" customFormat="false" ht="15" hidden="false" customHeight="false" outlineLevel="0" collapsed="false">
      <c r="A5156" s="0" t="n">
        <v>31</v>
      </c>
      <c r="B5156" s="0" t="n">
        <v>19700</v>
      </c>
      <c r="C5156" s="0" t="s">
        <v>155</v>
      </c>
      <c r="D5156" s="0" t="s">
        <v>155</v>
      </c>
      <c r="E5156" s="0" t="n">
        <f aca="false">IFERROR((C5156-D5156)/C5156/'Project Inputs and Calcs'!$E$11,0)</f>
        <v>0</v>
      </c>
    </row>
    <row r="5157" customFormat="false" ht="15" hidden="false" customHeight="false" outlineLevel="0" collapsed="false">
      <c r="A5157" s="0" t="n">
        <v>31</v>
      </c>
      <c r="B5157" s="0" t="n">
        <v>19800</v>
      </c>
      <c r="C5157" s="0" t="s">
        <v>155</v>
      </c>
      <c r="D5157" s="0" t="s">
        <v>155</v>
      </c>
      <c r="E5157" s="0" t="n">
        <f aca="false">IFERROR((C5157-D5157)/C5157/'Project Inputs and Calcs'!$E$11,0)</f>
        <v>0</v>
      </c>
    </row>
    <row r="5158" customFormat="false" ht="15" hidden="false" customHeight="false" outlineLevel="0" collapsed="false">
      <c r="A5158" s="0" t="n">
        <v>31</v>
      </c>
      <c r="B5158" s="0" t="n">
        <v>19900</v>
      </c>
      <c r="C5158" s="0" t="s">
        <v>155</v>
      </c>
      <c r="D5158" s="0" t="s">
        <v>155</v>
      </c>
      <c r="E5158" s="0" t="n">
        <f aca="false">IFERROR((C5158-D5158)/C5158/'Project Inputs and Calcs'!$E$11,0)</f>
        <v>0</v>
      </c>
    </row>
    <row r="5159" customFormat="false" ht="15" hidden="false" customHeight="false" outlineLevel="0" collapsed="false">
      <c r="A5159" s="0" t="n">
        <v>31</v>
      </c>
      <c r="B5159" s="0" t="n">
        <v>20000</v>
      </c>
      <c r="C5159" s="0" t="s">
        <v>155</v>
      </c>
      <c r="D5159" s="0" t="s">
        <v>155</v>
      </c>
      <c r="E5159" s="0" t="n">
        <f aca="false">IFERROR((C5159-D5159)/C5159/'Project Inputs and Calcs'!$E$11,0)</f>
        <v>0</v>
      </c>
    </row>
    <row r="5160" customFormat="false" ht="15" hidden="false" customHeight="false" outlineLevel="0" collapsed="false">
      <c r="A5160" s="0" t="n">
        <v>32</v>
      </c>
      <c r="B5160" s="0" t="n">
        <v>1000</v>
      </c>
      <c r="C5160" s="0" t="s">
        <v>155</v>
      </c>
      <c r="D5160" s="0" t="s">
        <v>155</v>
      </c>
      <c r="E5160" s="0" t="n">
        <f aca="false">IFERROR((C5160-D5160)/C5160/'Project Inputs and Calcs'!$E$11,0)</f>
        <v>0</v>
      </c>
    </row>
    <row r="5161" customFormat="false" ht="15" hidden="false" customHeight="false" outlineLevel="0" collapsed="false">
      <c r="A5161" s="0" t="n">
        <v>32</v>
      </c>
      <c r="B5161" s="0" t="n">
        <v>1100</v>
      </c>
      <c r="C5161" s="0" t="n">
        <v>0.0032444</v>
      </c>
      <c r="D5161" s="0" t="s">
        <v>155</v>
      </c>
      <c r="E5161" s="0" t="n">
        <f aca="false">IFERROR((C5161-D5161)/C5161/'Project Inputs and Calcs'!$E$11,0)</f>
        <v>0</v>
      </c>
    </row>
    <row r="5162" customFormat="false" ht="15" hidden="false" customHeight="false" outlineLevel="0" collapsed="false">
      <c r="A5162" s="0" t="n">
        <v>32</v>
      </c>
      <c r="B5162" s="0" t="n">
        <v>1200</v>
      </c>
      <c r="C5162" s="0" t="n">
        <v>0.016547</v>
      </c>
      <c r="D5162" s="0" t="s">
        <v>155</v>
      </c>
      <c r="E5162" s="0" t="n">
        <f aca="false">IFERROR((C5162-D5162)/C5162/'Project Inputs and Calcs'!$E$11,0)</f>
        <v>0</v>
      </c>
    </row>
    <row r="5163" customFormat="false" ht="15" hidden="false" customHeight="false" outlineLevel="0" collapsed="false">
      <c r="A5163" s="0" t="n">
        <v>32</v>
      </c>
      <c r="B5163" s="0" t="n">
        <v>1300</v>
      </c>
      <c r="C5163" s="0" t="n">
        <v>0.039887</v>
      </c>
      <c r="D5163" s="0" t="n">
        <v>0.0054031</v>
      </c>
      <c r="E5163" s="0" t="n">
        <f aca="false">IFERROR((C5163-D5163)/C5163/'Project Inputs and Calcs'!$E$11,0)</f>
        <v>0.0288179941668547</v>
      </c>
    </row>
    <row r="5164" customFormat="false" ht="15" hidden="false" customHeight="false" outlineLevel="0" collapsed="false">
      <c r="A5164" s="0" t="n">
        <v>32</v>
      </c>
      <c r="B5164" s="0" t="n">
        <v>1400</v>
      </c>
      <c r="C5164" s="0" t="n">
        <v>0.073016</v>
      </c>
      <c r="D5164" s="0" t="n">
        <v>0.01013</v>
      </c>
      <c r="E5164" s="0" t="n">
        <f aca="false">IFERROR((C5164-D5164)/C5164/'Project Inputs and Calcs'!$E$11,0)</f>
        <v>0.0287087761586502</v>
      </c>
    </row>
    <row r="5165" customFormat="false" ht="15" hidden="false" customHeight="false" outlineLevel="0" collapsed="false">
      <c r="A5165" s="0" t="n">
        <v>32</v>
      </c>
      <c r="B5165" s="0" t="n">
        <v>1500</v>
      </c>
      <c r="C5165" s="0" t="n">
        <v>0.11567</v>
      </c>
      <c r="D5165" s="0" t="n">
        <v>0.016468</v>
      </c>
      <c r="E5165" s="0" t="n">
        <f aca="false">IFERROR((C5165-D5165)/C5165/'Project Inputs and Calcs'!$E$11,0)</f>
        <v>0.0285876487709288</v>
      </c>
    </row>
    <row r="5166" customFormat="false" ht="15" hidden="false" customHeight="false" outlineLevel="0" collapsed="false">
      <c r="A5166" s="0" t="n">
        <v>32</v>
      </c>
      <c r="B5166" s="0" t="n">
        <v>1600</v>
      </c>
      <c r="C5166" s="0" t="n">
        <v>0.16761</v>
      </c>
      <c r="D5166" s="0" t="n">
        <v>0.0245</v>
      </c>
      <c r="E5166" s="0" t="n">
        <f aca="false">IFERROR((C5166-D5166)/C5166/'Project Inputs and Calcs'!$E$11,0)</f>
        <v>0.0284609112423682</v>
      </c>
    </row>
    <row r="5167" customFormat="false" ht="15" hidden="false" customHeight="false" outlineLevel="0" collapsed="false">
      <c r="A5167" s="0" t="n">
        <v>32</v>
      </c>
      <c r="B5167" s="0" t="n">
        <v>1700</v>
      </c>
      <c r="C5167" s="0" t="n">
        <v>0.22861</v>
      </c>
      <c r="D5167" s="0" t="n">
        <v>0.034294</v>
      </c>
      <c r="E5167" s="0" t="n">
        <f aca="false">IFERROR((C5167-D5167)/C5167/'Project Inputs and Calcs'!$E$11,0)</f>
        <v>0.0283329688115131</v>
      </c>
    </row>
    <row r="5168" customFormat="false" ht="15" hidden="false" customHeight="false" outlineLevel="0" collapsed="false">
      <c r="A5168" s="0" t="n">
        <v>32</v>
      </c>
      <c r="B5168" s="0" t="n">
        <v>1800</v>
      </c>
      <c r="C5168" s="0" t="n">
        <v>0.29842</v>
      </c>
      <c r="D5168" s="0" t="n">
        <v>0.045926</v>
      </c>
      <c r="E5168" s="0" t="n">
        <f aca="false">IFERROR((C5168-D5168)/C5168/'Project Inputs and Calcs'!$E$11,0)</f>
        <v>0.028203426937426</v>
      </c>
    </row>
    <row r="5169" customFormat="false" ht="15" hidden="false" customHeight="false" outlineLevel="0" collapsed="false">
      <c r="A5169" s="0" t="n">
        <v>32</v>
      </c>
      <c r="B5169" s="0" t="n">
        <v>1900</v>
      </c>
      <c r="C5169" s="0" t="n">
        <v>0.37683</v>
      </c>
      <c r="D5169" s="0" t="n">
        <v>0.059484</v>
      </c>
      <c r="E5169" s="0" t="n">
        <f aca="false">IFERROR((C5169-D5169)/C5169/'Project Inputs and Calcs'!$E$11,0)</f>
        <v>0.0280715441976488</v>
      </c>
    </row>
    <row r="5170" customFormat="false" ht="15" hidden="false" customHeight="false" outlineLevel="0" collapsed="false">
      <c r="A5170" s="0" t="n">
        <v>32</v>
      </c>
      <c r="B5170" s="0" t="n">
        <v>2000</v>
      </c>
      <c r="C5170" s="0" t="n">
        <v>0.46364</v>
      </c>
      <c r="D5170" s="0" t="n">
        <v>0.075017</v>
      </c>
      <c r="E5170" s="0" t="n">
        <f aca="false">IFERROR((C5170-D5170)/C5170/'Project Inputs and Calcs'!$E$11,0)</f>
        <v>0.0279399965490467</v>
      </c>
    </row>
    <row r="5171" customFormat="false" ht="15" hidden="false" customHeight="false" outlineLevel="0" collapsed="false">
      <c r="A5171" s="0" t="n">
        <v>32</v>
      </c>
      <c r="B5171" s="0" t="n">
        <v>2100</v>
      </c>
      <c r="C5171" s="0" t="n">
        <v>0.55859</v>
      </c>
      <c r="D5171" s="0" t="n">
        <v>0.092599</v>
      </c>
      <c r="E5171" s="0" t="n">
        <f aca="false">IFERROR((C5171-D5171)/C5171/'Project Inputs and Calcs'!$E$11,0)</f>
        <v>0.0278075750252123</v>
      </c>
    </row>
    <row r="5172" customFormat="false" ht="15" hidden="false" customHeight="false" outlineLevel="0" collapsed="false">
      <c r="A5172" s="0" t="n">
        <v>32</v>
      </c>
      <c r="B5172" s="0" t="n">
        <v>2200</v>
      </c>
      <c r="C5172" s="0" t="n">
        <v>0.66153</v>
      </c>
      <c r="D5172" s="0" t="n">
        <v>0.11229</v>
      </c>
      <c r="E5172" s="0" t="n">
        <f aca="false">IFERROR((C5172-D5172)/C5172/'Project Inputs and Calcs'!$E$11,0)</f>
        <v>0.0276752377065288</v>
      </c>
    </row>
    <row r="5173" customFormat="false" ht="15" hidden="false" customHeight="false" outlineLevel="0" collapsed="false">
      <c r="A5173" s="0" t="n">
        <v>32</v>
      </c>
      <c r="B5173" s="0" t="n">
        <v>2300</v>
      </c>
      <c r="C5173" s="0" t="n">
        <v>0.77224</v>
      </c>
      <c r="D5173" s="0" t="n">
        <v>0.13416</v>
      </c>
      <c r="E5173" s="0" t="n">
        <f aca="false">IFERROR((C5173-D5173)/C5173/'Project Inputs and Calcs'!$E$11,0)</f>
        <v>0.027542387513381</v>
      </c>
    </row>
    <row r="5174" customFormat="false" ht="15" hidden="false" customHeight="false" outlineLevel="0" collapsed="false">
      <c r="A5174" s="0" t="n">
        <v>32</v>
      </c>
      <c r="B5174" s="0" t="n">
        <v>2400</v>
      </c>
      <c r="C5174" s="0" t="n">
        <v>0.8905</v>
      </c>
      <c r="D5174" s="0" t="n">
        <v>0.15825</v>
      </c>
      <c r="E5174" s="0" t="n">
        <f aca="false">IFERROR((C5174-D5174)/C5174/'Project Inputs and Calcs'!$E$11,0)</f>
        <v>0.0274096949279431</v>
      </c>
    </row>
    <row r="5175" customFormat="false" ht="15" hidden="false" customHeight="false" outlineLevel="0" collapsed="false">
      <c r="A5175" s="0" t="n">
        <v>32</v>
      </c>
      <c r="B5175" s="0" t="n">
        <v>2500</v>
      </c>
      <c r="C5175" s="0" t="n">
        <v>1.0161</v>
      </c>
      <c r="D5175" s="0" t="n">
        <v>0.17079</v>
      </c>
      <c r="E5175" s="0" t="n">
        <f aca="false">IFERROR((C5175-D5175)/C5175/'Project Inputs and Calcs'!$E$11,0)</f>
        <v>0.0277305383328413</v>
      </c>
    </row>
    <row r="5176" customFormat="false" ht="15" hidden="false" customHeight="false" outlineLevel="0" collapsed="false">
      <c r="A5176" s="0" t="n">
        <v>32</v>
      </c>
      <c r="B5176" s="0" t="n">
        <v>2600</v>
      </c>
      <c r="C5176" s="0" t="n">
        <v>1.149</v>
      </c>
      <c r="D5176" s="0" t="n">
        <v>0.21335</v>
      </c>
      <c r="E5176" s="0" t="n">
        <f aca="false">IFERROR((C5176-D5176)/C5176/'Project Inputs and Calcs'!$E$11,0)</f>
        <v>0.027143893240499</v>
      </c>
    </row>
    <row r="5177" customFormat="false" ht="15" hidden="false" customHeight="false" outlineLevel="0" collapsed="false">
      <c r="A5177" s="0" t="n">
        <v>32</v>
      </c>
      <c r="B5177" s="0" t="n">
        <v>2700</v>
      </c>
      <c r="C5177" s="0" t="n">
        <v>1.2888</v>
      </c>
      <c r="D5177" s="0" t="n">
        <v>0.24445</v>
      </c>
      <c r="E5177" s="0" t="n">
        <f aca="false">IFERROR((C5177-D5177)/C5177/'Project Inputs and Calcs'!$E$11,0)</f>
        <v>0.0270109145458307</v>
      </c>
    </row>
    <row r="5178" customFormat="false" ht="15" hidden="false" customHeight="false" outlineLevel="0" collapsed="false">
      <c r="A5178" s="0" t="n">
        <v>32</v>
      </c>
      <c r="B5178" s="0" t="n">
        <v>2800</v>
      </c>
      <c r="C5178" s="0" t="n">
        <v>1.4355</v>
      </c>
      <c r="D5178" s="0" t="n">
        <v>0.27798</v>
      </c>
      <c r="E5178" s="0" t="n">
        <f aca="false">IFERROR((C5178-D5178)/C5178/'Project Inputs and Calcs'!$E$11,0)</f>
        <v>0.0268784395680947</v>
      </c>
    </row>
    <row r="5179" customFormat="false" ht="15" hidden="false" customHeight="false" outlineLevel="0" collapsed="false">
      <c r="A5179" s="0" t="n">
        <v>32</v>
      </c>
      <c r="B5179" s="0" t="n">
        <v>2900</v>
      </c>
      <c r="C5179" s="0" t="n">
        <v>1.5889</v>
      </c>
      <c r="D5179" s="0" t="n">
        <v>0.314</v>
      </c>
      <c r="E5179" s="0" t="n">
        <f aca="false">IFERROR((C5179-D5179)/C5179/'Project Inputs and Calcs'!$E$11,0)</f>
        <v>0.0267459668114209</v>
      </c>
    </row>
    <row r="5180" customFormat="false" ht="15" hidden="false" customHeight="false" outlineLevel="0" collapsed="false">
      <c r="A5180" s="0" t="n">
        <v>32</v>
      </c>
      <c r="B5180" s="0" t="n">
        <v>3000</v>
      </c>
      <c r="C5180" s="0" t="n">
        <v>1.7488</v>
      </c>
      <c r="D5180" s="0" t="n">
        <v>0.35252</v>
      </c>
      <c r="E5180" s="0" t="n">
        <f aca="false">IFERROR((C5180-D5180)/C5180/'Project Inputs and Calcs'!$E$11,0)</f>
        <v>0.0266140591643794</v>
      </c>
    </row>
    <row r="5181" customFormat="false" ht="15" hidden="false" customHeight="false" outlineLevel="0" collapsed="false">
      <c r="A5181" s="0" t="n">
        <v>32</v>
      </c>
      <c r="B5181" s="0" t="n">
        <v>3100</v>
      </c>
      <c r="C5181" s="0" t="n">
        <v>1.915</v>
      </c>
      <c r="D5181" s="0" t="n">
        <v>0.38151</v>
      </c>
      <c r="E5181" s="0" t="n">
        <f aca="false">IFERROR((C5181-D5181)/C5181/'Project Inputs and Calcs'!$E$11,0)</f>
        <v>0.0266926022628373</v>
      </c>
    </row>
    <row r="5182" customFormat="false" ht="15" hidden="false" customHeight="false" outlineLevel="0" collapsed="false">
      <c r="A5182" s="0" t="n">
        <v>32</v>
      </c>
      <c r="B5182" s="0" t="n">
        <v>3200</v>
      </c>
      <c r="C5182" s="0" t="n">
        <v>2.0874</v>
      </c>
      <c r="D5182" s="0" t="n">
        <v>0.43729</v>
      </c>
      <c r="E5182" s="0" t="n">
        <f aca="false">IFERROR((C5182-D5182)/C5182/'Project Inputs and Calcs'!$E$11,0)</f>
        <v>0.0263503241672256</v>
      </c>
    </row>
    <row r="5183" customFormat="false" ht="15" hidden="false" customHeight="false" outlineLevel="0" collapsed="false">
      <c r="A5183" s="0" t="n">
        <v>32</v>
      </c>
      <c r="B5183" s="0" t="n">
        <v>3300</v>
      </c>
      <c r="C5183" s="0" t="n">
        <v>2.2658</v>
      </c>
      <c r="D5183" s="0" t="n">
        <v>0.4836</v>
      </c>
      <c r="E5183" s="0" t="n">
        <f aca="false">IFERROR((C5183-D5183)/C5183/'Project Inputs and Calcs'!$E$11,0)</f>
        <v>0.0262188483832053</v>
      </c>
    </row>
    <row r="5184" customFormat="false" ht="15" hidden="false" customHeight="false" outlineLevel="0" collapsed="false">
      <c r="A5184" s="0" t="n">
        <v>32</v>
      </c>
      <c r="B5184" s="0" t="n">
        <v>3400</v>
      </c>
      <c r="C5184" s="0" t="n">
        <v>2.4501</v>
      </c>
      <c r="D5184" s="0" t="n">
        <v>0.50307</v>
      </c>
      <c r="E5184" s="0" t="n">
        <f aca="false">IFERROR((C5184-D5184)/C5184/'Project Inputs and Calcs'!$E$11,0)</f>
        <v>0.0264891228929431</v>
      </c>
    </row>
    <row r="5185" customFormat="false" ht="15" hidden="false" customHeight="false" outlineLevel="0" collapsed="false">
      <c r="A5185" s="0" t="n">
        <v>32</v>
      </c>
      <c r="B5185" s="0" t="n">
        <v>3500</v>
      </c>
      <c r="C5185" s="0" t="n">
        <v>2.6402</v>
      </c>
      <c r="D5185" s="0" t="n">
        <v>0.58421</v>
      </c>
      <c r="E5185" s="0" t="n">
        <f aca="false">IFERROR((C5185-D5185)/C5185/'Project Inputs and Calcs'!$E$11,0)</f>
        <v>0.0259575032194531</v>
      </c>
    </row>
    <row r="5186" customFormat="false" ht="15" hidden="false" customHeight="false" outlineLevel="0" collapsed="false">
      <c r="A5186" s="0" t="n">
        <v>32</v>
      </c>
      <c r="B5186" s="0" t="n">
        <v>3600</v>
      </c>
      <c r="C5186" s="0" t="n">
        <v>2.8358</v>
      </c>
      <c r="D5186" s="0" t="n">
        <v>0.6386</v>
      </c>
      <c r="E5186" s="0" t="n">
        <f aca="false">IFERROR((C5186-D5186)/C5186/'Project Inputs and Calcs'!$E$11,0)</f>
        <v>0.025826927145779</v>
      </c>
    </row>
    <row r="5187" customFormat="false" ht="15" hidden="false" customHeight="false" outlineLevel="0" collapsed="false">
      <c r="A5187" s="0" t="n">
        <v>32</v>
      </c>
      <c r="B5187" s="0" t="n">
        <v>3700</v>
      </c>
      <c r="C5187" s="0" t="n">
        <v>3.0368</v>
      </c>
      <c r="D5187" s="0" t="n">
        <v>0.69569</v>
      </c>
      <c r="E5187" s="0" t="n">
        <f aca="false">IFERROR((C5187-D5187)/C5187/'Project Inputs and Calcs'!$E$11,0)</f>
        <v>0.0256971153846154</v>
      </c>
    </row>
    <row r="5188" customFormat="false" ht="15" hidden="false" customHeight="false" outlineLevel="0" collapsed="false">
      <c r="A5188" s="0" t="n">
        <v>32</v>
      </c>
      <c r="B5188" s="0" t="n">
        <v>3800</v>
      </c>
      <c r="C5188" s="0" t="n">
        <v>3.2432</v>
      </c>
      <c r="D5188" s="0" t="n">
        <v>0.75559</v>
      </c>
      <c r="E5188" s="0" t="n">
        <f aca="false">IFERROR((C5188-D5188)/C5188/'Project Inputs and Calcs'!$E$11,0)</f>
        <v>0.0255674436770268</v>
      </c>
    </row>
    <row r="5189" customFormat="false" ht="15" hidden="false" customHeight="false" outlineLevel="0" collapsed="false">
      <c r="A5189" s="0" t="n">
        <v>32</v>
      </c>
      <c r="B5189" s="0" t="n">
        <v>3900</v>
      </c>
      <c r="C5189" s="0" t="n">
        <v>3.4548</v>
      </c>
      <c r="D5189" s="0" t="n">
        <v>0.81823</v>
      </c>
      <c r="E5189" s="0" t="n">
        <f aca="false">IFERROR((C5189-D5189)/C5189/'Project Inputs and Calcs'!$E$11,0)</f>
        <v>0.0254387132877928</v>
      </c>
    </row>
    <row r="5190" customFormat="false" ht="15" hidden="false" customHeight="false" outlineLevel="0" collapsed="false">
      <c r="A5190" s="0" t="n">
        <v>32</v>
      </c>
      <c r="B5190" s="0" t="n">
        <v>4000</v>
      </c>
      <c r="C5190" s="0" t="n">
        <v>3.6713</v>
      </c>
      <c r="D5190" s="0" t="n">
        <v>0.88371</v>
      </c>
      <c r="E5190" s="0" t="n">
        <f aca="false">IFERROR((C5190-D5190)/C5190/'Project Inputs and Calcs'!$E$11,0)</f>
        <v>0.0253097449586432</v>
      </c>
    </row>
    <row r="5191" customFormat="false" ht="15" hidden="false" customHeight="false" outlineLevel="0" collapsed="false">
      <c r="A5191" s="0" t="n">
        <v>32</v>
      </c>
      <c r="B5191" s="0" t="n">
        <v>4100</v>
      </c>
      <c r="C5191" s="0" t="n">
        <v>3.8929</v>
      </c>
      <c r="D5191" s="0" t="n">
        <v>0.952</v>
      </c>
      <c r="E5191" s="0" t="n">
        <f aca="false">IFERROR((C5191-D5191)/C5191/'Project Inputs and Calcs'!$E$11,0)</f>
        <v>0.0251817411184464</v>
      </c>
    </row>
    <row r="5192" customFormat="false" ht="15" hidden="false" customHeight="false" outlineLevel="0" collapsed="false">
      <c r="A5192" s="0" t="n">
        <v>32</v>
      </c>
      <c r="B5192" s="0" t="n">
        <v>4200</v>
      </c>
      <c r="C5192" s="0" t="n">
        <v>4.1192</v>
      </c>
      <c r="D5192" s="0" t="n">
        <v>1.0231</v>
      </c>
      <c r="E5192" s="0" t="n">
        <f aca="false">IFERROR((C5192-D5192)/C5192/'Project Inputs and Calcs'!$E$11,0)</f>
        <v>0.0250542176474396</v>
      </c>
    </row>
    <row r="5193" customFormat="false" ht="15" hidden="false" customHeight="false" outlineLevel="0" collapsed="false">
      <c r="A5193" s="0" t="n">
        <v>32</v>
      </c>
      <c r="B5193" s="0" t="n">
        <v>4300</v>
      </c>
      <c r="C5193" s="0" t="n">
        <v>4.3502</v>
      </c>
      <c r="D5193" s="0" t="n">
        <v>1.0971</v>
      </c>
      <c r="E5193" s="0" t="n">
        <f aca="false">IFERROR((C5193-D5193)/C5193/'Project Inputs and Calcs'!$E$11,0)</f>
        <v>0.0249268232878182</v>
      </c>
    </row>
    <row r="5194" customFormat="false" ht="15" hidden="false" customHeight="false" outlineLevel="0" collapsed="false">
      <c r="A5194" s="0" t="n">
        <v>32</v>
      </c>
      <c r="B5194" s="0" t="n">
        <v>4400</v>
      </c>
      <c r="C5194" s="0" t="n">
        <v>4.5857</v>
      </c>
      <c r="D5194" s="0" t="n">
        <v>1.1739</v>
      </c>
      <c r="E5194" s="0" t="n">
        <f aca="false">IFERROR((C5194-D5194)/C5194/'Project Inputs and Calcs'!$E$11,0)</f>
        <v>0.0248002849437745</v>
      </c>
    </row>
    <row r="5195" customFormat="false" ht="15" hidden="false" customHeight="false" outlineLevel="0" collapsed="false">
      <c r="A5195" s="0" t="n">
        <v>32</v>
      </c>
      <c r="B5195" s="0" t="n">
        <v>4500</v>
      </c>
      <c r="C5195" s="0" t="n">
        <v>4.8256</v>
      </c>
      <c r="D5195" s="0" t="n">
        <v>1.2536</v>
      </c>
      <c r="E5195" s="0" t="n">
        <f aca="false">IFERROR((C5195-D5195)/C5195/'Project Inputs and Calcs'!$E$11,0)</f>
        <v>0.0246739610963749</v>
      </c>
    </row>
    <row r="5196" customFormat="false" ht="15" hidden="false" customHeight="false" outlineLevel="0" collapsed="false">
      <c r="A5196" s="0" t="n">
        <v>32</v>
      </c>
      <c r="B5196" s="0" t="n">
        <v>4600</v>
      </c>
      <c r="C5196" s="0" t="n">
        <v>5.0698</v>
      </c>
      <c r="D5196" s="0" t="n">
        <v>1.3363</v>
      </c>
      <c r="E5196" s="0" t="n">
        <f aca="false">IFERROR((C5196-D5196)/C5196/'Project Inputs and Calcs'!$E$11,0)</f>
        <v>0.0245473194208845</v>
      </c>
    </row>
    <row r="5197" customFormat="false" ht="15" hidden="false" customHeight="false" outlineLevel="0" collapsed="false">
      <c r="A5197" s="0" t="n">
        <v>32</v>
      </c>
      <c r="B5197" s="0" t="n">
        <v>4700</v>
      </c>
      <c r="C5197" s="0" t="n">
        <v>5.3182</v>
      </c>
      <c r="D5197" s="0" t="n">
        <v>1.4218</v>
      </c>
      <c r="E5197" s="0" t="n">
        <f aca="false">IFERROR((C5197-D5197)/C5197/'Project Inputs and Calcs'!$E$11,0)</f>
        <v>0.0244217968485578</v>
      </c>
    </row>
    <row r="5198" customFormat="false" ht="15" hidden="false" customHeight="false" outlineLevel="0" collapsed="false">
      <c r="A5198" s="0" t="n">
        <v>32</v>
      </c>
      <c r="B5198" s="0" t="n">
        <v>4800</v>
      </c>
      <c r="C5198" s="0" t="n">
        <v>5.5707</v>
      </c>
      <c r="D5198" s="0" t="n">
        <v>1.5102</v>
      </c>
      <c r="E5198" s="0" t="n">
        <f aca="false">IFERROR((C5198-D5198)/C5198/'Project Inputs and Calcs'!$E$11,0)</f>
        <v>0.0242967670131222</v>
      </c>
    </row>
    <row r="5199" customFormat="false" ht="15" hidden="false" customHeight="false" outlineLevel="0" collapsed="false">
      <c r="A5199" s="0" t="n">
        <v>32</v>
      </c>
      <c r="B5199" s="0" t="n">
        <v>4900</v>
      </c>
      <c r="C5199" s="0" t="n">
        <v>5.8271</v>
      </c>
      <c r="D5199" s="0" t="n">
        <v>1.6015</v>
      </c>
      <c r="E5199" s="0" t="n">
        <f aca="false">IFERROR((C5199-D5199)/C5199/'Project Inputs and Calcs'!$E$11,0)</f>
        <v>0.0241721153461127</v>
      </c>
    </row>
    <row r="5200" customFormat="false" ht="15" hidden="false" customHeight="false" outlineLevel="0" collapsed="false">
      <c r="A5200" s="0" t="n">
        <v>32</v>
      </c>
      <c r="B5200" s="0" t="n">
        <v>5000</v>
      </c>
      <c r="C5200" s="0" t="n">
        <v>6.0875</v>
      </c>
      <c r="D5200" s="0" t="n">
        <v>1.6874</v>
      </c>
      <c r="E5200" s="0" t="n">
        <f aca="false">IFERROR((C5200-D5200)/C5200/'Project Inputs and Calcs'!$E$11,0)</f>
        <v>0.0240936344969199</v>
      </c>
    </row>
    <row r="5201" customFormat="false" ht="15" hidden="false" customHeight="false" outlineLevel="0" collapsed="false">
      <c r="A5201" s="0" t="n">
        <v>32</v>
      </c>
      <c r="B5201" s="0" t="n">
        <v>5100</v>
      </c>
      <c r="C5201" s="0" t="n">
        <v>6.3515</v>
      </c>
      <c r="D5201" s="0" t="n">
        <v>1.7928</v>
      </c>
      <c r="E5201" s="0" t="n">
        <f aca="false">IFERROR((C5201-D5201)/C5201/'Project Inputs and Calcs'!$E$11,0)</f>
        <v>0.0239245322627201</v>
      </c>
    </row>
    <row r="5202" customFormat="false" ht="15" hidden="false" customHeight="false" outlineLevel="0" collapsed="false">
      <c r="A5202" s="0" t="n">
        <v>32</v>
      </c>
      <c r="B5202" s="0" t="n">
        <v>5200</v>
      </c>
      <c r="C5202" s="0" t="n">
        <v>6.6191</v>
      </c>
      <c r="D5202" s="0" t="n">
        <v>1.8929</v>
      </c>
      <c r="E5202" s="0" t="n">
        <f aca="false">IFERROR((C5202-D5202)/C5202/'Project Inputs and Calcs'!$E$11,0)</f>
        <v>0.0238008188424408</v>
      </c>
    </row>
    <row r="5203" customFormat="false" ht="15" hidden="false" customHeight="false" outlineLevel="0" collapsed="false">
      <c r="A5203" s="0" t="n">
        <v>32</v>
      </c>
      <c r="B5203" s="0" t="n">
        <v>5300</v>
      </c>
      <c r="C5203" s="0" t="n">
        <v>6.8903</v>
      </c>
      <c r="D5203" s="0" t="n">
        <v>1.9959</v>
      </c>
      <c r="E5203" s="0" t="n">
        <f aca="false">IFERROR((C5203-D5203)/C5203/'Project Inputs and Calcs'!$E$11,0)</f>
        <v>0.0236777305293916</v>
      </c>
    </row>
    <row r="5204" customFormat="false" ht="15" hidden="false" customHeight="false" outlineLevel="0" collapsed="false">
      <c r="A5204" s="0" t="n">
        <v>32</v>
      </c>
      <c r="B5204" s="0" t="n">
        <v>5400</v>
      </c>
      <c r="C5204" s="0" t="n">
        <v>7.1649</v>
      </c>
      <c r="D5204" s="0" t="n">
        <v>2.1018</v>
      </c>
      <c r="E5204" s="0" t="n">
        <f aca="false">IFERROR((C5204-D5204)/C5204/'Project Inputs and Calcs'!$E$11,0)</f>
        <v>0.0235551089338302</v>
      </c>
    </row>
    <row r="5205" customFormat="false" ht="15" hidden="false" customHeight="false" outlineLevel="0" collapsed="false">
      <c r="A5205" s="0" t="n">
        <v>32</v>
      </c>
      <c r="B5205" s="0" t="n">
        <v>5500</v>
      </c>
      <c r="C5205" s="0" t="n">
        <v>7.4427</v>
      </c>
      <c r="D5205" s="0" t="n">
        <v>2.2106</v>
      </c>
      <c r="E5205" s="0" t="n">
        <f aca="false">IFERROR((C5205-D5205)/C5205/'Project Inputs and Calcs'!$E$11,0)</f>
        <v>0.0234328044034199</v>
      </c>
    </row>
    <row r="5206" customFormat="false" ht="15" hidden="false" customHeight="false" outlineLevel="0" collapsed="false">
      <c r="A5206" s="0" t="n">
        <v>32</v>
      </c>
      <c r="B5206" s="0" t="n">
        <v>5600</v>
      </c>
      <c r="C5206" s="0" t="n">
        <v>7.7239</v>
      </c>
      <c r="D5206" s="0" t="n">
        <v>2.3224</v>
      </c>
      <c r="E5206" s="0" t="n">
        <f aca="false">IFERROR((C5206-D5206)/C5206/'Project Inputs and Calcs'!$E$11,0)</f>
        <v>0.023310762697601</v>
      </c>
    </row>
    <row r="5207" customFormat="false" ht="15" hidden="false" customHeight="false" outlineLevel="0" collapsed="false">
      <c r="A5207" s="0" t="n">
        <v>32</v>
      </c>
      <c r="B5207" s="0" t="n">
        <v>5700</v>
      </c>
      <c r="C5207" s="0" t="n">
        <v>8.008</v>
      </c>
      <c r="D5207" s="0" t="n">
        <v>2.437</v>
      </c>
      <c r="E5207" s="0" t="n">
        <f aca="false">IFERROR((C5207-D5207)/C5207/'Project Inputs and Calcs'!$E$11,0)</f>
        <v>0.0231893106893107</v>
      </c>
    </row>
    <row r="5208" customFormat="false" ht="15" hidden="false" customHeight="false" outlineLevel="0" collapsed="false">
      <c r="A5208" s="0" t="n">
        <v>32</v>
      </c>
      <c r="B5208" s="0" t="n">
        <v>5800</v>
      </c>
      <c r="C5208" s="0" t="n">
        <v>8.2951</v>
      </c>
      <c r="D5208" s="0" t="n">
        <v>2.5547</v>
      </c>
      <c r="E5208" s="0" t="n">
        <f aca="false">IFERROR((C5208-D5208)/C5208/'Project Inputs and Calcs'!$E$11,0)</f>
        <v>0.0230674333843675</v>
      </c>
    </row>
    <row r="5209" customFormat="false" ht="15" hidden="false" customHeight="false" outlineLevel="0" collapsed="false">
      <c r="A5209" s="0" t="n">
        <v>32</v>
      </c>
      <c r="B5209" s="0" t="n">
        <v>5900</v>
      </c>
      <c r="C5209" s="0" t="n">
        <v>8.5852</v>
      </c>
      <c r="D5209" s="0" t="n">
        <v>2.6752</v>
      </c>
      <c r="E5209" s="0" t="n">
        <f aca="false">IFERROR((C5209-D5209)/C5209/'Project Inputs and Calcs'!$E$11,0)</f>
        <v>0.0229464660112752</v>
      </c>
    </row>
    <row r="5210" customFormat="false" ht="15" hidden="false" customHeight="false" outlineLevel="0" collapsed="false">
      <c r="A5210" s="0" t="n">
        <v>32</v>
      </c>
      <c r="B5210" s="0" t="n">
        <v>6000</v>
      </c>
      <c r="C5210" s="0" t="n">
        <v>8.878</v>
      </c>
      <c r="D5210" s="0" t="n">
        <v>2.7986</v>
      </c>
      <c r="E5210" s="0" t="n">
        <f aca="false">IFERROR((C5210-D5210)/C5210/'Project Inputs and Calcs'!$E$11,0)</f>
        <v>0.0228257114965833</v>
      </c>
    </row>
    <row r="5211" customFormat="false" ht="15" hidden="false" customHeight="false" outlineLevel="0" collapsed="false">
      <c r="A5211" s="0" t="n">
        <v>32</v>
      </c>
      <c r="B5211" s="0" t="n">
        <v>6100</v>
      </c>
      <c r="C5211" s="0" t="n">
        <v>9.1735</v>
      </c>
      <c r="D5211" s="0" t="n">
        <v>2.925</v>
      </c>
      <c r="E5211" s="0" t="n">
        <f aca="false">IFERROR((C5211-D5211)/C5211/'Project Inputs and Calcs'!$E$11,0)</f>
        <v>0.0227048927163387</v>
      </c>
    </row>
    <row r="5212" customFormat="false" ht="15" hidden="false" customHeight="false" outlineLevel="0" collapsed="false">
      <c r="A5212" s="0" t="n">
        <v>32</v>
      </c>
      <c r="B5212" s="0" t="n">
        <v>6200</v>
      </c>
      <c r="C5212" s="0" t="n">
        <v>9.4716</v>
      </c>
      <c r="D5212" s="0" t="n">
        <v>3.0542</v>
      </c>
      <c r="E5212" s="0" t="n">
        <f aca="false">IFERROR((C5212-D5212)/C5212/'Project Inputs and Calcs'!$E$11,0)</f>
        <v>0.0225847093768036</v>
      </c>
    </row>
    <row r="5213" customFormat="false" ht="15" hidden="false" customHeight="false" outlineLevel="0" collapsed="false">
      <c r="A5213" s="0" t="n">
        <v>32</v>
      </c>
      <c r="B5213" s="0" t="n">
        <v>6300</v>
      </c>
      <c r="C5213" s="0" t="n">
        <v>9.772</v>
      </c>
      <c r="D5213" s="0" t="n">
        <v>3.1865</v>
      </c>
      <c r="E5213" s="0" t="n">
        <f aca="false">IFERROR((C5213-D5213)/C5213/'Project Inputs and Calcs'!$E$11,0)</f>
        <v>0.0224638422704325</v>
      </c>
    </row>
    <row r="5214" customFormat="false" ht="15" hidden="false" customHeight="false" outlineLevel="0" collapsed="false">
      <c r="A5214" s="0" t="n">
        <v>32</v>
      </c>
      <c r="B5214" s="0" t="n">
        <v>6400</v>
      </c>
      <c r="C5214" s="0" t="n">
        <v>10.075</v>
      </c>
      <c r="D5214" s="0" t="n">
        <v>3.3215</v>
      </c>
      <c r="E5214" s="0" t="n">
        <f aca="false">IFERROR((C5214-D5214)/C5214/'Project Inputs and Calcs'!$E$11,0)</f>
        <v>0.0223440860215054</v>
      </c>
    </row>
    <row r="5215" customFormat="false" ht="15" hidden="false" customHeight="false" outlineLevel="0" collapsed="false">
      <c r="A5215" s="0" t="n">
        <v>32</v>
      </c>
      <c r="B5215" s="0" t="n">
        <v>6500</v>
      </c>
      <c r="C5215" s="0" t="n">
        <v>10.38</v>
      </c>
      <c r="D5215" s="0" t="n">
        <v>3.4595</v>
      </c>
      <c r="E5215" s="0" t="n">
        <f aca="false">IFERROR((C5215-D5215)/C5215/'Project Inputs and Calcs'!$E$11,0)</f>
        <v>0.0222238278741169</v>
      </c>
    </row>
    <row r="5216" customFormat="false" ht="15" hidden="false" customHeight="false" outlineLevel="0" collapsed="false">
      <c r="A5216" s="0" t="n">
        <v>32</v>
      </c>
      <c r="B5216" s="0" t="n">
        <v>6600</v>
      </c>
      <c r="C5216" s="0" t="n">
        <v>10.687</v>
      </c>
      <c r="D5216" s="0" t="n">
        <v>3.6004</v>
      </c>
      <c r="E5216" s="0" t="n">
        <f aca="false">IFERROR((C5216-D5216)/C5216/'Project Inputs and Calcs'!$E$11,0)</f>
        <v>0.0221034902217648</v>
      </c>
    </row>
    <row r="5217" customFormat="false" ht="15" hidden="false" customHeight="false" outlineLevel="0" collapsed="false">
      <c r="A5217" s="0" t="n">
        <v>32</v>
      </c>
      <c r="B5217" s="0" t="n">
        <v>6700</v>
      </c>
      <c r="C5217" s="0" t="n">
        <v>10.997</v>
      </c>
      <c r="D5217" s="0" t="n">
        <v>3.7442</v>
      </c>
      <c r="E5217" s="0" t="n">
        <f aca="false">IFERROR((C5217-D5217)/C5217/'Project Inputs and Calcs'!$E$11,0)</f>
        <v>0.0219841775029554</v>
      </c>
    </row>
    <row r="5218" customFormat="false" ht="15" hidden="false" customHeight="false" outlineLevel="0" collapsed="false">
      <c r="A5218" s="0" t="n">
        <v>32</v>
      </c>
      <c r="B5218" s="0" t="n">
        <v>6800</v>
      </c>
      <c r="C5218" s="0" t="n">
        <v>11.308</v>
      </c>
      <c r="D5218" s="0" t="n">
        <v>3.8909</v>
      </c>
      <c r="E5218" s="0" t="n">
        <f aca="false">IFERROR((C5218-D5218)/C5218/'Project Inputs and Calcs'!$E$11,0)</f>
        <v>0.0218638721848839</v>
      </c>
    </row>
    <row r="5219" customFormat="false" ht="15" hidden="false" customHeight="false" outlineLevel="0" collapsed="false">
      <c r="A5219" s="0" t="n">
        <v>32</v>
      </c>
      <c r="B5219" s="0" t="n">
        <v>6900</v>
      </c>
      <c r="C5219" s="0" t="n">
        <v>11.621</v>
      </c>
      <c r="D5219" s="0" t="n">
        <v>4.0404</v>
      </c>
      <c r="E5219" s="0" t="n">
        <f aca="false">IFERROR((C5219-D5219)/C5219/'Project Inputs and Calcs'!$E$11,0)</f>
        <v>0.0217439692510685</v>
      </c>
    </row>
    <row r="5220" customFormat="false" ht="15" hidden="false" customHeight="false" outlineLevel="0" collapsed="false">
      <c r="A5220" s="0" t="n">
        <v>32</v>
      </c>
      <c r="B5220" s="0" t="n">
        <v>7000</v>
      </c>
      <c r="C5220" s="0" t="n">
        <v>11.936</v>
      </c>
      <c r="D5220" s="0" t="n">
        <v>4.193</v>
      </c>
      <c r="E5220" s="0" t="n">
        <f aca="false">IFERROR((C5220-D5220)/C5220/'Project Inputs and Calcs'!$E$11,0)</f>
        <v>0.0216236595174263</v>
      </c>
    </row>
    <row r="5221" customFormat="false" ht="15" hidden="false" customHeight="false" outlineLevel="0" collapsed="false">
      <c r="A5221" s="0" t="n">
        <v>32</v>
      </c>
      <c r="B5221" s="0" t="n">
        <v>7100</v>
      </c>
      <c r="C5221" s="0" t="n">
        <v>12.252</v>
      </c>
      <c r="D5221" s="0" t="n">
        <v>4.3483</v>
      </c>
      <c r="E5221" s="0" t="n">
        <f aca="false">IFERROR((C5221-D5221)/C5221/'Project Inputs and Calcs'!$E$11,0)</f>
        <v>0.0215031559473283</v>
      </c>
    </row>
    <row r="5222" customFormat="false" ht="15" hidden="false" customHeight="false" outlineLevel="0" collapsed="false">
      <c r="A5222" s="0" t="n">
        <v>32</v>
      </c>
      <c r="B5222" s="0" t="n">
        <v>7200</v>
      </c>
      <c r="C5222" s="0" t="n">
        <v>12.57</v>
      </c>
      <c r="D5222" s="0" t="n">
        <v>4.5065</v>
      </c>
      <c r="E5222" s="0" t="n">
        <f aca="false">IFERROR((C5222-D5222)/C5222/'Project Inputs and Calcs'!$E$11,0)</f>
        <v>0.0213829223017767</v>
      </c>
    </row>
    <row r="5223" customFormat="false" ht="15" hidden="false" customHeight="false" outlineLevel="0" collapsed="false">
      <c r="A5223" s="0" t="n">
        <v>32</v>
      </c>
      <c r="B5223" s="0" t="n">
        <v>7300</v>
      </c>
      <c r="C5223" s="0" t="n">
        <v>12.889</v>
      </c>
      <c r="D5223" s="0" t="n">
        <v>4.6676</v>
      </c>
      <c r="E5223" s="0" t="n">
        <f aca="false">IFERROR((C5223-D5223)/C5223/'Project Inputs and Calcs'!$E$11,0)</f>
        <v>0.0212620580857062</v>
      </c>
    </row>
    <row r="5224" customFormat="false" ht="15" hidden="false" customHeight="false" outlineLevel="0" collapsed="false">
      <c r="A5224" s="0" t="n">
        <v>32</v>
      </c>
      <c r="B5224" s="0" t="n">
        <v>7400</v>
      </c>
      <c r="C5224" s="0" t="n">
        <v>13.21</v>
      </c>
      <c r="D5224" s="0" t="n">
        <v>4.8316</v>
      </c>
      <c r="E5224" s="0" t="n">
        <f aca="false">IFERROR((C5224-D5224)/C5224/'Project Inputs and Calcs'!$E$11,0)</f>
        <v>0.0211415594246783</v>
      </c>
    </row>
    <row r="5225" customFormat="false" ht="15" hidden="false" customHeight="false" outlineLevel="0" collapsed="false">
      <c r="A5225" s="0" t="n">
        <v>32</v>
      </c>
      <c r="B5225" s="0" t="n">
        <v>7500</v>
      </c>
      <c r="C5225" s="0" t="n">
        <v>13.532</v>
      </c>
      <c r="D5225" s="0" t="n">
        <v>4.9985</v>
      </c>
      <c r="E5225" s="0" t="n">
        <f aca="false">IFERROR((C5225-D5225)/C5225/'Project Inputs and Calcs'!$E$11,0)</f>
        <v>0.0210205438959503</v>
      </c>
    </row>
    <row r="5226" customFormat="false" ht="15" hidden="false" customHeight="false" outlineLevel="0" collapsed="false">
      <c r="A5226" s="0" t="n">
        <v>32</v>
      </c>
      <c r="B5226" s="0" t="n">
        <v>7600</v>
      </c>
      <c r="C5226" s="0" t="n">
        <v>13.854</v>
      </c>
      <c r="D5226" s="0" t="n">
        <v>5.1681</v>
      </c>
      <c r="E5226" s="0" t="n">
        <f aca="false">IFERROR((C5226-D5226)/C5226/'Project Inputs and Calcs'!$E$11,0)</f>
        <v>0.0208986574274578</v>
      </c>
    </row>
    <row r="5227" customFormat="false" ht="15" hidden="false" customHeight="false" outlineLevel="0" collapsed="false">
      <c r="A5227" s="0" t="n">
        <v>32</v>
      </c>
      <c r="B5227" s="0" t="n">
        <v>7700</v>
      </c>
      <c r="C5227" s="0" t="n">
        <v>14.178</v>
      </c>
      <c r="D5227" s="0" t="n">
        <v>5.3407</v>
      </c>
      <c r="E5227" s="0" t="n">
        <f aca="false">IFERROR((C5227-D5227)/C5227/'Project Inputs and Calcs'!$E$11,0)</f>
        <v>0.0207770254384728</v>
      </c>
    </row>
    <row r="5228" customFormat="false" ht="15" hidden="false" customHeight="false" outlineLevel="0" collapsed="false">
      <c r="A5228" s="0" t="n">
        <v>32</v>
      </c>
      <c r="B5228" s="0" t="n">
        <v>7800</v>
      </c>
      <c r="C5228" s="0" t="n">
        <v>14.503</v>
      </c>
      <c r="D5228" s="0" t="n">
        <v>5.5162</v>
      </c>
      <c r="E5228" s="0" t="n">
        <f aca="false">IFERROR((C5228-D5228)/C5228/'Project Inputs and Calcs'!$E$11,0)</f>
        <v>0.0206550368889195</v>
      </c>
    </row>
    <row r="5229" customFormat="false" ht="15" hidden="false" customHeight="false" outlineLevel="0" collapsed="false">
      <c r="A5229" s="0" t="n">
        <v>32</v>
      </c>
      <c r="B5229" s="0" t="n">
        <v>7900</v>
      </c>
      <c r="C5229" s="0" t="n">
        <v>14.828</v>
      </c>
      <c r="D5229" s="0" t="n">
        <v>5.6945</v>
      </c>
      <c r="E5229" s="0" t="n">
        <f aca="false">IFERROR((C5229-D5229)/C5229/'Project Inputs and Calcs'!$E$11,0)</f>
        <v>0.0205321014297275</v>
      </c>
    </row>
    <row r="5230" customFormat="false" ht="15" hidden="false" customHeight="false" outlineLevel="0" collapsed="false">
      <c r="A5230" s="0" t="n">
        <v>32</v>
      </c>
      <c r="B5230" s="0" t="n">
        <v>8000</v>
      </c>
      <c r="C5230" s="0" t="n">
        <v>15.153</v>
      </c>
      <c r="D5230" s="0" t="n">
        <v>5.8747</v>
      </c>
      <c r="E5230" s="0" t="n">
        <f aca="false">IFERROR((C5230-D5230)/C5230/'Project Inputs and Calcs'!$E$11,0)</f>
        <v>0.0204102597945401</v>
      </c>
    </row>
    <row r="5231" customFormat="false" ht="15" hidden="false" customHeight="false" outlineLevel="0" collapsed="false">
      <c r="A5231" s="0" t="n">
        <v>32</v>
      </c>
      <c r="B5231" s="0" t="n">
        <v>8100</v>
      </c>
      <c r="C5231" s="0" t="n">
        <v>15.48</v>
      </c>
      <c r="D5231" s="0" t="n">
        <v>6.0598</v>
      </c>
      <c r="E5231" s="0" t="n">
        <f aca="false">IFERROR((C5231-D5231)/C5231/'Project Inputs and Calcs'!$E$11,0)</f>
        <v>0.0202846683893196</v>
      </c>
    </row>
    <row r="5232" customFormat="false" ht="15" hidden="false" customHeight="false" outlineLevel="0" collapsed="false">
      <c r="A5232" s="0" t="n">
        <v>32</v>
      </c>
      <c r="B5232" s="0" t="n">
        <v>8200</v>
      </c>
      <c r="C5232" s="0" t="n">
        <v>15.806</v>
      </c>
      <c r="D5232" s="0" t="n">
        <v>6.2466</v>
      </c>
      <c r="E5232" s="0" t="n">
        <f aca="false">IFERROR((C5232-D5232)/C5232/'Project Inputs and Calcs'!$E$11,0)</f>
        <v>0.0201598549074191</v>
      </c>
    </row>
    <row r="5233" customFormat="false" ht="15" hidden="false" customHeight="false" outlineLevel="0" collapsed="false">
      <c r="A5233" s="0" t="n">
        <v>32</v>
      </c>
      <c r="B5233" s="0" t="n">
        <v>8300</v>
      </c>
      <c r="C5233" s="0" t="n">
        <v>16.133</v>
      </c>
      <c r="D5233" s="0" t="n">
        <v>6.4366</v>
      </c>
      <c r="E5233" s="0" t="n">
        <f aca="false">IFERROR((C5233-D5233)/C5233/'Project Inputs and Calcs'!$E$11,0)</f>
        <v>0.0200342982293023</v>
      </c>
    </row>
    <row r="5234" customFormat="false" ht="15" hidden="false" customHeight="false" outlineLevel="0" collapsed="false">
      <c r="A5234" s="0" t="n">
        <v>32</v>
      </c>
      <c r="B5234" s="0" t="n">
        <v>8400</v>
      </c>
      <c r="C5234" s="0" t="n">
        <v>16.459</v>
      </c>
      <c r="D5234" s="0" t="n">
        <v>6.6291</v>
      </c>
      <c r="E5234" s="0" t="n">
        <f aca="false">IFERROR((C5234-D5234)/C5234/'Project Inputs and Calcs'!$E$11,0)</f>
        <v>0.0199078518338498</v>
      </c>
    </row>
    <row r="5235" customFormat="false" ht="15" hidden="false" customHeight="false" outlineLevel="0" collapsed="false">
      <c r="A5235" s="0" t="n">
        <v>32</v>
      </c>
      <c r="B5235" s="0" t="n">
        <v>8500</v>
      </c>
      <c r="C5235" s="0" t="n">
        <v>16.786</v>
      </c>
      <c r="D5235" s="0" t="n">
        <v>6.8247</v>
      </c>
      <c r="E5235" s="0" t="n">
        <f aca="false">IFERROR((C5235-D5235)/C5235/'Project Inputs and Calcs'!$E$11,0)</f>
        <v>0.0197809682672068</v>
      </c>
    </row>
    <row r="5236" customFormat="false" ht="15" hidden="false" customHeight="false" outlineLevel="0" collapsed="false">
      <c r="A5236" s="0" t="n">
        <v>32</v>
      </c>
      <c r="B5236" s="0" t="n">
        <v>8600</v>
      </c>
      <c r="C5236" s="0" t="n">
        <v>17.112</v>
      </c>
      <c r="D5236" s="0" t="n">
        <v>7.0231</v>
      </c>
      <c r="E5236" s="0" t="n">
        <f aca="false">IFERROR((C5236-D5236)/C5236/'Project Inputs and Calcs'!$E$11,0)</f>
        <v>0.01965268038024</v>
      </c>
    </row>
    <row r="5237" customFormat="false" ht="15" hidden="false" customHeight="false" outlineLevel="0" collapsed="false">
      <c r="A5237" s="0" t="n">
        <v>32</v>
      </c>
      <c r="B5237" s="0" t="n">
        <v>8700</v>
      </c>
      <c r="C5237" s="0" t="n">
        <v>17.438</v>
      </c>
      <c r="D5237" s="0" t="n">
        <v>7.2246</v>
      </c>
      <c r="E5237" s="0" t="n">
        <f aca="false">IFERROR((C5237-D5237)/C5237/'Project Inputs and Calcs'!$E$11,0)</f>
        <v>0.0195232633711817</v>
      </c>
    </row>
    <row r="5238" customFormat="false" ht="15" hidden="false" customHeight="false" outlineLevel="0" collapsed="false">
      <c r="A5238" s="0" t="n">
        <v>32</v>
      </c>
      <c r="B5238" s="0" t="n">
        <v>8800</v>
      </c>
      <c r="C5238" s="0" t="n">
        <v>17.763</v>
      </c>
      <c r="D5238" s="0" t="n">
        <v>7.4287</v>
      </c>
      <c r="E5238" s="0" t="n">
        <f aca="false">IFERROR((C5238-D5238)/C5238/'Project Inputs and Calcs'!$E$11,0)</f>
        <v>0.0193929328754527</v>
      </c>
    </row>
    <row r="5239" customFormat="false" ht="15" hidden="false" customHeight="false" outlineLevel="0" collapsed="false">
      <c r="A5239" s="0" t="n">
        <v>32</v>
      </c>
      <c r="B5239" s="0" t="n">
        <v>8900</v>
      </c>
      <c r="C5239" s="0" t="n">
        <v>18.088</v>
      </c>
      <c r="D5239" s="0" t="n">
        <v>7.6359</v>
      </c>
      <c r="E5239" s="0" t="n">
        <f aca="false">IFERROR((C5239-D5239)/C5239/'Project Inputs and Calcs'!$E$11,0)</f>
        <v>0.0192615730502727</v>
      </c>
    </row>
    <row r="5240" customFormat="false" ht="15" hidden="false" customHeight="false" outlineLevel="0" collapsed="false">
      <c r="A5240" s="0" t="n">
        <v>32</v>
      </c>
      <c r="B5240" s="0" t="n">
        <v>9000</v>
      </c>
      <c r="C5240" s="0" t="n">
        <v>18.412</v>
      </c>
      <c r="D5240" s="0" t="n">
        <v>7.8459</v>
      </c>
      <c r="E5240" s="0" t="n">
        <f aca="false">IFERROR((C5240-D5240)/C5240/'Project Inputs and Calcs'!$E$11,0)</f>
        <v>0.0191290100658991</v>
      </c>
    </row>
    <row r="5241" customFormat="false" ht="15" hidden="false" customHeight="false" outlineLevel="0" collapsed="false">
      <c r="A5241" s="0" t="n">
        <v>32</v>
      </c>
      <c r="B5241" s="0" t="n">
        <v>9100</v>
      </c>
      <c r="C5241" s="0" t="n">
        <v>18.735</v>
      </c>
      <c r="D5241" s="0" t="n">
        <v>8.0588</v>
      </c>
      <c r="E5241" s="0" t="n">
        <f aca="false">IFERROR((C5241-D5241)/C5241/'Project Inputs and Calcs'!$E$11,0)</f>
        <v>0.0189951071968686</v>
      </c>
    </row>
    <row r="5242" customFormat="false" ht="15" hidden="false" customHeight="false" outlineLevel="0" collapsed="false">
      <c r="A5242" s="0" t="n">
        <v>32</v>
      </c>
      <c r="B5242" s="0" t="n">
        <v>9200</v>
      </c>
      <c r="C5242" s="0" t="n">
        <v>19.056</v>
      </c>
      <c r="D5242" s="0" t="n">
        <v>8.2748</v>
      </c>
      <c r="E5242" s="0" t="n">
        <f aca="false">IFERROR((C5242-D5242)/C5242/'Project Inputs and Calcs'!$E$11,0)</f>
        <v>0.0188588021270641</v>
      </c>
    </row>
    <row r="5243" customFormat="false" ht="15" hidden="false" customHeight="false" outlineLevel="0" collapsed="false">
      <c r="A5243" s="0" t="n">
        <v>32</v>
      </c>
      <c r="B5243" s="0" t="n">
        <v>9300</v>
      </c>
      <c r="C5243" s="0" t="n">
        <v>19.377</v>
      </c>
      <c r="D5243" s="0" t="n">
        <v>8.4936</v>
      </c>
      <c r="E5243" s="0" t="n">
        <f aca="false">IFERROR((C5243-D5243)/C5243/'Project Inputs and Calcs'!$E$11,0)</f>
        <v>0.0187221964184342</v>
      </c>
    </row>
    <row r="5244" customFormat="false" ht="15" hidden="false" customHeight="false" outlineLevel="0" collapsed="false">
      <c r="A5244" s="0" t="n">
        <v>32</v>
      </c>
      <c r="B5244" s="0" t="n">
        <v>9400</v>
      </c>
      <c r="C5244" s="0" t="n">
        <v>19.696</v>
      </c>
      <c r="D5244" s="0" t="n">
        <v>8.7153</v>
      </c>
      <c r="E5244" s="0" t="n">
        <f aca="false">IFERROR((C5244-D5244)/C5244/'Project Inputs and Calcs'!$E$11,0)</f>
        <v>0.0185836379637151</v>
      </c>
    </row>
    <row r="5245" customFormat="false" ht="15" hidden="false" customHeight="false" outlineLevel="0" collapsed="false">
      <c r="A5245" s="0" t="n">
        <v>32</v>
      </c>
      <c r="B5245" s="0" t="n">
        <v>9500</v>
      </c>
      <c r="C5245" s="0" t="n">
        <v>20.013</v>
      </c>
      <c r="D5245" s="0" t="n">
        <v>8.9402</v>
      </c>
      <c r="E5245" s="0" t="n">
        <f aca="false">IFERROR((C5245-D5245)/C5245/'Project Inputs and Calcs'!$E$11,0)</f>
        <v>0.0184426789253652</v>
      </c>
    </row>
    <row r="5246" customFormat="false" ht="15" hidden="false" customHeight="false" outlineLevel="0" collapsed="false">
      <c r="A5246" s="0" t="n">
        <v>32</v>
      </c>
      <c r="B5246" s="0" t="n">
        <v>9600</v>
      </c>
      <c r="C5246" s="0" t="n">
        <v>20.328</v>
      </c>
      <c r="D5246" s="0" t="n">
        <v>9.1678</v>
      </c>
      <c r="E5246" s="0" t="n">
        <f aca="false">IFERROR((C5246-D5246)/C5246/'Project Inputs and Calcs'!$E$11,0)</f>
        <v>0.018300209891119</v>
      </c>
    </row>
    <row r="5247" customFormat="false" ht="15" hidden="false" customHeight="false" outlineLevel="0" collapsed="false">
      <c r="A5247" s="0" t="n">
        <v>32</v>
      </c>
      <c r="B5247" s="0" t="n">
        <v>9700</v>
      </c>
      <c r="C5247" s="0" t="n">
        <v>20.641</v>
      </c>
      <c r="D5247" s="0" t="n">
        <v>9.3986</v>
      </c>
      <c r="E5247" s="0" t="n">
        <f aca="false">IFERROR((C5247-D5247)/C5247/'Project Inputs and Calcs'!$E$11,0)</f>
        <v>0.018155451124784</v>
      </c>
    </row>
    <row r="5248" customFormat="false" ht="15" hidden="false" customHeight="false" outlineLevel="0" collapsed="false">
      <c r="A5248" s="0" t="n">
        <v>32</v>
      </c>
      <c r="B5248" s="0" t="n">
        <v>9800</v>
      </c>
      <c r="C5248" s="0" t="n">
        <v>20.952</v>
      </c>
      <c r="D5248" s="0" t="n">
        <v>9.6322</v>
      </c>
      <c r="E5248" s="0" t="n">
        <f aca="false">IFERROR((C5248-D5248)/C5248/'Project Inputs and Calcs'!$E$11,0)</f>
        <v>0.0180091001654576</v>
      </c>
    </row>
    <row r="5249" customFormat="false" ht="15" hidden="false" customHeight="false" outlineLevel="0" collapsed="false">
      <c r="A5249" s="0" t="n">
        <v>32</v>
      </c>
      <c r="B5249" s="0" t="n">
        <v>9900</v>
      </c>
      <c r="C5249" s="0" t="n">
        <v>21.26</v>
      </c>
      <c r="D5249" s="0" t="n">
        <v>9.8692</v>
      </c>
      <c r="E5249" s="0" t="n">
        <f aca="false">IFERROR((C5249-D5249)/C5249/'Project Inputs and Calcs'!$E$11,0)</f>
        <v>0.0178595170899969</v>
      </c>
    </row>
    <row r="5250" customFormat="false" ht="15" hidden="false" customHeight="false" outlineLevel="0" collapsed="false">
      <c r="A5250" s="0" t="n">
        <v>32</v>
      </c>
      <c r="B5250" s="0" t="n">
        <v>10000</v>
      </c>
      <c r="C5250" s="0" t="n">
        <v>21.566</v>
      </c>
      <c r="D5250" s="0" t="n">
        <v>10.108</v>
      </c>
      <c r="E5250" s="0" t="n">
        <f aca="false">IFERROR((C5250-D5250)/C5250/'Project Inputs and Calcs'!$E$11,0)</f>
        <v>0.0177099755788432</v>
      </c>
    </row>
    <row r="5251" customFormat="false" ht="15" hidden="false" customHeight="false" outlineLevel="0" collapsed="false">
      <c r="A5251" s="0" t="n">
        <v>32</v>
      </c>
      <c r="B5251" s="0" t="n">
        <v>10100</v>
      </c>
      <c r="C5251" s="0" t="n">
        <v>21.869</v>
      </c>
      <c r="D5251" s="0" t="n">
        <v>10.352</v>
      </c>
      <c r="E5251" s="0" t="n">
        <f aca="false">IFERROR((C5251-D5251)/C5251/'Project Inputs and Calcs'!$E$11,0)</f>
        <v>0.0175545292423065</v>
      </c>
    </row>
    <row r="5252" customFormat="false" ht="15" hidden="false" customHeight="false" outlineLevel="0" collapsed="false">
      <c r="A5252" s="0" t="n">
        <v>32</v>
      </c>
      <c r="B5252" s="0" t="n">
        <v>10200</v>
      </c>
      <c r="C5252" s="0" t="n">
        <v>22.169</v>
      </c>
      <c r="D5252" s="0" t="n">
        <v>10.598</v>
      </c>
      <c r="E5252" s="0" t="n">
        <f aca="false">IFERROR((C5252-D5252)/C5252/'Project Inputs and Calcs'!$E$11,0)</f>
        <v>0.0173981686138301</v>
      </c>
    </row>
    <row r="5253" customFormat="false" ht="15" hidden="false" customHeight="false" outlineLevel="0" collapsed="false">
      <c r="A5253" s="0" t="n">
        <v>32</v>
      </c>
      <c r="B5253" s="0" t="n">
        <v>10300</v>
      </c>
      <c r="C5253" s="0" t="n">
        <v>22.465</v>
      </c>
      <c r="D5253" s="0" t="n">
        <v>10.847</v>
      </c>
      <c r="E5253" s="0" t="n">
        <f aca="false">IFERROR((C5253-D5253)/C5253/'Project Inputs and Calcs'!$E$11,0)</f>
        <v>0.0172386675569404</v>
      </c>
    </row>
    <row r="5254" customFormat="false" ht="15" hidden="false" customHeight="false" outlineLevel="0" collapsed="false">
      <c r="A5254" s="0" t="n">
        <v>32</v>
      </c>
      <c r="B5254" s="0" t="n">
        <v>10400</v>
      </c>
      <c r="C5254" s="0" t="n">
        <v>22.758</v>
      </c>
      <c r="D5254" s="0" t="n">
        <v>11.1</v>
      </c>
      <c r="E5254" s="0" t="n">
        <f aca="false">IFERROR((C5254-D5254)/C5254/'Project Inputs and Calcs'!$E$11,0)</f>
        <v>0.0170753141752351</v>
      </c>
    </row>
    <row r="5255" customFormat="false" ht="15" hidden="false" customHeight="false" outlineLevel="0" collapsed="false">
      <c r="A5255" s="0" t="n">
        <v>32</v>
      </c>
      <c r="B5255" s="0" t="n">
        <v>10500</v>
      </c>
      <c r="C5255" s="0" t="n">
        <v>23.046</v>
      </c>
      <c r="D5255" s="0" t="n">
        <v>11.355</v>
      </c>
      <c r="E5255" s="0" t="n">
        <f aca="false">IFERROR((C5255-D5255)/C5255/'Project Inputs and Calcs'!$E$11,0)</f>
        <v>0.0169096589429836</v>
      </c>
    </row>
    <row r="5256" customFormat="false" ht="15" hidden="false" customHeight="false" outlineLevel="0" collapsed="false">
      <c r="A5256" s="0" t="n">
        <v>32</v>
      </c>
      <c r="B5256" s="0" t="n">
        <v>10600</v>
      </c>
      <c r="C5256" s="0" t="n">
        <v>23.331</v>
      </c>
      <c r="D5256" s="0" t="n">
        <v>11.614</v>
      </c>
      <c r="E5256" s="0" t="n">
        <f aca="false">IFERROR((C5256-D5256)/C5256/'Project Inputs and Calcs'!$E$11,0)</f>
        <v>0.0167402454531167</v>
      </c>
    </row>
    <row r="5257" customFormat="false" ht="15" hidden="false" customHeight="false" outlineLevel="0" collapsed="false">
      <c r="A5257" s="0" t="n">
        <v>32</v>
      </c>
      <c r="B5257" s="0" t="n">
        <v>10700</v>
      </c>
      <c r="C5257" s="0" t="n">
        <v>23.611</v>
      </c>
      <c r="D5257" s="0" t="n">
        <v>11.876</v>
      </c>
      <c r="E5257" s="0" t="n">
        <f aca="false">IFERROR((C5257-D5257)/C5257/'Project Inputs and Calcs'!$E$11,0)</f>
        <v>0.0165671367865261</v>
      </c>
    </row>
    <row r="5258" customFormat="false" ht="15" hidden="false" customHeight="false" outlineLevel="0" collapsed="false">
      <c r="A5258" s="0" t="n">
        <v>32</v>
      </c>
      <c r="B5258" s="0" t="n">
        <v>10800</v>
      </c>
      <c r="C5258" s="0" t="n">
        <v>23.885</v>
      </c>
      <c r="D5258" s="0" t="n">
        <v>12.142</v>
      </c>
      <c r="E5258" s="0" t="n">
        <f aca="false">IFERROR((C5258-D5258)/C5258/'Project Inputs and Calcs'!$E$11,0)</f>
        <v>0.0163882492498779</v>
      </c>
    </row>
    <row r="5259" customFormat="false" ht="15" hidden="false" customHeight="false" outlineLevel="0" collapsed="false">
      <c r="A5259" s="0" t="n">
        <v>32</v>
      </c>
      <c r="B5259" s="0" t="n">
        <v>10900</v>
      </c>
      <c r="C5259" s="0" t="n">
        <v>24.155</v>
      </c>
      <c r="D5259" s="0" t="n">
        <v>12.411</v>
      </c>
      <c r="E5259" s="0" t="n">
        <f aca="false">IFERROR((C5259-D5259)/C5259/'Project Inputs and Calcs'!$E$11,0)</f>
        <v>0.0162064444904437</v>
      </c>
    </row>
    <row r="5260" customFormat="false" ht="15" hidden="false" customHeight="false" outlineLevel="0" collapsed="false">
      <c r="A5260" s="0" t="n">
        <v>32</v>
      </c>
      <c r="B5260" s="0" t="n">
        <v>11000</v>
      </c>
      <c r="C5260" s="0" t="n">
        <v>24.419</v>
      </c>
      <c r="D5260" s="0" t="n">
        <v>12.684</v>
      </c>
      <c r="E5260" s="0" t="n">
        <f aca="false">IFERROR((C5260-D5260)/C5260/'Project Inputs and Calcs'!$E$11,0)</f>
        <v>0.0160189469948264</v>
      </c>
    </row>
    <row r="5261" customFormat="false" ht="15" hidden="false" customHeight="false" outlineLevel="0" collapsed="false">
      <c r="A5261" s="0" t="n">
        <v>32</v>
      </c>
      <c r="B5261" s="0" t="n">
        <v>11100</v>
      </c>
      <c r="C5261" s="0" t="n">
        <v>24.677</v>
      </c>
      <c r="D5261" s="0" t="n">
        <v>12.96</v>
      </c>
      <c r="E5261" s="0" t="n">
        <f aca="false">IFERROR((C5261-D5261)/C5261/'Project Inputs and Calcs'!$E$11,0)</f>
        <v>0.0158271534897543</v>
      </c>
    </row>
    <row r="5262" customFormat="false" ht="15" hidden="false" customHeight="false" outlineLevel="0" collapsed="false">
      <c r="A5262" s="0" t="n">
        <v>32</v>
      </c>
      <c r="B5262" s="0" t="n">
        <v>11200</v>
      </c>
      <c r="C5262" s="0" t="n">
        <v>24.93</v>
      </c>
      <c r="D5262" s="0" t="n">
        <v>13.239</v>
      </c>
      <c r="E5262" s="0" t="n">
        <f aca="false">IFERROR((C5262-D5262)/C5262/'Project Inputs and Calcs'!$E$11,0)</f>
        <v>0.0156317689530686</v>
      </c>
    </row>
    <row r="5263" customFormat="false" ht="15" hidden="false" customHeight="false" outlineLevel="0" collapsed="false">
      <c r="A5263" s="0" t="n">
        <v>32</v>
      </c>
      <c r="B5263" s="0" t="n">
        <v>11300</v>
      </c>
      <c r="C5263" s="0" t="n">
        <v>25.173</v>
      </c>
      <c r="D5263" s="0" t="n">
        <v>13.523</v>
      </c>
      <c r="E5263" s="0" t="n">
        <f aca="false">IFERROR((C5263-D5263)/C5263/'Project Inputs and Calcs'!$E$11,0)</f>
        <v>0.0154265813901137</v>
      </c>
    </row>
    <row r="5264" customFormat="false" ht="15" hidden="false" customHeight="false" outlineLevel="0" collapsed="false">
      <c r="A5264" s="0" t="n">
        <v>32</v>
      </c>
      <c r="B5264" s="0" t="n">
        <v>11400</v>
      </c>
      <c r="C5264" s="0" t="n">
        <v>25.41</v>
      </c>
      <c r="D5264" s="0" t="n">
        <v>13.811</v>
      </c>
      <c r="E5264" s="0" t="n">
        <f aca="false">IFERROR((C5264-D5264)/C5264/'Project Inputs and Calcs'!$E$11,0)</f>
        <v>0.0152157943067034</v>
      </c>
    </row>
    <row r="5265" customFormat="false" ht="15" hidden="false" customHeight="false" outlineLevel="0" collapsed="false">
      <c r="A5265" s="0" t="n">
        <v>32</v>
      </c>
      <c r="B5265" s="0" t="n">
        <v>11500</v>
      </c>
      <c r="C5265" s="0" t="n">
        <v>25.64</v>
      </c>
      <c r="D5265" s="0" t="n">
        <v>14.102</v>
      </c>
      <c r="E5265" s="0" t="n">
        <f aca="false">IFERROR((C5265-D5265)/C5265/'Project Inputs and Calcs'!$E$11,0)</f>
        <v>0.015</v>
      </c>
    </row>
    <row r="5266" customFormat="false" ht="15" hidden="false" customHeight="false" outlineLevel="0" collapsed="false">
      <c r="A5266" s="0" t="n">
        <v>32</v>
      </c>
      <c r="B5266" s="0" t="n">
        <v>11600</v>
      </c>
      <c r="C5266" s="0" t="n">
        <v>25.861</v>
      </c>
      <c r="D5266" s="0" t="n">
        <v>14.397</v>
      </c>
      <c r="E5266" s="0" t="n">
        <f aca="false">IFERROR((C5266-D5266)/C5266/'Project Inputs and Calcs'!$E$11,0)</f>
        <v>0.0147764329814521</v>
      </c>
    </row>
    <row r="5267" customFormat="false" ht="15" hidden="false" customHeight="false" outlineLevel="0" collapsed="false">
      <c r="A5267" s="0" t="n">
        <v>32</v>
      </c>
      <c r="B5267" s="0" t="n">
        <v>11700</v>
      </c>
      <c r="C5267" s="0" t="n">
        <v>26.071</v>
      </c>
      <c r="D5267" s="0" t="n">
        <v>14.698</v>
      </c>
      <c r="E5267" s="0" t="n">
        <f aca="false">IFERROR((C5267-D5267)/C5267/'Project Inputs and Calcs'!$E$11,0)</f>
        <v>0.0145410609489471</v>
      </c>
    </row>
    <row r="5268" customFormat="false" ht="15" hidden="false" customHeight="false" outlineLevel="0" collapsed="false">
      <c r="A5268" s="0" t="n">
        <v>32</v>
      </c>
      <c r="B5268" s="0" t="n">
        <v>11800</v>
      </c>
      <c r="C5268" s="0" t="n">
        <v>26.272</v>
      </c>
      <c r="D5268" s="0" t="n">
        <v>15.002</v>
      </c>
      <c r="E5268" s="0" t="n">
        <f aca="false">IFERROR((C5268-D5268)/C5268/'Project Inputs and Calcs'!$E$11,0)</f>
        <v>0.0142991270807958</v>
      </c>
    </row>
    <row r="5269" customFormat="false" ht="15" hidden="false" customHeight="false" outlineLevel="0" collapsed="false">
      <c r="A5269" s="0" t="n">
        <v>32</v>
      </c>
      <c r="B5269" s="0" t="n">
        <v>11900</v>
      </c>
      <c r="C5269" s="0" t="n">
        <v>26.465</v>
      </c>
      <c r="D5269" s="0" t="n">
        <v>15.31</v>
      </c>
      <c r="E5269" s="0" t="n">
        <f aca="false">IFERROR((C5269-D5269)/C5269/'Project Inputs and Calcs'!$E$11,0)</f>
        <v>0.0140500031488129</v>
      </c>
    </row>
    <row r="5270" customFormat="false" ht="15" hidden="false" customHeight="false" outlineLevel="0" collapsed="false">
      <c r="A5270" s="0" t="n">
        <v>32</v>
      </c>
      <c r="B5270" s="0" t="n">
        <v>12000</v>
      </c>
      <c r="C5270" s="0" t="n">
        <v>26.645</v>
      </c>
      <c r="D5270" s="0" t="n">
        <v>15.624</v>
      </c>
      <c r="E5270" s="0" t="n">
        <f aca="false">IFERROR((C5270-D5270)/C5270/'Project Inputs and Calcs'!$E$11,0)</f>
        <v>0.0137874523049978</v>
      </c>
    </row>
    <row r="5271" customFormat="false" ht="15" hidden="false" customHeight="false" outlineLevel="0" collapsed="false">
      <c r="A5271" s="0" t="n">
        <v>32</v>
      </c>
      <c r="B5271" s="0" t="n">
        <v>12100</v>
      </c>
      <c r="C5271" s="0" t="n">
        <v>26.811</v>
      </c>
      <c r="D5271" s="0" t="n">
        <v>15.942</v>
      </c>
      <c r="E5271" s="0" t="n">
        <f aca="false">IFERROR((C5271-D5271)/C5271/'Project Inputs and Calcs'!$E$11,0)</f>
        <v>0.0135131102905524</v>
      </c>
    </row>
    <row r="5272" customFormat="false" ht="15" hidden="false" customHeight="false" outlineLevel="0" collapsed="false">
      <c r="A5272" s="0" t="n">
        <v>32</v>
      </c>
      <c r="B5272" s="0" t="n">
        <v>12200</v>
      </c>
      <c r="C5272" s="0" t="n">
        <v>26.969</v>
      </c>
      <c r="D5272" s="0" t="n">
        <v>16.265</v>
      </c>
      <c r="E5272" s="0" t="n">
        <f aca="false">IFERROR((C5272-D5272)/C5272/'Project Inputs and Calcs'!$E$11,0)</f>
        <v>0.0132300048203493</v>
      </c>
    </row>
    <row r="5273" customFormat="false" ht="15" hidden="false" customHeight="false" outlineLevel="0" collapsed="false">
      <c r="A5273" s="0" t="n">
        <v>32</v>
      </c>
      <c r="B5273" s="0" t="n">
        <v>12300</v>
      </c>
      <c r="C5273" s="0" t="n">
        <v>27.116</v>
      </c>
      <c r="D5273" s="0" t="n">
        <v>16.59</v>
      </c>
      <c r="E5273" s="0" t="n">
        <f aca="false">IFERROR((C5273-D5273)/C5273/'Project Inputs and Calcs'!$E$11,0)</f>
        <v>0.0129394699316517</v>
      </c>
    </row>
    <row r="5274" customFormat="false" ht="15" hidden="false" customHeight="false" outlineLevel="0" collapsed="false">
      <c r="A5274" s="0" t="n">
        <v>32</v>
      </c>
      <c r="B5274" s="0" t="n">
        <v>12400</v>
      </c>
      <c r="C5274" s="0" t="n">
        <v>27.245</v>
      </c>
      <c r="D5274" s="0" t="n">
        <v>16.923</v>
      </c>
      <c r="E5274" s="0" t="n">
        <f aca="false">IFERROR((C5274-D5274)/C5274/'Project Inputs and Calcs'!$E$11,0)</f>
        <v>0.0126286168715972</v>
      </c>
    </row>
    <row r="5275" customFormat="false" ht="15" hidden="false" customHeight="false" outlineLevel="0" collapsed="false">
      <c r="A5275" s="0" t="n">
        <v>32</v>
      </c>
      <c r="B5275" s="0" t="n">
        <v>12500</v>
      </c>
      <c r="C5275" s="0" t="n">
        <v>27.36</v>
      </c>
      <c r="D5275" s="0" t="n">
        <v>17.261</v>
      </c>
      <c r="E5275" s="0" t="n">
        <f aca="false">IFERROR((C5275-D5275)/C5275/'Project Inputs and Calcs'!$E$11,0)</f>
        <v>0.0123038499025341</v>
      </c>
    </row>
    <row r="5276" customFormat="false" ht="15" hidden="false" customHeight="false" outlineLevel="0" collapsed="false">
      <c r="A5276" s="0" t="n">
        <v>32</v>
      </c>
      <c r="B5276" s="0" t="n">
        <v>12600</v>
      </c>
      <c r="C5276" s="0" t="n">
        <v>27.461</v>
      </c>
      <c r="D5276" s="0" t="n">
        <v>17.603</v>
      </c>
      <c r="E5276" s="0" t="n">
        <f aca="false">IFERROR((C5276-D5276)/C5276/'Project Inputs and Calcs'!$E$11,0)</f>
        <v>0.0119660609591785</v>
      </c>
    </row>
    <row r="5277" customFormat="false" ht="15" hidden="false" customHeight="false" outlineLevel="0" collapsed="false">
      <c r="A5277" s="0" t="n">
        <v>32</v>
      </c>
      <c r="B5277" s="0" t="n">
        <v>12700</v>
      </c>
      <c r="C5277" s="0" t="n">
        <v>27.547</v>
      </c>
      <c r="D5277" s="0" t="n">
        <v>17.949</v>
      </c>
      <c r="E5277" s="0" t="n">
        <f aca="false">IFERROR((C5277-D5277)/C5277/'Project Inputs and Calcs'!$E$11,0)</f>
        <v>0.0116140898585448</v>
      </c>
    </row>
    <row r="5278" customFormat="false" ht="15" hidden="false" customHeight="false" outlineLevel="0" collapsed="false">
      <c r="A5278" s="0" t="n">
        <v>32</v>
      </c>
      <c r="B5278" s="0" t="n">
        <v>12800</v>
      </c>
      <c r="C5278" s="0" t="n">
        <v>27.61</v>
      </c>
      <c r="D5278" s="0" t="n">
        <v>18.303</v>
      </c>
      <c r="E5278" s="0" t="n">
        <f aca="false">IFERROR((C5278-D5278)/C5278/'Project Inputs and Calcs'!$E$11,0)</f>
        <v>0.0112362670530001</v>
      </c>
    </row>
    <row r="5279" customFormat="false" ht="15" hidden="false" customHeight="false" outlineLevel="0" collapsed="false">
      <c r="A5279" s="0" t="n">
        <v>32</v>
      </c>
      <c r="B5279" s="0" t="n">
        <v>12900</v>
      </c>
      <c r="C5279" s="0" t="n">
        <v>27.647</v>
      </c>
      <c r="D5279" s="0" t="n">
        <v>18.666</v>
      </c>
      <c r="E5279" s="0" t="n">
        <f aca="false">IFERROR((C5279-D5279)/C5279/'Project Inputs and Calcs'!$E$11,0)</f>
        <v>0.0108281790670477</v>
      </c>
    </row>
    <row r="5280" customFormat="false" ht="15" hidden="false" customHeight="false" outlineLevel="0" collapsed="false">
      <c r="A5280" s="0" t="n">
        <v>32</v>
      </c>
      <c r="B5280" s="0" t="n">
        <v>13000</v>
      </c>
      <c r="C5280" s="0" t="n">
        <v>27.664</v>
      </c>
      <c r="D5280" s="0" t="n">
        <v>19.035</v>
      </c>
      <c r="E5280" s="0" t="n">
        <f aca="false">IFERROR((C5280-D5280)/C5280/'Project Inputs and Calcs'!$E$11,0)</f>
        <v>0.0103973877000193</v>
      </c>
    </row>
    <row r="5281" customFormat="false" ht="15" hidden="false" customHeight="false" outlineLevel="0" collapsed="false">
      <c r="A5281" s="0" t="n">
        <v>32</v>
      </c>
      <c r="B5281" s="0" t="n">
        <v>13100</v>
      </c>
      <c r="C5281" s="0" t="n">
        <v>27.661</v>
      </c>
      <c r="D5281" s="0" t="n">
        <v>19.409</v>
      </c>
      <c r="E5281" s="0" t="n">
        <f aca="false">IFERROR((C5281-D5281)/C5281/'Project Inputs and Calcs'!$E$11,0)</f>
        <v>0.00994420543966837</v>
      </c>
    </row>
    <row r="5282" customFormat="false" ht="15" hidden="false" customHeight="false" outlineLevel="0" collapsed="false">
      <c r="A5282" s="0" t="n">
        <v>32</v>
      </c>
      <c r="B5282" s="0" t="n">
        <v>13200</v>
      </c>
      <c r="C5282" s="0" t="n">
        <v>27.635</v>
      </c>
      <c r="D5282" s="0" t="n">
        <v>19.789</v>
      </c>
      <c r="E5282" s="0" t="n">
        <f aca="false">IFERROR((C5282-D5282)/C5282/'Project Inputs and Calcs'!$E$11,0)</f>
        <v>0.00946384415897714</v>
      </c>
    </row>
    <row r="5283" customFormat="false" ht="15" hidden="false" customHeight="false" outlineLevel="0" collapsed="false">
      <c r="A5283" s="0" t="n">
        <v>32</v>
      </c>
      <c r="B5283" s="0" t="n">
        <v>13300</v>
      </c>
      <c r="C5283" s="0" t="n">
        <v>27.587</v>
      </c>
      <c r="D5283" s="0" t="n">
        <v>20.174</v>
      </c>
      <c r="E5283" s="0" t="n">
        <f aca="false">IFERROR((C5283-D5283)/C5283/'Project Inputs and Calcs'!$E$11,0)</f>
        <v>0.00895711748287237</v>
      </c>
    </row>
    <row r="5284" customFormat="false" ht="15" hidden="false" customHeight="false" outlineLevel="0" collapsed="false">
      <c r="A5284" s="0" t="n">
        <v>32</v>
      </c>
      <c r="B5284" s="0" t="n">
        <v>13400</v>
      </c>
      <c r="C5284" s="0" t="n">
        <v>27.514</v>
      </c>
      <c r="D5284" s="0" t="n">
        <v>20.565</v>
      </c>
      <c r="E5284" s="0" t="n">
        <f aca="false">IFERROR((C5284-D5284)/C5284/'Project Inputs and Calcs'!$E$11,0)</f>
        <v>0.00841874439679194</v>
      </c>
    </row>
    <row r="5285" customFormat="false" ht="15" hidden="false" customHeight="false" outlineLevel="0" collapsed="false">
      <c r="A5285" s="0" t="n">
        <v>32</v>
      </c>
      <c r="B5285" s="0" t="n">
        <v>13500</v>
      </c>
      <c r="C5285" s="0" t="n">
        <v>27.424</v>
      </c>
      <c r="D5285" s="0" t="n">
        <v>20.957</v>
      </c>
      <c r="E5285" s="0" t="n">
        <f aca="false">IFERROR((C5285-D5285)/C5285/'Project Inputs and Calcs'!$E$11,0)</f>
        <v>0.00786051147413458</v>
      </c>
    </row>
    <row r="5286" customFormat="false" ht="15" hidden="false" customHeight="false" outlineLevel="0" collapsed="false">
      <c r="A5286" s="0" t="n">
        <v>32</v>
      </c>
      <c r="B5286" s="0" t="n">
        <v>13600</v>
      </c>
      <c r="C5286" s="0" t="n">
        <v>27.325</v>
      </c>
      <c r="D5286" s="0" t="n">
        <v>21.348</v>
      </c>
      <c r="E5286" s="0" t="n">
        <f aca="false">IFERROR((C5286-D5286)/C5286/'Project Inputs and Calcs'!$E$11,0)</f>
        <v>0.00729124733150351</v>
      </c>
    </row>
    <row r="5287" customFormat="false" ht="15" hidden="false" customHeight="false" outlineLevel="0" collapsed="false">
      <c r="A5287" s="0" t="n">
        <v>32</v>
      </c>
      <c r="B5287" s="0" t="n">
        <v>13700</v>
      </c>
      <c r="C5287" s="0" t="n">
        <v>27.225</v>
      </c>
      <c r="D5287" s="0" t="n">
        <v>21.733</v>
      </c>
      <c r="E5287" s="0" t="n">
        <f aca="false">IFERROR((C5287-D5287)/C5287/'Project Inputs and Calcs'!$E$11,0)</f>
        <v>0.00672421181512091</v>
      </c>
    </row>
    <row r="5288" customFormat="false" ht="15" hidden="false" customHeight="false" outlineLevel="0" collapsed="false">
      <c r="A5288" s="0" t="n">
        <v>32</v>
      </c>
      <c r="B5288" s="0" t="n">
        <v>13800</v>
      </c>
      <c r="C5288" s="0" t="n">
        <v>27.123</v>
      </c>
      <c r="D5288" s="0" t="n">
        <v>22.114</v>
      </c>
      <c r="E5288" s="0" t="n">
        <f aca="false">IFERROR((C5288-D5288)/C5288/'Project Inputs and Calcs'!$E$11,0)</f>
        <v>0.00615590704076491</v>
      </c>
    </row>
    <row r="5289" customFormat="false" ht="15" hidden="false" customHeight="false" outlineLevel="0" collapsed="false">
      <c r="A5289" s="0" t="n">
        <v>32</v>
      </c>
      <c r="B5289" s="0" t="n">
        <v>13900</v>
      </c>
      <c r="C5289" s="0" t="n">
        <v>27.026</v>
      </c>
      <c r="D5289" s="0" t="n">
        <v>22.486</v>
      </c>
      <c r="E5289" s="0" t="n">
        <f aca="false">IFERROR((C5289-D5289)/C5289/'Project Inputs and Calcs'!$E$11,0)</f>
        <v>0.00559954611608574</v>
      </c>
    </row>
    <row r="5290" customFormat="false" ht="15" hidden="false" customHeight="false" outlineLevel="0" collapsed="false">
      <c r="A5290" s="0" t="n">
        <v>32</v>
      </c>
      <c r="B5290" s="0" t="n">
        <v>14000</v>
      </c>
      <c r="C5290" s="0" t="n">
        <v>26.932</v>
      </c>
      <c r="D5290" s="0" t="n">
        <v>22.849</v>
      </c>
      <c r="E5290" s="0" t="n">
        <f aca="false">IFERROR((C5290-D5290)/C5290/'Project Inputs and Calcs'!$E$11,0)</f>
        <v>0.00505346799346502</v>
      </c>
    </row>
    <row r="5291" customFormat="false" ht="15" hidden="false" customHeight="false" outlineLevel="0" collapsed="false">
      <c r="A5291" s="0" t="n">
        <v>32</v>
      </c>
      <c r="B5291" s="0" t="n">
        <v>14100</v>
      </c>
      <c r="C5291" s="0" t="n">
        <v>26.839</v>
      </c>
      <c r="D5291" s="0" t="n">
        <v>23.205</v>
      </c>
      <c r="E5291" s="0" t="n">
        <f aca="false">IFERROR((C5291-D5291)/C5291/'Project Inputs and Calcs'!$E$11,0)</f>
        <v>0.00451333258814909</v>
      </c>
    </row>
    <row r="5292" customFormat="false" ht="15" hidden="false" customHeight="false" outlineLevel="0" collapsed="false">
      <c r="A5292" s="0" t="n">
        <v>32</v>
      </c>
      <c r="B5292" s="0" t="n">
        <v>14200</v>
      </c>
      <c r="C5292" s="0" t="n">
        <v>26.747</v>
      </c>
      <c r="D5292" s="0" t="n">
        <v>23.554</v>
      </c>
      <c r="E5292" s="0" t="n">
        <f aca="false">IFERROR((C5292-D5292)/C5292/'Project Inputs and Calcs'!$E$11,0)</f>
        <v>0.00397926247180369</v>
      </c>
    </row>
    <row r="5293" customFormat="false" ht="15" hidden="false" customHeight="false" outlineLevel="0" collapsed="false">
      <c r="A5293" s="0" t="n">
        <v>32</v>
      </c>
      <c r="B5293" s="0" t="n">
        <v>14300</v>
      </c>
      <c r="C5293" s="0" t="n">
        <v>26.655</v>
      </c>
      <c r="D5293" s="0" t="n">
        <v>23.894</v>
      </c>
      <c r="E5293" s="0" t="n">
        <f aca="false">IFERROR((C5293-D5293)/C5293/'Project Inputs and Calcs'!$E$11,0)</f>
        <v>0.00345276058275496</v>
      </c>
    </row>
    <row r="5294" customFormat="false" ht="15" hidden="false" customHeight="false" outlineLevel="0" collapsed="false">
      <c r="A5294" s="0" t="n">
        <v>32</v>
      </c>
      <c r="B5294" s="0" t="n">
        <v>14400</v>
      </c>
      <c r="C5294" s="0" t="n">
        <v>26.561</v>
      </c>
      <c r="D5294" s="0" t="n">
        <v>24.226</v>
      </c>
      <c r="E5294" s="0" t="n">
        <f aca="false">IFERROR((C5294-D5294)/C5294/'Project Inputs and Calcs'!$E$11,0)</f>
        <v>0.00293036155767228</v>
      </c>
    </row>
    <row r="5295" customFormat="false" ht="15" hidden="false" customHeight="false" outlineLevel="0" collapsed="false">
      <c r="A5295" s="0" t="n">
        <v>32</v>
      </c>
      <c r="B5295" s="0" t="n">
        <v>14500</v>
      </c>
      <c r="C5295" s="0" t="n">
        <v>26.465</v>
      </c>
      <c r="D5295" s="0" t="n">
        <v>24.55</v>
      </c>
      <c r="E5295" s="0" t="n">
        <f aca="false">IFERROR((C5295-D5295)/C5295/'Project Inputs and Calcs'!$E$11,0)</f>
        <v>0.00241199067951382</v>
      </c>
    </row>
    <row r="5296" customFormat="false" ht="15" hidden="false" customHeight="false" outlineLevel="0" collapsed="false">
      <c r="A5296" s="0" t="n">
        <v>32</v>
      </c>
      <c r="B5296" s="0" t="n">
        <v>14600</v>
      </c>
      <c r="C5296" s="0" t="n">
        <v>26.366</v>
      </c>
      <c r="D5296" s="0" t="n">
        <v>24.863</v>
      </c>
      <c r="E5296" s="0" t="n">
        <f aca="false">IFERROR((C5296-D5296)/C5296/'Project Inputs and Calcs'!$E$11,0)</f>
        <v>0.00190017446711674</v>
      </c>
    </row>
    <row r="5297" customFormat="false" ht="15" hidden="false" customHeight="false" outlineLevel="0" collapsed="false">
      <c r="A5297" s="0" t="n">
        <v>32</v>
      </c>
      <c r="B5297" s="0" t="n">
        <v>14700</v>
      </c>
      <c r="C5297" s="0" t="n">
        <v>26.265</v>
      </c>
      <c r="D5297" s="0" t="n">
        <v>25.166</v>
      </c>
      <c r="E5297" s="0" t="n">
        <f aca="false">IFERROR((C5297-D5297)/C5297/'Project Inputs and Calcs'!$E$11,0)</f>
        <v>0.00139475855066946</v>
      </c>
    </row>
    <row r="5298" customFormat="false" ht="15" hidden="false" customHeight="false" outlineLevel="0" collapsed="false">
      <c r="A5298" s="0" t="n">
        <v>32</v>
      </c>
      <c r="B5298" s="0" t="n">
        <v>14800</v>
      </c>
      <c r="C5298" s="0" t="n">
        <v>26.162</v>
      </c>
      <c r="D5298" s="0" t="n">
        <v>25.458</v>
      </c>
      <c r="E5298" s="0" t="n">
        <f aca="false">IFERROR((C5298-D5298)/C5298/'Project Inputs and Calcs'!$E$11,0)</f>
        <v>0.000896975256733686</v>
      </c>
    </row>
    <row r="5299" customFormat="false" ht="15" hidden="false" customHeight="false" outlineLevel="0" collapsed="false">
      <c r="A5299" s="0" t="n">
        <v>32</v>
      </c>
      <c r="B5299" s="0" t="n">
        <v>14900</v>
      </c>
      <c r="C5299" s="0" t="n">
        <v>26.055</v>
      </c>
      <c r="D5299" s="0" t="n">
        <v>25.737</v>
      </c>
      <c r="E5299" s="0" t="n">
        <f aca="false">IFERROR((C5299-D5299)/C5299/'Project Inputs and Calcs'!$E$11,0)</f>
        <v>0.000406831702168492</v>
      </c>
    </row>
    <row r="5300" customFormat="false" ht="15" hidden="false" customHeight="false" outlineLevel="0" collapsed="false">
      <c r="A5300" s="0" t="n">
        <v>32</v>
      </c>
      <c r="B5300" s="0" t="n">
        <v>15000</v>
      </c>
      <c r="C5300" s="0" t="n">
        <v>25.947</v>
      </c>
      <c r="D5300" s="0" t="n">
        <v>26.004</v>
      </c>
      <c r="E5300" s="0" t="n">
        <f aca="false">IFERROR((C5300-D5300)/C5300/'Project Inputs and Calcs'!$E$11,0)</f>
        <v>-7.32261918526254E-005</v>
      </c>
    </row>
    <row r="5301" customFormat="false" ht="15" hidden="false" customHeight="false" outlineLevel="0" collapsed="false">
      <c r="A5301" s="0" t="n">
        <v>32</v>
      </c>
      <c r="B5301" s="0" t="n">
        <v>15100</v>
      </c>
      <c r="C5301" s="0" t="n">
        <v>25.837</v>
      </c>
      <c r="D5301" s="0" t="n">
        <v>26.256</v>
      </c>
      <c r="E5301" s="0" t="n">
        <f aca="false">IFERROR((C5301-D5301)/C5301/'Project Inputs and Calcs'!$E$11,0)</f>
        <v>-0.000540568435447873</v>
      </c>
    </row>
    <row r="5302" customFormat="false" ht="15" hidden="false" customHeight="false" outlineLevel="0" collapsed="false">
      <c r="A5302" s="0" t="n">
        <v>32</v>
      </c>
      <c r="B5302" s="0" t="n">
        <v>15200</v>
      </c>
      <c r="C5302" s="0" t="s">
        <v>155</v>
      </c>
      <c r="D5302" s="0" t="s">
        <v>155</v>
      </c>
      <c r="E5302" s="0" t="n">
        <f aca="false">IFERROR((C5302-D5302)/C5302/'Project Inputs and Calcs'!$E$11,0)</f>
        <v>0</v>
      </c>
    </row>
    <row r="5303" customFormat="false" ht="15" hidden="false" customHeight="false" outlineLevel="0" collapsed="false">
      <c r="A5303" s="0" t="n">
        <v>32</v>
      </c>
      <c r="B5303" s="0" t="n">
        <v>15300</v>
      </c>
      <c r="C5303" s="0" t="s">
        <v>155</v>
      </c>
      <c r="D5303" s="0" t="s">
        <v>155</v>
      </c>
      <c r="E5303" s="0" t="n">
        <f aca="false">IFERROR((C5303-D5303)/C5303/'Project Inputs and Calcs'!$E$11,0)</f>
        <v>0</v>
      </c>
    </row>
    <row r="5304" customFormat="false" ht="15" hidden="false" customHeight="false" outlineLevel="0" collapsed="false">
      <c r="A5304" s="0" t="n">
        <v>32</v>
      </c>
      <c r="B5304" s="0" t="n">
        <v>15400</v>
      </c>
      <c r="C5304" s="0" t="s">
        <v>155</v>
      </c>
      <c r="D5304" s="0" t="s">
        <v>155</v>
      </c>
      <c r="E5304" s="0" t="n">
        <f aca="false">IFERROR((C5304-D5304)/C5304/'Project Inputs and Calcs'!$E$11,0)</f>
        <v>0</v>
      </c>
    </row>
    <row r="5305" customFormat="false" ht="15" hidden="false" customHeight="false" outlineLevel="0" collapsed="false">
      <c r="A5305" s="0" t="n">
        <v>32</v>
      </c>
      <c r="B5305" s="0" t="n">
        <v>15500</v>
      </c>
      <c r="C5305" s="0" t="s">
        <v>155</v>
      </c>
      <c r="D5305" s="0" t="s">
        <v>155</v>
      </c>
      <c r="E5305" s="0" t="n">
        <f aca="false">IFERROR((C5305-D5305)/C5305/'Project Inputs and Calcs'!$E$11,0)</f>
        <v>0</v>
      </c>
    </row>
    <row r="5306" customFormat="false" ht="15" hidden="false" customHeight="false" outlineLevel="0" collapsed="false">
      <c r="A5306" s="0" t="n">
        <v>32</v>
      </c>
      <c r="B5306" s="0" t="n">
        <v>15600</v>
      </c>
      <c r="C5306" s="0" t="s">
        <v>155</v>
      </c>
      <c r="D5306" s="0" t="s">
        <v>155</v>
      </c>
      <c r="E5306" s="0" t="n">
        <f aca="false">IFERROR((C5306-D5306)/C5306/'Project Inputs and Calcs'!$E$11,0)</f>
        <v>0</v>
      </c>
    </row>
    <row r="5307" customFormat="false" ht="15" hidden="false" customHeight="false" outlineLevel="0" collapsed="false">
      <c r="A5307" s="0" t="n">
        <v>32</v>
      </c>
      <c r="B5307" s="0" t="n">
        <v>15700</v>
      </c>
      <c r="C5307" s="0" t="s">
        <v>155</v>
      </c>
      <c r="D5307" s="0" t="s">
        <v>155</v>
      </c>
      <c r="E5307" s="0" t="n">
        <f aca="false">IFERROR((C5307-D5307)/C5307/'Project Inputs and Calcs'!$E$11,0)</f>
        <v>0</v>
      </c>
    </row>
    <row r="5308" customFormat="false" ht="15" hidden="false" customHeight="false" outlineLevel="0" collapsed="false">
      <c r="A5308" s="0" t="n">
        <v>32</v>
      </c>
      <c r="B5308" s="0" t="n">
        <v>15800</v>
      </c>
      <c r="C5308" s="0" t="s">
        <v>155</v>
      </c>
      <c r="D5308" s="0" t="s">
        <v>155</v>
      </c>
      <c r="E5308" s="0" t="n">
        <f aca="false">IFERROR((C5308-D5308)/C5308/'Project Inputs and Calcs'!$E$11,0)</f>
        <v>0</v>
      </c>
    </row>
    <row r="5309" customFormat="false" ht="15" hidden="false" customHeight="false" outlineLevel="0" collapsed="false">
      <c r="A5309" s="0" t="n">
        <v>32</v>
      </c>
      <c r="B5309" s="0" t="n">
        <v>15900</v>
      </c>
      <c r="C5309" s="0" t="s">
        <v>155</v>
      </c>
      <c r="D5309" s="0" t="s">
        <v>155</v>
      </c>
      <c r="E5309" s="0" t="n">
        <f aca="false">IFERROR((C5309-D5309)/C5309/'Project Inputs and Calcs'!$E$11,0)</f>
        <v>0</v>
      </c>
    </row>
    <row r="5310" customFormat="false" ht="15" hidden="false" customHeight="false" outlineLevel="0" collapsed="false">
      <c r="A5310" s="0" t="n">
        <v>32</v>
      </c>
      <c r="B5310" s="0" t="n">
        <v>16000</v>
      </c>
      <c r="C5310" s="0" t="s">
        <v>155</v>
      </c>
      <c r="D5310" s="0" t="s">
        <v>155</v>
      </c>
      <c r="E5310" s="0" t="n">
        <f aca="false">IFERROR((C5310-D5310)/C5310/'Project Inputs and Calcs'!$E$11,0)</f>
        <v>0</v>
      </c>
    </row>
    <row r="5311" customFormat="false" ht="15" hidden="false" customHeight="false" outlineLevel="0" collapsed="false">
      <c r="A5311" s="0" t="n">
        <v>32</v>
      </c>
      <c r="B5311" s="0" t="n">
        <v>16100</v>
      </c>
      <c r="C5311" s="0" t="s">
        <v>155</v>
      </c>
      <c r="D5311" s="0" t="s">
        <v>155</v>
      </c>
      <c r="E5311" s="0" t="n">
        <f aca="false">IFERROR((C5311-D5311)/C5311/'Project Inputs and Calcs'!$E$11,0)</f>
        <v>0</v>
      </c>
    </row>
    <row r="5312" customFormat="false" ht="15" hidden="false" customHeight="false" outlineLevel="0" collapsed="false">
      <c r="A5312" s="0" t="n">
        <v>32</v>
      </c>
      <c r="B5312" s="0" t="n">
        <v>16200</v>
      </c>
      <c r="C5312" s="0" t="s">
        <v>155</v>
      </c>
      <c r="D5312" s="0" t="s">
        <v>155</v>
      </c>
      <c r="E5312" s="0" t="n">
        <f aca="false">IFERROR((C5312-D5312)/C5312/'Project Inputs and Calcs'!$E$11,0)</f>
        <v>0</v>
      </c>
    </row>
    <row r="5313" customFormat="false" ht="15" hidden="false" customHeight="false" outlineLevel="0" collapsed="false">
      <c r="A5313" s="0" t="n">
        <v>32</v>
      </c>
      <c r="B5313" s="0" t="n">
        <v>16300</v>
      </c>
      <c r="C5313" s="0" t="s">
        <v>155</v>
      </c>
      <c r="D5313" s="0" t="s">
        <v>155</v>
      </c>
      <c r="E5313" s="0" t="n">
        <f aca="false">IFERROR((C5313-D5313)/C5313/'Project Inputs and Calcs'!$E$11,0)</f>
        <v>0</v>
      </c>
    </row>
    <row r="5314" customFormat="false" ht="15" hidden="false" customHeight="false" outlineLevel="0" collapsed="false">
      <c r="A5314" s="0" t="n">
        <v>32</v>
      </c>
      <c r="B5314" s="0" t="n">
        <v>16400</v>
      </c>
      <c r="C5314" s="0" t="s">
        <v>155</v>
      </c>
      <c r="D5314" s="0" t="s">
        <v>155</v>
      </c>
      <c r="E5314" s="0" t="n">
        <f aca="false">IFERROR((C5314-D5314)/C5314/'Project Inputs and Calcs'!$E$11,0)</f>
        <v>0</v>
      </c>
    </row>
    <row r="5315" customFormat="false" ht="15" hidden="false" customHeight="false" outlineLevel="0" collapsed="false">
      <c r="A5315" s="0" t="n">
        <v>32</v>
      </c>
      <c r="B5315" s="0" t="n">
        <v>16500</v>
      </c>
      <c r="C5315" s="0" t="s">
        <v>155</v>
      </c>
      <c r="D5315" s="0" t="s">
        <v>155</v>
      </c>
      <c r="E5315" s="0" t="n">
        <f aca="false">IFERROR((C5315-D5315)/C5315/'Project Inputs and Calcs'!$E$11,0)</f>
        <v>0</v>
      </c>
    </row>
    <row r="5316" customFormat="false" ht="15" hidden="false" customHeight="false" outlineLevel="0" collapsed="false">
      <c r="A5316" s="0" t="n">
        <v>32</v>
      </c>
      <c r="B5316" s="0" t="n">
        <v>16600</v>
      </c>
      <c r="C5316" s="0" t="s">
        <v>155</v>
      </c>
      <c r="D5316" s="0" t="s">
        <v>155</v>
      </c>
      <c r="E5316" s="0" t="n">
        <f aca="false">IFERROR((C5316-D5316)/C5316/'Project Inputs and Calcs'!$E$11,0)</f>
        <v>0</v>
      </c>
    </row>
    <row r="5317" customFormat="false" ht="15" hidden="false" customHeight="false" outlineLevel="0" collapsed="false">
      <c r="A5317" s="0" t="n">
        <v>32</v>
      </c>
      <c r="B5317" s="0" t="n">
        <v>16700</v>
      </c>
      <c r="C5317" s="0" t="s">
        <v>155</v>
      </c>
      <c r="D5317" s="0" t="s">
        <v>155</v>
      </c>
      <c r="E5317" s="0" t="n">
        <f aca="false">IFERROR((C5317-D5317)/C5317/'Project Inputs and Calcs'!$E$11,0)</f>
        <v>0</v>
      </c>
    </row>
    <row r="5318" customFormat="false" ht="15" hidden="false" customHeight="false" outlineLevel="0" collapsed="false">
      <c r="A5318" s="0" t="n">
        <v>32</v>
      </c>
      <c r="B5318" s="0" t="n">
        <v>16800</v>
      </c>
      <c r="C5318" s="0" t="s">
        <v>155</v>
      </c>
      <c r="D5318" s="0" t="s">
        <v>155</v>
      </c>
      <c r="E5318" s="0" t="n">
        <f aca="false">IFERROR((C5318-D5318)/C5318/'Project Inputs and Calcs'!$E$11,0)</f>
        <v>0</v>
      </c>
    </row>
    <row r="5319" customFormat="false" ht="15" hidden="false" customHeight="false" outlineLevel="0" collapsed="false">
      <c r="A5319" s="0" t="n">
        <v>32</v>
      </c>
      <c r="B5319" s="0" t="n">
        <v>16900</v>
      </c>
      <c r="C5319" s="0" t="s">
        <v>155</v>
      </c>
      <c r="D5319" s="0" t="s">
        <v>155</v>
      </c>
      <c r="E5319" s="0" t="n">
        <f aca="false">IFERROR((C5319-D5319)/C5319/'Project Inputs and Calcs'!$E$11,0)</f>
        <v>0</v>
      </c>
    </row>
    <row r="5320" customFormat="false" ht="15" hidden="false" customHeight="false" outlineLevel="0" collapsed="false">
      <c r="A5320" s="0" t="n">
        <v>32</v>
      </c>
      <c r="B5320" s="0" t="n">
        <v>17000</v>
      </c>
      <c r="C5320" s="0" t="s">
        <v>155</v>
      </c>
      <c r="D5320" s="0" t="s">
        <v>155</v>
      </c>
      <c r="E5320" s="0" t="n">
        <f aca="false">IFERROR((C5320-D5320)/C5320/'Project Inputs and Calcs'!$E$11,0)</f>
        <v>0</v>
      </c>
    </row>
    <row r="5321" customFormat="false" ht="15" hidden="false" customHeight="false" outlineLevel="0" collapsed="false">
      <c r="A5321" s="0" t="n">
        <v>32</v>
      </c>
      <c r="B5321" s="0" t="n">
        <v>17100</v>
      </c>
      <c r="C5321" s="0" t="s">
        <v>155</v>
      </c>
      <c r="D5321" s="0" t="s">
        <v>155</v>
      </c>
      <c r="E5321" s="0" t="n">
        <f aca="false">IFERROR((C5321-D5321)/C5321/'Project Inputs and Calcs'!$E$11,0)</f>
        <v>0</v>
      </c>
    </row>
    <row r="5322" customFormat="false" ht="15" hidden="false" customHeight="false" outlineLevel="0" collapsed="false">
      <c r="A5322" s="0" t="n">
        <v>32</v>
      </c>
      <c r="B5322" s="0" t="n">
        <v>17200</v>
      </c>
      <c r="C5322" s="0" t="s">
        <v>155</v>
      </c>
      <c r="D5322" s="0" t="s">
        <v>155</v>
      </c>
      <c r="E5322" s="0" t="n">
        <f aca="false">IFERROR((C5322-D5322)/C5322/'Project Inputs and Calcs'!$E$11,0)</f>
        <v>0</v>
      </c>
    </row>
    <row r="5323" customFormat="false" ht="15" hidden="false" customHeight="false" outlineLevel="0" collapsed="false">
      <c r="A5323" s="0" t="n">
        <v>32</v>
      </c>
      <c r="B5323" s="0" t="n">
        <v>17300</v>
      </c>
      <c r="C5323" s="0" t="s">
        <v>155</v>
      </c>
      <c r="D5323" s="0" t="s">
        <v>155</v>
      </c>
      <c r="E5323" s="0" t="n">
        <f aca="false">IFERROR((C5323-D5323)/C5323/'Project Inputs and Calcs'!$E$11,0)</f>
        <v>0</v>
      </c>
    </row>
    <row r="5324" customFormat="false" ht="15" hidden="false" customHeight="false" outlineLevel="0" collapsed="false">
      <c r="A5324" s="0" t="n">
        <v>32</v>
      </c>
      <c r="B5324" s="0" t="n">
        <v>17400</v>
      </c>
      <c r="C5324" s="0" t="s">
        <v>155</v>
      </c>
      <c r="D5324" s="0" t="s">
        <v>155</v>
      </c>
      <c r="E5324" s="0" t="n">
        <f aca="false">IFERROR((C5324-D5324)/C5324/'Project Inputs and Calcs'!$E$11,0)</f>
        <v>0</v>
      </c>
    </row>
    <row r="5325" customFormat="false" ht="15" hidden="false" customHeight="false" outlineLevel="0" collapsed="false">
      <c r="A5325" s="0" t="n">
        <v>32</v>
      </c>
      <c r="B5325" s="0" t="n">
        <v>17500</v>
      </c>
      <c r="C5325" s="0" t="s">
        <v>155</v>
      </c>
      <c r="D5325" s="0" t="s">
        <v>155</v>
      </c>
      <c r="E5325" s="0" t="n">
        <f aca="false">IFERROR((C5325-D5325)/C5325/'Project Inputs and Calcs'!$E$11,0)</f>
        <v>0</v>
      </c>
    </row>
    <row r="5326" customFormat="false" ht="15" hidden="false" customHeight="false" outlineLevel="0" collapsed="false">
      <c r="A5326" s="0" t="n">
        <v>32</v>
      </c>
      <c r="B5326" s="0" t="n">
        <v>17600</v>
      </c>
      <c r="C5326" s="0" t="s">
        <v>155</v>
      </c>
      <c r="D5326" s="0" t="s">
        <v>155</v>
      </c>
      <c r="E5326" s="0" t="n">
        <f aca="false">IFERROR((C5326-D5326)/C5326/'Project Inputs and Calcs'!$E$11,0)</f>
        <v>0</v>
      </c>
    </row>
    <row r="5327" customFormat="false" ht="15" hidden="false" customHeight="false" outlineLevel="0" collapsed="false">
      <c r="A5327" s="0" t="n">
        <v>32</v>
      </c>
      <c r="B5327" s="0" t="n">
        <v>17700</v>
      </c>
      <c r="C5327" s="0" t="s">
        <v>155</v>
      </c>
      <c r="D5327" s="0" t="s">
        <v>155</v>
      </c>
      <c r="E5327" s="0" t="n">
        <f aca="false">IFERROR((C5327-D5327)/C5327/'Project Inputs and Calcs'!$E$11,0)</f>
        <v>0</v>
      </c>
    </row>
    <row r="5328" customFormat="false" ht="15" hidden="false" customHeight="false" outlineLevel="0" collapsed="false">
      <c r="A5328" s="0" t="n">
        <v>32</v>
      </c>
      <c r="B5328" s="0" t="n">
        <v>17800</v>
      </c>
      <c r="C5328" s="0" t="s">
        <v>155</v>
      </c>
      <c r="D5328" s="0" t="s">
        <v>155</v>
      </c>
      <c r="E5328" s="0" t="n">
        <f aca="false">IFERROR((C5328-D5328)/C5328/'Project Inputs and Calcs'!$E$11,0)</f>
        <v>0</v>
      </c>
    </row>
    <row r="5329" customFormat="false" ht="15" hidden="false" customHeight="false" outlineLevel="0" collapsed="false">
      <c r="A5329" s="0" t="n">
        <v>32</v>
      </c>
      <c r="B5329" s="0" t="n">
        <v>17900</v>
      </c>
      <c r="C5329" s="0" t="s">
        <v>155</v>
      </c>
      <c r="D5329" s="0" t="s">
        <v>155</v>
      </c>
      <c r="E5329" s="0" t="n">
        <f aca="false">IFERROR((C5329-D5329)/C5329/'Project Inputs and Calcs'!$E$11,0)</f>
        <v>0</v>
      </c>
    </row>
    <row r="5330" customFormat="false" ht="15" hidden="false" customHeight="false" outlineLevel="0" collapsed="false">
      <c r="A5330" s="0" t="n">
        <v>32</v>
      </c>
      <c r="B5330" s="0" t="n">
        <v>18000</v>
      </c>
      <c r="C5330" s="0" t="s">
        <v>155</v>
      </c>
      <c r="D5330" s="0" t="s">
        <v>155</v>
      </c>
      <c r="E5330" s="0" t="n">
        <f aca="false">IFERROR((C5330-D5330)/C5330/'Project Inputs and Calcs'!$E$11,0)</f>
        <v>0</v>
      </c>
    </row>
    <row r="5331" customFormat="false" ht="15" hidden="false" customHeight="false" outlineLevel="0" collapsed="false">
      <c r="A5331" s="0" t="n">
        <v>32</v>
      </c>
      <c r="B5331" s="0" t="n">
        <v>18100</v>
      </c>
      <c r="C5331" s="0" t="s">
        <v>155</v>
      </c>
      <c r="D5331" s="0" t="s">
        <v>155</v>
      </c>
      <c r="E5331" s="0" t="n">
        <f aca="false">IFERROR((C5331-D5331)/C5331/'Project Inputs and Calcs'!$E$11,0)</f>
        <v>0</v>
      </c>
    </row>
    <row r="5332" customFormat="false" ht="15" hidden="false" customHeight="false" outlineLevel="0" collapsed="false">
      <c r="A5332" s="0" t="n">
        <v>32</v>
      </c>
      <c r="B5332" s="0" t="n">
        <v>18200</v>
      </c>
      <c r="C5332" s="0" t="s">
        <v>155</v>
      </c>
      <c r="D5332" s="0" t="s">
        <v>155</v>
      </c>
      <c r="E5332" s="0" t="n">
        <f aca="false">IFERROR((C5332-D5332)/C5332/'Project Inputs and Calcs'!$E$11,0)</f>
        <v>0</v>
      </c>
    </row>
    <row r="5333" customFormat="false" ht="15" hidden="false" customHeight="false" outlineLevel="0" collapsed="false">
      <c r="A5333" s="0" t="n">
        <v>32</v>
      </c>
      <c r="B5333" s="0" t="n">
        <v>18300</v>
      </c>
      <c r="C5333" s="0" t="s">
        <v>155</v>
      </c>
      <c r="D5333" s="0" t="s">
        <v>155</v>
      </c>
      <c r="E5333" s="0" t="n">
        <f aca="false">IFERROR((C5333-D5333)/C5333/'Project Inputs and Calcs'!$E$11,0)</f>
        <v>0</v>
      </c>
    </row>
    <row r="5334" customFormat="false" ht="15" hidden="false" customHeight="false" outlineLevel="0" collapsed="false">
      <c r="A5334" s="0" t="n">
        <v>32</v>
      </c>
      <c r="B5334" s="0" t="n">
        <v>18400</v>
      </c>
      <c r="C5334" s="0" t="s">
        <v>155</v>
      </c>
      <c r="D5334" s="0" t="s">
        <v>155</v>
      </c>
      <c r="E5334" s="0" t="n">
        <f aca="false">IFERROR((C5334-D5334)/C5334/'Project Inputs and Calcs'!$E$11,0)</f>
        <v>0</v>
      </c>
    </row>
    <row r="5335" customFormat="false" ht="15" hidden="false" customHeight="false" outlineLevel="0" collapsed="false">
      <c r="A5335" s="0" t="n">
        <v>32</v>
      </c>
      <c r="B5335" s="0" t="n">
        <v>18500</v>
      </c>
      <c r="C5335" s="0" t="s">
        <v>155</v>
      </c>
      <c r="D5335" s="0" t="s">
        <v>155</v>
      </c>
      <c r="E5335" s="0" t="n">
        <f aca="false">IFERROR((C5335-D5335)/C5335/'Project Inputs and Calcs'!$E$11,0)</f>
        <v>0</v>
      </c>
    </row>
    <row r="5336" customFormat="false" ht="15" hidden="false" customHeight="false" outlineLevel="0" collapsed="false">
      <c r="A5336" s="0" t="n">
        <v>32</v>
      </c>
      <c r="B5336" s="0" t="n">
        <v>18600</v>
      </c>
      <c r="C5336" s="0" t="s">
        <v>155</v>
      </c>
      <c r="D5336" s="0" t="s">
        <v>155</v>
      </c>
      <c r="E5336" s="0" t="n">
        <f aca="false">IFERROR((C5336-D5336)/C5336/'Project Inputs and Calcs'!$E$11,0)</f>
        <v>0</v>
      </c>
    </row>
    <row r="5337" customFormat="false" ht="15" hidden="false" customHeight="false" outlineLevel="0" collapsed="false">
      <c r="A5337" s="0" t="n">
        <v>32</v>
      </c>
      <c r="B5337" s="0" t="n">
        <v>18700</v>
      </c>
      <c r="C5337" s="0" t="s">
        <v>155</v>
      </c>
      <c r="D5337" s="0" t="s">
        <v>155</v>
      </c>
      <c r="E5337" s="0" t="n">
        <f aca="false">IFERROR((C5337-D5337)/C5337/'Project Inputs and Calcs'!$E$11,0)</f>
        <v>0</v>
      </c>
    </row>
    <row r="5338" customFormat="false" ht="15" hidden="false" customHeight="false" outlineLevel="0" collapsed="false">
      <c r="A5338" s="0" t="n">
        <v>32</v>
      </c>
      <c r="B5338" s="0" t="n">
        <v>18800</v>
      </c>
      <c r="C5338" s="0" t="s">
        <v>155</v>
      </c>
      <c r="D5338" s="0" t="s">
        <v>155</v>
      </c>
      <c r="E5338" s="0" t="n">
        <f aca="false">IFERROR((C5338-D5338)/C5338/'Project Inputs and Calcs'!$E$11,0)</f>
        <v>0</v>
      </c>
    </row>
    <row r="5339" customFormat="false" ht="15" hidden="false" customHeight="false" outlineLevel="0" collapsed="false">
      <c r="A5339" s="0" t="n">
        <v>32</v>
      </c>
      <c r="B5339" s="0" t="n">
        <v>18900</v>
      </c>
      <c r="C5339" s="0" t="s">
        <v>155</v>
      </c>
      <c r="D5339" s="0" t="s">
        <v>155</v>
      </c>
      <c r="E5339" s="0" t="n">
        <f aca="false">IFERROR((C5339-D5339)/C5339/'Project Inputs and Calcs'!$E$11,0)</f>
        <v>0</v>
      </c>
    </row>
    <row r="5340" customFormat="false" ht="15" hidden="false" customHeight="false" outlineLevel="0" collapsed="false">
      <c r="A5340" s="0" t="n">
        <v>32</v>
      </c>
      <c r="B5340" s="0" t="n">
        <v>19000</v>
      </c>
      <c r="C5340" s="0" t="s">
        <v>155</v>
      </c>
      <c r="D5340" s="0" t="s">
        <v>155</v>
      </c>
      <c r="E5340" s="0" t="n">
        <f aca="false">IFERROR((C5340-D5340)/C5340/'Project Inputs and Calcs'!$E$11,0)</f>
        <v>0</v>
      </c>
    </row>
    <row r="5341" customFormat="false" ht="15" hidden="false" customHeight="false" outlineLevel="0" collapsed="false">
      <c r="A5341" s="0" t="n">
        <v>32</v>
      </c>
      <c r="B5341" s="0" t="n">
        <v>19100</v>
      </c>
      <c r="C5341" s="0" t="s">
        <v>155</v>
      </c>
      <c r="D5341" s="0" t="s">
        <v>155</v>
      </c>
      <c r="E5341" s="0" t="n">
        <f aca="false">IFERROR((C5341-D5341)/C5341/'Project Inputs and Calcs'!$E$11,0)</f>
        <v>0</v>
      </c>
    </row>
    <row r="5342" customFormat="false" ht="15" hidden="false" customHeight="false" outlineLevel="0" collapsed="false">
      <c r="A5342" s="0" t="n">
        <v>32</v>
      </c>
      <c r="B5342" s="0" t="n">
        <v>19200</v>
      </c>
      <c r="C5342" s="0" t="s">
        <v>155</v>
      </c>
      <c r="D5342" s="0" t="s">
        <v>155</v>
      </c>
      <c r="E5342" s="0" t="n">
        <f aca="false">IFERROR((C5342-D5342)/C5342/'Project Inputs and Calcs'!$E$11,0)</f>
        <v>0</v>
      </c>
    </row>
    <row r="5343" customFormat="false" ht="15" hidden="false" customHeight="false" outlineLevel="0" collapsed="false">
      <c r="A5343" s="0" t="n">
        <v>32</v>
      </c>
      <c r="B5343" s="0" t="n">
        <v>19300</v>
      </c>
      <c r="C5343" s="0" t="s">
        <v>155</v>
      </c>
      <c r="D5343" s="0" t="s">
        <v>155</v>
      </c>
      <c r="E5343" s="0" t="n">
        <f aca="false">IFERROR((C5343-D5343)/C5343/'Project Inputs and Calcs'!$E$11,0)</f>
        <v>0</v>
      </c>
    </row>
    <row r="5344" customFormat="false" ht="15" hidden="false" customHeight="false" outlineLevel="0" collapsed="false">
      <c r="A5344" s="0" t="n">
        <v>32</v>
      </c>
      <c r="B5344" s="0" t="n">
        <v>19400</v>
      </c>
      <c r="C5344" s="0" t="s">
        <v>155</v>
      </c>
      <c r="D5344" s="0" t="s">
        <v>155</v>
      </c>
      <c r="E5344" s="0" t="n">
        <f aca="false">IFERROR((C5344-D5344)/C5344/'Project Inputs and Calcs'!$E$11,0)</f>
        <v>0</v>
      </c>
    </row>
    <row r="5345" customFormat="false" ht="15" hidden="false" customHeight="false" outlineLevel="0" collapsed="false">
      <c r="A5345" s="0" t="n">
        <v>32</v>
      </c>
      <c r="B5345" s="0" t="n">
        <v>19500</v>
      </c>
      <c r="C5345" s="0" t="s">
        <v>155</v>
      </c>
      <c r="D5345" s="0" t="s">
        <v>155</v>
      </c>
      <c r="E5345" s="0" t="n">
        <f aca="false">IFERROR((C5345-D5345)/C5345/'Project Inputs and Calcs'!$E$11,0)</f>
        <v>0</v>
      </c>
    </row>
    <row r="5346" customFormat="false" ht="15" hidden="false" customHeight="false" outlineLevel="0" collapsed="false">
      <c r="A5346" s="0" t="n">
        <v>32</v>
      </c>
      <c r="B5346" s="0" t="n">
        <v>19600</v>
      </c>
      <c r="C5346" s="0" t="s">
        <v>155</v>
      </c>
      <c r="D5346" s="0" t="s">
        <v>155</v>
      </c>
      <c r="E5346" s="0" t="n">
        <f aca="false">IFERROR((C5346-D5346)/C5346/'Project Inputs and Calcs'!$E$11,0)</f>
        <v>0</v>
      </c>
    </row>
    <row r="5347" customFormat="false" ht="15" hidden="false" customHeight="false" outlineLevel="0" collapsed="false">
      <c r="A5347" s="0" t="n">
        <v>32</v>
      </c>
      <c r="B5347" s="0" t="n">
        <v>19700</v>
      </c>
      <c r="C5347" s="0" t="s">
        <v>155</v>
      </c>
      <c r="D5347" s="0" t="s">
        <v>155</v>
      </c>
      <c r="E5347" s="0" t="n">
        <f aca="false">IFERROR((C5347-D5347)/C5347/'Project Inputs and Calcs'!$E$11,0)</f>
        <v>0</v>
      </c>
    </row>
    <row r="5348" customFormat="false" ht="15" hidden="false" customHeight="false" outlineLevel="0" collapsed="false">
      <c r="A5348" s="0" t="n">
        <v>32</v>
      </c>
      <c r="B5348" s="0" t="n">
        <v>19800</v>
      </c>
      <c r="C5348" s="0" t="s">
        <v>155</v>
      </c>
      <c r="D5348" s="0" t="s">
        <v>155</v>
      </c>
      <c r="E5348" s="0" t="n">
        <f aca="false">IFERROR((C5348-D5348)/C5348/'Project Inputs and Calcs'!$E$11,0)</f>
        <v>0</v>
      </c>
    </row>
    <row r="5349" customFormat="false" ht="15" hidden="false" customHeight="false" outlineLevel="0" collapsed="false">
      <c r="A5349" s="0" t="n">
        <v>32</v>
      </c>
      <c r="B5349" s="0" t="n">
        <v>19900</v>
      </c>
      <c r="C5349" s="0" t="s">
        <v>155</v>
      </c>
      <c r="D5349" s="0" t="s">
        <v>155</v>
      </c>
      <c r="E5349" s="0" t="n">
        <f aca="false">IFERROR((C5349-D5349)/C5349/'Project Inputs and Calcs'!$E$11,0)</f>
        <v>0</v>
      </c>
    </row>
    <row r="5350" customFormat="false" ht="15" hidden="false" customHeight="false" outlineLevel="0" collapsed="false">
      <c r="A5350" s="0" t="n">
        <v>32</v>
      </c>
      <c r="B5350" s="0" t="n">
        <v>20000</v>
      </c>
      <c r="C5350" s="0" t="s">
        <v>155</v>
      </c>
      <c r="D5350" s="0" t="s">
        <v>155</v>
      </c>
      <c r="E5350" s="0" t="n">
        <f aca="false">IFERROR((C5350-D5350)/C5350/'Project Inputs and Calcs'!$E$11,0)</f>
        <v>0</v>
      </c>
    </row>
    <row r="5351" customFormat="false" ht="15" hidden="false" customHeight="false" outlineLevel="0" collapsed="false">
      <c r="A5351" s="0" t="n">
        <v>33</v>
      </c>
      <c r="B5351" s="0" t="n">
        <v>1000</v>
      </c>
      <c r="C5351" s="0" t="s">
        <v>155</v>
      </c>
      <c r="D5351" s="0" t="s">
        <v>155</v>
      </c>
      <c r="E5351" s="0" t="n">
        <f aca="false">IFERROR((C5351-D5351)/C5351/'Project Inputs and Calcs'!$E$11,0)</f>
        <v>0</v>
      </c>
    </row>
    <row r="5352" customFormat="false" ht="15" hidden="false" customHeight="false" outlineLevel="0" collapsed="false">
      <c r="A5352" s="0" t="n">
        <v>33</v>
      </c>
      <c r="B5352" s="0" t="n">
        <v>1100</v>
      </c>
      <c r="C5352" s="0" t="n">
        <v>0.0064106</v>
      </c>
      <c r="D5352" s="0" t="s">
        <v>155</v>
      </c>
      <c r="E5352" s="0" t="n">
        <f aca="false">IFERROR((C5352-D5352)/C5352/'Project Inputs and Calcs'!$E$11,0)</f>
        <v>0</v>
      </c>
    </row>
    <row r="5353" customFormat="false" ht="15" hidden="false" customHeight="false" outlineLevel="0" collapsed="false">
      <c r="A5353" s="0" t="n">
        <v>33</v>
      </c>
      <c r="B5353" s="0" t="n">
        <v>1200</v>
      </c>
      <c r="C5353" s="0" t="n">
        <v>0.023611</v>
      </c>
      <c r="D5353" s="0" t="s">
        <v>155</v>
      </c>
      <c r="E5353" s="0" t="n">
        <f aca="false">IFERROR((C5353-D5353)/C5353/'Project Inputs and Calcs'!$E$11,0)</f>
        <v>0</v>
      </c>
    </row>
    <row r="5354" customFormat="false" ht="15" hidden="false" customHeight="false" outlineLevel="0" collapsed="false">
      <c r="A5354" s="0" t="n">
        <v>33</v>
      </c>
      <c r="B5354" s="0" t="n">
        <v>1300</v>
      </c>
      <c r="C5354" s="0" t="n">
        <v>0.051348</v>
      </c>
      <c r="D5354" s="0" t="n">
        <v>0.0070143</v>
      </c>
      <c r="E5354" s="0" t="n">
        <f aca="false">IFERROR((C5354-D5354)/C5354/'Project Inputs and Calcs'!$E$11,0)</f>
        <v>0.0287798940562437</v>
      </c>
    </row>
    <row r="5355" customFormat="false" ht="15" hidden="false" customHeight="false" outlineLevel="0" collapsed="false">
      <c r="A5355" s="0" t="n">
        <v>33</v>
      </c>
      <c r="B5355" s="0" t="n">
        <v>1400</v>
      </c>
      <c r="C5355" s="0" t="n">
        <v>0.089363</v>
      </c>
      <c r="D5355" s="0" t="n">
        <v>0.012521</v>
      </c>
      <c r="E5355" s="0" t="n">
        <f aca="false">IFERROR((C5355-D5355)/C5355/'Project Inputs and Calcs'!$E$11,0)</f>
        <v>0.0286628694202298</v>
      </c>
    </row>
    <row r="5356" customFormat="false" ht="15" hidden="false" customHeight="false" outlineLevel="0" collapsed="false">
      <c r="A5356" s="0" t="n">
        <v>33</v>
      </c>
      <c r="B5356" s="0" t="n">
        <v>1500</v>
      </c>
      <c r="C5356" s="0" t="n">
        <v>0.13737</v>
      </c>
      <c r="D5356" s="0" t="n">
        <v>0.019777</v>
      </c>
      <c r="E5356" s="0" t="n">
        <f aca="false">IFERROR((C5356-D5356)/C5356/'Project Inputs and Calcs'!$E$11,0)</f>
        <v>0.028534371891</v>
      </c>
    </row>
    <row r="5357" customFormat="false" ht="15" hidden="false" customHeight="false" outlineLevel="0" collapsed="false">
      <c r="A5357" s="0" t="n">
        <v>33</v>
      </c>
      <c r="B5357" s="0" t="n">
        <v>1600</v>
      </c>
      <c r="C5357" s="0" t="n">
        <v>0.19511</v>
      </c>
      <c r="D5357" s="0" t="n">
        <v>0.028855</v>
      </c>
      <c r="E5357" s="0" t="n">
        <f aca="false">IFERROR((C5357-D5357)/C5357/'Project Inputs and Calcs'!$E$11,0)</f>
        <v>0.0284036355560111</v>
      </c>
    </row>
    <row r="5358" customFormat="false" ht="15" hidden="false" customHeight="false" outlineLevel="0" collapsed="false">
      <c r="A5358" s="0" t="n">
        <v>33</v>
      </c>
      <c r="B5358" s="0" t="n">
        <v>1700</v>
      </c>
      <c r="C5358" s="0" t="n">
        <v>0.26233</v>
      </c>
      <c r="D5358" s="0" t="n">
        <v>0.039843</v>
      </c>
      <c r="E5358" s="0" t="n">
        <f aca="false">IFERROR((C5358-D5358)/C5358/'Project Inputs and Calcs'!$E$11,0)</f>
        <v>0.0282706260562396</v>
      </c>
    </row>
    <row r="5359" customFormat="false" ht="15" hidden="false" customHeight="false" outlineLevel="0" collapsed="false">
      <c r="A5359" s="0" t="n">
        <v>33</v>
      </c>
      <c r="B5359" s="0" t="n">
        <v>1800</v>
      </c>
      <c r="C5359" s="0" t="n">
        <v>0.3388</v>
      </c>
      <c r="D5359" s="0" t="n">
        <v>0.052816</v>
      </c>
      <c r="E5359" s="0" t="n">
        <f aca="false">IFERROR((C5359-D5359)/C5359/'Project Inputs and Calcs'!$E$11,0)</f>
        <v>0.0281369539551358</v>
      </c>
    </row>
    <row r="5360" customFormat="false" ht="15" hidden="false" customHeight="false" outlineLevel="0" collapsed="false">
      <c r="A5360" s="0" t="n">
        <v>33</v>
      </c>
      <c r="B5360" s="0" t="n">
        <v>1900</v>
      </c>
      <c r="C5360" s="0" t="n">
        <v>0.42425</v>
      </c>
      <c r="D5360" s="0" t="n">
        <v>0.067865</v>
      </c>
      <c r="E5360" s="0" t="n">
        <f aca="false">IFERROR((C5360-D5360)/C5360/'Project Inputs and Calcs'!$E$11,0)</f>
        <v>0.028001178550383</v>
      </c>
    </row>
    <row r="5361" customFormat="false" ht="15" hidden="false" customHeight="false" outlineLevel="0" collapsed="false">
      <c r="A5361" s="0" t="n">
        <v>33</v>
      </c>
      <c r="B5361" s="0" t="n">
        <v>2000</v>
      </c>
      <c r="C5361" s="0" t="n">
        <v>0.51635</v>
      </c>
      <c r="D5361" s="0" t="n">
        <v>0.085999</v>
      </c>
      <c r="E5361" s="0" t="n">
        <f aca="false">IFERROR((C5361-D5361)/C5361/'Project Inputs and Calcs'!$E$11,0)</f>
        <v>0.0277816080823731</v>
      </c>
    </row>
    <row r="5362" customFormat="false" ht="15" hidden="false" customHeight="false" outlineLevel="0" collapsed="false">
      <c r="A5362" s="0" t="n">
        <v>33</v>
      </c>
      <c r="B5362" s="0" t="n">
        <v>2100</v>
      </c>
      <c r="C5362" s="0" t="n">
        <v>0.62123</v>
      </c>
      <c r="D5362" s="0" t="n">
        <v>0.10444</v>
      </c>
      <c r="E5362" s="0" t="n">
        <f aca="false">IFERROR((C5362-D5362)/C5362/'Project Inputs and Calcs'!$E$11,0)</f>
        <v>0.0277293970563774</v>
      </c>
    </row>
    <row r="5363" customFormat="false" ht="15" hidden="false" customHeight="false" outlineLevel="0" collapsed="false">
      <c r="A5363" s="0" t="n">
        <v>33</v>
      </c>
      <c r="B5363" s="0" t="n">
        <v>2200</v>
      </c>
      <c r="C5363" s="0" t="n">
        <v>0.7323</v>
      </c>
      <c r="D5363" s="0" t="n">
        <v>0.12612</v>
      </c>
      <c r="E5363" s="0" t="n">
        <f aca="false">IFERROR((C5363-D5363)/C5363/'Project Inputs and Calcs'!$E$11,0)</f>
        <v>0.0275925167281169</v>
      </c>
    </row>
    <row r="5364" customFormat="false" ht="15" hidden="false" customHeight="false" outlineLevel="0" collapsed="false">
      <c r="A5364" s="0" t="n">
        <v>33</v>
      </c>
      <c r="B5364" s="0" t="n">
        <v>2300</v>
      </c>
      <c r="C5364" s="0" t="n">
        <v>0.85148</v>
      </c>
      <c r="D5364" s="0" t="n">
        <v>0.15012</v>
      </c>
      <c r="E5364" s="0" t="n">
        <f aca="false">IFERROR((C5364-D5364)/C5364/'Project Inputs and Calcs'!$E$11,0)</f>
        <v>0.0274565071013608</v>
      </c>
    </row>
    <row r="5365" customFormat="false" ht="15" hidden="false" customHeight="false" outlineLevel="0" collapsed="false">
      <c r="A5365" s="0" t="n">
        <v>33</v>
      </c>
      <c r="B5365" s="0" t="n">
        <v>2400</v>
      </c>
      <c r="C5365" s="0" t="n">
        <v>0.97857</v>
      </c>
      <c r="D5365" s="0" t="n">
        <v>0.17653</v>
      </c>
      <c r="E5365" s="0" t="n">
        <f aca="false">IFERROR((C5365-D5365)/C5365/'Project Inputs and Calcs'!$E$11,0)</f>
        <v>0.027320137207013</v>
      </c>
    </row>
    <row r="5366" customFormat="false" ht="15" hidden="false" customHeight="false" outlineLevel="0" collapsed="false">
      <c r="A5366" s="0" t="n">
        <v>33</v>
      </c>
      <c r="B5366" s="0" t="n">
        <v>2500</v>
      </c>
      <c r="C5366" s="0" t="n">
        <v>1.1133</v>
      </c>
      <c r="D5366" s="0" t="n">
        <v>0.20541</v>
      </c>
      <c r="E5366" s="0" t="n">
        <f aca="false">IFERROR((C5366-D5366)/C5366/'Project Inputs and Calcs'!$E$11,0)</f>
        <v>0.0271831491960837</v>
      </c>
    </row>
    <row r="5367" customFormat="false" ht="15" hidden="false" customHeight="false" outlineLevel="0" collapsed="false">
      <c r="A5367" s="0" t="n">
        <v>33</v>
      </c>
      <c r="B5367" s="0" t="n">
        <v>2600</v>
      </c>
      <c r="C5367" s="0" t="n">
        <v>1.2556</v>
      </c>
      <c r="D5367" s="0" t="n">
        <v>0.23681</v>
      </c>
      <c r="E5367" s="0" t="n">
        <f aca="false">IFERROR((C5367-D5367)/C5367/'Project Inputs and Calcs'!$E$11,0)</f>
        <v>0.0270465647233726</v>
      </c>
    </row>
    <row r="5368" customFormat="false" ht="15" hidden="false" customHeight="false" outlineLevel="0" collapsed="false">
      <c r="A5368" s="0" t="n">
        <v>33</v>
      </c>
      <c r="B5368" s="0" t="n">
        <v>2700</v>
      </c>
      <c r="C5368" s="0" t="n">
        <v>1.4052</v>
      </c>
      <c r="D5368" s="0" t="n">
        <v>0.27075</v>
      </c>
      <c r="E5368" s="0" t="n">
        <f aca="false">IFERROR((C5368-D5368)/C5368/'Project Inputs and Calcs'!$E$11,0)</f>
        <v>0.0269107600341588</v>
      </c>
    </row>
    <row r="5369" customFormat="false" ht="15" hidden="false" customHeight="false" outlineLevel="0" collapsed="false">
      <c r="A5369" s="0" t="n">
        <v>33</v>
      </c>
      <c r="B5369" s="0" t="n">
        <v>2800</v>
      </c>
      <c r="C5369" s="0" t="n">
        <v>1.5618</v>
      </c>
      <c r="D5369" s="0" t="n">
        <v>0.30734</v>
      </c>
      <c r="E5369" s="0" t="n">
        <f aca="false">IFERROR((C5369-D5369)/C5369/'Project Inputs and Calcs'!$E$11,0)</f>
        <v>0.026773807999317</v>
      </c>
    </row>
    <row r="5370" customFormat="false" ht="15" hidden="false" customHeight="false" outlineLevel="0" collapsed="false">
      <c r="A5370" s="0" t="n">
        <v>33</v>
      </c>
      <c r="B5370" s="0" t="n">
        <v>2900</v>
      </c>
      <c r="C5370" s="0" t="n">
        <v>1.7255</v>
      </c>
      <c r="D5370" s="0" t="n">
        <v>0.34656</v>
      </c>
      <c r="E5370" s="0" t="n">
        <f aca="false">IFERROR((C5370-D5370)/C5370/'Project Inputs and Calcs'!$E$11,0)</f>
        <v>0.0266384622814643</v>
      </c>
    </row>
    <row r="5371" customFormat="false" ht="15" hidden="false" customHeight="false" outlineLevel="0" collapsed="false">
      <c r="A5371" s="0" t="n">
        <v>33</v>
      </c>
      <c r="B5371" s="0" t="n">
        <v>3000</v>
      </c>
      <c r="C5371" s="0" t="n">
        <v>1.8958</v>
      </c>
      <c r="D5371" s="0" t="n">
        <v>0.38693</v>
      </c>
      <c r="E5371" s="0" t="n">
        <f aca="false">IFERROR((C5371-D5371)/C5371/'Project Inputs and Calcs'!$E$11,0)</f>
        <v>0.0265300488799803</v>
      </c>
    </row>
    <row r="5372" customFormat="false" ht="15" hidden="false" customHeight="false" outlineLevel="0" collapsed="false">
      <c r="A5372" s="0" t="n">
        <v>33</v>
      </c>
      <c r="B5372" s="0" t="n">
        <v>3100</v>
      </c>
      <c r="C5372" s="0" t="n">
        <v>2.0728</v>
      </c>
      <c r="D5372" s="0" t="n">
        <v>0.43318</v>
      </c>
      <c r="E5372" s="0" t="n">
        <f aca="false">IFERROR((C5372-D5372)/C5372/'Project Inputs and Calcs'!$E$11,0)</f>
        <v>0.0263672327286762</v>
      </c>
    </row>
    <row r="5373" customFormat="false" ht="15" hidden="false" customHeight="false" outlineLevel="0" collapsed="false">
      <c r="A5373" s="0" t="n">
        <v>33</v>
      </c>
      <c r="B5373" s="0" t="n">
        <v>3200</v>
      </c>
      <c r="C5373" s="0" t="n">
        <v>2.2562</v>
      </c>
      <c r="D5373" s="0" t="n">
        <v>0.48064</v>
      </c>
      <c r="E5373" s="0" t="n">
        <f aca="false">IFERROR((C5373-D5373)/C5373/'Project Inputs and Calcs'!$E$11,0)</f>
        <v>0.0262323080105192</v>
      </c>
    </row>
    <row r="5374" customFormat="false" ht="15" hidden="false" customHeight="false" outlineLevel="0" collapsed="false">
      <c r="A5374" s="0" t="n">
        <v>33</v>
      </c>
      <c r="B5374" s="0" t="n">
        <v>3300</v>
      </c>
      <c r="C5374" s="0" t="n">
        <v>2.4458</v>
      </c>
      <c r="D5374" s="0" t="n">
        <v>0.50444</v>
      </c>
      <c r="E5374" s="0" t="n">
        <f aca="false">IFERROR((C5374-D5374)/C5374/'Project Inputs and Calcs'!$E$11,0)</f>
        <v>0.0264584185133699</v>
      </c>
    </row>
    <row r="5375" customFormat="false" ht="15" hidden="false" customHeight="false" outlineLevel="0" collapsed="false">
      <c r="A5375" s="0" t="n">
        <v>33</v>
      </c>
      <c r="B5375" s="0" t="n">
        <v>3400</v>
      </c>
      <c r="C5375" s="0" t="n">
        <v>2.6416</v>
      </c>
      <c r="D5375" s="0" t="n">
        <v>0.58402</v>
      </c>
      <c r="E5375" s="0" t="n">
        <f aca="false">IFERROR((C5375-D5375)/C5375/'Project Inputs and Calcs'!$E$11,0)</f>
        <v>0.025963809812235</v>
      </c>
    </row>
    <row r="5376" customFormat="false" ht="15" hidden="false" customHeight="false" outlineLevel="0" collapsed="false">
      <c r="A5376" s="0" t="n">
        <v>33</v>
      </c>
      <c r="B5376" s="0" t="n">
        <v>3500</v>
      </c>
      <c r="C5376" s="0" t="n">
        <v>2.8432</v>
      </c>
      <c r="D5376" s="0" t="n">
        <v>0.64002</v>
      </c>
      <c r="E5376" s="0" t="n">
        <f aca="false">IFERROR((C5376-D5376)/C5376/'Project Inputs and Calcs'!$E$11,0)</f>
        <v>0.0258298161695742</v>
      </c>
    </row>
    <row r="5377" customFormat="false" ht="15" hidden="false" customHeight="false" outlineLevel="0" collapsed="false">
      <c r="A5377" s="0" t="n">
        <v>33</v>
      </c>
      <c r="B5377" s="0" t="n">
        <v>3600</v>
      </c>
      <c r="C5377" s="0" t="n">
        <v>3.0507</v>
      </c>
      <c r="D5377" s="0" t="n">
        <v>0.69891</v>
      </c>
      <c r="E5377" s="0" t="n">
        <f aca="false">IFERROR((C5377-D5377)/C5377/'Project Inputs and Calcs'!$E$11,0)</f>
        <v>0.0256967253417249</v>
      </c>
    </row>
    <row r="5378" customFormat="false" ht="15" hidden="false" customHeight="false" outlineLevel="0" collapsed="false">
      <c r="A5378" s="0" t="n">
        <v>33</v>
      </c>
      <c r="B5378" s="0" t="n">
        <v>3700</v>
      </c>
      <c r="C5378" s="0" t="n">
        <v>3.2638</v>
      </c>
      <c r="D5378" s="0" t="n">
        <v>0.76076</v>
      </c>
      <c r="E5378" s="0" t="n">
        <f aca="false">IFERROR((C5378-D5378)/C5378/'Project Inputs and Calcs'!$E$11,0)</f>
        <v>0.0255636579038748</v>
      </c>
    </row>
    <row r="5379" customFormat="false" ht="15" hidden="false" customHeight="false" outlineLevel="0" collapsed="false">
      <c r="A5379" s="0" t="n">
        <v>33</v>
      </c>
      <c r="B5379" s="0" t="n">
        <v>3800</v>
      </c>
      <c r="C5379" s="0" t="n">
        <v>3.4824</v>
      </c>
      <c r="D5379" s="0" t="n">
        <v>0.82554</v>
      </c>
      <c r="E5379" s="0" t="n">
        <f aca="false">IFERROR((C5379-D5379)/C5379/'Project Inputs and Calcs'!$E$11,0)</f>
        <v>0.0254313117390306</v>
      </c>
    </row>
    <row r="5380" customFormat="false" ht="15" hidden="false" customHeight="false" outlineLevel="0" collapsed="false">
      <c r="A5380" s="0" t="n">
        <v>33</v>
      </c>
      <c r="B5380" s="0" t="n">
        <v>3900</v>
      </c>
      <c r="C5380" s="0" t="n">
        <v>3.7063</v>
      </c>
      <c r="D5380" s="0" t="n">
        <v>0.89333</v>
      </c>
      <c r="E5380" s="0" t="n">
        <f aca="false">IFERROR((C5380-D5380)/C5380/'Project Inputs and Calcs'!$E$11,0)</f>
        <v>0.0252989954042216</v>
      </c>
    </row>
    <row r="5381" customFormat="false" ht="15" hidden="false" customHeight="false" outlineLevel="0" collapsed="false">
      <c r="A5381" s="0" t="n">
        <v>33</v>
      </c>
      <c r="B5381" s="0" t="n">
        <v>4000</v>
      </c>
      <c r="C5381" s="0" t="n">
        <v>3.9355</v>
      </c>
      <c r="D5381" s="0" t="n">
        <v>0.96408</v>
      </c>
      <c r="E5381" s="0" t="n">
        <f aca="false">IFERROR((C5381-D5381)/C5381/'Project Inputs and Calcs'!$E$11,0)</f>
        <v>0.0251676618811672</v>
      </c>
    </row>
    <row r="5382" customFormat="false" ht="15" hidden="false" customHeight="false" outlineLevel="0" collapsed="false">
      <c r="A5382" s="0" t="n">
        <v>33</v>
      </c>
      <c r="B5382" s="0" t="n">
        <v>4100</v>
      </c>
      <c r="C5382" s="0" t="n">
        <v>4.1697</v>
      </c>
      <c r="D5382" s="0" t="n">
        <v>1.0378</v>
      </c>
      <c r="E5382" s="0" t="n">
        <f aca="false">IFERROR((C5382-D5382)/C5382/'Project Inputs and Calcs'!$E$11,0)</f>
        <v>0.0250369730835951</v>
      </c>
    </row>
    <row r="5383" customFormat="false" ht="15" hidden="false" customHeight="false" outlineLevel="0" collapsed="false">
      <c r="A5383" s="0" t="n">
        <v>33</v>
      </c>
      <c r="B5383" s="0" t="n">
        <v>4200</v>
      </c>
      <c r="C5383" s="0" t="n">
        <v>4.4088</v>
      </c>
      <c r="D5383" s="0" t="n">
        <v>1.1146</v>
      </c>
      <c r="E5383" s="0" t="n">
        <f aca="false">IFERROR((C5383-D5383)/C5383/'Project Inputs and Calcs'!$E$11,0)</f>
        <v>0.0249062481098409</v>
      </c>
    </row>
    <row r="5384" customFormat="false" ht="15" hidden="false" customHeight="false" outlineLevel="0" collapsed="false">
      <c r="A5384" s="0" t="n">
        <v>33</v>
      </c>
      <c r="B5384" s="0" t="n">
        <v>4300</v>
      </c>
      <c r="C5384" s="0" t="n">
        <v>4.6527</v>
      </c>
      <c r="D5384" s="0" t="n">
        <v>1.1945</v>
      </c>
      <c r="E5384" s="0" t="n">
        <f aca="false">IFERROR((C5384-D5384)/C5384/'Project Inputs and Calcs'!$E$11,0)</f>
        <v>0.024775578338026</v>
      </c>
    </row>
    <row r="5385" customFormat="false" ht="15" hidden="false" customHeight="false" outlineLevel="0" collapsed="false">
      <c r="A5385" s="0" t="n">
        <v>33</v>
      </c>
      <c r="B5385" s="0" t="n">
        <v>4400</v>
      </c>
      <c r="C5385" s="0" t="n">
        <v>4.9014</v>
      </c>
      <c r="D5385" s="0" t="n">
        <v>1.2774</v>
      </c>
      <c r="E5385" s="0" t="n">
        <f aca="false">IFERROR((C5385-D5385)/C5385/'Project Inputs and Calcs'!$E$11,0)</f>
        <v>0.0246460195046313</v>
      </c>
    </row>
    <row r="5386" customFormat="false" ht="15" hidden="false" customHeight="false" outlineLevel="0" collapsed="false">
      <c r="A5386" s="0" t="n">
        <v>33</v>
      </c>
      <c r="B5386" s="0" t="n">
        <v>4500</v>
      </c>
      <c r="C5386" s="0" t="n">
        <v>5.1545</v>
      </c>
      <c r="D5386" s="0" t="n">
        <v>1.3633</v>
      </c>
      <c r="E5386" s="0" t="n">
        <f aca="false">IFERROR((C5386-D5386)/C5386/'Project Inputs and Calcs'!$E$11,0)</f>
        <v>0.0245170886280596</v>
      </c>
    </row>
    <row r="5387" customFormat="false" ht="15" hidden="false" customHeight="false" outlineLevel="0" collapsed="false">
      <c r="A5387" s="0" t="n">
        <v>33</v>
      </c>
      <c r="B5387" s="0" t="n">
        <v>4600</v>
      </c>
      <c r="C5387" s="0" t="n">
        <v>5.4121</v>
      </c>
      <c r="D5387" s="0" t="n">
        <v>1.4523</v>
      </c>
      <c r="E5387" s="0" t="n">
        <f aca="false">IFERROR((C5387-D5387)/C5387/'Project Inputs and Calcs'!$E$11,0)</f>
        <v>0.0243885614333315</v>
      </c>
    </row>
    <row r="5388" customFormat="false" ht="15" hidden="false" customHeight="false" outlineLevel="0" collapsed="false">
      <c r="A5388" s="0" t="n">
        <v>33</v>
      </c>
      <c r="B5388" s="0" t="n">
        <v>4700</v>
      </c>
      <c r="C5388" s="0" t="n">
        <v>5.674</v>
      </c>
      <c r="D5388" s="0" t="n">
        <v>1.5444</v>
      </c>
      <c r="E5388" s="0" t="n">
        <f aca="false">IFERROR((C5388-D5388)/C5388/'Project Inputs and Calcs'!$E$11,0)</f>
        <v>0.0242603689343203</v>
      </c>
    </row>
    <row r="5389" customFormat="false" ht="15" hidden="false" customHeight="false" outlineLevel="0" collapsed="false">
      <c r="A5389" s="0" t="n">
        <v>33</v>
      </c>
      <c r="B5389" s="0" t="n">
        <v>4800</v>
      </c>
      <c r="C5389" s="0" t="n">
        <v>5.94</v>
      </c>
      <c r="D5389" s="0" t="n">
        <v>1.6396</v>
      </c>
      <c r="E5389" s="0" t="n">
        <f aca="false">IFERROR((C5389-D5389)/C5389/'Project Inputs and Calcs'!$E$11,0)</f>
        <v>0.0241324354657688</v>
      </c>
    </row>
    <row r="5390" customFormat="false" ht="15" hidden="false" customHeight="false" outlineLevel="0" collapsed="false">
      <c r="A5390" s="0" t="n">
        <v>33</v>
      </c>
      <c r="B5390" s="0" t="n">
        <v>4900</v>
      </c>
      <c r="C5390" s="0" t="n">
        <v>6.2101</v>
      </c>
      <c r="D5390" s="0" t="n">
        <v>1.7379</v>
      </c>
      <c r="E5390" s="0" t="n">
        <f aca="false">IFERROR((C5390-D5390)/C5390/'Project Inputs and Calcs'!$E$11,0)</f>
        <v>0.0240049811328857</v>
      </c>
    </row>
    <row r="5391" customFormat="false" ht="15" hidden="false" customHeight="false" outlineLevel="0" collapsed="false">
      <c r="A5391" s="0" t="n">
        <v>33</v>
      </c>
      <c r="B5391" s="0" t="n">
        <v>5000</v>
      </c>
      <c r="C5391" s="0" t="n">
        <v>6.4842</v>
      </c>
      <c r="D5391" s="0" t="n">
        <v>1.8392</v>
      </c>
      <c r="E5391" s="0" t="n">
        <f aca="false">IFERROR((C5391-D5391)/C5391/'Project Inputs and Calcs'!$E$11,0)</f>
        <v>0.0238785560799071</v>
      </c>
    </row>
    <row r="5392" customFormat="false" ht="15" hidden="false" customHeight="false" outlineLevel="0" collapsed="false">
      <c r="A5392" s="0" t="n">
        <v>33</v>
      </c>
      <c r="B5392" s="0" t="n">
        <v>5100</v>
      </c>
      <c r="C5392" s="0" t="n">
        <v>6.762</v>
      </c>
      <c r="D5392" s="0" t="n">
        <v>1.9437</v>
      </c>
      <c r="E5392" s="0" t="n">
        <f aca="false">IFERROR((C5392-D5392)/C5392/'Project Inputs and Calcs'!$E$11,0)</f>
        <v>0.0237518485655132</v>
      </c>
    </row>
    <row r="5393" customFormat="false" ht="15" hidden="false" customHeight="false" outlineLevel="0" collapsed="false">
      <c r="A5393" s="0" t="n">
        <v>33</v>
      </c>
      <c r="B5393" s="0" t="n">
        <v>5200</v>
      </c>
      <c r="C5393" s="0" t="n">
        <v>7.0435</v>
      </c>
      <c r="D5393" s="0" t="n">
        <v>2.0513</v>
      </c>
      <c r="E5393" s="0" t="n">
        <f aca="false">IFERROR((C5393-D5393)/C5393/'Project Inputs and Calcs'!$E$11,0)</f>
        <v>0.023625564941672</v>
      </c>
    </row>
    <row r="5394" customFormat="false" ht="15" hidden="false" customHeight="false" outlineLevel="0" collapsed="false">
      <c r="A5394" s="0" t="n">
        <v>33</v>
      </c>
      <c r="B5394" s="0" t="n">
        <v>5300</v>
      </c>
      <c r="C5394" s="0" t="n">
        <v>7.3287</v>
      </c>
      <c r="D5394" s="0" t="n">
        <v>2.1619</v>
      </c>
      <c r="E5394" s="0" t="n">
        <f aca="false">IFERROR((C5394-D5394)/C5394/'Project Inputs and Calcs'!$E$11,0)</f>
        <v>0.0235003024638294</v>
      </c>
    </row>
    <row r="5395" customFormat="false" ht="15" hidden="false" customHeight="false" outlineLevel="0" collapsed="false">
      <c r="A5395" s="0" t="n">
        <v>33</v>
      </c>
      <c r="B5395" s="0" t="n">
        <v>5400</v>
      </c>
      <c r="C5395" s="0" t="n">
        <v>7.6172</v>
      </c>
      <c r="D5395" s="0" t="n">
        <v>2.2757</v>
      </c>
      <c r="E5395" s="0" t="n">
        <f aca="false">IFERROR((C5395-D5395)/C5395/'Project Inputs and Calcs'!$E$11,0)</f>
        <v>0.0233747308722365</v>
      </c>
    </row>
    <row r="5396" customFormat="false" ht="15" hidden="false" customHeight="false" outlineLevel="0" collapsed="false">
      <c r="A5396" s="0" t="n">
        <v>33</v>
      </c>
      <c r="B5396" s="0" t="n">
        <v>5500</v>
      </c>
      <c r="C5396" s="0" t="n">
        <v>7.9091</v>
      </c>
      <c r="D5396" s="0" t="n">
        <v>2.3925</v>
      </c>
      <c r="E5396" s="0" t="n">
        <f aca="false">IFERROR((C5396-D5396)/C5396/'Project Inputs and Calcs'!$E$11,0)</f>
        <v>0.023250011590025</v>
      </c>
    </row>
    <row r="5397" customFormat="false" ht="15" hidden="false" customHeight="false" outlineLevel="0" collapsed="false">
      <c r="A5397" s="0" t="n">
        <v>33</v>
      </c>
      <c r="B5397" s="0" t="n">
        <v>5600</v>
      </c>
      <c r="C5397" s="0" t="n">
        <v>8.2043</v>
      </c>
      <c r="D5397" s="0" t="n">
        <v>2.5125</v>
      </c>
      <c r="E5397" s="0" t="n">
        <f aca="false">IFERROR((C5397-D5397)/C5397/'Project Inputs and Calcs'!$E$11,0)</f>
        <v>0.0231252717071129</v>
      </c>
    </row>
    <row r="5398" customFormat="false" ht="15" hidden="false" customHeight="false" outlineLevel="0" collapsed="false">
      <c r="A5398" s="0" t="n">
        <v>33</v>
      </c>
      <c r="B5398" s="0" t="n">
        <v>5700</v>
      </c>
      <c r="C5398" s="0" t="n">
        <v>8.5026</v>
      </c>
      <c r="D5398" s="0" t="n">
        <v>2.6356</v>
      </c>
      <c r="E5398" s="0" t="n">
        <f aca="false">IFERROR((C5398-D5398)/C5398/'Project Inputs and Calcs'!$E$11,0)</f>
        <v>0.0230008075961079</v>
      </c>
    </row>
    <row r="5399" customFormat="false" ht="15" hidden="false" customHeight="false" outlineLevel="0" collapsed="false">
      <c r="A5399" s="0" t="n">
        <v>33</v>
      </c>
      <c r="B5399" s="0" t="n">
        <v>5800</v>
      </c>
      <c r="C5399" s="0" t="n">
        <v>8.8038</v>
      </c>
      <c r="D5399" s="0" t="n">
        <v>2.7617</v>
      </c>
      <c r="E5399" s="0" t="n">
        <f aca="false">IFERROR((C5399-D5399)/C5399/'Project Inputs and Calcs'!$E$11,0)</f>
        <v>0.0228768637785199</v>
      </c>
    </row>
    <row r="5400" customFormat="false" ht="15" hidden="false" customHeight="false" outlineLevel="0" collapsed="false">
      <c r="A5400" s="0" t="n">
        <v>33</v>
      </c>
      <c r="B5400" s="0" t="n">
        <v>5900</v>
      </c>
      <c r="C5400" s="0" t="n">
        <v>9.108</v>
      </c>
      <c r="D5400" s="0" t="n">
        <v>2.891</v>
      </c>
      <c r="E5400" s="0" t="n">
        <f aca="false">IFERROR((C5400-D5400)/C5400/'Project Inputs and Calcs'!$E$11,0)</f>
        <v>0.0227528912311521</v>
      </c>
    </row>
    <row r="5401" customFormat="false" ht="15" hidden="false" customHeight="false" outlineLevel="0" collapsed="false">
      <c r="A5401" s="0" t="n">
        <v>33</v>
      </c>
      <c r="B5401" s="0" t="n">
        <v>6000</v>
      </c>
      <c r="C5401" s="0" t="n">
        <v>9.415</v>
      </c>
      <c r="D5401" s="0" t="n">
        <v>3.0233</v>
      </c>
      <c r="E5401" s="0" t="n">
        <f aca="false">IFERROR((C5401-D5401)/C5401/'Project Inputs and Calcs'!$E$11,0)</f>
        <v>0.0226294919454771</v>
      </c>
    </row>
    <row r="5402" customFormat="false" ht="15" hidden="false" customHeight="false" outlineLevel="0" collapsed="false">
      <c r="A5402" s="0" t="n">
        <v>33</v>
      </c>
      <c r="B5402" s="0" t="n">
        <v>6100</v>
      </c>
      <c r="C5402" s="0" t="n">
        <v>9.7245</v>
      </c>
      <c r="D5402" s="0" t="n">
        <v>3.1588</v>
      </c>
      <c r="E5402" s="0" t="n">
        <f aca="false">IFERROR((C5402-D5402)/C5402/'Project Inputs and Calcs'!$E$11,0)</f>
        <v>0.0225056986648842</v>
      </c>
    </row>
    <row r="5403" customFormat="false" ht="15" hidden="false" customHeight="false" outlineLevel="0" collapsed="false">
      <c r="A5403" s="0" t="n">
        <v>33</v>
      </c>
      <c r="B5403" s="0" t="n">
        <v>6200</v>
      </c>
      <c r="C5403" s="0" t="n">
        <v>10.037</v>
      </c>
      <c r="D5403" s="0" t="n">
        <v>3.2973</v>
      </c>
      <c r="E5403" s="0" t="n">
        <f aca="false">IFERROR((C5403-D5403)/C5403/'Project Inputs and Calcs'!$E$11,0)</f>
        <v>0.0223828501212182</v>
      </c>
    </row>
    <row r="5404" customFormat="false" ht="15" hidden="false" customHeight="false" outlineLevel="0" collapsed="false">
      <c r="A5404" s="0" t="n">
        <v>33</v>
      </c>
      <c r="B5404" s="0" t="n">
        <v>6300</v>
      </c>
      <c r="C5404" s="0" t="n">
        <v>10.351</v>
      </c>
      <c r="D5404" s="0" t="n">
        <v>3.4388</v>
      </c>
      <c r="E5404" s="0" t="n">
        <f aca="false">IFERROR((C5404-D5404)/C5404/'Project Inputs and Calcs'!$E$11,0)</f>
        <v>0.0222593630245065</v>
      </c>
    </row>
    <row r="5405" customFormat="false" ht="15" hidden="false" customHeight="false" outlineLevel="0" collapsed="false">
      <c r="A5405" s="0" t="n">
        <v>33</v>
      </c>
      <c r="B5405" s="0" t="n">
        <v>6400</v>
      </c>
      <c r="C5405" s="0" t="n">
        <v>10.668</v>
      </c>
      <c r="D5405" s="0" t="n">
        <v>3.5835</v>
      </c>
      <c r="E5405" s="0" t="n">
        <f aca="false">IFERROR((C5405-D5405)/C5405/'Project Inputs and Calcs'!$E$11,0)</f>
        <v>0.0221362954630671</v>
      </c>
    </row>
    <row r="5406" customFormat="false" ht="15" hidden="false" customHeight="false" outlineLevel="0" collapsed="false">
      <c r="A5406" s="0" t="n">
        <v>33</v>
      </c>
      <c r="B5406" s="0" t="n">
        <v>6500</v>
      </c>
      <c r="C5406" s="0" t="n">
        <v>10.987</v>
      </c>
      <c r="D5406" s="0" t="n">
        <v>3.7313</v>
      </c>
      <c r="E5406" s="0" t="n">
        <f aca="false">IFERROR((C5406-D5406)/C5406/'Project Inputs and Calcs'!$E$11,0)</f>
        <v>0.0220129850429295</v>
      </c>
    </row>
    <row r="5407" customFormat="false" ht="15" hidden="false" customHeight="false" outlineLevel="0" collapsed="false">
      <c r="A5407" s="0" t="n">
        <v>33</v>
      </c>
      <c r="B5407" s="0" t="n">
        <v>6600</v>
      </c>
      <c r="C5407" s="0" t="n">
        <v>11.308</v>
      </c>
      <c r="D5407" s="0" t="n">
        <v>3.8821</v>
      </c>
      <c r="E5407" s="0" t="n">
        <f aca="false">IFERROR((C5407-D5407)/C5407/'Project Inputs and Calcs'!$E$11,0)</f>
        <v>0.0218898125221082</v>
      </c>
    </row>
    <row r="5408" customFormat="false" ht="15" hidden="false" customHeight="false" outlineLevel="0" collapsed="false">
      <c r="A5408" s="0" t="n">
        <v>33</v>
      </c>
      <c r="B5408" s="0" t="n">
        <v>6700</v>
      </c>
      <c r="C5408" s="0" t="n">
        <v>11.632</v>
      </c>
      <c r="D5408" s="0" t="n">
        <v>4.036</v>
      </c>
      <c r="E5408" s="0" t="n">
        <f aca="false">IFERROR((C5408-D5408)/C5408/'Project Inputs and Calcs'!$E$11,0)</f>
        <v>0.021767537826685</v>
      </c>
    </row>
    <row r="5409" customFormat="false" ht="15" hidden="false" customHeight="false" outlineLevel="0" collapsed="false">
      <c r="A5409" s="0" t="n">
        <v>33</v>
      </c>
      <c r="B5409" s="0" t="n">
        <v>6800</v>
      </c>
      <c r="C5409" s="0" t="n">
        <v>11.957</v>
      </c>
      <c r="D5409" s="0" t="n">
        <v>4.193</v>
      </c>
      <c r="E5409" s="0" t="n">
        <f aca="false">IFERROR((C5409-D5409)/C5409/'Project Inputs and Calcs'!$E$11,0)</f>
        <v>0.0216442251400853</v>
      </c>
    </row>
    <row r="5410" customFormat="false" ht="15" hidden="false" customHeight="false" outlineLevel="0" collapsed="false">
      <c r="A5410" s="0" t="n">
        <v>33</v>
      </c>
      <c r="B5410" s="0" t="n">
        <v>6900</v>
      </c>
      <c r="C5410" s="0" t="n">
        <v>12.283</v>
      </c>
      <c r="D5410" s="0" t="n">
        <v>4.3529</v>
      </c>
      <c r="E5410" s="0" t="n">
        <f aca="false">IFERROR((C5410-D5410)/C5410/'Project Inputs and Calcs'!$E$11,0)</f>
        <v>0.0215205297294363</v>
      </c>
    </row>
    <row r="5411" customFormat="false" ht="15" hidden="false" customHeight="false" outlineLevel="0" collapsed="false">
      <c r="A5411" s="0" t="n">
        <v>33</v>
      </c>
      <c r="B5411" s="0" t="n">
        <v>7000</v>
      </c>
      <c r="C5411" s="0" t="n">
        <v>12.612</v>
      </c>
      <c r="D5411" s="0" t="n">
        <v>4.5161</v>
      </c>
      <c r="E5411" s="0" t="n">
        <f aca="false">IFERROR((C5411-D5411)/C5411/'Project Inputs and Calcs'!$E$11,0)</f>
        <v>0.0213973464425415</v>
      </c>
    </row>
    <row r="5412" customFormat="false" ht="15" hidden="false" customHeight="false" outlineLevel="0" collapsed="false">
      <c r="A5412" s="0" t="n">
        <v>33</v>
      </c>
      <c r="B5412" s="0" t="n">
        <v>7100</v>
      </c>
      <c r="C5412" s="0" t="n">
        <v>12.942</v>
      </c>
      <c r="D5412" s="0" t="n">
        <v>4.6822</v>
      </c>
      <c r="E5412" s="0" t="n">
        <f aca="false">IFERROR((C5412-D5412)/C5412/'Project Inputs and Calcs'!$E$11,0)</f>
        <v>0.0212738886313295</v>
      </c>
    </row>
    <row r="5413" customFormat="false" ht="15" hidden="false" customHeight="false" outlineLevel="0" collapsed="false">
      <c r="A5413" s="0" t="n">
        <v>33</v>
      </c>
      <c r="B5413" s="0" t="n">
        <v>7200</v>
      </c>
      <c r="C5413" s="0" t="n">
        <v>13.273</v>
      </c>
      <c r="D5413" s="0" t="n">
        <v>4.8514</v>
      </c>
      <c r="E5413" s="0" t="n">
        <f aca="false">IFERROR((C5413-D5413)/C5413/'Project Inputs and Calcs'!$E$11,0)</f>
        <v>0.0211497024033753</v>
      </c>
    </row>
    <row r="5414" customFormat="false" ht="15" hidden="false" customHeight="false" outlineLevel="0" collapsed="false">
      <c r="A5414" s="0" t="n">
        <v>33</v>
      </c>
      <c r="B5414" s="0" t="n">
        <v>7300</v>
      </c>
      <c r="C5414" s="0" t="n">
        <v>13.605</v>
      </c>
      <c r="D5414" s="0" t="n">
        <v>5.0237</v>
      </c>
      <c r="E5414" s="0" t="n">
        <f aca="false">IFERROR((C5414-D5414)/C5414/'Project Inputs and Calcs'!$E$11,0)</f>
        <v>0.02102486830822</v>
      </c>
    </row>
    <row r="5415" customFormat="false" ht="15" hidden="false" customHeight="false" outlineLevel="0" collapsed="false">
      <c r="A5415" s="0" t="n">
        <v>33</v>
      </c>
      <c r="B5415" s="0" t="n">
        <v>7400</v>
      </c>
      <c r="C5415" s="0" t="n">
        <v>13.939</v>
      </c>
      <c r="D5415" s="0" t="n">
        <v>5.1989</v>
      </c>
      <c r="E5415" s="0" t="n">
        <f aca="false">IFERROR((C5415-D5415)/C5415/'Project Inputs and Calcs'!$E$11,0)</f>
        <v>0.0209008298060597</v>
      </c>
    </row>
    <row r="5416" customFormat="false" ht="15" hidden="false" customHeight="false" outlineLevel="0" collapsed="false">
      <c r="A5416" s="0" t="n">
        <v>33</v>
      </c>
      <c r="B5416" s="0" t="n">
        <v>7500</v>
      </c>
      <c r="C5416" s="0" t="n">
        <v>14.273</v>
      </c>
      <c r="D5416" s="0" t="n">
        <v>5.3773</v>
      </c>
      <c r="E5416" s="0" t="n">
        <f aca="false">IFERROR((C5416-D5416)/C5416/'Project Inputs and Calcs'!$E$11,0)</f>
        <v>0.0207751231929751</v>
      </c>
    </row>
    <row r="5417" customFormat="false" ht="15" hidden="false" customHeight="false" outlineLevel="0" collapsed="false">
      <c r="A5417" s="0" t="n">
        <v>33</v>
      </c>
      <c r="B5417" s="0" t="n">
        <v>7600</v>
      </c>
      <c r="C5417" s="0" t="n">
        <v>14.609</v>
      </c>
      <c r="D5417" s="0" t="n">
        <v>5.5586</v>
      </c>
      <c r="E5417" s="0" t="n">
        <f aca="false">IFERROR((C5417-D5417)/C5417/'Project Inputs and Calcs'!$E$11,0)</f>
        <v>0.0206502840714628</v>
      </c>
    </row>
    <row r="5418" customFormat="false" ht="15" hidden="false" customHeight="false" outlineLevel="0" collapsed="false">
      <c r="A5418" s="0" t="n">
        <v>33</v>
      </c>
      <c r="B5418" s="0" t="n">
        <v>7700</v>
      </c>
      <c r="C5418" s="0" t="n">
        <v>14.945</v>
      </c>
      <c r="D5418" s="0" t="n">
        <v>5.7431</v>
      </c>
      <c r="E5418" s="0" t="n">
        <f aca="false">IFERROR((C5418-D5418)/C5418/'Project Inputs and Calcs'!$E$11,0)</f>
        <v>0.0205239210438274</v>
      </c>
    </row>
    <row r="5419" customFormat="false" ht="15" hidden="false" customHeight="false" outlineLevel="0" collapsed="false">
      <c r="A5419" s="0" t="n">
        <v>33</v>
      </c>
      <c r="B5419" s="0" t="n">
        <v>7800</v>
      </c>
      <c r="C5419" s="0" t="n">
        <v>15.281</v>
      </c>
      <c r="D5419" s="0" t="n">
        <v>5.9306</v>
      </c>
      <c r="E5419" s="0" t="n">
        <f aca="false">IFERROR((C5419-D5419)/C5419/'Project Inputs and Calcs'!$E$11,0)</f>
        <v>0.0203965709050455</v>
      </c>
    </row>
    <row r="5420" customFormat="false" ht="15" hidden="false" customHeight="false" outlineLevel="0" collapsed="false">
      <c r="A5420" s="0" t="n">
        <v>33</v>
      </c>
      <c r="B5420" s="0" t="n">
        <v>7900</v>
      </c>
      <c r="C5420" s="0" t="n">
        <v>15.618</v>
      </c>
      <c r="D5420" s="0" t="n">
        <v>6.1211</v>
      </c>
      <c r="E5420" s="0" t="n">
        <f aca="false">IFERROR((C5420-D5420)/C5420/'Project Inputs and Calcs'!$E$11,0)</f>
        <v>0.0202691339053229</v>
      </c>
    </row>
    <row r="5421" customFormat="false" ht="15" hidden="false" customHeight="false" outlineLevel="0" collapsed="false">
      <c r="A5421" s="0" t="n">
        <v>33</v>
      </c>
      <c r="B5421" s="0" t="n">
        <v>8000</v>
      </c>
      <c r="C5421" s="0" t="n">
        <v>15.956</v>
      </c>
      <c r="D5421" s="0" t="n">
        <v>6.3147</v>
      </c>
      <c r="E5421" s="0" t="n">
        <f aca="false">IFERROR((C5421-D5421)/C5421/'Project Inputs and Calcs'!$E$11,0)</f>
        <v>0.0201414306008189</v>
      </c>
    </row>
    <row r="5422" customFormat="false" ht="15" hidden="false" customHeight="false" outlineLevel="0" collapsed="false">
      <c r="A5422" s="0" t="n">
        <v>33</v>
      </c>
      <c r="B5422" s="0" t="n">
        <v>8100</v>
      </c>
      <c r="C5422" s="0" t="n">
        <v>16.293</v>
      </c>
      <c r="D5422" s="0" t="n">
        <v>6.5114</v>
      </c>
      <c r="E5422" s="0" t="n">
        <f aca="false">IFERROR((C5422-D5422)/C5422/'Project Inputs and Calcs'!$E$11,0)</f>
        <v>0.0200118660365392</v>
      </c>
    </row>
    <row r="5423" customFormat="false" ht="15" hidden="false" customHeight="false" outlineLevel="0" collapsed="false">
      <c r="A5423" s="0" t="n">
        <v>33</v>
      </c>
      <c r="B5423" s="0" t="n">
        <v>8200</v>
      </c>
      <c r="C5423" s="0" t="n">
        <v>16.631</v>
      </c>
      <c r="D5423" s="0" t="n">
        <v>6.7111</v>
      </c>
      <c r="E5423" s="0" t="n">
        <f aca="false">IFERROR((C5423-D5423)/C5423/'Project Inputs and Calcs'!$E$11,0)</f>
        <v>0.0198823482252019</v>
      </c>
    </row>
    <row r="5424" customFormat="false" ht="15" hidden="false" customHeight="false" outlineLevel="0" collapsed="false">
      <c r="A5424" s="0" t="n">
        <v>33</v>
      </c>
      <c r="B5424" s="0" t="n">
        <v>8300</v>
      </c>
      <c r="C5424" s="0" t="n">
        <v>16.968</v>
      </c>
      <c r="D5424" s="0" t="n">
        <v>6.9139</v>
      </c>
      <c r="E5424" s="0" t="n">
        <f aca="false">IFERROR((C5424-D5424)/C5424/'Project Inputs and Calcs'!$E$11,0)</f>
        <v>0.019751100110011</v>
      </c>
    </row>
    <row r="5425" customFormat="false" ht="15" hidden="false" customHeight="false" outlineLevel="0" collapsed="false">
      <c r="A5425" s="0" t="n">
        <v>33</v>
      </c>
      <c r="B5425" s="0" t="n">
        <v>8400</v>
      </c>
      <c r="C5425" s="0" t="n">
        <v>17.305</v>
      </c>
      <c r="D5425" s="0" t="n">
        <v>7.1197</v>
      </c>
      <c r="E5425" s="0" t="n">
        <f aca="false">IFERROR((C5425-D5425)/C5425/'Project Inputs and Calcs'!$E$11,0)</f>
        <v>0.0196191852065877</v>
      </c>
    </row>
    <row r="5426" customFormat="false" ht="15" hidden="false" customHeight="false" outlineLevel="0" collapsed="false">
      <c r="A5426" s="0" t="n">
        <v>33</v>
      </c>
      <c r="B5426" s="0" t="n">
        <v>8500</v>
      </c>
      <c r="C5426" s="0" t="n">
        <v>17.642</v>
      </c>
      <c r="D5426" s="0" t="n">
        <v>7.3287</v>
      </c>
      <c r="E5426" s="0" t="n">
        <f aca="false">IFERROR((C5426-D5426)/C5426/'Project Inputs and Calcs'!$E$11,0)</f>
        <v>0.0194862638400786</v>
      </c>
    </row>
    <row r="5427" customFormat="false" ht="15" hidden="false" customHeight="false" outlineLevel="0" collapsed="false">
      <c r="A5427" s="0" t="n">
        <v>33</v>
      </c>
      <c r="B5427" s="0" t="n">
        <v>8600</v>
      </c>
      <c r="C5427" s="0" t="n">
        <v>17.978</v>
      </c>
      <c r="D5427" s="0" t="n">
        <v>7.5407</v>
      </c>
      <c r="E5427" s="0" t="n">
        <f aca="false">IFERROR((C5427-D5427)/C5427/'Project Inputs and Calcs'!$E$11,0)</f>
        <v>0.0193519857603738</v>
      </c>
    </row>
    <row r="5428" customFormat="false" ht="15" hidden="false" customHeight="false" outlineLevel="0" collapsed="false">
      <c r="A5428" s="0" t="n">
        <v>33</v>
      </c>
      <c r="B5428" s="0" t="n">
        <v>8700</v>
      </c>
      <c r="C5428" s="0" t="n">
        <v>18.313</v>
      </c>
      <c r="D5428" s="0" t="n">
        <v>7.7559</v>
      </c>
      <c r="E5428" s="0" t="n">
        <f aca="false">IFERROR((C5428-D5428)/C5428/'Project Inputs and Calcs'!$E$11,0)</f>
        <v>0.0192160396075648</v>
      </c>
    </row>
    <row r="5429" customFormat="false" ht="15" hidden="false" customHeight="false" outlineLevel="0" collapsed="false">
      <c r="A5429" s="0" t="n">
        <v>33</v>
      </c>
      <c r="B5429" s="0" t="n">
        <v>8800</v>
      </c>
      <c r="C5429" s="0" t="n">
        <v>18.647</v>
      </c>
      <c r="D5429" s="0" t="n">
        <v>7.9741</v>
      </c>
      <c r="E5429" s="0" t="n">
        <f aca="false">IFERROR((C5429-D5429)/C5429/'Project Inputs and Calcs'!$E$11,0)</f>
        <v>0.0190788509322322</v>
      </c>
    </row>
    <row r="5430" customFormat="false" ht="15" hidden="false" customHeight="false" outlineLevel="0" collapsed="false">
      <c r="A5430" s="0" t="n">
        <v>33</v>
      </c>
      <c r="B5430" s="0" t="n">
        <v>8900</v>
      </c>
      <c r="C5430" s="0" t="n">
        <v>18.98</v>
      </c>
      <c r="D5430" s="0" t="n">
        <v>8.1956</v>
      </c>
      <c r="E5430" s="0" t="n">
        <f aca="false">IFERROR((C5430-D5430)/C5430/'Project Inputs and Calcs'!$E$11,0)</f>
        <v>0.0189399367755532</v>
      </c>
    </row>
    <row r="5431" customFormat="false" ht="15" hidden="false" customHeight="false" outlineLevel="0" collapsed="false">
      <c r="A5431" s="0" t="n">
        <v>33</v>
      </c>
      <c r="B5431" s="0" t="n">
        <v>9000</v>
      </c>
      <c r="C5431" s="0" t="n">
        <v>19.312</v>
      </c>
      <c r="D5431" s="0" t="n">
        <v>8.4201</v>
      </c>
      <c r="E5431" s="0" t="n">
        <f aca="false">IFERROR((C5431-D5431)/C5431/'Project Inputs and Calcs'!$E$11,0)</f>
        <v>0.018799882629108</v>
      </c>
    </row>
    <row r="5432" customFormat="false" ht="15" hidden="false" customHeight="false" outlineLevel="0" collapsed="false">
      <c r="A5432" s="0" t="n">
        <v>33</v>
      </c>
      <c r="B5432" s="0" t="n">
        <v>9100</v>
      </c>
      <c r="C5432" s="0" t="n">
        <v>19.642</v>
      </c>
      <c r="D5432" s="0" t="n">
        <v>8.6477</v>
      </c>
      <c r="E5432" s="0" t="n">
        <f aca="false">IFERROR((C5432-D5432)/C5432/'Project Inputs and Calcs'!$E$11,0)</f>
        <v>0.0186578080982928</v>
      </c>
    </row>
    <row r="5433" customFormat="false" ht="15" hidden="false" customHeight="false" outlineLevel="0" collapsed="false">
      <c r="A5433" s="0" t="n">
        <v>33</v>
      </c>
      <c r="B5433" s="0" t="n">
        <v>9200</v>
      </c>
      <c r="C5433" s="0" t="n">
        <v>19.97</v>
      </c>
      <c r="D5433" s="0" t="n">
        <v>8.8787</v>
      </c>
      <c r="E5433" s="0" t="n">
        <f aca="false">IFERROR((C5433-D5433)/C5433/'Project Inputs and Calcs'!$E$11,0)</f>
        <v>0.0185132699048573</v>
      </c>
    </row>
    <row r="5434" customFormat="false" ht="15" hidden="false" customHeight="false" outlineLevel="0" collapsed="false">
      <c r="A5434" s="0" t="n">
        <v>33</v>
      </c>
      <c r="B5434" s="0" t="n">
        <v>9300</v>
      </c>
      <c r="C5434" s="0" t="n">
        <v>20.296</v>
      </c>
      <c r="D5434" s="0" t="n">
        <v>9.1127</v>
      </c>
      <c r="E5434" s="0" t="n">
        <f aca="false">IFERROR((C5434-D5434)/C5434/'Project Inputs and Calcs'!$E$11,0)</f>
        <v>0.0183670017080541</v>
      </c>
    </row>
    <row r="5435" customFormat="false" ht="15" hidden="false" customHeight="false" outlineLevel="0" collapsed="false">
      <c r="A5435" s="0" t="n">
        <v>33</v>
      </c>
      <c r="B5435" s="0" t="n">
        <v>9400</v>
      </c>
      <c r="C5435" s="0" t="n">
        <v>20.621</v>
      </c>
      <c r="D5435" s="0" t="n">
        <v>9.3499</v>
      </c>
      <c r="E5435" s="0" t="n">
        <f aca="false">IFERROR((C5435-D5435)/C5435/'Project Inputs and Calcs'!$E$11,0)</f>
        <v>0.0182194526615263</v>
      </c>
    </row>
    <row r="5436" customFormat="false" ht="15" hidden="false" customHeight="false" outlineLevel="0" collapsed="false">
      <c r="A5436" s="0" t="n">
        <v>33</v>
      </c>
      <c r="B5436" s="0" t="n">
        <v>9500</v>
      </c>
      <c r="C5436" s="0" t="n">
        <v>20.942</v>
      </c>
      <c r="D5436" s="0" t="n">
        <v>9.5904</v>
      </c>
      <c r="E5436" s="0" t="n">
        <f aca="false">IFERROR((C5436-D5436)/C5436/'Project Inputs and Calcs'!$E$11,0)</f>
        <v>0.0180683156654888</v>
      </c>
    </row>
    <row r="5437" customFormat="false" ht="15" hidden="false" customHeight="false" outlineLevel="0" collapsed="false">
      <c r="A5437" s="0" t="n">
        <v>33</v>
      </c>
      <c r="B5437" s="0" t="n">
        <v>9600</v>
      </c>
      <c r="C5437" s="0" t="n">
        <v>21.262</v>
      </c>
      <c r="D5437" s="0" t="n">
        <v>9.8342</v>
      </c>
      <c r="E5437" s="0" t="n">
        <f aca="false">IFERROR((C5437-D5437)/C5437/'Project Inputs and Calcs'!$E$11,0)</f>
        <v>0.0179158436020443</v>
      </c>
    </row>
    <row r="5438" customFormat="false" ht="15" hidden="false" customHeight="false" outlineLevel="0" collapsed="false">
      <c r="A5438" s="0" t="n">
        <v>33</v>
      </c>
      <c r="B5438" s="0" t="n">
        <v>9700</v>
      </c>
      <c r="C5438" s="0" t="n">
        <v>21.578</v>
      </c>
      <c r="D5438" s="0" t="n">
        <v>10.081</v>
      </c>
      <c r="E5438" s="0" t="n">
        <f aca="false">IFERROR((C5438-D5438)/C5438/'Project Inputs and Calcs'!$E$11,0)</f>
        <v>0.0177603732196373</v>
      </c>
    </row>
    <row r="5439" customFormat="false" ht="15" hidden="false" customHeight="false" outlineLevel="0" collapsed="false">
      <c r="A5439" s="0" t="n">
        <v>33</v>
      </c>
      <c r="B5439" s="0" t="n">
        <v>9800</v>
      </c>
      <c r="C5439" s="0" t="n">
        <v>21.891</v>
      </c>
      <c r="D5439" s="0" t="n">
        <v>10.332</v>
      </c>
      <c r="E5439" s="0" t="n">
        <f aca="false">IFERROR((C5439-D5439)/C5439/'Project Inputs and Calcs'!$E$11,0)</f>
        <v>0.0176008405280709</v>
      </c>
    </row>
    <row r="5440" customFormat="false" ht="15" hidden="false" customHeight="false" outlineLevel="0" collapsed="false">
      <c r="A5440" s="0" t="n">
        <v>33</v>
      </c>
      <c r="B5440" s="0" t="n">
        <v>9900</v>
      </c>
      <c r="C5440" s="0" t="n">
        <v>22.201</v>
      </c>
      <c r="D5440" s="0" t="n">
        <v>10.585</v>
      </c>
      <c r="E5440" s="0" t="n">
        <f aca="false">IFERROR((C5440-D5440)/C5440/'Project Inputs and Calcs'!$E$11,0)</f>
        <v>0.0174406558263141</v>
      </c>
    </row>
    <row r="5441" customFormat="false" ht="15" hidden="false" customHeight="false" outlineLevel="0" collapsed="false">
      <c r="A5441" s="0" t="n">
        <v>33</v>
      </c>
      <c r="B5441" s="0" t="n">
        <v>10000</v>
      </c>
      <c r="C5441" s="0" t="n">
        <v>22.507</v>
      </c>
      <c r="D5441" s="0" t="n">
        <v>10.842</v>
      </c>
      <c r="E5441" s="0" t="n">
        <f aca="false">IFERROR((C5441-D5441)/C5441/'Project Inputs and Calcs'!$E$11,0)</f>
        <v>0.0172761066927326</v>
      </c>
    </row>
    <row r="5442" customFormat="false" ht="15" hidden="false" customHeight="false" outlineLevel="0" collapsed="false">
      <c r="A5442" s="0" t="n">
        <v>33</v>
      </c>
      <c r="B5442" s="0" t="n">
        <v>10100</v>
      </c>
      <c r="C5442" s="0" t="n">
        <v>22.81</v>
      </c>
      <c r="D5442" s="0" t="n">
        <v>11.103</v>
      </c>
      <c r="E5442" s="0" t="n">
        <f aca="false">IFERROR((C5442-D5442)/C5442/'Project Inputs and Calcs'!$E$11,0)</f>
        <v>0.0171079935700716</v>
      </c>
    </row>
    <row r="5443" customFormat="false" ht="15" hidden="false" customHeight="false" outlineLevel="0" collapsed="false">
      <c r="A5443" s="0" t="n">
        <v>33</v>
      </c>
      <c r="B5443" s="0" t="n">
        <v>10200</v>
      </c>
      <c r="C5443" s="0" t="n">
        <v>23.108</v>
      </c>
      <c r="D5443" s="0" t="n">
        <v>11.367</v>
      </c>
      <c r="E5443" s="0" t="n">
        <f aca="false">IFERROR((C5443-D5443)/C5443/'Project Inputs and Calcs'!$E$11,0)</f>
        <v>0.0169364145173389</v>
      </c>
    </row>
    <row r="5444" customFormat="false" ht="15" hidden="false" customHeight="false" outlineLevel="0" collapsed="false">
      <c r="A5444" s="0" t="n">
        <v>33</v>
      </c>
      <c r="B5444" s="0" t="n">
        <v>10300</v>
      </c>
      <c r="C5444" s="0" t="n">
        <v>23.401</v>
      </c>
      <c r="D5444" s="0" t="n">
        <v>11.634</v>
      </c>
      <c r="E5444" s="0" t="n">
        <f aca="false">IFERROR((C5444-D5444)/C5444/'Project Inputs and Calcs'!$E$11,0)</f>
        <v>0.0167613919633064</v>
      </c>
    </row>
    <row r="5445" customFormat="false" ht="15" hidden="false" customHeight="false" outlineLevel="0" collapsed="false">
      <c r="A5445" s="0" t="n">
        <v>33</v>
      </c>
      <c r="B5445" s="0" t="n">
        <v>10400</v>
      </c>
      <c r="C5445" s="0" t="n">
        <v>23.69</v>
      </c>
      <c r="D5445" s="0" t="n">
        <v>11.905</v>
      </c>
      <c r="E5445" s="0" t="n">
        <f aca="false">IFERROR((C5445-D5445)/C5445/'Project Inputs and Calcs'!$E$11,0)</f>
        <v>0.016582242859153</v>
      </c>
    </row>
    <row r="5446" customFormat="false" ht="15" hidden="false" customHeight="false" outlineLevel="0" collapsed="false">
      <c r="A5446" s="0" t="n">
        <v>33</v>
      </c>
      <c r="B5446" s="0" t="n">
        <v>10500</v>
      </c>
      <c r="C5446" s="0" t="n">
        <v>23.973</v>
      </c>
      <c r="D5446" s="0" t="n">
        <v>12.18</v>
      </c>
      <c r="E5446" s="0" t="n">
        <f aca="false">IFERROR((C5446-D5446)/C5446/'Project Inputs and Calcs'!$E$11,0)</f>
        <v>0.0163976139823969</v>
      </c>
    </row>
    <row r="5447" customFormat="false" ht="15" hidden="false" customHeight="false" outlineLevel="0" collapsed="false">
      <c r="A5447" s="0" t="n">
        <v>33</v>
      </c>
      <c r="B5447" s="0" t="n">
        <v>10600</v>
      </c>
      <c r="C5447" s="0" t="n">
        <v>24.251</v>
      </c>
      <c r="D5447" s="0" t="n">
        <v>12.459</v>
      </c>
      <c r="E5447" s="0" t="n">
        <f aca="false">IFERROR((C5447-D5447)/C5447/'Project Inputs and Calcs'!$E$11,0)</f>
        <v>0.0162082663257873</v>
      </c>
    </row>
    <row r="5448" customFormat="false" ht="15" hidden="false" customHeight="false" outlineLevel="0" collapsed="false">
      <c r="A5448" s="0" t="n">
        <v>33</v>
      </c>
      <c r="B5448" s="0" t="n">
        <v>10700</v>
      </c>
      <c r="C5448" s="0" t="n">
        <v>24.522</v>
      </c>
      <c r="D5448" s="0" t="n">
        <v>12.741</v>
      </c>
      <c r="E5448" s="0" t="n">
        <f aca="false">IFERROR((C5448-D5448)/C5448/'Project Inputs and Calcs'!$E$11,0)</f>
        <v>0.01601419133839</v>
      </c>
    </row>
    <row r="5449" customFormat="false" ht="15" hidden="false" customHeight="false" outlineLevel="0" collapsed="false">
      <c r="A5449" s="0" t="n">
        <v>33</v>
      </c>
      <c r="B5449" s="0" t="n">
        <v>10800</v>
      </c>
      <c r="C5449" s="0" t="n">
        <v>24.786</v>
      </c>
      <c r="D5449" s="0" t="n">
        <v>13.028</v>
      </c>
      <c r="E5449" s="0" t="n">
        <f aca="false">IFERROR((C5449-D5449)/C5449/'Project Inputs and Calcs'!$E$11,0)</f>
        <v>0.0158126899593857</v>
      </c>
    </row>
    <row r="5450" customFormat="false" ht="15" hidden="false" customHeight="false" outlineLevel="0" collapsed="false">
      <c r="A5450" s="0" t="n">
        <v>33</v>
      </c>
      <c r="B5450" s="0" t="n">
        <v>10900</v>
      </c>
      <c r="C5450" s="0" t="n">
        <v>25.044</v>
      </c>
      <c r="D5450" s="0" t="n">
        <v>13.318</v>
      </c>
      <c r="E5450" s="0" t="n">
        <f aca="false">IFERROR((C5450-D5450)/C5450/'Project Inputs and Calcs'!$E$11,0)</f>
        <v>0.0156071979981899</v>
      </c>
    </row>
    <row r="5451" customFormat="false" ht="15" hidden="false" customHeight="false" outlineLevel="0" collapsed="false">
      <c r="A5451" s="0" t="n">
        <v>33</v>
      </c>
      <c r="B5451" s="0" t="n">
        <v>11000</v>
      </c>
      <c r="C5451" s="0" t="n">
        <v>25.295</v>
      </c>
      <c r="D5451" s="0" t="n">
        <v>13.612</v>
      </c>
      <c r="E5451" s="0" t="n">
        <f aca="false">IFERROR((C5451-D5451)/C5451/'Project Inputs and Calcs'!$E$11,0)</f>
        <v>0.0153956644923239</v>
      </c>
    </row>
    <row r="5452" customFormat="false" ht="15" hidden="false" customHeight="false" outlineLevel="0" collapsed="false">
      <c r="A5452" s="0" t="n">
        <v>33</v>
      </c>
      <c r="B5452" s="0" t="n">
        <v>11100</v>
      </c>
      <c r="C5452" s="0" t="n">
        <v>25.537</v>
      </c>
      <c r="D5452" s="0" t="n">
        <v>13.91</v>
      </c>
      <c r="E5452" s="0" t="n">
        <f aca="false">IFERROR((C5452-D5452)/C5452/'Project Inputs and Calcs'!$E$11,0)</f>
        <v>0.0151766717573194</v>
      </c>
    </row>
    <row r="5453" customFormat="false" ht="15" hidden="false" customHeight="false" outlineLevel="0" collapsed="false">
      <c r="A5453" s="0" t="n">
        <v>33</v>
      </c>
      <c r="B5453" s="0" t="n">
        <v>11200</v>
      </c>
      <c r="C5453" s="0" t="n">
        <v>25.768</v>
      </c>
      <c r="D5453" s="0" t="n">
        <v>14.214</v>
      </c>
      <c r="E5453" s="0" t="n">
        <f aca="false">IFERROR((C5453-D5453)/C5453/'Project Inputs and Calcs'!$E$11,0)</f>
        <v>0.0149461864845286</v>
      </c>
    </row>
    <row r="5454" customFormat="false" ht="15" hidden="false" customHeight="false" outlineLevel="0" collapsed="false">
      <c r="A5454" s="0" t="n">
        <v>33</v>
      </c>
      <c r="B5454" s="0" t="n">
        <v>11300</v>
      </c>
      <c r="C5454" s="0" t="n">
        <v>25.991</v>
      </c>
      <c r="D5454" s="0" t="n">
        <v>14.522</v>
      </c>
      <c r="E5454" s="0" t="n">
        <f aca="false">IFERROR((C5454-D5454)/C5454/'Project Inputs and Calcs'!$E$11,0)</f>
        <v>0.014708937709207</v>
      </c>
    </row>
    <row r="5455" customFormat="false" ht="15" hidden="false" customHeight="false" outlineLevel="0" collapsed="false">
      <c r="A5455" s="0" t="n">
        <v>33</v>
      </c>
      <c r="B5455" s="0" t="n">
        <v>11400</v>
      </c>
      <c r="C5455" s="0" t="n">
        <v>26.206</v>
      </c>
      <c r="D5455" s="0" t="n">
        <v>14.833</v>
      </c>
      <c r="E5455" s="0" t="n">
        <f aca="false">IFERROR((C5455-D5455)/C5455/'Project Inputs and Calcs'!$E$11,0)</f>
        <v>0.0144661527894375</v>
      </c>
    </row>
    <row r="5456" customFormat="false" ht="15" hidden="false" customHeight="false" outlineLevel="0" collapsed="false">
      <c r="A5456" s="0" t="n">
        <v>33</v>
      </c>
      <c r="B5456" s="0" t="n">
        <v>11500</v>
      </c>
      <c r="C5456" s="0" t="n">
        <v>26.408</v>
      </c>
      <c r="D5456" s="0" t="n">
        <v>15.151</v>
      </c>
      <c r="E5456" s="0" t="n">
        <f aca="false">IFERROR((C5456-D5456)/C5456/'Project Inputs and Calcs'!$E$11,0)</f>
        <v>0.0142090780571544</v>
      </c>
    </row>
    <row r="5457" customFormat="false" ht="15" hidden="false" customHeight="false" outlineLevel="0" collapsed="false">
      <c r="A5457" s="0" t="n">
        <v>33</v>
      </c>
      <c r="B5457" s="0" t="n">
        <v>11600</v>
      </c>
      <c r="C5457" s="0" t="n">
        <v>26.596</v>
      </c>
      <c r="D5457" s="0" t="n">
        <v>15.474</v>
      </c>
      <c r="E5457" s="0" t="n">
        <f aca="false">IFERROR((C5457-D5457)/C5457/'Project Inputs and Calcs'!$E$11,0)</f>
        <v>0.013939439514714</v>
      </c>
    </row>
    <row r="5458" customFormat="false" ht="15" hidden="false" customHeight="false" outlineLevel="0" collapsed="false">
      <c r="A5458" s="0" t="n">
        <v>33</v>
      </c>
      <c r="B5458" s="0" t="n">
        <v>11700</v>
      </c>
      <c r="C5458" s="0" t="n">
        <v>26.774</v>
      </c>
      <c r="D5458" s="0" t="n">
        <v>15.801</v>
      </c>
      <c r="E5458" s="0" t="n">
        <f aca="false">IFERROR((C5458-D5458)/C5458/'Project Inputs and Calcs'!$E$11,0)</f>
        <v>0.0136612634147556</v>
      </c>
    </row>
    <row r="5459" customFormat="false" ht="15" hidden="false" customHeight="false" outlineLevel="0" collapsed="false">
      <c r="A5459" s="0" t="n">
        <v>33</v>
      </c>
      <c r="B5459" s="0" t="n">
        <v>11800</v>
      </c>
      <c r="C5459" s="0" t="n">
        <v>26.941</v>
      </c>
      <c r="D5459" s="0" t="n">
        <v>16.132</v>
      </c>
      <c r="E5459" s="0" t="n">
        <f aca="false">IFERROR((C5459-D5459)/C5459/'Project Inputs and Calcs'!$E$11,0)</f>
        <v>0.0133736683864741</v>
      </c>
    </row>
    <row r="5460" customFormat="false" ht="15" hidden="false" customHeight="false" outlineLevel="0" collapsed="false">
      <c r="A5460" s="0" t="n">
        <v>33</v>
      </c>
      <c r="B5460" s="0" t="n">
        <v>11900</v>
      </c>
      <c r="C5460" s="0" t="n">
        <v>27.095</v>
      </c>
      <c r="D5460" s="0" t="n">
        <v>16.469</v>
      </c>
      <c r="E5460" s="0" t="n">
        <f aca="false">IFERROR((C5460-D5460)/C5460/'Project Inputs and Calcs'!$E$11,0)</f>
        <v>0.0130725226056468</v>
      </c>
    </row>
    <row r="5461" customFormat="false" ht="15" hidden="false" customHeight="false" outlineLevel="0" collapsed="false">
      <c r="A5461" s="0" t="n">
        <v>33</v>
      </c>
      <c r="B5461" s="0" t="n">
        <v>12000</v>
      </c>
      <c r="C5461" s="0" t="n">
        <v>27.231</v>
      </c>
      <c r="D5461" s="0" t="n">
        <v>16.812</v>
      </c>
      <c r="E5461" s="0" t="n">
        <f aca="false">IFERROR((C5461-D5461)/C5461/'Project Inputs and Calcs'!$E$11,0)</f>
        <v>0.0127538467188131</v>
      </c>
    </row>
    <row r="5462" customFormat="false" ht="15" hidden="false" customHeight="false" outlineLevel="0" collapsed="false">
      <c r="A5462" s="0" t="n">
        <v>33</v>
      </c>
      <c r="B5462" s="0" t="n">
        <v>12100</v>
      </c>
      <c r="C5462" s="0" t="n">
        <v>27.352</v>
      </c>
      <c r="D5462" s="0" t="n">
        <v>17.161</v>
      </c>
      <c r="E5462" s="0" t="n">
        <f aca="false">IFERROR((C5462-D5462)/C5462/'Project Inputs and Calcs'!$E$11,0)</f>
        <v>0.0124195671248903</v>
      </c>
    </row>
    <row r="5463" customFormat="false" ht="15" hidden="false" customHeight="false" outlineLevel="0" collapsed="false">
      <c r="A5463" s="0" t="n">
        <v>33</v>
      </c>
      <c r="B5463" s="0" t="n">
        <v>12200</v>
      </c>
      <c r="C5463" s="0" t="n">
        <v>27.458</v>
      </c>
      <c r="D5463" s="0" t="n">
        <v>17.514</v>
      </c>
      <c r="E5463" s="0" t="n">
        <f aca="false">IFERROR((C5463-D5463)/C5463/'Project Inputs and Calcs'!$E$11,0)</f>
        <v>0.0120717702187583</v>
      </c>
    </row>
    <row r="5464" customFormat="false" ht="15" hidden="false" customHeight="false" outlineLevel="0" collapsed="false">
      <c r="A5464" s="0" t="n">
        <v>33</v>
      </c>
      <c r="B5464" s="0" t="n">
        <v>12300</v>
      </c>
      <c r="C5464" s="0" t="n">
        <v>27.548</v>
      </c>
      <c r="D5464" s="0" t="n">
        <v>17.873</v>
      </c>
      <c r="E5464" s="0" t="n">
        <f aca="false">IFERROR((C5464-D5464)/C5464/'Project Inputs and Calcs'!$E$11,0)</f>
        <v>0.0117068389719762</v>
      </c>
    </row>
    <row r="5465" customFormat="false" ht="15" hidden="false" customHeight="false" outlineLevel="0" collapsed="false">
      <c r="A5465" s="0" t="n">
        <v>33</v>
      </c>
      <c r="B5465" s="0" t="n">
        <v>12400</v>
      </c>
      <c r="C5465" s="0" t="n">
        <v>27.614</v>
      </c>
      <c r="D5465" s="0" t="n">
        <v>18.24</v>
      </c>
      <c r="E5465" s="0" t="n">
        <f aca="false">IFERROR((C5465-D5465)/C5465/'Project Inputs and Calcs'!$E$11,0)</f>
        <v>0.0113155162840105</v>
      </c>
    </row>
    <row r="5466" customFormat="false" ht="15" hidden="false" customHeight="false" outlineLevel="0" collapsed="false">
      <c r="A5466" s="0" t="n">
        <v>33</v>
      </c>
      <c r="B5466" s="0" t="n">
        <v>12500</v>
      </c>
      <c r="C5466" s="0" t="n">
        <v>27.651</v>
      </c>
      <c r="D5466" s="0" t="n">
        <v>18.616</v>
      </c>
      <c r="E5466" s="0" t="n">
        <f aca="false">IFERROR((C5466-D5466)/C5466/'Project Inputs and Calcs'!$E$11,0)</f>
        <v>0.01089170976336</v>
      </c>
    </row>
    <row r="5467" customFormat="false" ht="15" hidden="false" customHeight="false" outlineLevel="0" collapsed="false">
      <c r="A5467" s="0" t="n">
        <v>33</v>
      </c>
      <c r="B5467" s="0" t="n">
        <v>12600</v>
      </c>
      <c r="C5467" s="0" t="n">
        <v>27.665</v>
      </c>
      <c r="D5467" s="0" t="n">
        <v>19</v>
      </c>
      <c r="E5467" s="0" t="n">
        <f aca="false">IFERROR((C5467-D5467)/C5467/'Project Inputs and Calcs'!$E$11,0)</f>
        <v>0.0104403879751792</v>
      </c>
    </row>
    <row r="5468" customFormat="false" ht="15" hidden="false" customHeight="false" outlineLevel="0" collapsed="false">
      <c r="A5468" s="0" t="n">
        <v>33</v>
      </c>
      <c r="B5468" s="0" t="n">
        <v>12700</v>
      </c>
      <c r="C5468" s="0" t="n">
        <v>27.656</v>
      </c>
      <c r="D5468" s="0" t="n">
        <v>19.39</v>
      </c>
      <c r="E5468" s="0" t="n">
        <f aca="false">IFERROR((C5468-D5468)/C5468/'Project Inputs and Calcs'!$E$11,0)</f>
        <v>0.00996287725388101</v>
      </c>
    </row>
    <row r="5469" customFormat="false" ht="15" hidden="false" customHeight="false" outlineLevel="0" collapsed="false">
      <c r="A5469" s="0" t="n">
        <v>33</v>
      </c>
      <c r="B5469" s="0" t="n">
        <v>12800</v>
      </c>
      <c r="C5469" s="0" t="n">
        <v>27.623</v>
      </c>
      <c r="D5469" s="0" t="n">
        <v>19.786</v>
      </c>
      <c r="E5469" s="0" t="n">
        <f aca="false">IFERROR((C5469-D5469)/C5469/'Project Inputs and Calcs'!$E$11,0)</f>
        <v>0.00945709493296649</v>
      </c>
    </row>
    <row r="5470" customFormat="false" ht="15" hidden="false" customHeight="false" outlineLevel="0" collapsed="false">
      <c r="A5470" s="0" t="n">
        <v>33</v>
      </c>
      <c r="B5470" s="0" t="n">
        <v>12900</v>
      </c>
      <c r="C5470" s="0" t="n">
        <v>27.567</v>
      </c>
      <c r="D5470" s="0" t="n">
        <v>20.187</v>
      </c>
      <c r="E5470" s="0" t="n">
        <f aca="false">IFERROR((C5470-D5470)/C5470/'Project Inputs and Calcs'!$E$11,0)</f>
        <v>0.00892371313527043</v>
      </c>
    </row>
    <row r="5471" customFormat="false" ht="15" hidden="false" customHeight="false" outlineLevel="0" collapsed="false">
      <c r="A5471" s="0" t="n">
        <v>33</v>
      </c>
      <c r="B5471" s="0" t="n">
        <v>13000</v>
      </c>
      <c r="C5471" s="0" t="n">
        <v>27.49</v>
      </c>
      <c r="D5471" s="0" t="n">
        <v>20.593</v>
      </c>
      <c r="E5471" s="0" t="n">
        <f aca="false">IFERROR((C5471-D5471)/C5471/'Project Inputs and Calcs'!$E$11,0)</f>
        <v>0.00836304110585667</v>
      </c>
    </row>
    <row r="5472" customFormat="false" ht="15" hidden="false" customHeight="false" outlineLevel="0" collapsed="false">
      <c r="A5472" s="0" t="n">
        <v>33</v>
      </c>
      <c r="B5472" s="0" t="n">
        <v>13100</v>
      </c>
      <c r="C5472" s="0" t="n">
        <v>27.393</v>
      </c>
      <c r="D5472" s="0" t="n">
        <v>21.001</v>
      </c>
      <c r="E5472" s="0" t="n">
        <f aca="false">IFERROR((C5472-D5472)/C5472/'Project Inputs and Calcs'!$E$11,0)</f>
        <v>0.0077781428345441</v>
      </c>
    </row>
    <row r="5473" customFormat="false" ht="15" hidden="false" customHeight="false" outlineLevel="0" collapsed="false">
      <c r="A5473" s="0" t="n">
        <v>33</v>
      </c>
      <c r="B5473" s="0" t="n">
        <v>13200</v>
      </c>
      <c r="C5473" s="0" t="n">
        <v>27.285</v>
      </c>
      <c r="D5473" s="0" t="n">
        <v>21.407</v>
      </c>
      <c r="E5473" s="0" t="n">
        <f aca="false">IFERROR((C5473-D5473)/C5473/'Project Inputs and Calcs'!$E$11,0)</f>
        <v>0.00718099077637286</v>
      </c>
    </row>
    <row r="5474" customFormat="false" ht="15" hidden="false" customHeight="false" outlineLevel="0" collapsed="false">
      <c r="A5474" s="0" t="n">
        <v>33</v>
      </c>
      <c r="B5474" s="0" t="n">
        <v>13300</v>
      </c>
      <c r="C5474" s="0" t="n">
        <v>27.177</v>
      </c>
      <c r="D5474" s="0" t="n">
        <v>21.808</v>
      </c>
      <c r="E5474" s="0" t="n">
        <f aca="false">IFERROR((C5474-D5474)/C5474/'Project Inputs and Calcs'!$E$11,0)</f>
        <v>0.00658522525174474</v>
      </c>
    </row>
    <row r="5475" customFormat="false" ht="15" hidden="false" customHeight="false" outlineLevel="0" collapsed="false">
      <c r="A5475" s="0" t="n">
        <v>33</v>
      </c>
      <c r="B5475" s="0" t="n">
        <v>13400</v>
      </c>
      <c r="C5475" s="0" t="n">
        <v>27.073</v>
      </c>
      <c r="D5475" s="0" t="n">
        <v>22.2</v>
      </c>
      <c r="E5475" s="0" t="n">
        <f aca="false">IFERROR((C5475-D5475)/C5475/'Project Inputs and Calcs'!$E$11,0)</f>
        <v>0.00599982762654059</v>
      </c>
    </row>
    <row r="5476" customFormat="false" ht="15" hidden="false" customHeight="false" outlineLevel="0" collapsed="false">
      <c r="A5476" s="0" t="n">
        <v>33</v>
      </c>
      <c r="B5476" s="0" t="n">
        <v>13500</v>
      </c>
      <c r="C5476" s="0" t="n">
        <v>26.972</v>
      </c>
      <c r="D5476" s="0" t="n">
        <v>22.584</v>
      </c>
      <c r="E5476" s="0" t="n">
        <f aca="false">IFERROR((C5476-D5476)/C5476/'Project Inputs and Calcs'!$E$11,0)</f>
        <v>0.00542290770675763</v>
      </c>
    </row>
    <row r="5477" customFormat="false" ht="15" hidden="false" customHeight="false" outlineLevel="0" collapsed="false">
      <c r="A5477" s="0" t="n">
        <v>33</v>
      </c>
      <c r="B5477" s="0" t="n">
        <v>13600</v>
      </c>
      <c r="C5477" s="0" t="n">
        <v>26.874</v>
      </c>
      <c r="D5477" s="0" t="n">
        <v>22.96</v>
      </c>
      <c r="E5477" s="0" t="n">
        <f aca="false">IFERROR((C5477-D5477)/C5477/'Project Inputs and Calcs'!$E$11,0)</f>
        <v>0.00485475428543077</v>
      </c>
    </row>
    <row r="5478" customFormat="false" ht="15" hidden="false" customHeight="false" outlineLevel="0" collapsed="false">
      <c r="A5478" s="0" t="n">
        <v>33</v>
      </c>
      <c r="B5478" s="0" t="n">
        <v>13700</v>
      </c>
      <c r="C5478" s="0" t="n">
        <v>26.777</v>
      </c>
      <c r="D5478" s="0" t="n">
        <v>23.328</v>
      </c>
      <c r="E5478" s="0" t="n">
        <f aca="false">IFERROR((C5478-D5478)/C5478/'Project Inputs and Calcs'!$E$11,0)</f>
        <v>0.00429348570290424</v>
      </c>
    </row>
    <row r="5479" customFormat="false" ht="15" hidden="false" customHeight="false" outlineLevel="0" collapsed="false">
      <c r="A5479" s="0" t="n">
        <v>33</v>
      </c>
      <c r="B5479" s="0" t="n">
        <v>13800</v>
      </c>
      <c r="C5479" s="0" t="n">
        <v>26.68</v>
      </c>
      <c r="D5479" s="0" t="n">
        <v>23.687</v>
      </c>
      <c r="E5479" s="0" t="n">
        <f aca="false">IFERROR((C5479-D5479)/C5479/'Project Inputs and Calcs'!$E$11,0)</f>
        <v>0.00373938030984508</v>
      </c>
    </row>
    <row r="5480" customFormat="false" ht="15" hidden="false" customHeight="false" outlineLevel="0" collapsed="false">
      <c r="A5480" s="0" t="n">
        <v>33</v>
      </c>
      <c r="B5480" s="0" t="n">
        <v>13900</v>
      </c>
      <c r="C5480" s="0" t="n">
        <v>26.581</v>
      </c>
      <c r="D5480" s="0" t="n">
        <v>24.038</v>
      </c>
      <c r="E5480" s="0" t="n">
        <f aca="false">IFERROR((C5480-D5480)/C5480/'Project Inputs and Calcs'!$E$11,0)</f>
        <v>0.00318899464529802</v>
      </c>
    </row>
    <row r="5481" customFormat="false" ht="15" hidden="false" customHeight="false" outlineLevel="0" collapsed="false">
      <c r="A5481" s="0" t="n">
        <v>33</v>
      </c>
      <c r="B5481" s="0" t="n">
        <v>14000</v>
      </c>
      <c r="C5481" s="0" t="n">
        <v>26.48</v>
      </c>
      <c r="D5481" s="0" t="n">
        <v>24.379</v>
      </c>
      <c r="E5481" s="0" t="n">
        <f aca="false">IFERROR((C5481-D5481)/C5481/'Project Inputs and Calcs'!$E$11,0)</f>
        <v>0.00264476334340383</v>
      </c>
    </row>
    <row r="5482" customFormat="false" ht="15" hidden="false" customHeight="false" outlineLevel="0" collapsed="false">
      <c r="A5482" s="0" t="n">
        <v>33</v>
      </c>
      <c r="B5482" s="0" t="n">
        <v>14100</v>
      </c>
      <c r="C5482" s="0" t="n">
        <v>26.376</v>
      </c>
      <c r="D5482" s="0" t="n">
        <v>24.711</v>
      </c>
      <c r="E5482" s="0" t="n">
        <f aca="false">IFERROR((C5482-D5482)/C5482/'Project Inputs and Calcs'!$E$11,0)</f>
        <v>0.00210418562329391</v>
      </c>
    </row>
    <row r="5483" customFormat="false" ht="15" hidden="false" customHeight="false" outlineLevel="0" collapsed="false">
      <c r="A5483" s="0" t="n">
        <v>33</v>
      </c>
      <c r="B5483" s="0" t="n">
        <v>14200</v>
      </c>
      <c r="C5483" s="0" t="n">
        <v>26.269</v>
      </c>
      <c r="D5483" s="0" t="n">
        <v>25.033</v>
      </c>
      <c r="E5483" s="0" t="n">
        <f aca="false">IFERROR((C5483-D5483)/C5483/'Project Inputs and Calcs'!$E$11,0)</f>
        <v>0.00156838859492177</v>
      </c>
    </row>
    <row r="5484" customFormat="false" ht="15" hidden="false" customHeight="false" outlineLevel="0" collapsed="false">
      <c r="A5484" s="0" t="n">
        <v>33</v>
      </c>
      <c r="B5484" s="0" t="n">
        <v>14300</v>
      </c>
      <c r="C5484" s="0" t="n">
        <v>26.159</v>
      </c>
      <c r="D5484" s="0" t="n">
        <v>25.344</v>
      </c>
      <c r="E5484" s="0" t="n">
        <f aca="false">IFERROR((C5484-D5484)/C5484/'Project Inputs and Calcs'!$E$11,0)</f>
        <v>0.00103852084050104</v>
      </c>
    </row>
    <row r="5485" customFormat="false" ht="15" hidden="false" customHeight="false" outlineLevel="0" collapsed="false">
      <c r="A5485" s="0" t="n">
        <v>33</v>
      </c>
      <c r="B5485" s="0" t="n">
        <v>14400</v>
      </c>
      <c r="C5485" s="0" t="n">
        <v>26.046</v>
      </c>
      <c r="D5485" s="0" t="n">
        <v>25.642</v>
      </c>
      <c r="E5485" s="0" t="n">
        <f aca="false">IFERROR((C5485-D5485)/C5485/'Project Inputs and Calcs'!$E$11,0)</f>
        <v>0.000517033965548133</v>
      </c>
    </row>
    <row r="5486" customFormat="false" ht="15" hidden="false" customHeight="false" outlineLevel="0" collapsed="false">
      <c r="A5486" s="0" t="n">
        <v>33</v>
      </c>
      <c r="B5486" s="0" t="n">
        <v>14500</v>
      </c>
      <c r="C5486" s="0" t="n">
        <v>25.93</v>
      </c>
      <c r="D5486" s="0" t="n">
        <v>25.926</v>
      </c>
      <c r="E5486" s="0" t="n">
        <f aca="false">IFERROR((C5486-D5486)/C5486/'Project Inputs and Calcs'!$E$11,0)</f>
        <v>5.14204910657069E-006</v>
      </c>
    </row>
    <row r="5487" customFormat="false" ht="15" hidden="false" customHeight="false" outlineLevel="0" collapsed="false">
      <c r="A5487" s="0" t="n">
        <v>33</v>
      </c>
      <c r="B5487" s="0" t="n">
        <v>14600</v>
      </c>
      <c r="C5487" s="0" t="n">
        <v>25.812</v>
      </c>
      <c r="D5487" s="0" t="n">
        <v>26.195</v>
      </c>
      <c r="E5487" s="0" t="n">
        <f aca="false">IFERROR((C5487-D5487)/C5487/'Project Inputs and Calcs'!$E$11,0)</f>
        <v>-0.000494601993904643</v>
      </c>
    </row>
    <row r="5488" customFormat="false" ht="15" hidden="false" customHeight="false" outlineLevel="0" collapsed="false">
      <c r="A5488" s="0" t="n">
        <v>33</v>
      </c>
      <c r="B5488" s="0" t="n">
        <v>14700</v>
      </c>
      <c r="C5488" s="0" t="s">
        <v>155</v>
      </c>
      <c r="D5488" s="0" t="s">
        <v>155</v>
      </c>
      <c r="E5488" s="0" t="n">
        <f aca="false">IFERROR((C5488-D5488)/C5488/'Project Inputs and Calcs'!$E$11,0)</f>
        <v>0</v>
      </c>
    </row>
    <row r="5489" customFormat="false" ht="15" hidden="false" customHeight="false" outlineLevel="0" collapsed="false">
      <c r="A5489" s="0" t="n">
        <v>33</v>
      </c>
      <c r="B5489" s="0" t="n">
        <v>14800</v>
      </c>
      <c r="C5489" s="0" t="s">
        <v>155</v>
      </c>
      <c r="D5489" s="0" t="s">
        <v>155</v>
      </c>
      <c r="E5489" s="0" t="n">
        <f aca="false">IFERROR((C5489-D5489)/C5489/'Project Inputs and Calcs'!$E$11,0)</f>
        <v>0</v>
      </c>
    </row>
    <row r="5490" customFormat="false" ht="15" hidden="false" customHeight="false" outlineLevel="0" collapsed="false">
      <c r="A5490" s="0" t="n">
        <v>33</v>
      </c>
      <c r="B5490" s="0" t="n">
        <v>14900</v>
      </c>
      <c r="C5490" s="0" t="s">
        <v>155</v>
      </c>
      <c r="D5490" s="0" t="s">
        <v>155</v>
      </c>
      <c r="E5490" s="0" t="n">
        <f aca="false">IFERROR((C5490-D5490)/C5490/'Project Inputs and Calcs'!$E$11,0)</f>
        <v>0</v>
      </c>
    </row>
    <row r="5491" customFormat="false" ht="15" hidden="false" customHeight="false" outlineLevel="0" collapsed="false">
      <c r="A5491" s="0" t="n">
        <v>33</v>
      </c>
      <c r="B5491" s="0" t="n">
        <v>15000</v>
      </c>
      <c r="C5491" s="0" t="s">
        <v>155</v>
      </c>
      <c r="D5491" s="0" t="s">
        <v>155</v>
      </c>
      <c r="E5491" s="0" t="n">
        <f aca="false">IFERROR((C5491-D5491)/C5491/'Project Inputs and Calcs'!$E$11,0)</f>
        <v>0</v>
      </c>
    </row>
    <row r="5492" customFormat="false" ht="15" hidden="false" customHeight="false" outlineLevel="0" collapsed="false">
      <c r="A5492" s="0" t="n">
        <v>33</v>
      </c>
      <c r="B5492" s="0" t="n">
        <v>15100</v>
      </c>
      <c r="C5492" s="0" t="s">
        <v>155</v>
      </c>
      <c r="D5492" s="0" t="s">
        <v>155</v>
      </c>
      <c r="E5492" s="0" t="n">
        <f aca="false">IFERROR((C5492-D5492)/C5492/'Project Inputs and Calcs'!$E$11,0)</f>
        <v>0</v>
      </c>
    </row>
    <row r="5493" customFormat="false" ht="15" hidden="false" customHeight="false" outlineLevel="0" collapsed="false">
      <c r="A5493" s="0" t="n">
        <v>33</v>
      </c>
      <c r="B5493" s="0" t="n">
        <v>15200</v>
      </c>
      <c r="C5493" s="0" t="s">
        <v>155</v>
      </c>
      <c r="D5493" s="0" t="s">
        <v>155</v>
      </c>
      <c r="E5493" s="0" t="n">
        <f aca="false">IFERROR((C5493-D5493)/C5493/'Project Inputs and Calcs'!$E$11,0)</f>
        <v>0</v>
      </c>
    </row>
    <row r="5494" customFormat="false" ht="15" hidden="false" customHeight="false" outlineLevel="0" collapsed="false">
      <c r="A5494" s="0" t="n">
        <v>33</v>
      </c>
      <c r="B5494" s="0" t="n">
        <v>15300</v>
      </c>
      <c r="C5494" s="0" t="s">
        <v>155</v>
      </c>
      <c r="D5494" s="0" t="s">
        <v>155</v>
      </c>
      <c r="E5494" s="0" t="n">
        <f aca="false">IFERROR((C5494-D5494)/C5494/'Project Inputs and Calcs'!$E$11,0)</f>
        <v>0</v>
      </c>
    </row>
    <row r="5495" customFormat="false" ht="15" hidden="false" customHeight="false" outlineLevel="0" collapsed="false">
      <c r="A5495" s="0" t="n">
        <v>33</v>
      </c>
      <c r="B5495" s="0" t="n">
        <v>15400</v>
      </c>
      <c r="C5495" s="0" t="s">
        <v>155</v>
      </c>
      <c r="D5495" s="0" t="s">
        <v>155</v>
      </c>
      <c r="E5495" s="0" t="n">
        <f aca="false">IFERROR((C5495-D5495)/C5495/'Project Inputs and Calcs'!$E$11,0)</f>
        <v>0</v>
      </c>
    </row>
    <row r="5496" customFormat="false" ht="15" hidden="false" customHeight="false" outlineLevel="0" collapsed="false">
      <c r="A5496" s="0" t="n">
        <v>33</v>
      </c>
      <c r="B5496" s="0" t="n">
        <v>15500</v>
      </c>
      <c r="C5496" s="0" t="s">
        <v>155</v>
      </c>
      <c r="D5496" s="0" t="s">
        <v>155</v>
      </c>
      <c r="E5496" s="0" t="n">
        <f aca="false">IFERROR((C5496-D5496)/C5496/'Project Inputs and Calcs'!$E$11,0)</f>
        <v>0</v>
      </c>
    </row>
    <row r="5497" customFormat="false" ht="15" hidden="false" customHeight="false" outlineLevel="0" collapsed="false">
      <c r="A5497" s="0" t="n">
        <v>33</v>
      </c>
      <c r="B5497" s="0" t="n">
        <v>15600</v>
      </c>
      <c r="C5497" s="0" t="s">
        <v>155</v>
      </c>
      <c r="D5497" s="0" t="s">
        <v>155</v>
      </c>
      <c r="E5497" s="0" t="n">
        <f aca="false">IFERROR((C5497-D5497)/C5497/'Project Inputs and Calcs'!$E$11,0)</f>
        <v>0</v>
      </c>
    </row>
    <row r="5498" customFormat="false" ht="15" hidden="false" customHeight="false" outlineLevel="0" collapsed="false">
      <c r="A5498" s="0" t="n">
        <v>33</v>
      </c>
      <c r="B5498" s="0" t="n">
        <v>15700</v>
      </c>
      <c r="C5498" s="0" t="s">
        <v>155</v>
      </c>
      <c r="D5498" s="0" t="s">
        <v>155</v>
      </c>
      <c r="E5498" s="0" t="n">
        <f aca="false">IFERROR((C5498-D5498)/C5498/'Project Inputs and Calcs'!$E$11,0)</f>
        <v>0</v>
      </c>
    </row>
    <row r="5499" customFormat="false" ht="15" hidden="false" customHeight="false" outlineLevel="0" collapsed="false">
      <c r="A5499" s="0" t="n">
        <v>33</v>
      </c>
      <c r="B5499" s="0" t="n">
        <v>15800</v>
      </c>
      <c r="C5499" s="0" t="s">
        <v>155</v>
      </c>
      <c r="D5499" s="0" t="s">
        <v>155</v>
      </c>
      <c r="E5499" s="0" t="n">
        <f aca="false">IFERROR((C5499-D5499)/C5499/'Project Inputs and Calcs'!$E$11,0)</f>
        <v>0</v>
      </c>
    </row>
    <row r="5500" customFormat="false" ht="15" hidden="false" customHeight="false" outlineLevel="0" collapsed="false">
      <c r="A5500" s="0" t="n">
        <v>33</v>
      </c>
      <c r="B5500" s="0" t="n">
        <v>15900</v>
      </c>
      <c r="C5500" s="0" t="s">
        <v>155</v>
      </c>
      <c r="D5500" s="0" t="s">
        <v>155</v>
      </c>
      <c r="E5500" s="0" t="n">
        <f aca="false">IFERROR((C5500-D5500)/C5500/'Project Inputs and Calcs'!$E$11,0)</f>
        <v>0</v>
      </c>
    </row>
    <row r="5501" customFormat="false" ht="15" hidden="false" customHeight="false" outlineLevel="0" collapsed="false">
      <c r="A5501" s="0" t="n">
        <v>33</v>
      </c>
      <c r="B5501" s="0" t="n">
        <v>16000</v>
      </c>
      <c r="C5501" s="0" t="s">
        <v>155</v>
      </c>
      <c r="D5501" s="0" t="s">
        <v>155</v>
      </c>
      <c r="E5501" s="0" t="n">
        <f aca="false">IFERROR((C5501-D5501)/C5501/'Project Inputs and Calcs'!$E$11,0)</f>
        <v>0</v>
      </c>
    </row>
    <row r="5502" customFormat="false" ht="15" hidden="false" customHeight="false" outlineLevel="0" collapsed="false">
      <c r="A5502" s="0" t="n">
        <v>33</v>
      </c>
      <c r="B5502" s="0" t="n">
        <v>16100</v>
      </c>
      <c r="C5502" s="0" t="s">
        <v>155</v>
      </c>
      <c r="D5502" s="0" t="s">
        <v>155</v>
      </c>
      <c r="E5502" s="0" t="n">
        <f aca="false">IFERROR((C5502-D5502)/C5502/'Project Inputs and Calcs'!$E$11,0)</f>
        <v>0</v>
      </c>
    </row>
    <row r="5503" customFormat="false" ht="15" hidden="false" customHeight="false" outlineLevel="0" collapsed="false">
      <c r="A5503" s="0" t="n">
        <v>33</v>
      </c>
      <c r="B5503" s="0" t="n">
        <v>16200</v>
      </c>
      <c r="C5503" s="0" t="s">
        <v>155</v>
      </c>
      <c r="D5503" s="0" t="s">
        <v>155</v>
      </c>
      <c r="E5503" s="0" t="n">
        <f aca="false">IFERROR((C5503-D5503)/C5503/'Project Inputs and Calcs'!$E$11,0)</f>
        <v>0</v>
      </c>
    </row>
    <row r="5504" customFormat="false" ht="15" hidden="false" customHeight="false" outlineLevel="0" collapsed="false">
      <c r="A5504" s="0" t="n">
        <v>33</v>
      </c>
      <c r="B5504" s="0" t="n">
        <v>16300</v>
      </c>
      <c r="C5504" s="0" t="s">
        <v>155</v>
      </c>
      <c r="D5504" s="0" t="s">
        <v>155</v>
      </c>
      <c r="E5504" s="0" t="n">
        <f aca="false">IFERROR((C5504-D5504)/C5504/'Project Inputs and Calcs'!$E$11,0)</f>
        <v>0</v>
      </c>
    </row>
    <row r="5505" customFormat="false" ht="15" hidden="false" customHeight="false" outlineLevel="0" collapsed="false">
      <c r="A5505" s="0" t="n">
        <v>33</v>
      </c>
      <c r="B5505" s="0" t="n">
        <v>16400</v>
      </c>
      <c r="C5505" s="0" t="s">
        <v>155</v>
      </c>
      <c r="D5505" s="0" t="s">
        <v>155</v>
      </c>
      <c r="E5505" s="0" t="n">
        <f aca="false">IFERROR((C5505-D5505)/C5505/'Project Inputs and Calcs'!$E$11,0)</f>
        <v>0</v>
      </c>
    </row>
    <row r="5506" customFormat="false" ht="15" hidden="false" customHeight="false" outlineLevel="0" collapsed="false">
      <c r="A5506" s="0" t="n">
        <v>33</v>
      </c>
      <c r="B5506" s="0" t="n">
        <v>16500</v>
      </c>
      <c r="C5506" s="0" t="s">
        <v>155</v>
      </c>
      <c r="D5506" s="0" t="s">
        <v>155</v>
      </c>
      <c r="E5506" s="0" t="n">
        <f aca="false">IFERROR((C5506-D5506)/C5506/'Project Inputs and Calcs'!$E$11,0)</f>
        <v>0</v>
      </c>
    </row>
    <row r="5507" customFormat="false" ht="15" hidden="false" customHeight="false" outlineLevel="0" collapsed="false">
      <c r="A5507" s="0" t="n">
        <v>33</v>
      </c>
      <c r="B5507" s="0" t="n">
        <v>16600</v>
      </c>
      <c r="C5507" s="0" t="s">
        <v>155</v>
      </c>
      <c r="D5507" s="0" t="s">
        <v>155</v>
      </c>
      <c r="E5507" s="0" t="n">
        <f aca="false">IFERROR((C5507-D5507)/C5507/'Project Inputs and Calcs'!$E$11,0)</f>
        <v>0</v>
      </c>
    </row>
    <row r="5508" customFormat="false" ht="15" hidden="false" customHeight="false" outlineLevel="0" collapsed="false">
      <c r="A5508" s="0" t="n">
        <v>33</v>
      </c>
      <c r="B5508" s="0" t="n">
        <v>16700</v>
      </c>
      <c r="C5508" s="0" t="s">
        <v>155</v>
      </c>
      <c r="D5508" s="0" t="s">
        <v>155</v>
      </c>
      <c r="E5508" s="0" t="n">
        <f aca="false">IFERROR((C5508-D5508)/C5508/'Project Inputs and Calcs'!$E$11,0)</f>
        <v>0</v>
      </c>
    </row>
    <row r="5509" customFormat="false" ht="15" hidden="false" customHeight="false" outlineLevel="0" collapsed="false">
      <c r="A5509" s="0" t="n">
        <v>33</v>
      </c>
      <c r="B5509" s="0" t="n">
        <v>16800</v>
      </c>
      <c r="C5509" s="0" t="s">
        <v>155</v>
      </c>
      <c r="D5509" s="0" t="s">
        <v>155</v>
      </c>
      <c r="E5509" s="0" t="n">
        <f aca="false">IFERROR((C5509-D5509)/C5509/'Project Inputs and Calcs'!$E$11,0)</f>
        <v>0</v>
      </c>
    </row>
    <row r="5510" customFormat="false" ht="15" hidden="false" customHeight="false" outlineLevel="0" collapsed="false">
      <c r="A5510" s="0" t="n">
        <v>33</v>
      </c>
      <c r="B5510" s="0" t="n">
        <v>16900</v>
      </c>
      <c r="C5510" s="0" t="s">
        <v>155</v>
      </c>
      <c r="D5510" s="0" t="s">
        <v>155</v>
      </c>
      <c r="E5510" s="0" t="n">
        <f aca="false">IFERROR((C5510-D5510)/C5510/'Project Inputs and Calcs'!$E$11,0)</f>
        <v>0</v>
      </c>
    </row>
    <row r="5511" customFormat="false" ht="15" hidden="false" customHeight="false" outlineLevel="0" collapsed="false">
      <c r="A5511" s="0" t="n">
        <v>33</v>
      </c>
      <c r="B5511" s="0" t="n">
        <v>17000</v>
      </c>
      <c r="C5511" s="0" t="s">
        <v>155</v>
      </c>
      <c r="D5511" s="0" t="s">
        <v>155</v>
      </c>
      <c r="E5511" s="0" t="n">
        <f aca="false">IFERROR((C5511-D5511)/C5511/'Project Inputs and Calcs'!$E$11,0)</f>
        <v>0</v>
      </c>
    </row>
    <row r="5512" customFormat="false" ht="15" hidden="false" customHeight="false" outlineLevel="0" collapsed="false">
      <c r="A5512" s="0" t="n">
        <v>33</v>
      </c>
      <c r="B5512" s="0" t="n">
        <v>17100</v>
      </c>
      <c r="C5512" s="0" t="s">
        <v>155</v>
      </c>
      <c r="D5512" s="0" t="s">
        <v>155</v>
      </c>
      <c r="E5512" s="0" t="n">
        <f aca="false">IFERROR((C5512-D5512)/C5512/'Project Inputs and Calcs'!$E$11,0)</f>
        <v>0</v>
      </c>
    </row>
    <row r="5513" customFormat="false" ht="15" hidden="false" customHeight="false" outlineLevel="0" collapsed="false">
      <c r="A5513" s="0" t="n">
        <v>33</v>
      </c>
      <c r="B5513" s="0" t="n">
        <v>17200</v>
      </c>
      <c r="C5513" s="0" t="s">
        <v>155</v>
      </c>
      <c r="D5513" s="0" t="s">
        <v>155</v>
      </c>
      <c r="E5513" s="0" t="n">
        <f aca="false">IFERROR((C5513-D5513)/C5513/'Project Inputs and Calcs'!$E$11,0)</f>
        <v>0</v>
      </c>
    </row>
    <row r="5514" customFormat="false" ht="15" hidden="false" customHeight="false" outlineLevel="0" collapsed="false">
      <c r="A5514" s="0" t="n">
        <v>33</v>
      </c>
      <c r="B5514" s="0" t="n">
        <v>17300</v>
      </c>
      <c r="C5514" s="0" t="s">
        <v>155</v>
      </c>
      <c r="D5514" s="0" t="s">
        <v>155</v>
      </c>
      <c r="E5514" s="0" t="n">
        <f aca="false">IFERROR((C5514-D5514)/C5514/'Project Inputs and Calcs'!$E$11,0)</f>
        <v>0</v>
      </c>
    </row>
    <row r="5515" customFormat="false" ht="15" hidden="false" customHeight="false" outlineLevel="0" collapsed="false">
      <c r="A5515" s="0" t="n">
        <v>33</v>
      </c>
      <c r="B5515" s="0" t="n">
        <v>17400</v>
      </c>
      <c r="C5515" s="0" t="s">
        <v>155</v>
      </c>
      <c r="D5515" s="0" t="s">
        <v>155</v>
      </c>
      <c r="E5515" s="0" t="n">
        <f aca="false">IFERROR((C5515-D5515)/C5515/'Project Inputs and Calcs'!$E$11,0)</f>
        <v>0</v>
      </c>
    </row>
    <row r="5516" customFormat="false" ht="15" hidden="false" customHeight="false" outlineLevel="0" collapsed="false">
      <c r="A5516" s="0" t="n">
        <v>33</v>
      </c>
      <c r="B5516" s="0" t="n">
        <v>17500</v>
      </c>
      <c r="C5516" s="0" t="s">
        <v>155</v>
      </c>
      <c r="D5516" s="0" t="s">
        <v>155</v>
      </c>
      <c r="E5516" s="0" t="n">
        <f aca="false">IFERROR((C5516-D5516)/C5516/'Project Inputs and Calcs'!$E$11,0)</f>
        <v>0</v>
      </c>
    </row>
    <row r="5517" customFormat="false" ht="15" hidden="false" customHeight="false" outlineLevel="0" collapsed="false">
      <c r="A5517" s="0" t="n">
        <v>33</v>
      </c>
      <c r="B5517" s="0" t="n">
        <v>17600</v>
      </c>
      <c r="C5517" s="0" t="s">
        <v>155</v>
      </c>
      <c r="D5517" s="0" t="s">
        <v>155</v>
      </c>
      <c r="E5517" s="0" t="n">
        <f aca="false">IFERROR((C5517-D5517)/C5517/'Project Inputs and Calcs'!$E$11,0)</f>
        <v>0</v>
      </c>
    </row>
    <row r="5518" customFormat="false" ht="15" hidden="false" customHeight="false" outlineLevel="0" collapsed="false">
      <c r="A5518" s="0" t="n">
        <v>33</v>
      </c>
      <c r="B5518" s="0" t="n">
        <v>17700</v>
      </c>
      <c r="C5518" s="0" t="s">
        <v>155</v>
      </c>
      <c r="D5518" s="0" t="s">
        <v>155</v>
      </c>
      <c r="E5518" s="0" t="n">
        <f aca="false">IFERROR((C5518-D5518)/C5518/'Project Inputs and Calcs'!$E$11,0)</f>
        <v>0</v>
      </c>
    </row>
    <row r="5519" customFormat="false" ht="15" hidden="false" customHeight="false" outlineLevel="0" collapsed="false">
      <c r="A5519" s="0" t="n">
        <v>33</v>
      </c>
      <c r="B5519" s="0" t="n">
        <v>17800</v>
      </c>
      <c r="C5519" s="0" t="s">
        <v>155</v>
      </c>
      <c r="D5519" s="0" t="s">
        <v>155</v>
      </c>
      <c r="E5519" s="0" t="n">
        <f aca="false">IFERROR((C5519-D5519)/C5519/'Project Inputs and Calcs'!$E$11,0)</f>
        <v>0</v>
      </c>
    </row>
    <row r="5520" customFormat="false" ht="15" hidden="false" customHeight="false" outlineLevel="0" collapsed="false">
      <c r="A5520" s="0" t="n">
        <v>33</v>
      </c>
      <c r="B5520" s="0" t="n">
        <v>17900</v>
      </c>
      <c r="C5520" s="0" t="s">
        <v>155</v>
      </c>
      <c r="D5520" s="0" t="s">
        <v>155</v>
      </c>
      <c r="E5520" s="0" t="n">
        <f aca="false">IFERROR((C5520-D5520)/C5520/'Project Inputs and Calcs'!$E$11,0)</f>
        <v>0</v>
      </c>
    </row>
    <row r="5521" customFormat="false" ht="15" hidden="false" customHeight="false" outlineLevel="0" collapsed="false">
      <c r="A5521" s="0" t="n">
        <v>33</v>
      </c>
      <c r="B5521" s="0" t="n">
        <v>18000</v>
      </c>
      <c r="C5521" s="0" t="s">
        <v>155</v>
      </c>
      <c r="D5521" s="0" t="s">
        <v>155</v>
      </c>
      <c r="E5521" s="0" t="n">
        <f aca="false">IFERROR((C5521-D5521)/C5521/'Project Inputs and Calcs'!$E$11,0)</f>
        <v>0</v>
      </c>
    </row>
    <row r="5522" customFormat="false" ht="15" hidden="false" customHeight="false" outlineLevel="0" collapsed="false">
      <c r="A5522" s="0" t="n">
        <v>33</v>
      </c>
      <c r="B5522" s="0" t="n">
        <v>18100</v>
      </c>
      <c r="C5522" s="0" t="s">
        <v>155</v>
      </c>
      <c r="D5522" s="0" t="s">
        <v>155</v>
      </c>
      <c r="E5522" s="0" t="n">
        <f aca="false">IFERROR((C5522-D5522)/C5522/'Project Inputs and Calcs'!$E$11,0)</f>
        <v>0</v>
      </c>
    </row>
    <row r="5523" customFormat="false" ht="15" hidden="false" customHeight="false" outlineLevel="0" collapsed="false">
      <c r="A5523" s="0" t="n">
        <v>33</v>
      </c>
      <c r="B5523" s="0" t="n">
        <v>18200</v>
      </c>
      <c r="C5523" s="0" t="s">
        <v>155</v>
      </c>
      <c r="D5523" s="0" t="s">
        <v>155</v>
      </c>
      <c r="E5523" s="0" t="n">
        <f aca="false">IFERROR((C5523-D5523)/C5523/'Project Inputs and Calcs'!$E$11,0)</f>
        <v>0</v>
      </c>
    </row>
    <row r="5524" customFormat="false" ht="15" hidden="false" customHeight="false" outlineLevel="0" collapsed="false">
      <c r="A5524" s="0" t="n">
        <v>33</v>
      </c>
      <c r="B5524" s="0" t="n">
        <v>18300</v>
      </c>
      <c r="C5524" s="0" t="s">
        <v>155</v>
      </c>
      <c r="D5524" s="0" t="s">
        <v>155</v>
      </c>
      <c r="E5524" s="0" t="n">
        <f aca="false">IFERROR((C5524-D5524)/C5524/'Project Inputs and Calcs'!$E$11,0)</f>
        <v>0</v>
      </c>
    </row>
    <row r="5525" customFormat="false" ht="15" hidden="false" customHeight="false" outlineLevel="0" collapsed="false">
      <c r="A5525" s="0" t="n">
        <v>33</v>
      </c>
      <c r="B5525" s="0" t="n">
        <v>18400</v>
      </c>
      <c r="C5525" s="0" t="s">
        <v>155</v>
      </c>
      <c r="D5525" s="0" t="s">
        <v>155</v>
      </c>
      <c r="E5525" s="0" t="n">
        <f aca="false">IFERROR((C5525-D5525)/C5525/'Project Inputs and Calcs'!$E$11,0)</f>
        <v>0</v>
      </c>
    </row>
    <row r="5526" customFormat="false" ht="15" hidden="false" customHeight="false" outlineLevel="0" collapsed="false">
      <c r="A5526" s="0" t="n">
        <v>33</v>
      </c>
      <c r="B5526" s="0" t="n">
        <v>18500</v>
      </c>
      <c r="C5526" s="0" t="s">
        <v>155</v>
      </c>
      <c r="D5526" s="0" t="s">
        <v>155</v>
      </c>
      <c r="E5526" s="0" t="n">
        <f aca="false">IFERROR((C5526-D5526)/C5526/'Project Inputs and Calcs'!$E$11,0)</f>
        <v>0</v>
      </c>
    </row>
    <row r="5527" customFormat="false" ht="15" hidden="false" customHeight="false" outlineLevel="0" collapsed="false">
      <c r="A5527" s="0" t="n">
        <v>33</v>
      </c>
      <c r="B5527" s="0" t="n">
        <v>18600</v>
      </c>
      <c r="C5527" s="0" t="s">
        <v>155</v>
      </c>
      <c r="D5527" s="0" t="s">
        <v>155</v>
      </c>
      <c r="E5527" s="0" t="n">
        <f aca="false">IFERROR((C5527-D5527)/C5527/'Project Inputs and Calcs'!$E$11,0)</f>
        <v>0</v>
      </c>
    </row>
    <row r="5528" customFormat="false" ht="15" hidden="false" customHeight="false" outlineLevel="0" collapsed="false">
      <c r="A5528" s="0" t="n">
        <v>33</v>
      </c>
      <c r="B5528" s="0" t="n">
        <v>18700</v>
      </c>
      <c r="C5528" s="0" t="s">
        <v>155</v>
      </c>
      <c r="D5528" s="0" t="s">
        <v>155</v>
      </c>
      <c r="E5528" s="0" t="n">
        <f aca="false">IFERROR((C5528-D5528)/C5528/'Project Inputs and Calcs'!$E$11,0)</f>
        <v>0</v>
      </c>
    </row>
    <row r="5529" customFormat="false" ht="15" hidden="false" customHeight="false" outlineLevel="0" collapsed="false">
      <c r="A5529" s="0" t="n">
        <v>33</v>
      </c>
      <c r="B5529" s="0" t="n">
        <v>18800</v>
      </c>
      <c r="C5529" s="0" t="s">
        <v>155</v>
      </c>
      <c r="D5529" s="0" t="s">
        <v>155</v>
      </c>
      <c r="E5529" s="0" t="n">
        <f aca="false">IFERROR((C5529-D5529)/C5529/'Project Inputs and Calcs'!$E$11,0)</f>
        <v>0</v>
      </c>
    </row>
    <row r="5530" customFormat="false" ht="15" hidden="false" customHeight="false" outlineLevel="0" collapsed="false">
      <c r="A5530" s="0" t="n">
        <v>33</v>
      </c>
      <c r="B5530" s="0" t="n">
        <v>18900</v>
      </c>
      <c r="C5530" s="0" t="s">
        <v>155</v>
      </c>
      <c r="D5530" s="0" t="s">
        <v>155</v>
      </c>
      <c r="E5530" s="0" t="n">
        <f aca="false">IFERROR((C5530-D5530)/C5530/'Project Inputs and Calcs'!$E$11,0)</f>
        <v>0</v>
      </c>
    </row>
    <row r="5531" customFormat="false" ht="15" hidden="false" customHeight="false" outlineLevel="0" collapsed="false">
      <c r="A5531" s="0" t="n">
        <v>33</v>
      </c>
      <c r="B5531" s="0" t="n">
        <v>19000</v>
      </c>
      <c r="C5531" s="0" t="s">
        <v>155</v>
      </c>
      <c r="D5531" s="0" t="s">
        <v>155</v>
      </c>
      <c r="E5531" s="0" t="n">
        <f aca="false">IFERROR((C5531-D5531)/C5531/'Project Inputs and Calcs'!$E$11,0)</f>
        <v>0</v>
      </c>
    </row>
    <row r="5532" customFormat="false" ht="15" hidden="false" customHeight="false" outlineLevel="0" collapsed="false">
      <c r="A5532" s="0" t="n">
        <v>33</v>
      </c>
      <c r="B5532" s="0" t="n">
        <v>19100</v>
      </c>
      <c r="C5532" s="0" t="s">
        <v>155</v>
      </c>
      <c r="D5532" s="0" t="s">
        <v>155</v>
      </c>
      <c r="E5532" s="0" t="n">
        <f aca="false">IFERROR((C5532-D5532)/C5532/'Project Inputs and Calcs'!$E$11,0)</f>
        <v>0</v>
      </c>
    </row>
    <row r="5533" customFormat="false" ht="15" hidden="false" customHeight="false" outlineLevel="0" collapsed="false">
      <c r="A5533" s="0" t="n">
        <v>33</v>
      </c>
      <c r="B5533" s="0" t="n">
        <v>19200</v>
      </c>
      <c r="C5533" s="0" t="s">
        <v>155</v>
      </c>
      <c r="D5533" s="0" t="s">
        <v>155</v>
      </c>
      <c r="E5533" s="0" t="n">
        <f aca="false">IFERROR((C5533-D5533)/C5533/'Project Inputs and Calcs'!$E$11,0)</f>
        <v>0</v>
      </c>
    </row>
    <row r="5534" customFormat="false" ht="15" hidden="false" customHeight="false" outlineLevel="0" collapsed="false">
      <c r="A5534" s="0" t="n">
        <v>33</v>
      </c>
      <c r="B5534" s="0" t="n">
        <v>19300</v>
      </c>
      <c r="C5534" s="0" t="s">
        <v>155</v>
      </c>
      <c r="D5534" s="0" t="s">
        <v>155</v>
      </c>
      <c r="E5534" s="0" t="n">
        <f aca="false">IFERROR((C5534-D5534)/C5534/'Project Inputs and Calcs'!$E$11,0)</f>
        <v>0</v>
      </c>
    </row>
    <row r="5535" customFormat="false" ht="15" hidden="false" customHeight="false" outlineLevel="0" collapsed="false">
      <c r="A5535" s="0" t="n">
        <v>33</v>
      </c>
      <c r="B5535" s="0" t="n">
        <v>19400</v>
      </c>
      <c r="C5535" s="0" t="s">
        <v>155</v>
      </c>
      <c r="D5535" s="0" t="s">
        <v>155</v>
      </c>
      <c r="E5535" s="0" t="n">
        <f aca="false">IFERROR((C5535-D5535)/C5535/'Project Inputs and Calcs'!$E$11,0)</f>
        <v>0</v>
      </c>
    </row>
    <row r="5536" customFormat="false" ht="15" hidden="false" customHeight="false" outlineLevel="0" collapsed="false">
      <c r="A5536" s="0" t="n">
        <v>33</v>
      </c>
      <c r="B5536" s="0" t="n">
        <v>19500</v>
      </c>
      <c r="C5536" s="0" t="s">
        <v>155</v>
      </c>
      <c r="D5536" s="0" t="s">
        <v>155</v>
      </c>
      <c r="E5536" s="0" t="n">
        <f aca="false">IFERROR((C5536-D5536)/C5536/'Project Inputs and Calcs'!$E$11,0)</f>
        <v>0</v>
      </c>
    </row>
    <row r="5537" customFormat="false" ht="15" hidden="false" customHeight="false" outlineLevel="0" collapsed="false">
      <c r="A5537" s="0" t="n">
        <v>33</v>
      </c>
      <c r="B5537" s="0" t="n">
        <v>19600</v>
      </c>
      <c r="C5537" s="0" t="s">
        <v>155</v>
      </c>
      <c r="D5537" s="0" t="s">
        <v>155</v>
      </c>
      <c r="E5537" s="0" t="n">
        <f aca="false">IFERROR((C5537-D5537)/C5537/'Project Inputs and Calcs'!$E$11,0)</f>
        <v>0</v>
      </c>
    </row>
    <row r="5538" customFormat="false" ht="15" hidden="false" customHeight="false" outlineLevel="0" collapsed="false">
      <c r="A5538" s="0" t="n">
        <v>33</v>
      </c>
      <c r="B5538" s="0" t="n">
        <v>19700</v>
      </c>
      <c r="C5538" s="0" t="s">
        <v>155</v>
      </c>
      <c r="D5538" s="0" t="s">
        <v>155</v>
      </c>
      <c r="E5538" s="0" t="n">
        <f aca="false">IFERROR((C5538-D5538)/C5538/'Project Inputs and Calcs'!$E$11,0)</f>
        <v>0</v>
      </c>
    </row>
    <row r="5539" customFormat="false" ht="15" hidden="false" customHeight="false" outlineLevel="0" collapsed="false">
      <c r="A5539" s="0" t="n">
        <v>33</v>
      </c>
      <c r="B5539" s="0" t="n">
        <v>19800</v>
      </c>
      <c r="C5539" s="0" t="s">
        <v>155</v>
      </c>
      <c r="D5539" s="0" t="s">
        <v>155</v>
      </c>
      <c r="E5539" s="0" t="n">
        <f aca="false">IFERROR((C5539-D5539)/C5539/'Project Inputs and Calcs'!$E$11,0)</f>
        <v>0</v>
      </c>
    </row>
    <row r="5540" customFormat="false" ht="15" hidden="false" customHeight="false" outlineLevel="0" collapsed="false">
      <c r="A5540" s="0" t="n">
        <v>33</v>
      </c>
      <c r="B5540" s="0" t="n">
        <v>19900</v>
      </c>
      <c r="C5540" s="0" t="s">
        <v>155</v>
      </c>
      <c r="D5540" s="0" t="s">
        <v>155</v>
      </c>
      <c r="E5540" s="0" t="n">
        <f aca="false">IFERROR((C5540-D5540)/C5540/'Project Inputs and Calcs'!$E$11,0)</f>
        <v>0</v>
      </c>
    </row>
    <row r="5541" customFormat="false" ht="15" hidden="false" customHeight="false" outlineLevel="0" collapsed="false">
      <c r="A5541" s="0" t="n">
        <v>33</v>
      </c>
      <c r="B5541" s="0" t="n">
        <v>20000</v>
      </c>
      <c r="C5541" s="0" t="s">
        <v>155</v>
      </c>
      <c r="D5541" s="0" t="s">
        <v>155</v>
      </c>
      <c r="E5541" s="0" t="n">
        <f aca="false">IFERROR((C5541-D5541)/C5541/'Project Inputs and Calcs'!$E$11,0)</f>
        <v>0</v>
      </c>
    </row>
    <row r="5542" customFormat="false" ht="15" hidden="false" customHeight="false" outlineLevel="0" collapsed="false">
      <c r="A5542" s="0" t="n">
        <v>34</v>
      </c>
      <c r="B5542" s="0" t="n">
        <v>1000</v>
      </c>
      <c r="C5542" s="0" t="s">
        <v>155</v>
      </c>
      <c r="D5542" s="0" t="s">
        <v>155</v>
      </c>
      <c r="E5542" s="0" t="n">
        <f aca="false">IFERROR((C5542-D5542)/C5542/'Project Inputs and Calcs'!$E$11,0)</f>
        <v>0</v>
      </c>
    </row>
    <row r="5543" customFormat="false" ht="15" hidden="false" customHeight="false" outlineLevel="0" collapsed="false">
      <c r="A5543" s="0" t="n">
        <v>34</v>
      </c>
      <c r="B5543" s="0" t="n">
        <v>1100</v>
      </c>
      <c r="C5543" s="0" t="n">
        <v>0.010632</v>
      </c>
      <c r="D5543" s="0" t="s">
        <v>155</v>
      </c>
      <c r="E5543" s="0" t="n">
        <f aca="false">IFERROR((C5543-D5543)/C5543/'Project Inputs and Calcs'!$E$11,0)</f>
        <v>0</v>
      </c>
    </row>
    <row r="5544" customFormat="false" ht="15" hidden="false" customHeight="false" outlineLevel="0" collapsed="false">
      <c r="A5544" s="0" t="n">
        <v>34</v>
      </c>
      <c r="B5544" s="0" t="n">
        <v>1200</v>
      </c>
      <c r="C5544" s="0" t="n">
        <v>0.031901</v>
      </c>
      <c r="D5544" s="0" t="n">
        <v>0.0042907</v>
      </c>
      <c r="E5544" s="0" t="n">
        <f aca="false">IFERROR((C5544-D5544)/C5544/'Project Inputs and Calcs'!$E$11,0)</f>
        <v>0.0288499838040605</v>
      </c>
    </row>
    <row r="5545" customFormat="false" ht="15" hidden="false" customHeight="false" outlineLevel="0" collapsed="false">
      <c r="A5545" s="0" t="n">
        <v>34</v>
      </c>
      <c r="B5545" s="0" t="n">
        <v>1300</v>
      </c>
      <c r="C5545" s="0" t="n">
        <v>0.064224</v>
      </c>
      <c r="D5545" s="0" t="n">
        <v>0.0088504</v>
      </c>
      <c r="E5545" s="0" t="n">
        <f aca="false">IFERROR((C5545-D5545)/C5545/'Project Inputs and Calcs'!$E$11,0)</f>
        <v>0.0287398272712174</v>
      </c>
    </row>
    <row r="5546" customFormat="false" ht="15" hidden="false" customHeight="false" outlineLevel="0" collapsed="false">
      <c r="A5546" s="0" t="n">
        <v>34</v>
      </c>
      <c r="B5546" s="0" t="n">
        <v>1400</v>
      </c>
      <c r="C5546" s="0" t="n">
        <v>0.1073</v>
      </c>
      <c r="D5546" s="0" t="n">
        <v>0.015194</v>
      </c>
      <c r="E5546" s="0" t="n">
        <f aca="false">IFERROR((C5546-D5546)/C5546/'Project Inputs and Calcs'!$E$11,0)</f>
        <v>0.0286132339235788</v>
      </c>
    </row>
    <row r="5547" customFormat="false" ht="15" hidden="false" customHeight="false" outlineLevel="0" collapsed="false">
      <c r="A5547" s="0" t="n">
        <v>34</v>
      </c>
      <c r="B5547" s="0" t="n">
        <v>1500</v>
      </c>
      <c r="C5547" s="0" t="n">
        <v>0.16085</v>
      </c>
      <c r="D5547" s="0" t="n">
        <v>0.02342</v>
      </c>
      <c r="E5547" s="0" t="n">
        <f aca="false">IFERROR((C5547-D5547)/C5547/'Project Inputs and Calcs'!$E$11,0)</f>
        <v>0.0284799502642213</v>
      </c>
    </row>
    <row r="5548" customFormat="false" ht="15" hidden="false" customHeight="false" outlineLevel="0" collapsed="false">
      <c r="A5548" s="0" t="n">
        <v>34</v>
      </c>
      <c r="B5548" s="0" t="n">
        <v>1600</v>
      </c>
      <c r="C5548" s="0" t="n">
        <v>0.22459</v>
      </c>
      <c r="D5548" s="0" t="n">
        <v>0.033609</v>
      </c>
      <c r="E5548" s="0" t="n">
        <f aca="false">IFERROR((C5548-D5548)/C5548/'Project Inputs and Calcs'!$E$11,0)</f>
        <v>0.0283451326120189</v>
      </c>
    </row>
    <row r="5549" customFormat="false" ht="15" hidden="false" customHeight="false" outlineLevel="0" collapsed="false">
      <c r="A5549" s="0" t="n">
        <v>34</v>
      </c>
      <c r="B5549" s="0" t="n">
        <v>1700</v>
      </c>
      <c r="C5549" s="0" t="n">
        <v>0.29825</v>
      </c>
      <c r="D5549" s="0" t="n">
        <v>0.045849</v>
      </c>
      <c r="E5549" s="0" t="n">
        <f aca="false">IFERROR((C5549-D5549)/C5549/'Project Inputs and Calcs'!$E$11,0)</f>
        <v>0.0282091086895781</v>
      </c>
    </row>
    <row r="5550" customFormat="false" ht="15" hidden="false" customHeight="false" outlineLevel="0" collapsed="false">
      <c r="A5550" s="0" t="n">
        <v>34</v>
      </c>
      <c r="B5550" s="0" t="n">
        <v>1800</v>
      </c>
      <c r="C5550" s="0" t="n">
        <v>0.38155</v>
      </c>
      <c r="D5550" s="0" t="n">
        <v>0.060251</v>
      </c>
      <c r="E5550" s="0" t="n">
        <f aca="false">IFERROR((C5550-D5550)/C5550/'Project Inputs and Calcs'!$E$11,0)</f>
        <v>0.0280696282706504</v>
      </c>
    </row>
    <row r="5551" customFormat="false" ht="15" hidden="false" customHeight="false" outlineLevel="0" collapsed="false">
      <c r="A5551" s="0" t="n">
        <v>34</v>
      </c>
      <c r="B5551" s="0" t="n">
        <v>1900</v>
      </c>
      <c r="C5551" s="0" t="n">
        <v>0.47426</v>
      </c>
      <c r="D5551" s="0" t="n">
        <v>0.076879</v>
      </c>
      <c r="E5551" s="0" t="n">
        <f aca="false">IFERROR((C5551-D5551)/C5551/'Project Inputs and Calcs'!$E$11,0)</f>
        <v>0.0279298978057043</v>
      </c>
    </row>
    <row r="5552" customFormat="false" ht="15" hidden="false" customHeight="false" outlineLevel="0" collapsed="false">
      <c r="A5552" s="0" t="n">
        <v>34</v>
      </c>
      <c r="B5552" s="0" t="n">
        <v>2000</v>
      </c>
      <c r="C5552" s="0" t="n">
        <v>0.57612</v>
      </c>
      <c r="D5552" s="0" t="n">
        <v>0.095797</v>
      </c>
      <c r="E5552" s="0" t="n">
        <f aca="false">IFERROR((C5552-D5552)/C5552/'Project Inputs and Calcs'!$E$11,0)</f>
        <v>0.0277906801823694</v>
      </c>
    </row>
    <row r="5553" customFormat="false" ht="15" hidden="false" customHeight="false" outlineLevel="0" collapsed="false">
      <c r="A5553" s="0" t="n">
        <v>34</v>
      </c>
      <c r="B5553" s="0" t="n">
        <v>2100</v>
      </c>
      <c r="C5553" s="0" t="n">
        <v>0.68689</v>
      </c>
      <c r="D5553" s="0" t="n">
        <v>0.1171</v>
      </c>
      <c r="E5553" s="0" t="n">
        <f aca="false">IFERROR((C5553-D5553)/C5553/'Project Inputs and Calcs'!$E$11,0)</f>
        <v>0.0276507155439736</v>
      </c>
    </row>
    <row r="5554" customFormat="false" ht="15" hidden="false" customHeight="false" outlineLevel="0" collapsed="false">
      <c r="A5554" s="0" t="n">
        <v>34</v>
      </c>
      <c r="B5554" s="0" t="n">
        <v>2200</v>
      </c>
      <c r="C5554" s="0" t="n">
        <v>0.80633</v>
      </c>
      <c r="D5554" s="0" t="n">
        <v>0.14086</v>
      </c>
      <c r="E5554" s="0" t="n">
        <f aca="false">IFERROR((C5554-D5554)/C5554/'Project Inputs and Calcs'!$E$11,0)</f>
        <v>0.0275102418778085</v>
      </c>
    </row>
    <row r="5555" customFormat="false" ht="15" hidden="false" customHeight="false" outlineLevel="0" collapsed="false">
      <c r="A5555" s="0" t="n">
        <v>34</v>
      </c>
      <c r="B5555" s="0" t="n">
        <v>2300</v>
      </c>
      <c r="C5555" s="0" t="n">
        <v>0.93421</v>
      </c>
      <c r="D5555" s="0" t="n">
        <v>0.16713</v>
      </c>
      <c r="E5555" s="0" t="n">
        <f aca="false">IFERROR((C5555-D5555)/C5555/'Project Inputs and Calcs'!$E$11,0)</f>
        <v>0.0273700060300503</v>
      </c>
    </row>
    <row r="5556" customFormat="false" ht="15" hidden="false" customHeight="false" outlineLevel="0" collapsed="false">
      <c r="A5556" s="0" t="n">
        <v>34</v>
      </c>
      <c r="B5556" s="0" t="n">
        <v>2400</v>
      </c>
      <c r="C5556" s="0" t="n">
        <v>1.0703</v>
      </c>
      <c r="D5556" s="0" t="n">
        <v>0.19598</v>
      </c>
      <c r="E5556" s="0" t="n">
        <f aca="false">IFERROR((C5556-D5556)/C5556/'Project Inputs and Calcs'!$E$11,0)</f>
        <v>0.0272297486685976</v>
      </c>
    </row>
    <row r="5557" customFormat="false" ht="15" hidden="false" customHeight="false" outlineLevel="0" collapsed="false">
      <c r="A5557" s="0" t="n">
        <v>34</v>
      </c>
      <c r="B5557" s="0" t="n">
        <v>2500</v>
      </c>
      <c r="C5557" s="0" t="n">
        <v>1.2144</v>
      </c>
      <c r="D5557" s="0" t="n">
        <v>0.22748</v>
      </c>
      <c r="E5557" s="0" t="n">
        <f aca="false">IFERROR((C5557-D5557)/C5557/'Project Inputs and Calcs'!$E$11,0)</f>
        <v>0.0270893719806763</v>
      </c>
    </row>
    <row r="5558" customFormat="false" ht="15" hidden="false" customHeight="false" outlineLevel="0" collapsed="false">
      <c r="A5558" s="0" t="n">
        <v>34</v>
      </c>
      <c r="B5558" s="0" t="n">
        <v>2600</v>
      </c>
      <c r="C5558" s="0" t="n">
        <v>1.3664</v>
      </c>
      <c r="D5558" s="0" t="n">
        <v>0.26166</v>
      </c>
      <c r="E5558" s="0" t="n">
        <f aca="false">IFERROR((C5558-D5558)/C5558/'Project Inputs and Calcs'!$E$11,0)</f>
        <v>0.0269501366120219</v>
      </c>
    </row>
    <row r="5559" customFormat="false" ht="15" hidden="false" customHeight="false" outlineLevel="0" collapsed="false">
      <c r="A5559" s="0" t="n">
        <v>34</v>
      </c>
      <c r="B5559" s="0" t="n">
        <v>2700</v>
      </c>
      <c r="C5559" s="0" t="n">
        <v>1.5258</v>
      </c>
      <c r="D5559" s="0" t="n">
        <v>0.29862</v>
      </c>
      <c r="E5559" s="0" t="n">
        <f aca="false">IFERROR((C5559-D5559)/C5559/'Project Inputs and Calcs'!$E$11,0)</f>
        <v>0.0268095425350636</v>
      </c>
    </row>
    <row r="5560" customFormat="false" ht="15" hidden="false" customHeight="false" outlineLevel="0" collapsed="false">
      <c r="A5560" s="0" t="n">
        <v>34</v>
      </c>
      <c r="B5560" s="0" t="n">
        <v>2800</v>
      </c>
      <c r="C5560" s="0" t="n">
        <v>1.689</v>
      </c>
      <c r="D5560" s="0" t="n">
        <v>0.34015</v>
      </c>
      <c r="E5560" s="0" t="n">
        <f aca="false">IFERROR((C5560-D5560)/C5560/'Project Inputs and Calcs'!$E$11,0)</f>
        <v>0.0266202881389382</v>
      </c>
    </row>
    <row r="5561" customFormat="false" ht="15" hidden="false" customHeight="false" outlineLevel="0" collapsed="false">
      <c r="A5561" s="0" t="n">
        <v>34</v>
      </c>
      <c r="B5561" s="0" t="n">
        <v>2900</v>
      </c>
      <c r="C5561" s="0" t="n">
        <v>1.8668</v>
      </c>
      <c r="D5561" s="0" t="n">
        <v>0.38097</v>
      </c>
      <c r="E5561" s="0" t="n">
        <f aca="false">IFERROR((C5561-D5561)/C5561/'Project Inputs and Calcs'!$E$11,0)</f>
        <v>0.0265307835154632</v>
      </c>
    </row>
    <row r="5562" customFormat="false" ht="15" hidden="false" customHeight="false" outlineLevel="0" collapsed="false">
      <c r="A5562" s="0" t="n">
        <v>34</v>
      </c>
      <c r="B5562" s="0" t="n">
        <v>3000</v>
      </c>
      <c r="C5562" s="0" t="n">
        <v>2.048</v>
      </c>
      <c r="D5562" s="0" t="n">
        <v>0.42646</v>
      </c>
      <c r="E5562" s="0" t="n">
        <f aca="false">IFERROR((C5562-D5562)/C5562/'Project Inputs and Calcs'!$E$11,0)</f>
        <v>0.0263922526041667</v>
      </c>
    </row>
    <row r="5563" customFormat="false" ht="15" hidden="false" customHeight="false" outlineLevel="0" collapsed="false">
      <c r="A5563" s="0" t="n">
        <v>34</v>
      </c>
      <c r="B5563" s="0" t="n">
        <v>3100</v>
      </c>
      <c r="C5563" s="0" t="n">
        <v>2.2359</v>
      </c>
      <c r="D5563" s="0" t="n">
        <v>0.47489</v>
      </c>
      <c r="E5563" s="0" t="n">
        <f aca="false">IFERROR((C5563-D5563)/C5563/'Project Inputs and Calcs'!$E$11,0)</f>
        <v>0.0262535593422485</v>
      </c>
    </row>
    <row r="5564" customFormat="false" ht="15" hidden="false" customHeight="false" outlineLevel="0" collapsed="false">
      <c r="A5564" s="0" t="n">
        <v>34</v>
      </c>
      <c r="B5564" s="0" t="n">
        <v>3200</v>
      </c>
      <c r="C5564" s="0" t="n">
        <v>2.4305</v>
      </c>
      <c r="D5564" s="0" t="n">
        <v>0.5088</v>
      </c>
      <c r="E5564" s="0" t="n">
        <f aca="false">IFERROR((C5564-D5564)/C5564/'Project Inputs and Calcs'!$E$11,0)</f>
        <v>0.0263553452650346</v>
      </c>
    </row>
    <row r="5565" customFormat="false" ht="15" hidden="false" customHeight="false" outlineLevel="0" collapsed="false">
      <c r="A5565" s="0" t="n">
        <v>34</v>
      </c>
      <c r="B5565" s="0" t="n">
        <v>3300</v>
      </c>
      <c r="C5565" s="0" t="n">
        <v>2.6316</v>
      </c>
      <c r="D5565" s="0" t="n">
        <v>0.58073</v>
      </c>
      <c r="E5565" s="0" t="n">
        <f aca="false">IFERROR((C5565-D5565)/C5565/'Project Inputs and Calcs'!$E$11,0)</f>
        <v>0.0259774788468359</v>
      </c>
    </row>
    <row r="5566" customFormat="false" ht="15" hidden="false" customHeight="false" outlineLevel="0" collapsed="false">
      <c r="A5566" s="0" t="n">
        <v>34</v>
      </c>
      <c r="B5566" s="0" t="n">
        <v>3400</v>
      </c>
      <c r="C5566" s="0" t="n">
        <v>2.839</v>
      </c>
      <c r="D5566" s="0" t="n">
        <v>0.63819</v>
      </c>
      <c r="E5566" s="0" t="n">
        <f aca="false">IFERROR((C5566-D5566)/C5566/'Project Inputs and Calcs'!$E$11,0)</f>
        <v>0.0258402019490431</v>
      </c>
    </row>
    <row r="5567" customFormat="false" ht="15" hidden="false" customHeight="false" outlineLevel="0" collapsed="false">
      <c r="A5567" s="0" t="n">
        <v>34</v>
      </c>
      <c r="B5567" s="0" t="n">
        <v>3500</v>
      </c>
      <c r="C5567" s="0" t="n">
        <v>3.0525</v>
      </c>
      <c r="D5567" s="0" t="n">
        <v>0.69872</v>
      </c>
      <c r="E5567" s="0" t="n">
        <f aca="false">IFERROR((C5567-D5567)/C5567/'Project Inputs and Calcs'!$E$11,0)</f>
        <v>0.0257033033033033</v>
      </c>
    </row>
    <row r="5568" customFormat="false" ht="15" hidden="false" customHeight="false" outlineLevel="0" collapsed="false">
      <c r="A5568" s="0" t="n">
        <v>34</v>
      </c>
      <c r="B5568" s="0" t="n">
        <v>3600</v>
      </c>
      <c r="C5568" s="0" t="n">
        <v>3.272</v>
      </c>
      <c r="D5568" s="0" t="n">
        <v>0.76236</v>
      </c>
      <c r="E5568" s="0" t="n">
        <f aca="false">IFERROR((C5568-D5568)/C5568/'Project Inputs and Calcs'!$E$11,0)</f>
        <v>0.0255668296658517</v>
      </c>
    </row>
    <row r="5569" customFormat="false" ht="15" hidden="false" customHeight="false" outlineLevel="0" collapsed="false">
      <c r="A5569" s="0" t="n">
        <v>34</v>
      </c>
      <c r="B5569" s="0" t="n">
        <v>3700</v>
      </c>
      <c r="C5569" s="0" t="n">
        <v>3.4973</v>
      </c>
      <c r="D5569" s="0" t="n">
        <v>0.82913</v>
      </c>
      <c r="E5569" s="0" t="n">
        <f aca="false">IFERROR((C5569-D5569)/C5569/'Project Inputs and Calcs'!$E$11,0)</f>
        <v>0.0254307608726732</v>
      </c>
    </row>
    <row r="5570" customFormat="false" ht="15" hidden="false" customHeight="false" outlineLevel="0" collapsed="false">
      <c r="A5570" s="0" t="n">
        <v>34</v>
      </c>
      <c r="B5570" s="0" t="n">
        <v>3800</v>
      </c>
      <c r="C5570" s="0" t="n">
        <v>3.7283</v>
      </c>
      <c r="D5570" s="0" t="n">
        <v>0.89903</v>
      </c>
      <c r="E5570" s="0" t="n">
        <f aca="false">IFERROR((C5570-D5570)/C5570/'Project Inputs and Calcs'!$E$11,0)</f>
        <v>0.0252954429632809</v>
      </c>
    </row>
    <row r="5571" customFormat="false" ht="15" hidden="false" customHeight="false" outlineLevel="0" collapsed="false">
      <c r="A5571" s="0" t="n">
        <v>34</v>
      </c>
      <c r="B5571" s="0" t="n">
        <v>3900</v>
      </c>
      <c r="C5571" s="0" t="n">
        <v>3.9649</v>
      </c>
      <c r="D5571" s="0" t="n">
        <v>0.9721</v>
      </c>
      <c r="E5571" s="0" t="n">
        <f aca="false">IFERROR((C5571-D5571)/C5571/'Project Inputs and Calcs'!$E$11,0)</f>
        <v>0.0251607858962395</v>
      </c>
    </row>
    <row r="5572" customFormat="false" ht="15" hidden="false" customHeight="false" outlineLevel="0" collapsed="false">
      <c r="A5572" s="0" t="n">
        <v>34</v>
      </c>
      <c r="B5572" s="0" t="n">
        <v>4000</v>
      </c>
      <c r="C5572" s="0" t="n">
        <v>4.2068</v>
      </c>
      <c r="D5572" s="0" t="n">
        <v>1.0484</v>
      </c>
      <c r="E5572" s="0" t="n">
        <f aca="false">IFERROR((C5572-D5572)/C5572/'Project Inputs and Calcs'!$E$11,0)</f>
        <v>0.0250261481411049</v>
      </c>
    </row>
    <row r="5573" customFormat="false" ht="15" hidden="false" customHeight="false" outlineLevel="0" collapsed="false">
      <c r="A5573" s="0" t="n">
        <v>34</v>
      </c>
      <c r="B5573" s="0" t="n">
        <v>4100</v>
      </c>
      <c r="C5573" s="0" t="n">
        <v>4.4538</v>
      </c>
      <c r="D5573" s="0" t="n">
        <v>1.1278</v>
      </c>
      <c r="E5573" s="0" t="n">
        <f aca="false">IFERROR((C5573-D5573)/C5573/'Project Inputs and Calcs'!$E$11,0)</f>
        <v>0.0248926010747377</v>
      </c>
    </row>
    <row r="5574" customFormat="false" ht="15" hidden="false" customHeight="false" outlineLevel="0" collapsed="false">
      <c r="A5574" s="0" t="n">
        <v>34</v>
      </c>
      <c r="B5574" s="0" t="n">
        <v>4200</v>
      </c>
      <c r="C5574" s="0" t="n">
        <v>4.706</v>
      </c>
      <c r="D5574" s="0" t="n">
        <v>1.2105</v>
      </c>
      <c r="E5574" s="0" t="n">
        <f aca="false">IFERROR((C5574-D5574)/C5574/'Project Inputs and Calcs'!$E$11,0)</f>
        <v>0.0247591726873495</v>
      </c>
    </row>
    <row r="5575" customFormat="false" ht="15" hidden="false" customHeight="false" outlineLevel="0" collapsed="false">
      <c r="A5575" s="0" t="n">
        <v>34</v>
      </c>
      <c r="B5575" s="0" t="n">
        <v>4300</v>
      </c>
      <c r="C5575" s="0" t="n">
        <v>4.9632</v>
      </c>
      <c r="D5575" s="0" t="n">
        <v>1.2965</v>
      </c>
      <c r="E5575" s="0" t="n">
        <f aca="false">IFERROR((C5575-D5575)/C5575/'Project Inputs and Calcs'!$E$11,0)</f>
        <v>0.0246259133892113</v>
      </c>
    </row>
    <row r="5576" customFormat="false" ht="15" hidden="false" customHeight="false" outlineLevel="0" collapsed="false">
      <c r="A5576" s="0" t="n">
        <v>34</v>
      </c>
      <c r="B5576" s="0" t="n">
        <v>4400</v>
      </c>
      <c r="C5576" s="0" t="n">
        <v>5.225</v>
      </c>
      <c r="D5576" s="0" t="n">
        <v>1.3856</v>
      </c>
      <c r="E5576" s="0" t="n">
        <f aca="false">IFERROR((C5576-D5576)/C5576/'Project Inputs and Calcs'!$E$11,0)</f>
        <v>0.0244937799043062</v>
      </c>
    </row>
    <row r="5577" customFormat="false" ht="15" hidden="false" customHeight="false" outlineLevel="0" collapsed="false">
      <c r="A5577" s="0" t="n">
        <v>34</v>
      </c>
      <c r="B5577" s="0" t="n">
        <v>4500</v>
      </c>
      <c r="C5577" s="0" t="n">
        <v>5.4916</v>
      </c>
      <c r="D5577" s="0" t="n">
        <v>1.478</v>
      </c>
      <c r="E5577" s="0" t="n">
        <f aca="false">IFERROR((C5577-D5577)/C5577/'Project Inputs and Calcs'!$E$11,0)</f>
        <v>0.0243620559885401</v>
      </c>
    </row>
    <row r="5578" customFormat="false" ht="15" hidden="false" customHeight="false" outlineLevel="0" collapsed="false">
      <c r="A5578" s="0" t="n">
        <v>34</v>
      </c>
      <c r="B5578" s="0" t="n">
        <v>4600</v>
      </c>
      <c r="C5578" s="0" t="n">
        <v>5.7628</v>
      </c>
      <c r="D5578" s="0" t="n">
        <v>1.5737</v>
      </c>
      <c r="E5578" s="0" t="n">
        <f aca="false">IFERROR((C5578-D5578)/C5578/'Project Inputs and Calcs'!$E$11,0)</f>
        <v>0.0242306980403045</v>
      </c>
    </row>
    <row r="5579" customFormat="false" ht="15" hidden="false" customHeight="false" outlineLevel="0" collapsed="false">
      <c r="A5579" s="0" t="n">
        <v>34</v>
      </c>
      <c r="B5579" s="0" t="n">
        <v>4700</v>
      </c>
      <c r="C5579" s="0" t="n">
        <v>6.0383</v>
      </c>
      <c r="D5579" s="0" t="n">
        <v>1.6726</v>
      </c>
      <c r="E5579" s="0" t="n">
        <f aca="false">IFERROR((C5579-D5579)/C5579/'Project Inputs and Calcs'!$E$11,0)</f>
        <v>0.0241000502348895</v>
      </c>
    </row>
    <row r="5580" customFormat="false" ht="15" hidden="false" customHeight="false" outlineLevel="0" collapsed="false">
      <c r="A5580" s="0" t="n">
        <v>34</v>
      </c>
      <c r="B5580" s="0" t="n">
        <v>4800</v>
      </c>
      <c r="C5580" s="0" t="n">
        <v>6.318</v>
      </c>
      <c r="D5580" s="0" t="n">
        <v>1.7749</v>
      </c>
      <c r="E5580" s="0" t="n">
        <f aca="false">IFERROR((C5580-D5580)/C5580/'Project Inputs and Calcs'!$E$11,0)</f>
        <v>0.0239690830431571</v>
      </c>
    </row>
    <row r="5581" customFormat="false" ht="15" hidden="false" customHeight="false" outlineLevel="0" collapsed="false">
      <c r="A5581" s="0" t="n">
        <v>34</v>
      </c>
      <c r="B5581" s="0" t="n">
        <v>4900</v>
      </c>
      <c r="C5581" s="0" t="n">
        <v>6.602</v>
      </c>
      <c r="D5581" s="0" t="n">
        <v>1.8803</v>
      </c>
      <c r="E5581" s="0" t="n">
        <f aca="false">IFERROR((C5581-D5581)/C5581/'Project Inputs and Calcs'!$E$11,0)</f>
        <v>0.0238397455316571</v>
      </c>
    </row>
    <row r="5582" customFormat="false" ht="15" hidden="false" customHeight="false" outlineLevel="0" collapsed="false">
      <c r="A5582" s="0" t="n">
        <v>34</v>
      </c>
      <c r="B5582" s="0" t="n">
        <v>5000</v>
      </c>
      <c r="C5582" s="0" t="n">
        <v>6.8899</v>
      </c>
      <c r="D5582" s="0" t="n">
        <v>1.9891</v>
      </c>
      <c r="E5582" s="0" t="n">
        <f aca="false">IFERROR((C5582-D5582)/C5582/'Project Inputs and Calcs'!$E$11,0)</f>
        <v>0.0237100683609341</v>
      </c>
    </row>
    <row r="5583" customFormat="false" ht="15" hidden="false" customHeight="false" outlineLevel="0" collapsed="false">
      <c r="A5583" s="0" t="n">
        <v>34</v>
      </c>
      <c r="B5583" s="0" t="n">
        <v>5100</v>
      </c>
      <c r="C5583" s="0" t="n">
        <v>7.1816</v>
      </c>
      <c r="D5583" s="0" t="n">
        <v>2.1012</v>
      </c>
      <c r="E5583" s="0" t="n">
        <f aca="false">IFERROR((C5583-D5583)/C5583/'Project Inputs and Calcs'!$E$11,0)</f>
        <v>0.0235806319854443</v>
      </c>
    </row>
    <row r="5584" customFormat="false" ht="15" hidden="false" customHeight="false" outlineLevel="0" collapsed="false">
      <c r="A5584" s="0" t="n">
        <v>34</v>
      </c>
      <c r="B5584" s="0" t="n">
        <v>5200</v>
      </c>
      <c r="C5584" s="0" t="n">
        <v>7.4772</v>
      </c>
      <c r="D5584" s="0" t="n">
        <v>2.2164</v>
      </c>
      <c r="E5584" s="0" t="n">
        <f aca="false">IFERROR((C5584-D5584)/C5584/'Project Inputs and Calcs'!$E$11,0)</f>
        <v>0.0234526293264858</v>
      </c>
    </row>
    <row r="5585" customFormat="false" ht="15" hidden="false" customHeight="false" outlineLevel="0" collapsed="false">
      <c r="A5585" s="0" t="n">
        <v>34</v>
      </c>
      <c r="B5585" s="0" t="n">
        <v>5300</v>
      </c>
      <c r="C5585" s="0" t="n">
        <v>7.7764</v>
      </c>
      <c r="D5585" s="0" t="n">
        <v>2.3351</v>
      </c>
      <c r="E5585" s="0" t="n">
        <f aca="false">IFERROR((C5585-D5585)/C5585/'Project Inputs and Calcs'!$E$11,0)</f>
        <v>0.0233239888208768</v>
      </c>
    </row>
    <row r="5586" customFormat="false" ht="15" hidden="false" customHeight="false" outlineLevel="0" collapsed="false">
      <c r="A5586" s="0" t="n">
        <v>34</v>
      </c>
      <c r="B5586" s="0" t="n">
        <v>5400</v>
      </c>
      <c r="C5586" s="0" t="n">
        <v>8.0791</v>
      </c>
      <c r="D5586" s="0" t="n">
        <v>2.457</v>
      </c>
      <c r="E5586" s="0" t="n">
        <f aca="false">IFERROR((C5586-D5586)/C5586/'Project Inputs and Calcs'!$E$11,0)</f>
        <v>0.0231960655683595</v>
      </c>
    </row>
    <row r="5587" customFormat="false" ht="15" hidden="false" customHeight="false" outlineLevel="0" collapsed="false">
      <c r="A5587" s="0" t="n">
        <v>34</v>
      </c>
      <c r="B5587" s="0" t="n">
        <v>5500</v>
      </c>
      <c r="C5587" s="0" t="n">
        <v>8.3851</v>
      </c>
      <c r="D5587" s="0" t="n">
        <v>2.5822</v>
      </c>
      <c r="E5587" s="0" t="n">
        <f aca="false">IFERROR((C5587-D5587)/C5587/'Project Inputs and Calcs'!$E$11,0)</f>
        <v>0.0230682997221262</v>
      </c>
    </row>
    <row r="5588" customFormat="false" ht="15" hidden="false" customHeight="false" outlineLevel="0" collapsed="false">
      <c r="A5588" s="0" t="n">
        <v>34</v>
      </c>
      <c r="B5588" s="0" t="n">
        <v>5600</v>
      </c>
      <c r="C5588" s="0" t="n">
        <v>8.6944</v>
      </c>
      <c r="D5588" s="0" t="n">
        <v>2.7106</v>
      </c>
      <c r="E5588" s="0" t="n">
        <f aca="false">IFERROR((C5588-D5588)/C5588/'Project Inputs and Calcs'!$E$11,0)</f>
        <v>0.0229412035333088</v>
      </c>
    </row>
    <row r="5589" customFormat="false" ht="15" hidden="false" customHeight="false" outlineLevel="0" collapsed="false">
      <c r="A5589" s="0" t="n">
        <v>34</v>
      </c>
      <c r="B5589" s="0" t="n">
        <v>5700</v>
      </c>
      <c r="C5589" s="0" t="n">
        <v>9.007</v>
      </c>
      <c r="D5589" s="0" t="n">
        <v>2.8423</v>
      </c>
      <c r="E5589" s="0" t="n">
        <f aca="false">IFERROR((C5589-D5589)/C5589/'Project Inputs and Calcs'!$E$11,0)</f>
        <v>0.0228144776285112</v>
      </c>
    </row>
    <row r="5590" customFormat="false" ht="15" hidden="false" customHeight="false" outlineLevel="0" collapsed="false">
      <c r="A5590" s="0" t="n">
        <v>34</v>
      </c>
      <c r="B5590" s="0" t="n">
        <v>5800</v>
      </c>
      <c r="C5590" s="0" t="n">
        <v>9.3224</v>
      </c>
      <c r="D5590" s="0" t="n">
        <v>2.9774</v>
      </c>
      <c r="E5590" s="0" t="n">
        <f aca="false">IFERROR((C5590-D5590)/C5590/'Project Inputs and Calcs'!$E$11,0)</f>
        <v>0.0226872908263966</v>
      </c>
    </row>
    <row r="5591" customFormat="false" ht="15" hidden="false" customHeight="false" outlineLevel="0" collapsed="false">
      <c r="A5591" s="0" t="n">
        <v>34</v>
      </c>
      <c r="B5591" s="0" t="n">
        <v>5900</v>
      </c>
      <c r="C5591" s="0" t="n">
        <v>9.6407</v>
      </c>
      <c r="D5591" s="0" t="n">
        <v>3.1156</v>
      </c>
      <c r="E5591" s="0" t="n">
        <f aca="false">IFERROR((C5591-D5591)/C5591/'Project Inputs and Calcs'!$E$11,0)</f>
        <v>0.0225609482022398</v>
      </c>
    </row>
    <row r="5592" customFormat="false" ht="15" hidden="false" customHeight="false" outlineLevel="0" collapsed="false">
      <c r="A5592" s="0" t="n">
        <v>34</v>
      </c>
      <c r="B5592" s="0" t="n">
        <v>6000</v>
      </c>
      <c r="C5592" s="0" t="n">
        <v>9.9618</v>
      </c>
      <c r="D5592" s="0" t="n">
        <v>3.2572</v>
      </c>
      <c r="E5592" s="0" t="n">
        <f aca="false">IFERROR((C5592-D5592)/C5592/'Project Inputs and Calcs'!$E$11,0)</f>
        <v>0.0224343659445749</v>
      </c>
    </row>
    <row r="5593" customFormat="false" ht="15" hidden="false" customHeight="false" outlineLevel="0" collapsed="false">
      <c r="A5593" s="0" t="n">
        <v>34</v>
      </c>
      <c r="B5593" s="0" t="n">
        <v>6100</v>
      </c>
      <c r="C5593" s="0" t="n">
        <v>10.286</v>
      </c>
      <c r="D5593" s="0" t="n">
        <v>3.402</v>
      </c>
      <c r="E5593" s="0" t="n">
        <f aca="false">IFERROR((C5593-D5593)/C5593/'Project Inputs and Calcs'!$E$11,0)</f>
        <v>0.0223086395748266</v>
      </c>
    </row>
    <row r="5594" customFormat="false" ht="15" hidden="false" customHeight="false" outlineLevel="0" collapsed="false">
      <c r="A5594" s="0" t="n">
        <v>34</v>
      </c>
      <c r="B5594" s="0" t="n">
        <v>6200</v>
      </c>
      <c r="C5594" s="0" t="n">
        <v>10.612</v>
      </c>
      <c r="D5594" s="0" t="n">
        <v>3.5501</v>
      </c>
      <c r="E5594" s="0" t="n">
        <f aca="false">IFERROR((C5594-D5594)/C5594/'Project Inputs and Calcs'!$E$11,0)</f>
        <v>0.022182120869456</v>
      </c>
    </row>
    <row r="5595" customFormat="false" ht="15" hidden="false" customHeight="false" outlineLevel="0" collapsed="false">
      <c r="A5595" s="0" t="n">
        <v>34</v>
      </c>
      <c r="B5595" s="0" t="n">
        <v>6300</v>
      </c>
      <c r="C5595" s="0" t="n">
        <v>10.94</v>
      </c>
      <c r="D5595" s="0" t="n">
        <v>3.7013</v>
      </c>
      <c r="E5595" s="0" t="n">
        <f aca="false">IFERROR((C5595-D5595)/C5595/'Project Inputs and Calcs'!$E$11,0)</f>
        <v>0.0220557586837294</v>
      </c>
    </row>
    <row r="5596" customFormat="false" ht="15" hidden="false" customHeight="false" outlineLevel="0" collapsed="false">
      <c r="A5596" s="0" t="n">
        <v>34</v>
      </c>
      <c r="B5596" s="0" t="n">
        <v>6400</v>
      </c>
      <c r="C5596" s="0" t="n">
        <v>11.271</v>
      </c>
      <c r="D5596" s="0" t="n">
        <v>3.856</v>
      </c>
      <c r="E5596" s="0" t="n">
        <f aca="false">IFERROR((C5596-D5596)/C5596/'Project Inputs and Calcs'!$E$11,0)</f>
        <v>0.0219294354242451</v>
      </c>
    </row>
    <row r="5597" customFormat="false" ht="15" hidden="false" customHeight="false" outlineLevel="0" collapsed="false">
      <c r="A5597" s="0" t="n">
        <v>34</v>
      </c>
      <c r="B5597" s="0" t="n">
        <v>6500</v>
      </c>
      <c r="C5597" s="0" t="n">
        <v>11.604</v>
      </c>
      <c r="D5597" s="0" t="n">
        <v>4.0138</v>
      </c>
      <c r="E5597" s="0" t="n">
        <f aca="false">IFERROR((C5597-D5597)/C5597/'Project Inputs and Calcs'!$E$11,0)</f>
        <v>0.0218034011260485</v>
      </c>
    </row>
    <row r="5598" customFormat="false" ht="15" hidden="false" customHeight="false" outlineLevel="0" collapsed="false">
      <c r="A5598" s="0" t="n">
        <v>34</v>
      </c>
      <c r="B5598" s="0" t="n">
        <v>6600</v>
      </c>
      <c r="C5598" s="0" t="n">
        <v>11.939</v>
      </c>
      <c r="D5598" s="0" t="n">
        <v>4.175</v>
      </c>
      <c r="E5598" s="0" t="n">
        <f aca="false">IFERROR((C5598-D5598)/C5598/'Project Inputs and Calcs'!$E$11,0)</f>
        <v>0.0216768573582377</v>
      </c>
    </row>
    <row r="5599" customFormat="false" ht="15" hidden="false" customHeight="false" outlineLevel="0" collapsed="false">
      <c r="A5599" s="0" t="n">
        <v>34</v>
      </c>
      <c r="B5599" s="0" t="n">
        <v>6700</v>
      </c>
      <c r="C5599" s="0" t="n">
        <v>12.276</v>
      </c>
      <c r="D5599" s="0" t="n">
        <v>4.3392</v>
      </c>
      <c r="E5599" s="0" t="n">
        <f aca="false">IFERROR((C5599-D5599)/C5599/'Project Inputs and Calcs'!$E$11,0)</f>
        <v>0.0215509938090583</v>
      </c>
    </row>
    <row r="5600" customFormat="false" ht="15" hidden="false" customHeight="false" outlineLevel="0" collapsed="false">
      <c r="A5600" s="0" t="n">
        <v>34</v>
      </c>
      <c r="B5600" s="0" t="n">
        <v>6800</v>
      </c>
      <c r="C5600" s="0" t="n">
        <v>12.615</v>
      </c>
      <c r="D5600" s="0" t="n">
        <v>4.5069</v>
      </c>
      <c r="E5600" s="0" t="n">
        <f aca="false">IFERROR((C5600-D5600)/C5600/'Project Inputs and Calcs'!$E$11,0)</f>
        <v>0.0214244946492271</v>
      </c>
    </row>
    <row r="5601" customFormat="false" ht="15" hidden="false" customHeight="false" outlineLevel="0" collapsed="false">
      <c r="A5601" s="0" t="n">
        <v>34</v>
      </c>
      <c r="B5601" s="0" t="n">
        <v>6900</v>
      </c>
      <c r="C5601" s="0" t="n">
        <v>12.955</v>
      </c>
      <c r="D5601" s="0" t="n">
        <v>4.6776</v>
      </c>
      <c r="E5601" s="0" t="n">
        <f aca="false">IFERROR((C5601-D5601)/C5601/'Project Inputs and Calcs'!$E$11,0)</f>
        <v>0.0212978258072816</v>
      </c>
    </row>
    <row r="5602" customFormat="false" ht="15" hidden="false" customHeight="false" outlineLevel="0" collapsed="false">
      <c r="A5602" s="0" t="n">
        <v>34</v>
      </c>
      <c r="B5602" s="0" t="n">
        <v>7000</v>
      </c>
      <c r="C5602" s="0" t="n">
        <v>13.297</v>
      </c>
      <c r="D5602" s="0" t="n">
        <v>4.8517</v>
      </c>
      <c r="E5602" s="0" t="n">
        <f aca="false">IFERROR((C5602-D5602)/C5602/'Project Inputs and Calcs'!$E$11,0)</f>
        <v>0.0211709408137174</v>
      </c>
    </row>
    <row r="5603" customFormat="false" ht="15" hidden="false" customHeight="false" outlineLevel="0" collapsed="false">
      <c r="A5603" s="0" t="n">
        <v>34</v>
      </c>
      <c r="B5603" s="0" t="n">
        <v>7100</v>
      </c>
      <c r="C5603" s="0" t="n">
        <v>13.64</v>
      </c>
      <c r="D5603" s="0" t="n">
        <v>5.029</v>
      </c>
      <c r="E5603" s="0" t="n">
        <f aca="false">IFERROR((C5603-D5603)/C5603/'Project Inputs and Calcs'!$E$11,0)</f>
        <v>0.0210434995112415</v>
      </c>
    </row>
    <row r="5604" customFormat="false" ht="15" hidden="false" customHeight="false" outlineLevel="0" collapsed="false">
      <c r="A5604" s="0" t="n">
        <v>34</v>
      </c>
      <c r="B5604" s="0" t="n">
        <v>7200</v>
      </c>
      <c r="C5604" s="0" t="n">
        <v>13.984</v>
      </c>
      <c r="D5604" s="0" t="n">
        <v>5.2095</v>
      </c>
      <c r="E5604" s="0" t="n">
        <f aca="false">IFERROR((C5604-D5604)/C5604/'Project Inputs and Calcs'!$E$11,0)</f>
        <v>0.0209155701754386</v>
      </c>
    </row>
    <row r="5605" customFormat="false" ht="15" hidden="false" customHeight="false" outlineLevel="0" collapsed="false">
      <c r="A5605" s="0" t="n">
        <v>34</v>
      </c>
      <c r="B5605" s="0" t="n">
        <v>7300</v>
      </c>
      <c r="C5605" s="0" t="n">
        <v>14.33</v>
      </c>
      <c r="D5605" s="0" t="n">
        <v>5.3933</v>
      </c>
      <c r="E5605" s="0" t="n">
        <f aca="false">IFERROR((C5605-D5605)/C5605/'Project Inputs and Calcs'!$E$11,0)</f>
        <v>0.0207878576413119</v>
      </c>
    </row>
    <row r="5606" customFormat="false" ht="15" hidden="false" customHeight="false" outlineLevel="0" collapsed="false">
      <c r="A5606" s="0" t="n">
        <v>34</v>
      </c>
      <c r="B5606" s="0" t="n">
        <v>7400</v>
      </c>
      <c r="C5606" s="0" t="n">
        <v>14.676</v>
      </c>
      <c r="D5606" s="0" t="n">
        <v>5.5803</v>
      </c>
      <c r="E5606" s="0" t="n">
        <f aca="false">IFERROR((C5606-D5606)/C5606/'Project Inputs and Calcs'!$E$11,0)</f>
        <v>0.0206588988825293</v>
      </c>
    </row>
    <row r="5607" customFormat="false" ht="15" hidden="false" customHeight="false" outlineLevel="0" collapsed="false">
      <c r="A5607" s="0" t="n">
        <v>34</v>
      </c>
      <c r="B5607" s="0" t="n">
        <v>7500</v>
      </c>
      <c r="C5607" s="0" t="n">
        <v>15.023</v>
      </c>
      <c r="D5607" s="0" t="n">
        <v>5.7705</v>
      </c>
      <c r="E5607" s="0" t="n">
        <f aca="false">IFERROR((C5607-D5607)/C5607/'Project Inputs and Calcs'!$E$11,0)</f>
        <v>0.0205296323415208</v>
      </c>
    </row>
    <row r="5608" customFormat="false" ht="15" hidden="false" customHeight="false" outlineLevel="0" collapsed="false">
      <c r="A5608" s="0" t="n">
        <v>34</v>
      </c>
      <c r="B5608" s="0" t="n">
        <v>7600</v>
      </c>
      <c r="C5608" s="0" t="n">
        <v>15.37</v>
      </c>
      <c r="D5608" s="0" t="n">
        <v>5.964</v>
      </c>
      <c r="E5608" s="0" t="n">
        <f aca="false">IFERROR((C5608-D5608)/C5608/'Project Inputs and Calcs'!$E$11,0)</f>
        <v>0.0203990457601388</v>
      </c>
    </row>
    <row r="5609" customFormat="false" ht="15" hidden="false" customHeight="false" outlineLevel="0" collapsed="false">
      <c r="A5609" s="0" t="n">
        <v>34</v>
      </c>
      <c r="B5609" s="0" t="n">
        <v>7700</v>
      </c>
      <c r="C5609" s="0" t="n">
        <v>15.718</v>
      </c>
      <c r="D5609" s="0" t="n">
        <v>6.1608</v>
      </c>
      <c r="E5609" s="0" t="n">
        <f aca="false">IFERROR((C5609-D5609)/C5609/'Project Inputs and Calcs'!$E$11,0)</f>
        <v>0.0202680578529923</v>
      </c>
    </row>
    <row r="5610" customFormat="false" ht="15" hidden="false" customHeight="false" outlineLevel="0" collapsed="false">
      <c r="A5610" s="0" t="n">
        <v>34</v>
      </c>
      <c r="B5610" s="0" t="n">
        <v>7800</v>
      </c>
      <c r="C5610" s="0" t="n">
        <v>16.067</v>
      </c>
      <c r="D5610" s="0" t="n">
        <v>6.3607</v>
      </c>
      <c r="E5610" s="0" t="n">
        <f aca="false">IFERROR((C5610-D5610)/C5610/'Project Inputs and Calcs'!$E$11,0)</f>
        <v>0.0201371340843551</v>
      </c>
    </row>
    <row r="5611" customFormat="false" ht="15" hidden="false" customHeight="false" outlineLevel="0" collapsed="false">
      <c r="A5611" s="0" t="n">
        <v>34</v>
      </c>
      <c r="B5611" s="0" t="n">
        <v>7900</v>
      </c>
      <c r="C5611" s="0" t="n">
        <v>16.415</v>
      </c>
      <c r="D5611" s="0" t="n">
        <v>6.564</v>
      </c>
      <c r="E5611" s="0" t="n">
        <f aca="false">IFERROR((C5611-D5611)/C5611/'Project Inputs and Calcs'!$E$11,0)</f>
        <v>0.0200040613260229</v>
      </c>
    </row>
    <row r="5612" customFormat="false" ht="15" hidden="false" customHeight="false" outlineLevel="0" collapsed="false">
      <c r="A5612" s="0" t="n">
        <v>34</v>
      </c>
      <c r="B5612" s="0" t="n">
        <v>8000</v>
      </c>
      <c r="C5612" s="0" t="n">
        <v>16.764</v>
      </c>
      <c r="D5612" s="0" t="n">
        <v>6.7705</v>
      </c>
      <c r="E5612" s="0" t="n">
        <f aca="false">IFERROR((C5612-D5612)/C5612/'Project Inputs and Calcs'!$E$11,0)</f>
        <v>0.0198709536307962</v>
      </c>
    </row>
    <row r="5613" customFormat="false" ht="15" hidden="false" customHeight="false" outlineLevel="0" collapsed="false">
      <c r="A5613" s="0" t="n">
        <v>34</v>
      </c>
      <c r="B5613" s="0" t="n">
        <v>8100</v>
      </c>
      <c r="C5613" s="0" t="n">
        <v>17.112</v>
      </c>
      <c r="D5613" s="0" t="n">
        <v>6.9802</v>
      </c>
      <c r="E5613" s="0" t="n">
        <f aca="false">IFERROR((C5613-D5613)/C5613/'Project Inputs and Calcs'!$E$11,0)</f>
        <v>0.019736247467664</v>
      </c>
    </row>
    <row r="5614" customFormat="false" ht="15" hidden="false" customHeight="false" outlineLevel="0" collapsed="false">
      <c r="A5614" s="0" t="n">
        <v>34</v>
      </c>
      <c r="B5614" s="0" t="n">
        <v>8200</v>
      </c>
      <c r="C5614" s="0" t="n">
        <v>17.46</v>
      </c>
      <c r="D5614" s="0" t="n">
        <v>7.1932</v>
      </c>
      <c r="E5614" s="0" t="n">
        <f aca="false">IFERROR((C5614-D5614)/C5614/'Project Inputs and Calcs'!$E$11,0)</f>
        <v>0.0196006109201985</v>
      </c>
    </row>
    <row r="5615" customFormat="false" ht="15" hidden="false" customHeight="false" outlineLevel="0" collapsed="false">
      <c r="A5615" s="0" t="n">
        <v>34</v>
      </c>
      <c r="B5615" s="0" t="n">
        <v>8300</v>
      </c>
      <c r="C5615" s="0" t="n">
        <v>17.807</v>
      </c>
      <c r="D5615" s="0" t="n">
        <v>7.4095</v>
      </c>
      <c r="E5615" s="0" t="n">
        <f aca="false">IFERROR((C5615-D5615)/C5615/'Project Inputs and Calcs'!$E$11,0)</f>
        <v>0.0194633196682952</v>
      </c>
    </row>
    <row r="5616" customFormat="false" ht="15" hidden="false" customHeight="false" outlineLevel="0" collapsed="false">
      <c r="A5616" s="0" t="n">
        <v>34</v>
      </c>
      <c r="B5616" s="0" t="n">
        <v>8400</v>
      </c>
      <c r="C5616" s="0" t="n">
        <v>18.154</v>
      </c>
      <c r="D5616" s="0" t="n">
        <v>7.6291</v>
      </c>
      <c r="E5616" s="0" t="n">
        <f aca="false">IFERROR((C5616-D5616)/C5616/'Project Inputs and Calcs'!$E$11,0)</f>
        <v>0.0193252175829018</v>
      </c>
    </row>
    <row r="5617" customFormat="false" ht="15" hidden="false" customHeight="false" outlineLevel="0" collapsed="false">
      <c r="A5617" s="0" t="n">
        <v>34</v>
      </c>
      <c r="B5617" s="0" t="n">
        <v>8500</v>
      </c>
      <c r="C5617" s="0" t="n">
        <v>18.499</v>
      </c>
      <c r="D5617" s="0" t="n">
        <v>7.8521</v>
      </c>
      <c r="E5617" s="0" t="n">
        <f aca="false">IFERROR((C5617-D5617)/C5617/'Project Inputs and Calcs'!$E$11,0)</f>
        <v>0.0191846406112042</v>
      </c>
    </row>
    <row r="5618" customFormat="false" ht="15" hidden="false" customHeight="false" outlineLevel="0" collapsed="false">
      <c r="A5618" s="0" t="n">
        <v>34</v>
      </c>
      <c r="B5618" s="0" t="n">
        <v>8600</v>
      </c>
      <c r="C5618" s="0" t="n">
        <v>18.844</v>
      </c>
      <c r="D5618" s="0" t="n">
        <v>8.0783</v>
      </c>
      <c r="E5618" s="0" t="n">
        <f aca="false">IFERROR((C5618-D5618)/C5618/'Project Inputs and Calcs'!$E$11,0)</f>
        <v>0.0190435505554376</v>
      </c>
    </row>
    <row r="5619" customFormat="false" ht="15" hidden="false" customHeight="false" outlineLevel="0" collapsed="false">
      <c r="A5619" s="0" t="n">
        <v>34</v>
      </c>
      <c r="B5619" s="0" t="n">
        <v>8700</v>
      </c>
      <c r="C5619" s="0" t="n">
        <v>19.187</v>
      </c>
      <c r="D5619" s="0" t="n">
        <v>8.3078</v>
      </c>
      <c r="E5619" s="0" t="n">
        <f aca="false">IFERROR((C5619-D5619)/C5619/'Project Inputs and Calcs'!$E$11,0)</f>
        <v>0.0189002970761453</v>
      </c>
    </row>
    <row r="5620" customFormat="false" ht="15" hidden="false" customHeight="false" outlineLevel="0" collapsed="false">
      <c r="A5620" s="0" t="n">
        <v>34</v>
      </c>
      <c r="B5620" s="0" t="n">
        <v>8800</v>
      </c>
      <c r="C5620" s="0" t="n">
        <v>19.528</v>
      </c>
      <c r="D5620" s="0" t="n">
        <v>8.5409</v>
      </c>
      <c r="E5620" s="0" t="n">
        <f aca="false">IFERROR((C5620-D5620)/C5620/'Project Inputs and Calcs'!$E$11,0)</f>
        <v>0.0187544380718285</v>
      </c>
    </row>
    <row r="5621" customFormat="false" ht="15" hidden="false" customHeight="false" outlineLevel="0" collapsed="false">
      <c r="A5621" s="0" t="n">
        <v>34</v>
      </c>
      <c r="B5621" s="0" t="n">
        <v>8900</v>
      </c>
      <c r="C5621" s="0" t="n">
        <v>19.868</v>
      </c>
      <c r="D5621" s="0" t="n">
        <v>8.7771</v>
      </c>
      <c r="E5621" s="0" t="n">
        <f aca="false">IFERROR((C5621-D5621)/C5621/'Project Inputs and Calcs'!$E$11,0)</f>
        <v>0.0186076437822965</v>
      </c>
    </row>
    <row r="5622" customFormat="false" ht="15" hidden="false" customHeight="false" outlineLevel="0" collapsed="false">
      <c r="A5622" s="0" t="n">
        <v>34</v>
      </c>
      <c r="B5622" s="0" t="n">
        <v>9000</v>
      </c>
      <c r="C5622" s="0" t="n">
        <v>20.206</v>
      </c>
      <c r="D5622" s="0" t="n">
        <v>9.0169</v>
      </c>
      <c r="E5622" s="0" t="n">
        <f aca="false">IFERROR((C5622-D5622)/C5622/'Project Inputs and Calcs'!$E$11,0)</f>
        <v>0.0184583786993962</v>
      </c>
    </row>
    <row r="5623" customFormat="false" ht="15" hidden="false" customHeight="false" outlineLevel="0" collapsed="false">
      <c r="A5623" s="0" t="n">
        <v>34</v>
      </c>
      <c r="B5623" s="0" t="n">
        <v>9100</v>
      </c>
      <c r="C5623" s="0" t="n">
        <v>20.542</v>
      </c>
      <c r="D5623" s="0" t="n">
        <v>9.26</v>
      </c>
      <c r="E5623" s="0" t="n">
        <f aca="false">IFERROR((C5623-D5623)/C5623/'Project Inputs and Calcs'!$E$11,0)</f>
        <v>0.0183072079966248</v>
      </c>
    </row>
    <row r="5624" customFormat="false" ht="15" hidden="false" customHeight="false" outlineLevel="0" collapsed="false">
      <c r="A5624" s="0" t="n">
        <v>34</v>
      </c>
      <c r="B5624" s="0" t="n">
        <v>9200</v>
      </c>
      <c r="C5624" s="0" t="n">
        <v>20.875</v>
      </c>
      <c r="D5624" s="0" t="n">
        <v>9.5067</v>
      </c>
      <c r="E5624" s="0" t="n">
        <f aca="false">IFERROR((C5624-D5624)/C5624/'Project Inputs and Calcs'!$E$11,0)</f>
        <v>0.0181529740518962</v>
      </c>
    </row>
    <row r="5625" customFormat="false" ht="15" hidden="false" customHeight="false" outlineLevel="0" collapsed="false">
      <c r="A5625" s="0" t="n">
        <v>34</v>
      </c>
      <c r="B5625" s="0" t="n">
        <v>9300</v>
      </c>
      <c r="C5625" s="0" t="n">
        <v>21.206</v>
      </c>
      <c r="D5625" s="0" t="n">
        <v>9.7567</v>
      </c>
      <c r="E5625" s="0" t="n">
        <f aca="false">IFERROR((C5625-D5625)/C5625/'Project Inputs and Calcs'!$E$11,0)</f>
        <v>0.0179969505485869</v>
      </c>
    </row>
    <row r="5626" customFormat="false" ht="15" hidden="false" customHeight="false" outlineLevel="0" collapsed="false">
      <c r="A5626" s="0" t="n">
        <v>34</v>
      </c>
      <c r="B5626" s="0" t="n">
        <v>9400</v>
      </c>
      <c r="C5626" s="0" t="n">
        <v>21.533</v>
      </c>
      <c r="D5626" s="0" t="n">
        <v>10.01</v>
      </c>
      <c r="E5626" s="0" t="n">
        <f aca="false">IFERROR((C5626-D5626)/C5626/'Project Inputs and Calcs'!$E$11,0)</f>
        <v>0.0178377374262759</v>
      </c>
    </row>
    <row r="5627" customFormat="false" ht="15" hidden="false" customHeight="false" outlineLevel="0" collapsed="false">
      <c r="A5627" s="0" t="n">
        <v>34</v>
      </c>
      <c r="B5627" s="0" t="n">
        <v>9500</v>
      </c>
      <c r="C5627" s="0" t="n">
        <v>21.858</v>
      </c>
      <c r="D5627" s="0" t="n">
        <v>10.267</v>
      </c>
      <c r="E5627" s="0" t="n">
        <f aca="false">IFERROR((C5627-D5627)/C5627/'Project Inputs and Calcs'!$E$11,0)</f>
        <v>0.017676213133254</v>
      </c>
    </row>
    <row r="5628" customFormat="false" ht="15" hidden="false" customHeight="false" outlineLevel="0" collapsed="false">
      <c r="A5628" s="0" t="n">
        <v>34</v>
      </c>
      <c r="B5628" s="0" t="n">
        <v>9600</v>
      </c>
      <c r="C5628" s="0" t="n">
        <v>22.178</v>
      </c>
      <c r="D5628" s="0" t="n">
        <v>10.528</v>
      </c>
      <c r="E5628" s="0" t="n">
        <f aca="false">IFERROR((C5628-D5628)/C5628/'Project Inputs and Calcs'!$E$11,0)</f>
        <v>0.0175098445907356</v>
      </c>
    </row>
    <row r="5629" customFormat="false" ht="15" hidden="false" customHeight="false" outlineLevel="0" collapsed="false">
      <c r="A5629" s="0" t="n">
        <v>34</v>
      </c>
      <c r="B5629" s="0" t="n">
        <v>9700</v>
      </c>
      <c r="C5629" s="0" t="n">
        <v>22.495</v>
      </c>
      <c r="D5629" s="0" t="n">
        <v>10.793</v>
      </c>
      <c r="E5629" s="0" t="n">
        <f aca="false">IFERROR((C5629-D5629)/C5629/'Project Inputs and Calcs'!$E$11,0)</f>
        <v>0.0173401496628881</v>
      </c>
    </row>
    <row r="5630" customFormat="false" ht="15" hidden="false" customHeight="false" outlineLevel="0" collapsed="false">
      <c r="A5630" s="0" t="n">
        <v>34</v>
      </c>
      <c r="B5630" s="0" t="n">
        <v>9800</v>
      </c>
      <c r="C5630" s="0" t="n">
        <v>22.808</v>
      </c>
      <c r="D5630" s="0" t="n">
        <v>11.06</v>
      </c>
      <c r="E5630" s="0" t="n">
        <f aca="false">IFERROR((C5630-D5630)/C5630/'Project Inputs and Calcs'!$E$11,0)</f>
        <v>0.0171694142406173</v>
      </c>
    </row>
    <row r="5631" customFormat="false" ht="15" hidden="false" customHeight="false" outlineLevel="0" collapsed="false">
      <c r="A5631" s="0" t="n">
        <v>34</v>
      </c>
      <c r="B5631" s="0" t="n">
        <v>9900</v>
      </c>
      <c r="C5631" s="0" t="n">
        <v>23.117</v>
      </c>
      <c r="D5631" s="0" t="n">
        <v>11.332</v>
      </c>
      <c r="E5631" s="0" t="n">
        <f aca="false">IFERROR((C5631-D5631)/C5631/'Project Inputs and Calcs'!$E$11,0)</f>
        <v>0.0169932661389165</v>
      </c>
    </row>
    <row r="5632" customFormat="false" ht="15" hidden="false" customHeight="false" outlineLevel="0" collapsed="false">
      <c r="A5632" s="0" t="n">
        <v>34</v>
      </c>
      <c r="B5632" s="0" t="n">
        <v>10000</v>
      </c>
      <c r="C5632" s="0" t="n">
        <v>23.42</v>
      </c>
      <c r="D5632" s="0" t="n">
        <v>11.608</v>
      </c>
      <c r="E5632" s="0" t="n">
        <f aca="false">IFERROR((C5632-D5632)/C5632/'Project Inputs and Calcs'!$E$11,0)</f>
        <v>0.0168118417307145</v>
      </c>
    </row>
    <row r="5633" customFormat="false" ht="15" hidden="false" customHeight="false" outlineLevel="0" collapsed="false">
      <c r="A5633" s="0" t="n">
        <v>34</v>
      </c>
      <c r="B5633" s="0" t="n">
        <v>10100</v>
      </c>
      <c r="C5633" s="0" t="n">
        <v>23.718</v>
      </c>
      <c r="D5633" s="0" t="n">
        <v>11.887</v>
      </c>
      <c r="E5633" s="0" t="n">
        <f aca="false">IFERROR((C5633-D5633)/C5633/'Project Inputs and Calcs'!$E$11,0)</f>
        <v>0.0166273154003991</v>
      </c>
    </row>
    <row r="5634" customFormat="false" ht="15" hidden="false" customHeight="false" outlineLevel="0" collapsed="false">
      <c r="A5634" s="0" t="n">
        <v>34</v>
      </c>
      <c r="B5634" s="0" t="n">
        <v>10200</v>
      </c>
      <c r="C5634" s="0" t="n">
        <v>24.011</v>
      </c>
      <c r="D5634" s="0" t="n">
        <v>12.171</v>
      </c>
      <c r="E5634" s="0" t="n">
        <f aca="false">IFERROR((C5634-D5634)/C5634/'Project Inputs and Calcs'!$E$11,0)</f>
        <v>0.0164369108603001</v>
      </c>
    </row>
    <row r="5635" customFormat="false" ht="15" hidden="false" customHeight="false" outlineLevel="0" collapsed="false">
      <c r="A5635" s="0" t="n">
        <v>34</v>
      </c>
      <c r="B5635" s="0" t="n">
        <v>10300</v>
      </c>
      <c r="C5635" s="0" t="n">
        <v>24.297</v>
      </c>
      <c r="D5635" s="0" t="n">
        <v>12.458</v>
      </c>
      <c r="E5635" s="0" t="n">
        <f aca="false">IFERROR((C5635-D5635)/C5635/'Project Inputs and Calcs'!$E$11,0)</f>
        <v>0.0162420600622848</v>
      </c>
    </row>
    <row r="5636" customFormat="false" ht="15" hidden="false" customHeight="false" outlineLevel="0" collapsed="false">
      <c r="A5636" s="0" t="n">
        <v>34</v>
      </c>
      <c r="B5636" s="0" t="n">
        <v>10400</v>
      </c>
      <c r="C5636" s="0" t="n">
        <v>24.578</v>
      </c>
      <c r="D5636" s="0" t="n">
        <v>12.749</v>
      </c>
      <c r="E5636" s="0" t="n">
        <f aca="false">IFERROR((C5636-D5636)/C5636/'Project Inputs and Calcs'!$E$11,0)</f>
        <v>0.0160428025063065</v>
      </c>
    </row>
    <row r="5637" customFormat="false" ht="15" hidden="false" customHeight="false" outlineLevel="0" collapsed="false">
      <c r="A5637" s="0" t="n">
        <v>34</v>
      </c>
      <c r="B5637" s="0" t="n">
        <v>10500</v>
      </c>
      <c r="C5637" s="0" t="n">
        <v>24.85</v>
      </c>
      <c r="D5637" s="0" t="n">
        <v>13.045</v>
      </c>
      <c r="E5637" s="0" t="n">
        <f aca="false">IFERROR((C5637-D5637)/C5637/'Project Inputs and Calcs'!$E$11,0)</f>
        <v>0.0158350100603622</v>
      </c>
    </row>
    <row r="5638" customFormat="false" ht="15" hidden="false" customHeight="false" outlineLevel="0" collapsed="false">
      <c r="A5638" s="0" t="n">
        <v>34</v>
      </c>
      <c r="B5638" s="0" t="n">
        <v>10600</v>
      </c>
      <c r="C5638" s="0" t="n">
        <v>25.114</v>
      </c>
      <c r="D5638" s="0" t="n">
        <v>13.346</v>
      </c>
      <c r="E5638" s="0" t="n">
        <f aca="false">IFERROR((C5638-D5638)/C5638/'Project Inputs and Calcs'!$E$11,0)</f>
        <v>0.0156194420110961</v>
      </c>
    </row>
    <row r="5639" customFormat="false" ht="15" hidden="false" customHeight="false" outlineLevel="0" collapsed="false">
      <c r="A5639" s="0" t="n">
        <v>34</v>
      </c>
      <c r="B5639" s="0" t="n">
        <v>10700</v>
      </c>
      <c r="C5639" s="0" t="n">
        <v>25.37</v>
      </c>
      <c r="D5639" s="0" t="n">
        <v>13.65</v>
      </c>
      <c r="E5639" s="0" t="n">
        <f aca="false">IFERROR((C5639-D5639)/C5639/'Project Inputs and Calcs'!$E$11,0)</f>
        <v>0.0153987649454737</v>
      </c>
    </row>
    <row r="5640" customFormat="false" ht="15" hidden="false" customHeight="false" outlineLevel="0" collapsed="false">
      <c r="A5640" s="0" t="n">
        <v>34</v>
      </c>
      <c r="B5640" s="0" t="n">
        <v>10800</v>
      </c>
      <c r="C5640" s="0" t="n">
        <v>25.619</v>
      </c>
      <c r="D5640" s="0" t="n">
        <v>13.959</v>
      </c>
      <c r="E5640" s="0" t="n">
        <f aca="false">IFERROR((C5640-D5640)/C5640/'Project Inputs and Calcs'!$E$11,0)</f>
        <v>0.0151710319164162</v>
      </c>
    </row>
    <row r="5641" customFormat="false" ht="15" hidden="false" customHeight="false" outlineLevel="0" collapsed="false">
      <c r="A5641" s="0" t="n">
        <v>34</v>
      </c>
      <c r="B5641" s="0" t="n">
        <v>10900</v>
      </c>
      <c r="C5641" s="0" t="n">
        <v>25.857</v>
      </c>
      <c r="D5641" s="0" t="n">
        <v>14.273</v>
      </c>
      <c r="E5641" s="0" t="n">
        <f aca="false">IFERROR((C5641-D5641)/C5641/'Project Inputs and Calcs'!$E$11,0)</f>
        <v>0.0149334158383932</v>
      </c>
    </row>
    <row r="5642" customFormat="false" ht="15" hidden="false" customHeight="false" outlineLevel="0" collapsed="false">
      <c r="A5642" s="0" t="n">
        <v>34</v>
      </c>
      <c r="B5642" s="0" t="n">
        <v>11000</v>
      </c>
      <c r="C5642" s="0" t="n">
        <v>26.082</v>
      </c>
      <c r="D5642" s="0" t="n">
        <v>14.593</v>
      </c>
      <c r="E5642" s="0" t="n">
        <f aca="false">IFERROR((C5642-D5642)/C5642/'Project Inputs and Calcs'!$E$11,0)</f>
        <v>0.0146831786928405</v>
      </c>
    </row>
    <row r="5643" customFormat="false" ht="15" hidden="false" customHeight="false" outlineLevel="0" collapsed="false">
      <c r="A5643" s="0" t="n">
        <v>34</v>
      </c>
      <c r="B5643" s="0" t="n">
        <v>11100</v>
      </c>
      <c r="C5643" s="0" t="n">
        <v>26.297</v>
      </c>
      <c r="D5643" s="0" t="n">
        <v>14.918</v>
      </c>
      <c r="E5643" s="0" t="n">
        <f aca="false">IFERROR((C5643-D5643)/C5643/'Project Inputs and Calcs'!$E$11,0)</f>
        <v>0.0144236985207438</v>
      </c>
    </row>
    <row r="5644" customFormat="false" ht="15" hidden="false" customHeight="false" outlineLevel="0" collapsed="false">
      <c r="A5644" s="0" t="n">
        <v>34</v>
      </c>
      <c r="B5644" s="0" t="n">
        <v>11200</v>
      </c>
      <c r="C5644" s="0" t="n">
        <v>26.502</v>
      </c>
      <c r="D5644" s="0" t="n">
        <v>15.247</v>
      </c>
      <c r="E5644" s="0" t="n">
        <f aca="false">IFERROR((C5644-D5644)/C5644/'Project Inputs and Calcs'!$E$11,0)</f>
        <v>0.0141561643146429</v>
      </c>
    </row>
    <row r="5645" customFormat="false" ht="15" hidden="false" customHeight="false" outlineLevel="0" collapsed="false">
      <c r="A5645" s="0" t="n">
        <v>34</v>
      </c>
      <c r="B5645" s="0" t="n">
        <v>11300</v>
      </c>
      <c r="C5645" s="0" t="n">
        <v>26.695</v>
      </c>
      <c r="D5645" s="0" t="n">
        <v>15.581</v>
      </c>
      <c r="E5645" s="0" t="n">
        <f aca="false">IFERROR((C5645-D5645)/C5645/'Project Inputs and Calcs'!$E$11,0)</f>
        <v>0.0138777548854342</v>
      </c>
    </row>
    <row r="5646" customFormat="false" ht="15" hidden="false" customHeight="false" outlineLevel="0" collapsed="false">
      <c r="A5646" s="0" t="n">
        <v>34</v>
      </c>
      <c r="B5646" s="0" t="n">
        <v>11400</v>
      </c>
      <c r="C5646" s="0" t="n">
        <v>26.872</v>
      </c>
      <c r="D5646" s="0" t="n">
        <v>15.922</v>
      </c>
      <c r="E5646" s="0" t="n">
        <f aca="false">IFERROR((C5646-D5646)/C5646/'Project Inputs and Calcs'!$E$11,0)</f>
        <v>0.0135829115808276</v>
      </c>
    </row>
    <row r="5647" customFormat="false" ht="15" hidden="false" customHeight="false" outlineLevel="0" collapsed="false">
      <c r="A5647" s="0" t="n">
        <v>34</v>
      </c>
      <c r="B5647" s="0" t="n">
        <v>11500</v>
      </c>
      <c r="C5647" s="0" t="n">
        <v>27.034</v>
      </c>
      <c r="D5647" s="0" t="n">
        <v>16.268</v>
      </c>
      <c r="E5647" s="0" t="n">
        <f aca="false">IFERROR((C5647-D5647)/C5647/'Project Inputs and Calcs'!$E$11,0)</f>
        <v>0.0132746418090799</v>
      </c>
    </row>
    <row r="5648" customFormat="false" ht="15" hidden="false" customHeight="false" outlineLevel="0" collapsed="false">
      <c r="A5648" s="0" t="n">
        <v>34</v>
      </c>
      <c r="B5648" s="0" t="n">
        <v>11600</v>
      </c>
      <c r="C5648" s="0" t="n">
        <v>27.182</v>
      </c>
      <c r="D5648" s="0" t="n">
        <v>16.62</v>
      </c>
      <c r="E5648" s="0" t="n">
        <f aca="false">IFERROR((C5648-D5648)/C5648/'Project Inputs and Calcs'!$E$11,0)</f>
        <v>0.0129521987589827</v>
      </c>
    </row>
    <row r="5649" customFormat="false" ht="15" hidden="false" customHeight="false" outlineLevel="0" collapsed="false">
      <c r="A5649" s="0" t="n">
        <v>34</v>
      </c>
      <c r="B5649" s="0" t="n">
        <v>11700</v>
      </c>
      <c r="C5649" s="0" t="n">
        <v>27.316</v>
      </c>
      <c r="D5649" s="0" t="n">
        <v>16.977</v>
      </c>
      <c r="E5649" s="0" t="n">
        <f aca="false">IFERROR((C5649-D5649)/C5649/'Project Inputs and Calcs'!$E$11,0)</f>
        <v>0.012616537316347</v>
      </c>
    </row>
    <row r="5650" customFormat="false" ht="15" hidden="false" customHeight="false" outlineLevel="0" collapsed="false">
      <c r="A5650" s="0" t="n">
        <v>34</v>
      </c>
      <c r="B5650" s="0" t="n">
        <v>11800</v>
      </c>
      <c r="C5650" s="0" t="n">
        <v>27.434</v>
      </c>
      <c r="D5650" s="0" t="n">
        <v>17.34</v>
      </c>
      <c r="E5650" s="0" t="n">
        <f aca="false">IFERROR((C5650-D5650)/C5650/'Project Inputs and Calcs'!$E$11,0)</f>
        <v>0.0122645865228063</v>
      </c>
    </row>
    <row r="5651" customFormat="false" ht="15" hidden="false" customHeight="false" outlineLevel="0" collapsed="false">
      <c r="A5651" s="0" t="n">
        <v>34</v>
      </c>
      <c r="B5651" s="0" t="n">
        <v>11900</v>
      </c>
      <c r="C5651" s="0" t="n">
        <v>27.53</v>
      </c>
      <c r="D5651" s="0" t="n">
        <v>17.71</v>
      </c>
      <c r="E5651" s="0" t="n">
        <f aca="false">IFERROR((C5651-D5651)/C5651/'Project Inputs and Calcs'!$E$11,0)</f>
        <v>0.0118900593292166</v>
      </c>
    </row>
    <row r="5652" customFormat="false" ht="15" hidden="false" customHeight="false" outlineLevel="0" collapsed="false">
      <c r="A5652" s="0" t="n">
        <v>34</v>
      </c>
      <c r="B5652" s="0" t="n">
        <v>12000</v>
      </c>
      <c r="C5652" s="0" t="n">
        <v>27.599</v>
      </c>
      <c r="D5652" s="0" t="n">
        <v>18.09</v>
      </c>
      <c r="E5652" s="0" t="n">
        <f aca="false">IFERROR((C5652-D5652)/C5652/'Project Inputs and Calcs'!$E$11,0)</f>
        <v>0.0114847156297934</v>
      </c>
    </row>
    <row r="5653" customFormat="false" ht="15" hidden="false" customHeight="false" outlineLevel="0" collapsed="false">
      <c r="A5653" s="0" t="n">
        <v>34</v>
      </c>
      <c r="B5653" s="0" t="n">
        <v>12100</v>
      </c>
      <c r="C5653" s="0" t="n">
        <v>27.644</v>
      </c>
      <c r="D5653" s="0" t="n">
        <v>18.477</v>
      </c>
      <c r="E5653" s="0" t="n">
        <f aca="false">IFERROR((C5653-D5653)/C5653/'Project Inputs and Calcs'!$E$11,0)</f>
        <v>0.0110536343028023</v>
      </c>
    </row>
    <row r="5654" customFormat="false" ht="15" hidden="false" customHeight="false" outlineLevel="0" collapsed="false">
      <c r="A5654" s="0" t="n">
        <v>34</v>
      </c>
      <c r="B5654" s="0" t="n">
        <v>12200</v>
      </c>
      <c r="C5654" s="0" t="n">
        <v>27.665</v>
      </c>
      <c r="D5654" s="0" t="n">
        <v>18.873</v>
      </c>
      <c r="E5654" s="0" t="n">
        <f aca="false">IFERROR((C5654-D5654)/C5654/'Project Inputs and Calcs'!$E$11,0)</f>
        <v>0.0105934092415206</v>
      </c>
    </row>
    <row r="5655" customFormat="false" ht="15" hidden="false" customHeight="false" outlineLevel="0" collapsed="false">
      <c r="A5655" s="0" t="n">
        <v>34</v>
      </c>
      <c r="B5655" s="0" t="n">
        <v>12300</v>
      </c>
      <c r="C5655" s="0" t="n">
        <v>27.658</v>
      </c>
      <c r="D5655" s="0" t="n">
        <v>19.276</v>
      </c>
      <c r="E5655" s="0" t="n">
        <f aca="false">IFERROR((C5655-D5655)/C5655/'Project Inputs and Calcs'!$E$11,0)</f>
        <v>0.0101019596500108</v>
      </c>
    </row>
    <row r="5656" customFormat="false" ht="15" hidden="false" customHeight="false" outlineLevel="0" collapsed="false">
      <c r="A5656" s="0" t="n">
        <v>34</v>
      </c>
      <c r="B5656" s="0" t="n">
        <v>12400</v>
      </c>
      <c r="C5656" s="0" t="n">
        <v>27.625</v>
      </c>
      <c r="D5656" s="0" t="n">
        <v>19.687</v>
      </c>
      <c r="E5656" s="0" t="n">
        <f aca="false">IFERROR((C5656-D5656)/C5656/'Project Inputs and Calcs'!$E$11,0)</f>
        <v>0.00957828054298643</v>
      </c>
    </row>
    <row r="5657" customFormat="false" ht="15" hidden="false" customHeight="false" outlineLevel="0" collapsed="false">
      <c r="A5657" s="0" t="n">
        <v>34</v>
      </c>
      <c r="B5657" s="0" t="n">
        <v>12500</v>
      </c>
      <c r="C5657" s="0" t="n">
        <v>27.566</v>
      </c>
      <c r="D5657" s="0" t="n">
        <v>20.104</v>
      </c>
      <c r="E5657" s="0" t="n">
        <f aca="false">IFERROR((C5657-D5657)/C5657/'Project Inputs and Calcs'!$E$11,0)</f>
        <v>0.0090231928220755</v>
      </c>
    </row>
    <row r="5658" customFormat="false" ht="15" hidden="false" customHeight="false" outlineLevel="0" collapsed="false">
      <c r="A5658" s="0" t="n">
        <v>34</v>
      </c>
      <c r="B5658" s="0" t="n">
        <v>12600</v>
      </c>
      <c r="C5658" s="0" t="n">
        <v>27.483</v>
      </c>
      <c r="D5658" s="0" t="n">
        <v>20.526</v>
      </c>
      <c r="E5658" s="0" t="n">
        <f aca="false">IFERROR((C5658-D5658)/C5658/'Project Inputs and Calcs'!$E$11,0)</f>
        <v>0.00843794345595459</v>
      </c>
    </row>
    <row r="5659" customFormat="false" ht="15" hidden="false" customHeight="false" outlineLevel="0" collapsed="false">
      <c r="A5659" s="0" t="n">
        <v>34</v>
      </c>
      <c r="B5659" s="0" t="n">
        <v>12700</v>
      </c>
      <c r="C5659" s="0" t="n">
        <v>27.38</v>
      </c>
      <c r="D5659" s="0" t="n">
        <v>20.95</v>
      </c>
      <c r="E5659" s="0" t="n">
        <f aca="false">IFERROR((C5659-D5659)/C5659/'Project Inputs and Calcs'!$E$11,0)</f>
        <v>0.00782809836863891</v>
      </c>
    </row>
    <row r="5660" customFormat="false" ht="15" hidden="false" customHeight="false" outlineLevel="0" collapsed="false">
      <c r="A5660" s="0" t="n">
        <v>34</v>
      </c>
      <c r="B5660" s="0" t="n">
        <v>12800</v>
      </c>
      <c r="C5660" s="0" t="n">
        <v>27.27</v>
      </c>
      <c r="D5660" s="0" t="n">
        <v>21.371</v>
      </c>
      <c r="E5660" s="0" t="n">
        <f aca="false">IFERROR((C5660-D5660)/C5660/'Project Inputs and Calcs'!$E$11,0)</f>
        <v>0.00721060994988388</v>
      </c>
    </row>
    <row r="5661" customFormat="false" ht="15" hidden="false" customHeight="false" outlineLevel="0" collapsed="false">
      <c r="A5661" s="0" t="n">
        <v>34</v>
      </c>
      <c r="B5661" s="0" t="n">
        <v>12900</v>
      </c>
      <c r="C5661" s="0" t="n">
        <v>27.156</v>
      </c>
      <c r="D5661" s="0" t="n">
        <v>21.788</v>
      </c>
      <c r="E5661" s="0" t="n">
        <f aca="false">IFERROR((C5661-D5661)/C5661/'Project Inputs and Calcs'!$E$11,0)</f>
        <v>0.00658909019492316</v>
      </c>
    </row>
    <row r="5662" customFormat="false" ht="15" hidden="false" customHeight="false" outlineLevel="0" collapsed="false">
      <c r="A5662" s="0" t="n">
        <v>34</v>
      </c>
      <c r="B5662" s="0" t="n">
        <v>13000</v>
      </c>
      <c r="C5662" s="0" t="n">
        <v>27.047</v>
      </c>
      <c r="D5662" s="0" t="n">
        <v>22.195</v>
      </c>
      <c r="E5662" s="0" t="n">
        <f aca="false">IFERROR((C5662-D5662)/C5662/'Project Inputs and Calcs'!$E$11,0)</f>
        <v>0.00597971432444757</v>
      </c>
    </row>
    <row r="5663" customFormat="false" ht="15" hidden="false" customHeight="false" outlineLevel="0" collapsed="false">
      <c r="A5663" s="0" t="n">
        <v>34</v>
      </c>
      <c r="B5663" s="0" t="n">
        <v>13100</v>
      </c>
      <c r="C5663" s="0" t="n">
        <v>26.942</v>
      </c>
      <c r="D5663" s="0" t="n">
        <v>22.593</v>
      </c>
      <c r="E5663" s="0" t="n">
        <f aca="false">IFERROR((C5663-D5663)/C5663/'Project Inputs and Calcs'!$E$11,0)</f>
        <v>0.00538069433103209</v>
      </c>
    </row>
    <row r="5664" customFormat="false" ht="15" hidden="false" customHeight="false" outlineLevel="0" collapsed="false">
      <c r="A5664" s="0" t="n">
        <v>34</v>
      </c>
      <c r="B5664" s="0" t="n">
        <v>13200</v>
      </c>
      <c r="C5664" s="0" t="n">
        <v>26.84</v>
      </c>
      <c r="D5664" s="0" t="n">
        <v>22.983</v>
      </c>
      <c r="E5664" s="0" t="n">
        <f aca="false">IFERROR((C5664-D5664)/C5664/'Project Inputs and Calcs'!$E$11,0)</f>
        <v>0.00479011425732737</v>
      </c>
    </row>
    <row r="5665" customFormat="false" ht="15" hidden="false" customHeight="false" outlineLevel="0" collapsed="false">
      <c r="A5665" s="0" t="n">
        <v>34</v>
      </c>
      <c r="B5665" s="0" t="n">
        <v>13300</v>
      </c>
      <c r="C5665" s="0" t="n">
        <v>26.738</v>
      </c>
      <c r="D5665" s="0" t="n">
        <v>23.365</v>
      </c>
      <c r="E5665" s="0" t="n">
        <f aca="false">IFERROR((C5665-D5665)/C5665/'Project Inputs and Calcs'!$E$11,0)</f>
        <v>0.00420500162066472</v>
      </c>
    </row>
    <row r="5666" customFormat="false" ht="15" hidden="false" customHeight="false" outlineLevel="0" collapsed="false">
      <c r="A5666" s="0" t="n">
        <v>34</v>
      </c>
      <c r="B5666" s="0" t="n">
        <v>13400</v>
      </c>
      <c r="C5666" s="0" t="n">
        <v>26.634</v>
      </c>
      <c r="D5666" s="0" t="n">
        <v>23.737</v>
      </c>
      <c r="E5666" s="0" t="n">
        <f aca="false">IFERROR((C5666-D5666)/C5666/'Project Inputs and Calcs'!$E$11,0)</f>
        <v>0.00362569147205327</v>
      </c>
    </row>
    <row r="5667" customFormat="false" ht="15" hidden="false" customHeight="false" outlineLevel="0" collapsed="false">
      <c r="A5667" s="0" t="n">
        <v>34</v>
      </c>
      <c r="B5667" s="0" t="n">
        <v>13500</v>
      </c>
      <c r="C5667" s="0" t="n">
        <v>26.529</v>
      </c>
      <c r="D5667" s="0" t="n">
        <v>24.101</v>
      </c>
      <c r="E5667" s="0" t="n">
        <f aca="false">IFERROR((C5667-D5667)/C5667/'Project Inputs and Calcs'!$E$11,0)</f>
        <v>0.00305074949426414</v>
      </c>
    </row>
    <row r="5668" customFormat="false" ht="15" hidden="false" customHeight="false" outlineLevel="0" collapsed="false">
      <c r="A5668" s="0" t="n">
        <v>34</v>
      </c>
      <c r="B5668" s="0" t="n">
        <v>13600</v>
      </c>
      <c r="C5668" s="0" t="n">
        <v>26.42</v>
      </c>
      <c r="D5668" s="0" t="n">
        <v>24.455</v>
      </c>
      <c r="E5668" s="0" t="n">
        <f aca="false">IFERROR((C5668-D5668)/C5668/'Project Inputs and Calcs'!$E$11,0)</f>
        <v>0.00247918243754732</v>
      </c>
    </row>
    <row r="5669" customFormat="false" ht="15" hidden="false" customHeight="false" outlineLevel="0" collapsed="false">
      <c r="A5669" s="0" t="n">
        <v>34</v>
      </c>
      <c r="B5669" s="0" t="n">
        <v>13700</v>
      </c>
      <c r="C5669" s="0" t="n">
        <v>26.308</v>
      </c>
      <c r="D5669" s="0" t="n">
        <v>24.799</v>
      </c>
      <c r="E5669" s="0" t="n">
        <f aca="false">IFERROR((C5669-D5669)/C5669/'Project Inputs and Calcs'!$E$11,0)</f>
        <v>0.00191196594191881</v>
      </c>
    </row>
    <row r="5670" customFormat="false" ht="15" hidden="false" customHeight="false" outlineLevel="0" collapsed="false">
      <c r="A5670" s="0" t="n">
        <v>34</v>
      </c>
      <c r="B5670" s="0" t="n">
        <v>13800</v>
      </c>
      <c r="C5670" s="0" t="n">
        <v>26.192</v>
      </c>
      <c r="D5670" s="0" t="n">
        <v>25.131</v>
      </c>
      <c r="E5670" s="0" t="n">
        <f aca="false">IFERROR((C5670-D5670)/C5670/'Project Inputs and Calcs'!$E$11,0)</f>
        <v>0.00135028507432295</v>
      </c>
    </row>
    <row r="5671" customFormat="false" ht="15" hidden="false" customHeight="false" outlineLevel="0" collapsed="false">
      <c r="A5671" s="0" t="n">
        <v>34</v>
      </c>
      <c r="B5671" s="0" t="n">
        <v>13900</v>
      </c>
      <c r="C5671" s="0" t="n">
        <v>26.072</v>
      </c>
      <c r="D5671" s="0" t="n">
        <v>25.45</v>
      </c>
      <c r="E5671" s="0" t="n">
        <f aca="false">IFERROR((C5671-D5671)/C5671/'Project Inputs and Calcs'!$E$11,0)</f>
        <v>0.000795233711772527</v>
      </c>
    </row>
    <row r="5672" customFormat="false" ht="15" hidden="false" customHeight="false" outlineLevel="0" collapsed="false">
      <c r="A5672" s="0" t="n">
        <v>34</v>
      </c>
      <c r="B5672" s="0" t="n">
        <v>14000</v>
      </c>
      <c r="C5672" s="0" t="n">
        <v>25.949</v>
      </c>
      <c r="D5672" s="0" t="n">
        <v>25.756</v>
      </c>
      <c r="E5672" s="0" t="n">
        <f aca="false">IFERROR((C5672-D5672)/C5672/'Project Inputs and Calcs'!$E$11,0)</f>
        <v>0.000247922206379181</v>
      </c>
    </row>
    <row r="5673" customFormat="false" ht="15" hidden="false" customHeight="false" outlineLevel="0" collapsed="false">
      <c r="A5673" s="0" t="n">
        <v>34</v>
      </c>
      <c r="B5673" s="0" t="n">
        <v>14100</v>
      </c>
      <c r="C5673" s="0" t="n">
        <v>25.823</v>
      </c>
      <c r="D5673" s="0" t="n">
        <v>26.046</v>
      </c>
      <c r="E5673" s="0" t="n">
        <f aca="false">IFERROR((C5673-D5673)/C5673/'Project Inputs and Calcs'!$E$11,0)</f>
        <v>-0.000287857078315196</v>
      </c>
    </row>
    <row r="5674" customFormat="false" ht="15" hidden="false" customHeight="false" outlineLevel="0" collapsed="false">
      <c r="A5674" s="0" t="n">
        <v>34</v>
      </c>
      <c r="B5674" s="0" t="n">
        <v>14200</v>
      </c>
      <c r="C5674" s="0" t="n">
        <v>25.696</v>
      </c>
      <c r="D5674" s="0" t="n">
        <v>26.318</v>
      </c>
      <c r="E5674" s="0" t="n">
        <f aca="false">IFERROR((C5674-D5674)/C5674/'Project Inputs and Calcs'!$E$11,0)</f>
        <v>-0.0008068700705687</v>
      </c>
    </row>
    <row r="5675" customFormat="false" ht="15" hidden="false" customHeight="false" outlineLevel="0" collapsed="false">
      <c r="A5675" s="0" t="n">
        <v>34</v>
      </c>
      <c r="B5675" s="0" t="n">
        <v>14300</v>
      </c>
      <c r="C5675" s="0" t="s">
        <v>155</v>
      </c>
      <c r="D5675" s="0" t="s">
        <v>155</v>
      </c>
      <c r="E5675" s="0" t="n">
        <f aca="false">IFERROR((C5675-D5675)/C5675/'Project Inputs and Calcs'!$E$11,0)</f>
        <v>0</v>
      </c>
    </row>
    <row r="5676" customFormat="false" ht="15" hidden="false" customHeight="false" outlineLevel="0" collapsed="false">
      <c r="A5676" s="0" t="n">
        <v>34</v>
      </c>
      <c r="B5676" s="0" t="n">
        <v>14400</v>
      </c>
      <c r="C5676" s="0" t="s">
        <v>155</v>
      </c>
      <c r="D5676" s="0" t="s">
        <v>155</v>
      </c>
      <c r="E5676" s="0" t="n">
        <f aca="false">IFERROR((C5676-D5676)/C5676/'Project Inputs and Calcs'!$E$11,0)</f>
        <v>0</v>
      </c>
    </row>
    <row r="5677" customFormat="false" ht="15" hidden="false" customHeight="false" outlineLevel="0" collapsed="false">
      <c r="A5677" s="0" t="n">
        <v>34</v>
      </c>
      <c r="B5677" s="0" t="n">
        <v>14500</v>
      </c>
      <c r="C5677" s="0" t="s">
        <v>155</v>
      </c>
      <c r="D5677" s="0" t="s">
        <v>155</v>
      </c>
      <c r="E5677" s="0" t="n">
        <f aca="false">IFERROR((C5677-D5677)/C5677/'Project Inputs and Calcs'!$E$11,0)</f>
        <v>0</v>
      </c>
    </row>
    <row r="5678" customFormat="false" ht="15" hidden="false" customHeight="false" outlineLevel="0" collapsed="false">
      <c r="A5678" s="0" t="n">
        <v>34</v>
      </c>
      <c r="B5678" s="0" t="n">
        <v>14600</v>
      </c>
      <c r="C5678" s="0" t="s">
        <v>155</v>
      </c>
      <c r="D5678" s="0" t="s">
        <v>155</v>
      </c>
      <c r="E5678" s="0" t="n">
        <f aca="false">IFERROR((C5678-D5678)/C5678/'Project Inputs and Calcs'!$E$11,0)</f>
        <v>0</v>
      </c>
    </row>
    <row r="5679" customFormat="false" ht="15" hidden="false" customHeight="false" outlineLevel="0" collapsed="false">
      <c r="A5679" s="0" t="n">
        <v>34</v>
      </c>
      <c r="B5679" s="0" t="n">
        <v>14700</v>
      </c>
      <c r="C5679" s="0" t="s">
        <v>155</v>
      </c>
      <c r="D5679" s="0" t="s">
        <v>155</v>
      </c>
      <c r="E5679" s="0" t="n">
        <f aca="false">IFERROR((C5679-D5679)/C5679/'Project Inputs and Calcs'!$E$11,0)</f>
        <v>0</v>
      </c>
    </row>
    <row r="5680" customFormat="false" ht="15" hidden="false" customHeight="false" outlineLevel="0" collapsed="false">
      <c r="A5680" s="0" t="n">
        <v>34</v>
      </c>
      <c r="B5680" s="0" t="n">
        <v>14800</v>
      </c>
      <c r="C5680" s="0" t="s">
        <v>155</v>
      </c>
      <c r="D5680" s="0" t="s">
        <v>155</v>
      </c>
      <c r="E5680" s="0" t="n">
        <f aca="false">IFERROR((C5680-D5680)/C5680/'Project Inputs and Calcs'!$E$11,0)</f>
        <v>0</v>
      </c>
    </row>
    <row r="5681" customFormat="false" ht="15" hidden="false" customHeight="false" outlineLevel="0" collapsed="false">
      <c r="A5681" s="0" t="n">
        <v>34</v>
      </c>
      <c r="B5681" s="0" t="n">
        <v>14900</v>
      </c>
      <c r="C5681" s="0" t="s">
        <v>155</v>
      </c>
      <c r="D5681" s="0" t="s">
        <v>155</v>
      </c>
      <c r="E5681" s="0" t="n">
        <f aca="false">IFERROR((C5681-D5681)/C5681/'Project Inputs and Calcs'!$E$11,0)</f>
        <v>0</v>
      </c>
    </row>
    <row r="5682" customFormat="false" ht="15" hidden="false" customHeight="false" outlineLevel="0" collapsed="false">
      <c r="A5682" s="0" t="n">
        <v>34</v>
      </c>
      <c r="B5682" s="0" t="n">
        <v>15000</v>
      </c>
      <c r="C5682" s="0" t="s">
        <v>155</v>
      </c>
      <c r="D5682" s="0" t="s">
        <v>155</v>
      </c>
      <c r="E5682" s="0" t="n">
        <f aca="false">IFERROR((C5682-D5682)/C5682/'Project Inputs and Calcs'!$E$11,0)</f>
        <v>0</v>
      </c>
    </row>
    <row r="5683" customFormat="false" ht="15" hidden="false" customHeight="false" outlineLevel="0" collapsed="false">
      <c r="A5683" s="0" t="n">
        <v>34</v>
      </c>
      <c r="B5683" s="0" t="n">
        <v>15100</v>
      </c>
      <c r="C5683" s="0" t="s">
        <v>155</v>
      </c>
      <c r="D5683" s="0" t="s">
        <v>155</v>
      </c>
      <c r="E5683" s="0" t="n">
        <f aca="false">IFERROR((C5683-D5683)/C5683/'Project Inputs and Calcs'!$E$11,0)</f>
        <v>0</v>
      </c>
    </row>
    <row r="5684" customFormat="false" ht="15" hidden="false" customHeight="false" outlineLevel="0" collapsed="false">
      <c r="A5684" s="0" t="n">
        <v>34</v>
      </c>
      <c r="B5684" s="0" t="n">
        <v>15200</v>
      </c>
      <c r="C5684" s="0" t="s">
        <v>155</v>
      </c>
      <c r="D5684" s="0" t="s">
        <v>155</v>
      </c>
      <c r="E5684" s="0" t="n">
        <f aca="false">IFERROR((C5684-D5684)/C5684/'Project Inputs and Calcs'!$E$11,0)</f>
        <v>0</v>
      </c>
    </row>
    <row r="5685" customFormat="false" ht="15" hidden="false" customHeight="false" outlineLevel="0" collapsed="false">
      <c r="A5685" s="0" t="n">
        <v>34</v>
      </c>
      <c r="B5685" s="0" t="n">
        <v>15300</v>
      </c>
      <c r="C5685" s="0" t="s">
        <v>155</v>
      </c>
      <c r="D5685" s="0" t="s">
        <v>155</v>
      </c>
      <c r="E5685" s="0" t="n">
        <f aca="false">IFERROR((C5685-D5685)/C5685/'Project Inputs and Calcs'!$E$11,0)</f>
        <v>0</v>
      </c>
    </row>
    <row r="5686" customFormat="false" ht="15" hidden="false" customHeight="false" outlineLevel="0" collapsed="false">
      <c r="A5686" s="0" t="n">
        <v>34</v>
      </c>
      <c r="B5686" s="0" t="n">
        <v>15400</v>
      </c>
      <c r="C5686" s="0" t="s">
        <v>155</v>
      </c>
      <c r="D5686" s="0" t="s">
        <v>155</v>
      </c>
      <c r="E5686" s="0" t="n">
        <f aca="false">IFERROR((C5686-D5686)/C5686/'Project Inputs and Calcs'!$E$11,0)</f>
        <v>0</v>
      </c>
    </row>
    <row r="5687" customFormat="false" ht="15" hidden="false" customHeight="false" outlineLevel="0" collapsed="false">
      <c r="A5687" s="0" t="n">
        <v>34</v>
      </c>
      <c r="B5687" s="0" t="n">
        <v>15500</v>
      </c>
      <c r="C5687" s="0" t="s">
        <v>155</v>
      </c>
      <c r="D5687" s="0" t="s">
        <v>155</v>
      </c>
      <c r="E5687" s="0" t="n">
        <f aca="false">IFERROR((C5687-D5687)/C5687/'Project Inputs and Calcs'!$E$11,0)</f>
        <v>0</v>
      </c>
    </row>
    <row r="5688" customFormat="false" ht="15" hidden="false" customHeight="false" outlineLevel="0" collapsed="false">
      <c r="A5688" s="0" t="n">
        <v>34</v>
      </c>
      <c r="B5688" s="0" t="n">
        <v>15600</v>
      </c>
      <c r="C5688" s="0" t="s">
        <v>155</v>
      </c>
      <c r="D5688" s="0" t="s">
        <v>155</v>
      </c>
      <c r="E5688" s="0" t="n">
        <f aca="false">IFERROR((C5688-D5688)/C5688/'Project Inputs and Calcs'!$E$11,0)</f>
        <v>0</v>
      </c>
    </row>
    <row r="5689" customFormat="false" ht="15" hidden="false" customHeight="false" outlineLevel="0" collapsed="false">
      <c r="A5689" s="0" t="n">
        <v>34</v>
      </c>
      <c r="B5689" s="0" t="n">
        <v>15700</v>
      </c>
      <c r="C5689" s="0" t="s">
        <v>155</v>
      </c>
      <c r="D5689" s="0" t="s">
        <v>155</v>
      </c>
      <c r="E5689" s="0" t="n">
        <f aca="false">IFERROR((C5689-D5689)/C5689/'Project Inputs and Calcs'!$E$11,0)</f>
        <v>0</v>
      </c>
    </row>
    <row r="5690" customFormat="false" ht="15" hidden="false" customHeight="false" outlineLevel="0" collapsed="false">
      <c r="A5690" s="0" t="n">
        <v>34</v>
      </c>
      <c r="B5690" s="0" t="n">
        <v>15800</v>
      </c>
      <c r="C5690" s="0" t="s">
        <v>155</v>
      </c>
      <c r="D5690" s="0" t="s">
        <v>155</v>
      </c>
      <c r="E5690" s="0" t="n">
        <f aca="false">IFERROR((C5690-D5690)/C5690/'Project Inputs and Calcs'!$E$11,0)</f>
        <v>0</v>
      </c>
    </row>
    <row r="5691" customFormat="false" ht="15" hidden="false" customHeight="false" outlineLevel="0" collapsed="false">
      <c r="A5691" s="0" t="n">
        <v>34</v>
      </c>
      <c r="B5691" s="0" t="n">
        <v>15900</v>
      </c>
      <c r="C5691" s="0" t="s">
        <v>155</v>
      </c>
      <c r="D5691" s="0" t="s">
        <v>155</v>
      </c>
      <c r="E5691" s="0" t="n">
        <f aca="false">IFERROR((C5691-D5691)/C5691/'Project Inputs and Calcs'!$E$11,0)</f>
        <v>0</v>
      </c>
    </row>
    <row r="5692" customFormat="false" ht="15" hidden="false" customHeight="false" outlineLevel="0" collapsed="false">
      <c r="A5692" s="0" t="n">
        <v>34</v>
      </c>
      <c r="B5692" s="0" t="n">
        <v>16000</v>
      </c>
      <c r="C5692" s="0" t="s">
        <v>155</v>
      </c>
      <c r="D5692" s="0" t="s">
        <v>155</v>
      </c>
      <c r="E5692" s="0" t="n">
        <f aca="false">IFERROR((C5692-D5692)/C5692/'Project Inputs and Calcs'!$E$11,0)</f>
        <v>0</v>
      </c>
    </row>
    <row r="5693" customFormat="false" ht="15" hidden="false" customHeight="false" outlineLevel="0" collapsed="false">
      <c r="A5693" s="0" t="n">
        <v>34</v>
      </c>
      <c r="B5693" s="0" t="n">
        <v>16100</v>
      </c>
      <c r="C5693" s="0" t="s">
        <v>155</v>
      </c>
      <c r="D5693" s="0" t="s">
        <v>155</v>
      </c>
      <c r="E5693" s="0" t="n">
        <f aca="false">IFERROR((C5693-D5693)/C5693/'Project Inputs and Calcs'!$E$11,0)</f>
        <v>0</v>
      </c>
    </row>
    <row r="5694" customFormat="false" ht="15" hidden="false" customHeight="false" outlineLevel="0" collapsed="false">
      <c r="A5694" s="0" t="n">
        <v>34</v>
      </c>
      <c r="B5694" s="0" t="n">
        <v>16200</v>
      </c>
      <c r="C5694" s="0" t="s">
        <v>155</v>
      </c>
      <c r="D5694" s="0" t="s">
        <v>155</v>
      </c>
      <c r="E5694" s="0" t="n">
        <f aca="false">IFERROR((C5694-D5694)/C5694/'Project Inputs and Calcs'!$E$11,0)</f>
        <v>0</v>
      </c>
    </row>
    <row r="5695" customFormat="false" ht="15" hidden="false" customHeight="false" outlineLevel="0" collapsed="false">
      <c r="A5695" s="0" t="n">
        <v>34</v>
      </c>
      <c r="B5695" s="0" t="n">
        <v>16300</v>
      </c>
      <c r="C5695" s="0" t="s">
        <v>155</v>
      </c>
      <c r="D5695" s="0" t="s">
        <v>155</v>
      </c>
      <c r="E5695" s="0" t="n">
        <f aca="false">IFERROR((C5695-D5695)/C5695/'Project Inputs and Calcs'!$E$11,0)</f>
        <v>0</v>
      </c>
    </row>
    <row r="5696" customFormat="false" ht="15" hidden="false" customHeight="false" outlineLevel="0" collapsed="false">
      <c r="A5696" s="0" t="n">
        <v>34</v>
      </c>
      <c r="B5696" s="0" t="n">
        <v>16400</v>
      </c>
      <c r="C5696" s="0" t="s">
        <v>155</v>
      </c>
      <c r="D5696" s="0" t="s">
        <v>155</v>
      </c>
      <c r="E5696" s="0" t="n">
        <f aca="false">IFERROR((C5696-D5696)/C5696/'Project Inputs and Calcs'!$E$11,0)</f>
        <v>0</v>
      </c>
    </row>
    <row r="5697" customFormat="false" ht="15" hidden="false" customHeight="false" outlineLevel="0" collapsed="false">
      <c r="A5697" s="0" t="n">
        <v>34</v>
      </c>
      <c r="B5697" s="0" t="n">
        <v>16500</v>
      </c>
      <c r="C5697" s="0" t="s">
        <v>155</v>
      </c>
      <c r="D5697" s="0" t="s">
        <v>155</v>
      </c>
      <c r="E5697" s="0" t="n">
        <f aca="false">IFERROR((C5697-D5697)/C5697/'Project Inputs and Calcs'!$E$11,0)</f>
        <v>0</v>
      </c>
    </row>
    <row r="5698" customFormat="false" ht="15" hidden="false" customHeight="false" outlineLevel="0" collapsed="false">
      <c r="A5698" s="0" t="n">
        <v>34</v>
      </c>
      <c r="B5698" s="0" t="n">
        <v>16600</v>
      </c>
      <c r="C5698" s="0" t="s">
        <v>155</v>
      </c>
      <c r="D5698" s="0" t="s">
        <v>155</v>
      </c>
      <c r="E5698" s="0" t="n">
        <f aca="false">IFERROR((C5698-D5698)/C5698/'Project Inputs and Calcs'!$E$11,0)</f>
        <v>0</v>
      </c>
    </row>
    <row r="5699" customFormat="false" ht="15" hidden="false" customHeight="false" outlineLevel="0" collapsed="false">
      <c r="A5699" s="0" t="n">
        <v>34</v>
      </c>
      <c r="B5699" s="0" t="n">
        <v>16700</v>
      </c>
      <c r="C5699" s="0" t="s">
        <v>155</v>
      </c>
      <c r="D5699" s="0" t="s">
        <v>155</v>
      </c>
      <c r="E5699" s="0" t="n">
        <f aca="false">IFERROR((C5699-D5699)/C5699/'Project Inputs and Calcs'!$E$11,0)</f>
        <v>0</v>
      </c>
    </row>
    <row r="5700" customFormat="false" ht="15" hidden="false" customHeight="false" outlineLevel="0" collapsed="false">
      <c r="A5700" s="0" t="n">
        <v>34</v>
      </c>
      <c r="B5700" s="0" t="n">
        <v>16800</v>
      </c>
      <c r="C5700" s="0" t="s">
        <v>155</v>
      </c>
      <c r="D5700" s="0" t="s">
        <v>155</v>
      </c>
      <c r="E5700" s="0" t="n">
        <f aca="false">IFERROR((C5700-D5700)/C5700/'Project Inputs and Calcs'!$E$11,0)</f>
        <v>0</v>
      </c>
    </row>
    <row r="5701" customFormat="false" ht="15" hidden="false" customHeight="false" outlineLevel="0" collapsed="false">
      <c r="A5701" s="0" t="n">
        <v>34</v>
      </c>
      <c r="B5701" s="0" t="n">
        <v>16900</v>
      </c>
      <c r="C5701" s="0" t="s">
        <v>155</v>
      </c>
      <c r="D5701" s="0" t="s">
        <v>155</v>
      </c>
      <c r="E5701" s="0" t="n">
        <f aca="false">IFERROR((C5701-D5701)/C5701/'Project Inputs and Calcs'!$E$11,0)</f>
        <v>0</v>
      </c>
    </row>
    <row r="5702" customFormat="false" ht="15" hidden="false" customHeight="false" outlineLevel="0" collapsed="false">
      <c r="A5702" s="0" t="n">
        <v>34</v>
      </c>
      <c r="B5702" s="0" t="n">
        <v>17000</v>
      </c>
      <c r="C5702" s="0" t="s">
        <v>155</v>
      </c>
      <c r="D5702" s="0" t="s">
        <v>155</v>
      </c>
      <c r="E5702" s="0" t="n">
        <f aca="false">IFERROR((C5702-D5702)/C5702/'Project Inputs and Calcs'!$E$11,0)</f>
        <v>0</v>
      </c>
    </row>
    <row r="5703" customFormat="false" ht="15" hidden="false" customHeight="false" outlineLevel="0" collapsed="false">
      <c r="A5703" s="0" t="n">
        <v>34</v>
      </c>
      <c r="B5703" s="0" t="n">
        <v>17100</v>
      </c>
      <c r="C5703" s="0" t="s">
        <v>155</v>
      </c>
      <c r="D5703" s="0" t="s">
        <v>155</v>
      </c>
      <c r="E5703" s="0" t="n">
        <f aca="false">IFERROR((C5703-D5703)/C5703/'Project Inputs and Calcs'!$E$11,0)</f>
        <v>0</v>
      </c>
    </row>
    <row r="5704" customFormat="false" ht="15" hidden="false" customHeight="false" outlineLevel="0" collapsed="false">
      <c r="A5704" s="0" t="n">
        <v>34</v>
      </c>
      <c r="B5704" s="0" t="n">
        <v>17200</v>
      </c>
      <c r="C5704" s="0" t="s">
        <v>155</v>
      </c>
      <c r="D5704" s="0" t="s">
        <v>155</v>
      </c>
      <c r="E5704" s="0" t="n">
        <f aca="false">IFERROR((C5704-D5704)/C5704/'Project Inputs and Calcs'!$E$11,0)</f>
        <v>0</v>
      </c>
    </row>
    <row r="5705" customFormat="false" ht="15" hidden="false" customHeight="false" outlineLevel="0" collapsed="false">
      <c r="A5705" s="0" t="n">
        <v>34</v>
      </c>
      <c r="B5705" s="0" t="n">
        <v>17300</v>
      </c>
      <c r="C5705" s="0" t="s">
        <v>155</v>
      </c>
      <c r="D5705" s="0" t="s">
        <v>155</v>
      </c>
      <c r="E5705" s="0" t="n">
        <f aca="false">IFERROR((C5705-D5705)/C5705/'Project Inputs and Calcs'!$E$11,0)</f>
        <v>0</v>
      </c>
    </row>
    <row r="5706" customFormat="false" ht="15" hidden="false" customHeight="false" outlineLevel="0" collapsed="false">
      <c r="A5706" s="0" t="n">
        <v>34</v>
      </c>
      <c r="B5706" s="0" t="n">
        <v>17400</v>
      </c>
      <c r="C5706" s="0" t="s">
        <v>155</v>
      </c>
      <c r="D5706" s="0" t="s">
        <v>155</v>
      </c>
      <c r="E5706" s="0" t="n">
        <f aca="false">IFERROR((C5706-D5706)/C5706/'Project Inputs and Calcs'!$E$11,0)</f>
        <v>0</v>
      </c>
    </row>
    <row r="5707" customFormat="false" ht="15" hidden="false" customHeight="false" outlineLevel="0" collapsed="false">
      <c r="A5707" s="0" t="n">
        <v>34</v>
      </c>
      <c r="B5707" s="0" t="n">
        <v>17500</v>
      </c>
      <c r="C5707" s="0" t="s">
        <v>155</v>
      </c>
      <c r="D5707" s="0" t="s">
        <v>155</v>
      </c>
      <c r="E5707" s="0" t="n">
        <f aca="false">IFERROR((C5707-D5707)/C5707/'Project Inputs and Calcs'!$E$11,0)</f>
        <v>0</v>
      </c>
    </row>
    <row r="5708" customFormat="false" ht="15" hidden="false" customHeight="false" outlineLevel="0" collapsed="false">
      <c r="A5708" s="0" t="n">
        <v>34</v>
      </c>
      <c r="B5708" s="0" t="n">
        <v>17600</v>
      </c>
      <c r="C5708" s="0" t="s">
        <v>155</v>
      </c>
      <c r="D5708" s="0" t="s">
        <v>155</v>
      </c>
      <c r="E5708" s="0" t="n">
        <f aca="false">IFERROR((C5708-D5708)/C5708/'Project Inputs and Calcs'!$E$11,0)</f>
        <v>0</v>
      </c>
    </row>
    <row r="5709" customFormat="false" ht="15" hidden="false" customHeight="false" outlineLevel="0" collapsed="false">
      <c r="A5709" s="0" t="n">
        <v>34</v>
      </c>
      <c r="B5709" s="0" t="n">
        <v>17700</v>
      </c>
      <c r="C5709" s="0" t="s">
        <v>155</v>
      </c>
      <c r="D5709" s="0" t="s">
        <v>155</v>
      </c>
      <c r="E5709" s="0" t="n">
        <f aca="false">IFERROR((C5709-D5709)/C5709/'Project Inputs and Calcs'!$E$11,0)</f>
        <v>0</v>
      </c>
    </row>
    <row r="5710" customFormat="false" ht="15" hidden="false" customHeight="false" outlineLevel="0" collapsed="false">
      <c r="A5710" s="0" t="n">
        <v>34</v>
      </c>
      <c r="B5710" s="0" t="n">
        <v>17800</v>
      </c>
      <c r="C5710" s="0" t="s">
        <v>155</v>
      </c>
      <c r="D5710" s="0" t="s">
        <v>155</v>
      </c>
      <c r="E5710" s="0" t="n">
        <f aca="false">IFERROR((C5710-D5710)/C5710/'Project Inputs and Calcs'!$E$11,0)</f>
        <v>0</v>
      </c>
    </row>
    <row r="5711" customFormat="false" ht="15" hidden="false" customHeight="false" outlineLevel="0" collapsed="false">
      <c r="A5711" s="0" t="n">
        <v>34</v>
      </c>
      <c r="B5711" s="0" t="n">
        <v>17900</v>
      </c>
      <c r="C5711" s="0" t="s">
        <v>155</v>
      </c>
      <c r="D5711" s="0" t="s">
        <v>155</v>
      </c>
      <c r="E5711" s="0" t="n">
        <f aca="false">IFERROR((C5711-D5711)/C5711/'Project Inputs and Calcs'!$E$11,0)</f>
        <v>0</v>
      </c>
    </row>
    <row r="5712" customFormat="false" ht="15" hidden="false" customHeight="false" outlineLevel="0" collapsed="false">
      <c r="A5712" s="0" t="n">
        <v>34</v>
      </c>
      <c r="B5712" s="0" t="n">
        <v>18000</v>
      </c>
      <c r="C5712" s="0" t="s">
        <v>155</v>
      </c>
      <c r="D5712" s="0" t="s">
        <v>155</v>
      </c>
      <c r="E5712" s="0" t="n">
        <f aca="false">IFERROR((C5712-D5712)/C5712/'Project Inputs and Calcs'!$E$11,0)</f>
        <v>0</v>
      </c>
    </row>
    <row r="5713" customFormat="false" ht="15" hidden="false" customHeight="false" outlineLevel="0" collapsed="false">
      <c r="A5713" s="0" t="n">
        <v>34</v>
      </c>
      <c r="B5713" s="0" t="n">
        <v>18100</v>
      </c>
      <c r="C5713" s="0" t="s">
        <v>155</v>
      </c>
      <c r="D5713" s="0" t="s">
        <v>155</v>
      </c>
      <c r="E5713" s="0" t="n">
        <f aca="false">IFERROR((C5713-D5713)/C5713/'Project Inputs and Calcs'!$E$11,0)</f>
        <v>0</v>
      </c>
    </row>
    <row r="5714" customFormat="false" ht="15" hidden="false" customHeight="false" outlineLevel="0" collapsed="false">
      <c r="A5714" s="0" t="n">
        <v>34</v>
      </c>
      <c r="B5714" s="0" t="n">
        <v>18200</v>
      </c>
      <c r="C5714" s="0" t="s">
        <v>155</v>
      </c>
      <c r="D5714" s="0" t="s">
        <v>155</v>
      </c>
      <c r="E5714" s="0" t="n">
        <f aca="false">IFERROR((C5714-D5714)/C5714/'Project Inputs and Calcs'!$E$11,0)</f>
        <v>0</v>
      </c>
    </row>
    <row r="5715" customFormat="false" ht="15" hidden="false" customHeight="false" outlineLevel="0" collapsed="false">
      <c r="A5715" s="0" t="n">
        <v>34</v>
      </c>
      <c r="B5715" s="0" t="n">
        <v>18300</v>
      </c>
      <c r="C5715" s="0" t="s">
        <v>155</v>
      </c>
      <c r="D5715" s="0" t="s">
        <v>155</v>
      </c>
      <c r="E5715" s="0" t="n">
        <f aca="false">IFERROR((C5715-D5715)/C5715/'Project Inputs and Calcs'!$E$11,0)</f>
        <v>0</v>
      </c>
    </row>
    <row r="5716" customFormat="false" ht="15" hidden="false" customHeight="false" outlineLevel="0" collapsed="false">
      <c r="A5716" s="0" t="n">
        <v>34</v>
      </c>
      <c r="B5716" s="0" t="n">
        <v>18400</v>
      </c>
      <c r="C5716" s="0" t="s">
        <v>155</v>
      </c>
      <c r="D5716" s="0" t="s">
        <v>155</v>
      </c>
      <c r="E5716" s="0" t="n">
        <f aca="false">IFERROR((C5716-D5716)/C5716/'Project Inputs and Calcs'!$E$11,0)</f>
        <v>0</v>
      </c>
    </row>
    <row r="5717" customFormat="false" ht="15" hidden="false" customHeight="false" outlineLevel="0" collapsed="false">
      <c r="A5717" s="0" t="n">
        <v>34</v>
      </c>
      <c r="B5717" s="0" t="n">
        <v>18500</v>
      </c>
      <c r="C5717" s="0" t="s">
        <v>155</v>
      </c>
      <c r="D5717" s="0" t="s">
        <v>155</v>
      </c>
      <c r="E5717" s="0" t="n">
        <f aca="false">IFERROR((C5717-D5717)/C5717/'Project Inputs and Calcs'!$E$11,0)</f>
        <v>0</v>
      </c>
    </row>
    <row r="5718" customFormat="false" ht="15" hidden="false" customHeight="false" outlineLevel="0" collapsed="false">
      <c r="A5718" s="0" t="n">
        <v>34</v>
      </c>
      <c r="B5718" s="0" t="n">
        <v>18600</v>
      </c>
      <c r="C5718" s="0" t="s">
        <v>155</v>
      </c>
      <c r="D5718" s="0" t="s">
        <v>155</v>
      </c>
      <c r="E5718" s="0" t="n">
        <f aca="false">IFERROR((C5718-D5718)/C5718/'Project Inputs and Calcs'!$E$11,0)</f>
        <v>0</v>
      </c>
    </row>
    <row r="5719" customFormat="false" ht="15" hidden="false" customHeight="false" outlineLevel="0" collapsed="false">
      <c r="A5719" s="0" t="n">
        <v>34</v>
      </c>
      <c r="B5719" s="0" t="n">
        <v>18700</v>
      </c>
      <c r="C5719" s="0" t="s">
        <v>155</v>
      </c>
      <c r="D5719" s="0" t="s">
        <v>155</v>
      </c>
      <c r="E5719" s="0" t="n">
        <f aca="false">IFERROR((C5719-D5719)/C5719/'Project Inputs and Calcs'!$E$11,0)</f>
        <v>0</v>
      </c>
    </row>
    <row r="5720" customFormat="false" ht="15" hidden="false" customHeight="false" outlineLevel="0" collapsed="false">
      <c r="A5720" s="0" t="n">
        <v>34</v>
      </c>
      <c r="B5720" s="0" t="n">
        <v>18800</v>
      </c>
      <c r="C5720" s="0" t="s">
        <v>155</v>
      </c>
      <c r="D5720" s="0" t="s">
        <v>155</v>
      </c>
      <c r="E5720" s="0" t="n">
        <f aca="false">IFERROR((C5720-D5720)/C5720/'Project Inputs and Calcs'!$E$11,0)</f>
        <v>0</v>
      </c>
    </row>
    <row r="5721" customFormat="false" ht="15" hidden="false" customHeight="false" outlineLevel="0" collapsed="false">
      <c r="A5721" s="0" t="n">
        <v>34</v>
      </c>
      <c r="B5721" s="0" t="n">
        <v>18900</v>
      </c>
      <c r="C5721" s="0" t="s">
        <v>155</v>
      </c>
      <c r="D5721" s="0" t="s">
        <v>155</v>
      </c>
      <c r="E5721" s="0" t="n">
        <f aca="false">IFERROR((C5721-D5721)/C5721/'Project Inputs and Calcs'!$E$11,0)</f>
        <v>0</v>
      </c>
    </row>
    <row r="5722" customFormat="false" ht="15" hidden="false" customHeight="false" outlineLevel="0" collapsed="false">
      <c r="A5722" s="0" t="n">
        <v>34</v>
      </c>
      <c r="B5722" s="0" t="n">
        <v>19000</v>
      </c>
      <c r="C5722" s="0" t="s">
        <v>155</v>
      </c>
      <c r="D5722" s="0" t="s">
        <v>155</v>
      </c>
      <c r="E5722" s="0" t="n">
        <f aca="false">IFERROR((C5722-D5722)/C5722/'Project Inputs and Calcs'!$E$11,0)</f>
        <v>0</v>
      </c>
    </row>
    <row r="5723" customFormat="false" ht="15" hidden="false" customHeight="false" outlineLevel="0" collapsed="false">
      <c r="A5723" s="0" t="n">
        <v>34</v>
      </c>
      <c r="B5723" s="0" t="n">
        <v>19100</v>
      </c>
      <c r="C5723" s="0" t="s">
        <v>155</v>
      </c>
      <c r="D5723" s="0" t="s">
        <v>155</v>
      </c>
      <c r="E5723" s="0" t="n">
        <f aca="false">IFERROR((C5723-D5723)/C5723/'Project Inputs and Calcs'!$E$11,0)</f>
        <v>0</v>
      </c>
    </row>
    <row r="5724" customFormat="false" ht="15" hidden="false" customHeight="false" outlineLevel="0" collapsed="false">
      <c r="A5724" s="0" t="n">
        <v>34</v>
      </c>
      <c r="B5724" s="0" t="n">
        <v>19200</v>
      </c>
      <c r="C5724" s="0" t="s">
        <v>155</v>
      </c>
      <c r="D5724" s="0" t="s">
        <v>155</v>
      </c>
      <c r="E5724" s="0" t="n">
        <f aca="false">IFERROR((C5724-D5724)/C5724/'Project Inputs and Calcs'!$E$11,0)</f>
        <v>0</v>
      </c>
    </row>
    <row r="5725" customFormat="false" ht="15" hidden="false" customHeight="false" outlineLevel="0" collapsed="false">
      <c r="A5725" s="0" t="n">
        <v>34</v>
      </c>
      <c r="B5725" s="0" t="n">
        <v>19300</v>
      </c>
      <c r="C5725" s="0" t="s">
        <v>155</v>
      </c>
      <c r="D5725" s="0" t="s">
        <v>155</v>
      </c>
      <c r="E5725" s="0" t="n">
        <f aca="false">IFERROR((C5725-D5725)/C5725/'Project Inputs and Calcs'!$E$11,0)</f>
        <v>0</v>
      </c>
    </row>
    <row r="5726" customFormat="false" ht="15" hidden="false" customHeight="false" outlineLevel="0" collapsed="false">
      <c r="A5726" s="0" t="n">
        <v>34</v>
      </c>
      <c r="B5726" s="0" t="n">
        <v>19400</v>
      </c>
      <c r="C5726" s="0" t="s">
        <v>155</v>
      </c>
      <c r="D5726" s="0" t="s">
        <v>155</v>
      </c>
      <c r="E5726" s="0" t="n">
        <f aca="false">IFERROR((C5726-D5726)/C5726/'Project Inputs and Calcs'!$E$11,0)</f>
        <v>0</v>
      </c>
    </row>
    <row r="5727" customFormat="false" ht="15" hidden="false" customHeight="false" outlineLevel="0" collapsed="false">
      <c r="A5727" s="0" t="n">
        <v>34</v>
      </c>
      <c r="B5727" s="0" t="n">
        <v>19500</v>
      </c>
      <c r="C5727" s="0" t="s">
        <v>155</v>
      </c>
      <c r="D5727" s="0" t="s">
        <v>155</v>
      </c>
      <c r="E5727" s="0" t="n">
        <f aca="false">IFERROR((C5727-D5727)/C5727/'Project Inputs and Calcs'!$E$11,0)</f>
        <v>0</v>
      </c>
    </row>
    <row r="5728" customFormat="false" ht="15" hidden="false" customHeight="false" outlineLevel="0" collapsed="false">
      <c r="A5728" s="0" t="n">
        <v>34</v>
      </c>
      <c r="B5728" s="0" t="n">
        <v>19600</v>
      </c>
      <c r="C5728" s="0" t="s">
        <v>155</v>
      </c>
      <c r="D5728" s="0" t="s">
        <v>155</v>
      </c>
      <c r="E5728" s="0" t="n">
        <f aca="false">IFERROR((C5728-D5728)/C5728/'Project Inputs and Calcs'!$E$11,0)</f>
        <v>0</v>
      </c>
    </row>
    <row r="5729" customFormat="false" ht="15" hidden="false" customHeight="false" outlineLevel="0" collapsed="false">
      <c r="A5729" s="0" t="n">
        <v>34</v>
      </c>
      <c r="B5729" s="0" t="n">
        <v>19700</v>
      </c>
      <c r="C5729" s="0" t="s">
        <v>155</v>
      </c>
      <c r="D5729" s="0" t="s">
        <v>155</v>
      </c>
      <c r="E5729" s="0" t="n">
        <f aca="false">IFERROR((C5729-D5729)/C5729/'Project Inputs and Calcs'!$E$11,0)</f>
        <v>0</v>
      </c>
    </row>
    <row r="5730" customFormat="false" ht="15" hidden="false" customHeight="false" outlineLevel="0" collapsed="false">
      <c r="A5730" s="0" t="n">
        <v>34</v>
      </c>
      <c r="B5730" s="0" t="n">
        <v>19800</v>
      </c>
      <c r="C5730" s="0" t="s">
        <v>155</v>
      </c>
      <c r="D5730" s="0" t="s">
        <v>155</v>
      </c>
      <c r="E5730" s="0" t="n">
        <f aca="false">IFERROR((C5730-D5730)/C5730/'Project Inputs and Calcs'!$E$11,0)</f>
        <v>0</v>
      </c>
    </row>
    <row r="5731" customFormat="false" ht="15" hidden="false" customHeight="false" outlineLevel="0" collapsed="false">
      <c r="A5731" s="0" t="n">
        <v>34</v>
      </c>
      <c r="B5731" s="0" t="n">
        <v>19900</v>
      </c>
      <c r="C5731" s="0" t="s">
        <v>155</v>
      </c>
      <c r="D5731" s="0" t="s">
        <v>155</v>
      </c>
      <c r="E5731" s="0" t="n">
        <f aca="false">IFERROR((C5731-D5731)/C5731/'Project Inputs and Calcs'!$E$11,0)</f>
        <v>0</v>
      </c>
    </row>
    <row r="5732" customFormat="false" ht="15" hidden="false" customHeight="false" outlineLevel="0" collapsed="false">
      <c r="A5732" s="0" t="n">
        <v>34</v>
      </c>
      <c r="B5732" s="0" t="n">
        <v>20000</v>
      </c>
      <c r="C5732" s="0" t="s">
        <v>155</v>
      </c>
      <c r="D5732" s="0" t="s">
        <v>155</v>
      </c>
      <c r="E5732" s="0" t="n">
        <f aca="false">IFERROR((C5732-D5732)/C5732/'Project Inputs and Calcs'!$E$11,0)</f>
        <v>0</v>
      </c>
    </row>
    <row r="5733" customFormat="false" ht="15" hidden="false" customHeight="false" outlineLevel="0" collapsed="false">
      <c r="A5733" s="0" t="n">
        <v>35</v>
      </c>
      <c r="B5733" s="0" t="n">
        <v>1000</v>
      </c>
      <c r="C5733" s="0" t="n">
        <v>0.0023111</v>
      </c>
      <c r="D5733" s="0" t="s">
        <v>155</v>
      </c>
      <c r="E5733" s="0" t="n">
        <f aca="false">IFERROR((C5733-D5733)/C5733/'Project Inputs and Calcs'!$E$11,0)</f>
        <v>0</v>
      </c>
    </row>
    <row r="5734" customFormat="false" ht="15" hidden="false" customHeight="false" outlineLevel="0" collapsed="false">
      <c r="A5734" s="0" t="n">
        <v>35</v>
      </c>
      <c r="B5734" s="0" t="n">
        <v>1100</v>
      </c>
      <c r="C5734" s="0" t="n">
        <v>0.015908</v>
      </c>
      <c r="D5734" s="0" t="s">
        <v>155</v>
      </c>
      <c r="E5734" s="0" t="n">
        <f aca="false">IFERROR((C5734-D5734)/C5734/'Project Inputs and Calcs'!$E$11,0)</f>
        <v>0</v>
      </c>
    </row>
    <row r="5735" customFormat="false" ht="15" hidden="false" customHeight="false" outlineLevel="0" collapsed="false">
      <c r="A5735" s="0" t="n">
        <v>35</v>
      </c>
      <c r="B5735" s="0" t="n">
        <v>1200</v>
      </c>
      <c r="C5735" s="0" t="n">
        <v>0.041409</v>
      </c>
      <c r="D5735" s="0" t="n">
        <v>0.00561</v>
      </c>
      <c r="E5735" s="0" t="n">
        <f aca="false">IFERROR((C5735-D5735)/C5735/'Project Inputs and Calcs'!$E$11,0)</f>
        <v>0.0288174068439228</v>
      </c>
    </row>
    <row r="5736" customFormat="false" ht="15" hidden="false" customHeight="false" outlineLevel="0" collapsed="false">
      <c r="A5736" s="0" t="n">
        <v>35</v>
      </c>
      <c r="B5736" s="0" t="n">
        <v>1300</v>
      </c>
      <c r="C5736" s="0" t="n">
        <v>0.078489</v>
      </c>
      <c r="D5736" s="0" t="n">
        <v>0.010918</v>
      </c>
      <c r="E5736" s="0" t="n">
        <f aca="false">IFERROR((C5736-D5736)/C5736/'Project Inputs and Calcs'!$E$11,0)</f>
        <v>0.028696590180365</v>
      </c>
    </row>
    <row r="5737" customFormat="false" ht="15" hidden="false" customHeight="false" outlineLevel="0" collapsed="false">
      <c r="A5737" s="0" t="n">
        <v>35</v>
      </c>
      <c r="B5737" s="0" t="n">
        <v>1400</v>
      </c>
      <c r="C5737" s="0" t="n">
        <v>0.12683</v>
      </c>
      <c r="D5737" s="0" t="n">
        <v>0.018146</v>
      </c>
      <c r="E5737" s="0" t="n">
        <f aca="false">IFERROR((C5737-D5737)/C5737/'Project Inputs and Calcs'!$E$11,0)</f>
        <v>0.0285642198218087</v>
      </c>
    </row>
    <row r="5738" customFormat="false" ht="15" hidden="false" customHeight="false" outlineLevel="0" collapsed="false">
      <c r="A5738" s="0" t="n">
        <v>35</v>
      </c>
      <c r="B5738" s="0" t="n">
        <v>1500</v>
      </c>
      <c r="C5738" s="0" t="n">
        <v>0.1861</v>
      </c>
      <c r="D5738" s="0" t="n">
        <v>0.027398</v>
      </c>
      <c r="E5738" s="0" t="n">
        <f aca="false">IFERROR((C5738-D5738)/C5738/'Project Inputs and Calcs'!$E$11,0)</f>
        <v>0.0284259358767688</v>
      </c>
    </row>
    <row r="5739" customFormat="false" ht="15" hidden="false" customHeight="false" outlineLevel="0" collapsed="false">
      <c r="A5739" s="0" t="n">
        <v>35</v>
      </c>
      <c r="B5739" s="0" t="n">
        <v>1600</v>
      </c>
      <c r="C5739" s="0" t="n">
        <v>0.25604</v>
      </c>
      <c r="D5739" s="0" t="n">
        <v>0.03876</v>
      </c>
      <c r="E5739" s="0" t="n">
        <f aca="false">IFERROR((C5739-D5739)/C5739/'Project Inputs and Calcs'!$E$11,0)</f>
        <v>0.0282872467843566</v>
      </c>
    </row>
    <row r="5740" customFormat="false" ht="15" hidden="false" customHeight="false" outlineLevel="0" collapsed="false">
      <c r="A5740" s="0" t="n">
        <v>35</v>
      </c>
      <c r="B5740" s="0" t="n">
        <v>1700</v>
      </c>
      <c r="C5740" s="0" t="n">
        <v>0.33632</v>
      </c>
      <c r="D5740" s="0" t="n">
        <v>0.052346</v>
      </c>
      <c r="E5740" s="0" t="n">
        <f aca="false">IFERROR((C5740-D5740)/C5740/'Project Inputs and Calcs'!$E$11,0)</f>
        <v>0.0281452188392008</v>
      </c>
    </row>
    <row r="5741" customFormat="false" ht="15" hidden="false" customHeight="false" outlineLevel="0" collapsed="false">
      <c r="A5741" s="0" t="n">
        <v>35</v>
      </c>
      <c r="B5741" s="0" t="n">
        <v>1800</v>
      </c>
      <c r="C5741" s="0" t="n">
        <v>0.42669</v>
      </c>
      <c r="D5741" s="0" t="n">
        <v>0.068238</v>
      </c>
      <c r="E5741" s="0" t="n">
        <f aca="false">IFERROR((C5741-D5741)/C5741/'Project Inputs and Calcs'!$E$11,0)</f>
        <v>0.0280025311115798</v>
      </c>
    </row>
    <row r="5742" customFormat="false" ht="15" hidden="false" customHeight="false" outlineLevel="0" collapsed="false">
      <c r="A5742" s="0" t="n">
        <v>35</v>
      </c>
      <c r="B5742" s="0" t="n">
        <v>1900</v>
      </c>
      <c r="C5742" s="0" t="n">
        <v>0.50575</v>
      </c>
      <c r="D5742" s="0" t="n">
        <v>0.096347</v>
      </c>
      <c r="E5742" s="0" t="n">
        <f aca="false">IFERROR((C5742-D5742)/C5742/'Project Inputs and Calcs'!$E$11,0)</f>
        <v>0.0269832262316691</v>
      </c>
    </row>
    <row r="5743" customFormat="false" ht="15" hidden="false" customHeight="false" outlineLevel="0" collapsed="false">
      <c r="A5743" s="0" t="n">
        <v>35</v>
      </c>
      <c r="B5743" s="0" t="n">
        <v>2000</v>
      </c>
      <c r="C5743" s="0" t="n">
        <v>0.63656</v>
      </c>
      <c r="D5743" s="0" t="n">
        <v>0.10727</v>
      </c>
      <c r="E5743" s="0" t="n">
        <f aca="false">IFERROR((C5743-D5743)/C5743/'Project Inputs and Calcs'!$E$11,0)</f>
        <v>0.0277161618700515</v>
      </c>
    </row>
    <row r="5744" customFormat="false" ht="15" hidden="false" customHeight="false" outlineLevel="0" collapsed="false">
      <c r="A5744" s="0" t="n">
        <v>35</v>
      </c>
      <c r="B5744" s="0" t="n">
        <v>2100</v>
      </c>
      <c r="C5744" s="0" t="n">
        <v>0.75555</v>
      </c>
      <c r="D5744" s="0" t="n">
        <v>0.1306</v>
      </c>
      <c r="E5744" s="0" t="n">
        <f aca="false">IFERROR((C5744-D5744)/C5744/'Project Inputs and Calcs'!$E$11,0)</f>
        <v>0.0275715262612225</v>
      </c>
    </row>
    <row r="5745" customFormat="false" ht="15" hidden="false" customHeight="false" outlineLevel="0" collapsed="false">
      <c r="A5745" s="0" t="n">
        <v>35</v>
      </c>
      <c r="B5745" s="0" t="n">
        <v>2200</v>
      </c>
      <c r="C5745" s="0" t="n">
        <v>0.88357</v>
      </c>
      <c r="D5745" s="0" t="n">
        <v>0.15653</v>
      </c>
      <c r="E5745" s="0" t="n">
        <f aca="false">IFERROR((C5745-D5745)/C5745/'Project Inputs and Calcs'!$E$11,0)</f>
        <v>0.0274281230311879</v>
      </c>
    </row>
    <row r="5746" customFormat="false" ht="15" hidden="false" customHeight="false" outlineLevel="0" collapsed="false">
      <c r="A5746" s="0" t="n">
        <v>35</v>
      </c>
      <c r="B5746" s="0" t="n">
        <v>2300</v>
      </c>
      <c r="C5746" s="0" t="n">
        <v>1.0204</v>
      </c>
      <c r="D5746" s="0" t="n">
        <v>0.16988</v>
      </c>
      <c r="E5746" s="0" t="n">
        <f aca="false">IFERROR((C5746-D5746)/C5746/'Project Inputs and Calcs'!$E$11,0)</f>
        <v>0.0277838756043382</v>
      </c>
    </row>
    <row r="5747" customFormat="false" ht="15" hidden="false" customHeight="false" outlineLevel="0" collapsed="false">
      <c r="A5747" s="0" t="n">
        <v>35</v>
      </c>
      <c r="B5747" s="0" t="n">
        <v>2400</v>
      </c>
      <c r="C5747" s="0" t="n">
        <v>1.1657</v>
      </c>
      <c r="D5747" s="0" t="n">
        <v>0.21658</v>
      </c>
      <c r="E5747" s="0" t="n">
        <f aca="false">IFERROR((C5747-D5747)/C5747/'Project Inputs and Calcs'!$E$11,0)</f>
        <v>0.027140201881559</v>
      </c>
    </row>
    <row r="5748" customFormat="false" ht="15" hidden="false" customHeight="false" outlineLevel="0" collapsed="false">
      <c r="A5748" s="0" t="n">
        <v>35</v>
      </c>
      <c r="B5748" s="0" t="n">
        <v>2500</v>
      </c>
      <c r="C5748" s="0" t="n">
        <v>1.3194</v>
      </c>
      <c r="D5748" s="0" t="n">
        <v>0.25083</v>
      </c>
      <c r="E5748" s="0" t="n">
        <f aca="false">IFERROR((C5748-D5748)/C5748/'Project Inputs and Calcs'!$E$11,0)</f>
        <v>0.0269963619827194</v>
      </c>
    </row>
    <row r="5749" customFormat="false" ht="15" hidden="false" customHeight="false" outlineLevel="0" collapsed="false">
      <c r="A5749" s="0" t="n">
        <v>35</v>
      </c>
      <c r="B5749" s="0" t="n">
        <v>2600</v>
      </c>
      <c r="C5749" s="0" t="n">
        <v>1.4812</v>
      </c>
      <c r="D5749" s="0" t="n">
        <v>0.28795</v>
      </c>
      <c r="E5749" s="0" t="n">
        <f aca="false">IFERROR((C5749-D5749)/C5749/'Project Inputs and Calcs'!$E$11,0)</f>
        <v>0.0268532271131515</v>
      </c>
    </row>
    <row r="5750" customFormat="false" ht="15" hidden="false" customHeight="false" outlineLevel="0" collapsed="false">
      <c r="A5750" s="0" t="n">
        <v>35</v>
      </c>
      <c r="B5750" s="0" t="n">
        <v>2700</v>
      </c>
      <c r="C5750" s="0" t="n">
        <v>1.6508</v>
      </c>
      <c r="D5750" s="0" t="n">
        <v>0.32804</v>
      </c>
      <c r="E5750" s="0" t="n">
        <f aca="false">IFERROR((C5750-D5750)/C5750/'Project Inputs and Calcs'!$E$11,0)</f>
        <v>0.02670947419433</v>
      </c>
    </row>
    <row r="5751" customFormat="false" ht="15" hidden="false" customHeight="false" outlineLevel="0" collapsed="false">
      <c r="A5751" s="0" t="n">
        <v>35</v>
      </c>
      <c r="B5751" s="0" t="n">
        <v>2800</v>
      </c>
      <c r="C5751" s="0" t="n">
        <v>1.8282</v>
      </c>
      <c r="D5751" s="0" t="n">
        <v>0.37111</v>
      </c>
      <c r="E5751" s="0" t="n">
        <f aca="false">IFERROR((C5751-D5751)/C5751/'Project Inputs and Calcs'!$E$11,0)</f>
        <v>0.0265669328665719</v>
      </c>
    </row>
    <row r="5752" customFormat="false" ht="15" hidden="false" customHeight="false" outlineLevel="0" collapsed="false">
      <c r="A5752" s="0" t="n">
        <v>35</v>
      </c>
      <c r="B5752" s="0" t="n">
        <v>2900</v>
      </c>
      <c r="C5752" s="0" t="n">
        <v>2.013</v>
      </c>
      <c r="D5752" s="0" t="n">
        <v>0.41725</v>
      </c>
      <c r="E5752" s="0" t="n">
        <f aca="false">IFERROR((C5752-D5752)/C5752/'Project Inputs and Calcs'!$E$11,0)</f>
        <v>0.0264240768339129</v>
      </c>
    </row>
    <row r="5753" customFormat="false" ht="15" hidden="false" customHeight="false" outlineLevel="0" collapsed="false">
      <c r="A5753" s="0" t="n">
        <v>35</v>
      </c>
      <c r="B5753" s="0" t="n">
        <v>3000</v>
      </c>
      <c r="C5753" s="0" t="n">
        <v>2.205</v>
      </c>
      <c r="D5753" s="0" t="n">
        <v>0.46648</v>
      </c>
      <c r="E5753" s="0" t="n">
        <f aca="false">IFERROR((C5753-D5753)/C5753/'Project Inputs and Calcs'!$E$11,0)</f>
        <v>0.0262814814814815</v>
      </c>
    </row>
    <row r="5754" customFormat="false" ht="15" hidden="false" customHeight="false" outlineLevel="0" collapsed="false">
      <c r="A5754" s="0" t="n">
        <v>35</v>
      </c>
      <c r="B5754" s="0" t="n">
        <v>3100</v>
      </c>
      <c r="C5754" s="0" t="n">
        <v>2.4042</v>
      </c>
      <c r="D5754" s="0" t="n">
        <v>0.51621</v>
      </c>
      <c r="E5754" s="0" t="n">
        <f aca="false">IFERROR((C5754-D5754)/C5754/'Project Inputs and Calcs'!$E$11,0)</f>
        <v>0.0261762748523417</v>
      </c>
    </row>
    <row r="5755" customFormat="false" ht="15" hidden="false" customHeight="false" outlineLevel="0" collapsed="false">
      <c r="A5755" s="0" t="n">
        <v>35</v>
      </c>
      <c r="B5755" s="0" t="n">
        <v>3200</v>
      </c>
      <c r="C5755" s="0" t="n">
        <v>2.6102</v>
      </c>
      <c r="D5755" s="0" t="n">
        <v>0.57436</v>
      </c>
      <c r="E5755" s="0" t="n">
        <f aca="false">IFERROR((C5755-D5755)/C5755/'Project Inputs and Calcs'!$E$11,0)</f>
        <v>0.0259985186320333</v>
      </c>
    </row>
    <row r="5756" customFormat="false" ht="15" hidden="false" customHeight="false" outlineLevel="0" collapsed="false">
      <c r="A5756" s="0" t="n">
        <v>35</v>
      </c>
      <c r="B5756" s="0" t="n">
        <v>3300</v>
      </c>
      <c r="C5756" s="0" t="n">
        <v>2.8229</v>
      </c>
      <c r="D5756" s="0" t="n">
        <v>0.6331</v>
      </c>
      <c r="E5756" s="0" t="n">
        <f aca="false">IFERROR((C5756-D5756)/C5756/'Project Inputs and Calcs'!$E$11,0)</f>
        <v>0.0258575696387875</v>
      </c>
    </row>
    <row r="5757" customFormat="false" ht="15" hidden="false" customHeight="false" outlineLevel="0" collapsed="false">
      <c r="A5757" s="0" t="n">
        <v>35</v>
      </c>
      <c r="B5757" s="0" t="n">
        <v>3400</v>
      </c>
      <c r="C5757" s="0" t="n">
        <v>3.0422</v>
      </c>
      <c r="D5757" s="0" t="n">
        <v>0.69508</v>
      </c>
      <c r="E5757" s="0" t="n">
        <f aca="false">IFERROR((C5757-D5757)/C5757/'Project Inputs and Calcs'!$E$11,0)</f>
        <v>0.0257173536694936</v>
      </c>
    </row>
    <row r="5758" customFormat="false" ht="15" hidden="false" customHeight="false" outlineLevel="0" collapsed="false">
      <c r="A5758" s="0" t="n">
        <v>35</v>
      </c>
      <c r="B5758" s="0" t="n">
        <v>3500</v>
      </c>
      <c r="C5758" s="0" t="n">
        <v>3.2678</v>
      </c>
      <c r="D5758" s="0" t="n">
        <v>0.76037</v>
      </c>
      <c r="E5758" s="0" t="n">
        <f aca="false">IFERROR((C5758-D5758)/C5758/'Project Inputs and Calcs'!$E$11,0)</f>
        <v>0.0255771467042047</v>
      </c>
    </row>
    <row r="5759" customFormat="false" ht="15" hidden="false" customHeight="false" outlineLevel="0" collapsed="false">
      <c r="A5759" s="0" t="n">
        <v>35</v>
      </c>
      <c r="B5759" s="0" t="n">
        <v>3600</v>
      </c>
      <c r="C5759" s="0" t="n">
        <v>3.4995</v>
      </c>
      <c r="D5759" s="0" t="n">
        <v>0.82891</v>
      </c>
      <c r="E5759" s="0" t="n">
        <f aca="false">IFERROR((C5759-D5759)/C5759/'Project Inputs and Calcs'!$E$11,0)</f>
        <v>0.0254378244511121</v>
      </c>
    </row>
    <row r="5760" customFormat="false" ht="15" hidden="false" customHeight="false" outlineLevel="0" collapsed="false">
      <c r="A5760" s="0" t="n">
        <v>35</v>
      </c>
      <c r="B5760" s="0" t="n">
        <v>3700</v>
      </c>
      <c r="C5760" s="0" t="n">
        <v>3.7373</v>
      </c>
      <c r="D5760" s="0" t="n">
        <v>0.9008</v>
      </c>
      <c r="E5760" s="0" t="n">
        <f aca="false">IFERROR((C5760-D5760)/C5760/'Project Inputs and Calcs'!$E$11,0)</f>
        <v>0.0252990126561957</v>
      </c>
    </row>
    <row r="5761" customFormat="false" ht="15" hidden="false" customHeight="false" outlineLevel="0" collapsed="false">
      <c r="A5761" s="0" t="n">
        <v>35</v>
      </c>
      <c r="B5761" s="0" t="n">
        <v>3800</v>
      </c>
      <c r="C5761" s="0" t="n">
        <v>3.9809</v>
      </c>
      <c r="D5761" s="0" t="n">
        <v>0.97603</v>
      </c>
      <c r="E5761" s="0" t="n">
        <f aca="false">IFERROR((C5761-D5761)/C5761/'Project Inputs and Calcs'!$E$11,0)</f>
        <v>0.0251607257990237</v>
      </c>
    </row>
    <row r="5762" customFormat="false" ht="15" hidden="false" customHeight="false" outlineLevel="0" collapsed="false">
      <c r="A5762" s="0" t="n">
        <v>35</v>
      </c>
      <c r="B5762" s="0" t="n">
        <v>3900</v>
      </c>
      <c r="C5762" s="0" t="n">
        <v>4.2303</v>
      </c>
      <c r="D5762" s="0" t="n">
        <v>1.0546</v>
      </c>
      <c r="E5762" s="0" t="n">
        <f aca="false">IFERROR((C5762-D5762)/C5762/'Project Inputs and Calcs'!$E$11,0)</f>
        <v>0.0250234419938696</v>
      </c>
    </row>
    <row r="5763" customFormat="false" ht="15" hidden="false" customHeight="false" outlineLevel="0" collapsed="false">
      <c r="A5763" s="0" t="n">
        <v>35</v>
      </c>
      <c r="B5763" s="0" t="n">
        <v>4000</v>
      </c>
      <c r="C5763" s="0" t="n">
        <v>4.485</v>
      </c>
      <c r="D5763" s="0" t="n">
        <v>1.1366</v>
      </c>
      <c r="E5763" s="0" t="n">
        <f aca="false">IFERROR((C5763-D5763)/C5763/'Project Inputs and Calcs'!$E$11,0)</f>
        <v>0.0248859160163508</v>
      </c>
    </row>
    <row r="5764" customFormat="false" ht="15" hidden="false" customHeight="false" outlineLevel="0" collapsed="false">
      <c r="A5764" s="0" t="n">
        <v>35</v>
      </c>
      <c r="B5764" s="0" t="n">
        <v>4100</v>
      </c>
      <c r="C5764" s="0" t="n">
        <v>4.7452</v>
      </c>
      <c r="D5764" s="0" t="n">
        <v>1.222</v>
      </c>
      <c r="E5764" s="0" t="n">
        <f aca="false">IFERROR((C5764-D5764)/C5764/'Project Inputs and Calcs'!$E$11,0)</f>
        <v>0.0247492202646885</v>
      </c>
    </row>
    <row r="5765" customFormat="false" ht="15" hidden="false" customHeight="false" outlineLevel="0" collapsed="false">
      <c r="A5765" s="0" t="n">
        <v>35</v>
      </c>
      <c r="B5765" s="0" t="n">
        <v>4200</v>
      </c>
      <c r="C5765" s="0" t="n">
        <v>5.0107</v>
      </c>
      <c r="D5765" s="0" t="n">
        <v>1.3108</v>
      </c>
      <c r="E5765" s="0" t="n">
        <f aca="false">IFERROR((C5765-D5765)/C5765/'Project Inputs and Calcs'!$E$11,0)</f>
        <v>0.0246133274791945</v>
      </c>
    </row>
    <row r="5766" customFormat="false" ht="15" hidden="false" customHeight="false" outlineLevel="0" collapsed="false">
      <c r="A5766" s="0" t="n">
        <v>35</v>
      </c>
      <c r="B5766" s="0" t="n">
        <v>4300</v>
      </c>
      <c r="C5766" s="0" t="n">
        <v>5.2811</v>
      </c>
      <c r="D5766" s="0" t="n">
        <v>1.4031</v>
      </c>
      <c r="E5766" s="0" t="n">
        <f aca="false">IFERROR((C5766-D5766)/C5766/'Project Inputs and Calcs'!$E$11,0)</f>
        <v>0.024477223810696</v>
      </c>
    </row>
    <row r="5767" customFormat="false" ht="15" hidden="false" customHeight="false" outlineLevel="0" collapsed="false">
      <c r="A5767" s="0" t="n">
        <v>35</v>
      </c>
      <c r="B5767" s="0" t="n">
        <v>4400</v>
      </c>
      <c r="C5767" s="0" t="n">
        <v>5.5565</v>
      </c>
      <c r="D5767" s="0" t="n">
        <v>1.4987</v>
      </c>
      <c r="E5767" s="0" t="n">
        <f aca="false">IFERROR((C5767-D5767)/C5767/'Project Inputs and Calcs'!$E$11,0)</f>
        <v>0.0243426617475029</v>
      </c>
    </row>
    <row r="5768" customFormat="false" ht="15" hidden="false" customHeight="false" outlineLevel="0" collapsed="false">
      <c r="A5768" s="0" t="n">
        <v>35</v>
      </c>
      <c r="B5768" s="0" t="n">
        <v>4500</v>
      </c>
      <c r="C5768" s="0" t="n">
        <v>5.8367</v>
      </c>
      <c r="D5768" s="0" t="n">
        <v>1.5979</v>
      </c>
      <c r="E5768" s="0" t="n">
        <f aca="false">IFERROR((C5768-D5768)/C5768/'Project Inputs and Calcs'!$E$11,0)</f>
        <v>0.0242077429597775</v>
      </c>
    </row>
    <row r="5769" customFormat="false" ht="15" hidden="false" customHeight="false" outlineLevel="0" collapsed="false">
      <c r="A5769" s="0" t="n">
        <v>35</v>
      </c>
      <c r="B5769" s="0" t="n">
        <v>4600</v>
      </c>
      <c r="C5769" s="0" t="n">
        <v>6.1215</v>
      </c>
      <c r="D5769" s="0" t="n">
        <v>1.6842</v>
      </c>
      <c r="E5769" s="0" t="n">
        <f aca="false">IFERROR((C5769-D5769)/C5769/'Project Inputs and Calcs'!$E$11,0)</f>
        <v>0.0241623785020011</v>
      </c>
    </row>
    <row r="5770" customFormat="false" ht="15" hidden="false" customHeight="false" outlineLevel="0" collapsed="false">
      <c r="A5770" s="0" t="n">
        <v>35</v>
      </c>
      <c r="B5770" s="0" t="n">
        <v>4700</v>
      </c>
      <c r="C5770" s="0" t="n">
        <v>6.4108</v>
      </c>
      <c r="D5770" s="0" t="n">
        <v>1.8065</v>
      </c>
      <c r="E5770" s="0" t="n">
        <f aca="false">IFERROR((C5770-D5770)/C5770/'Project Inputs and Calcs'!$E$11,0)</f>
        <v>0.0239403298600279</v>
      </c>
    </row>
    <row r="5771" customFormat="false" ht="15" hidden="false" customHeight="false" outlineLevel="0" collapsed="false">
      <c r="A5771" s="0" t="n">
        <v>35</v>
      </c>
      <c r="B5771" s="0" t="n">
        <v>4800</v>
      </c>
      <c r="C5771" s="0" t="n">
        <v>6.7045</v>
      </c>
      <c r="D5771" s="0" t="n">
        <v>1.9159</v>
      </c>
      <c r="E5771" s="0" t="n">
        <f aca="false">IFERROR((C5771-D5771)/C5771/'Project Inputs and Calcs'!$E$11,0)</f>
        <v>0.0238078902229846</v>
      </c>
    </row>
    <row r="5772" customFormat="false" ht="15" hidden="false" customHeight="false" outlineLevel="0" collapsed="false">
      <c r="A5772" s="0" t="n">
        <v>35</v>
      </c>
      <c r="B5772" s="0" t="n">
        <v>4900</v>
      </c>
      <c r="C5772" s="0" t="n">
        <v>7.0023</v>
      </c>
      <c r="D5772" s="0" t="n">
        <v>2.0289</v>
      </c>
      <c r="E5772" s="0" t="n">
        <f aca="false">IFERROR((C5772-D5772)/C5772/'Project Inputs and Calcs'!$E$11,0)</f>
        <v>0.0236750781885952</v>
      </c>
    </row>
    <row r="5773" customFormat="false" ht="15" hidden="false" customHeight="false" outlineLevel="0" collapsed="false">
      <c r="A5773" s="0" t="n">
        <v>35</v>
      </c>
      <c r="B5773" s="0" t="n">
        <v>5000</v>
      </c>
      <c r="C5773" s="0" t="n">
        <v>7.3043</v>
      </c>
      <c r="D5773" s="0" t="n">
        <v>2.1453</v>
      </c>
      <c r="E5773" s="0" t="n">
        <f aca="false">IFERROR((C5773-D5773)/C5773/'Project Inputs and Calcs'!$E$11,0)</f>
        <v>0.0235432097075239</v>
      </c>
    </row>
    <row r="5774" customFormat="false" ht="15" hidden="false" customHeight="false" outlineLevel="0" collapsed="false">
      <c r="A5774" s="0" t="n">
        <v>35</v>
      </c>
      <c r="B5774" s="0" t="n">
        <v>5100</v>
      </c>
      <c r="C5774" s="0" t="n">
        <v>7.6102</v>
      </c>
      <c r="D5774" s="0" t="n">
        <v>2.2652</v>
      </c>
      <c r="E5774" s="0" t="n">
        <f aca="false">IFERROR((C5774-D5774)/C5774/'Project Inputs and Calcs'!$E$11,0)</f>
        <v>0.0234115616759963</v>
      </c>
    </row>
    <row r="5775" customFormat="false" ht="15" hidden="false" customHeight="false" outlineLevel="0" collapsed="false">
      <c r="A5775" s="0" t="n">
        <v>35</v>
      </c>
      <c r="B5775" s="0" t="n">
        <v>5200</v>
      </c>
      <c r="C5775" s="0" t="n">
        <v>7.9198</v>
      </c>
      <c r="D5775" s="0" t="n">
        <v>2.3886</v>
      </c>
      <c r="E5775" s="0" t="n">
        <f aca="false">IFERROR((C5775-D5775)/C5775/'Project Inputs and Calcs'!$E$11,0)</f>
        <v>0.0232800491594906</v>
      </c>
    </row>
    <row r="5776" customFormat="false" ht="15" hidden="false" customHeight="false" outlineLevel="0" collapsed="false">
      <c r="A5776" s="0" t="n">
        <v>35</v>
      </c>
      <c r="B5776" s="0" t="n">
        <v>5300</v>
      </c>
      <c r="C5776" s="0" t="n">
        <v>8.2332</v>
      </c>
      <c r="D5776" s="0" t="n">
        <v>2.5154</v>
      </c>
      <c r="E5776" s="0" t="n">
        <f aca="false">IFERROR((C5776-D5776)/C5776/'Project Inputs and Calcs'!$E$11,0)</f>
        <v>0.0231493627427165</v>
      </c>
    </row>
    <row r="5777" customFormat="false" ht="15" hidden="false" customHeight="false" outlineLevel="0" collapsed="false">
      <c r="A5777" s="0" t="n">
        <v>35</v>
      </c>
      <c r="B5777" s="0" t="n">
        <v>5400</v>
      </c>
      <c r="C5777" s="0" t="n">
        <v>8.5501</v>
      </c>
      <c r="D5777" s="0" t="n">
        <v>2.6457</v>
      </c>
      <c r="E5777" s="0" t="n">
        <f aca="false">IFERROR((C5777-D5777)/C5777/'Project Inputs and Calcs'!$E$11,0)</f>
        <v>0.0230188340877105</v>
      </c>
    </row>
    <row r="5778" customFormat="false" ht="15" hidden="false" customHeight="false" outlineLevel="0" collapsed="false">
      <c r="A5778" s="0" t="n">
        <v>35</v>
      </c>
      <c r="B5778" s="0" t="n">
        <v>5500</v>
      </c>
      <c r="C5778" s="0" t="n">
        <v>8.8704</v>
      </c>
      <c r="D5778" s="0" t="n">
        <v>2.7795</v>
      </c>
      <c r="E5778" s="0" t="n">
        <f aca="false">IFERROR((C5778-D5778)/C5778/'Project Inputs and Calcs'!$E$11,0)</f>
        <v>0.022888483044733</v>
      </c>
    </row>
    <row r="5779" customFormat="false" ht="15" hidden="false" customHeight="false" outlineLevel="0" collapsed="false">
      <c r="A5779" s="0" t="n">
        <v>35</v>
      </c>
      <c r="B5779" s="0" t="n">
        <v>5600</v>
      </c>
      <c r="C5779" s="0" t="n">
        <v>9.1938</v>
      </c>
      <c r="D5779" s="0" t="n">
        <v>2.9167</v>
      </c>
      <c r="E5779" s="0" t="n">
        <f aca="false">IFERROR((C5779-D5779)/C5779/'Project Inputs and Calcs'!$E$11,0)</f>
        <v>0.0227584531604632</v>
      </c>
    </row>
    <row r="5780" customFormat="false" ht="15" hidden="false" customHeight="false" outlineLevel="0" collapsed="false">
      <c r="A5780" s="0" t="n">
        <v>35</v>
      </c>
      <c r="B5780" s="0" t="n">
        <v>5700</v>
      </c>
      <c r="C5780" s="0" t="n">
        <v>9.5207</v>
      </c>
      <c r="D5780" s="0" t="n">
        <v>3.0574</v>
      </c>
      <c r="E5780" s="0" t="n">
        <f aca="false">IFERROR((C5780-D5780)/C5780/'Project Inputs and Calcs'!$E$11,0)</f>
        <v>0.0226289383483707</v>
      </c>
    </row>
    <row r="5781" customFormat="false" ht="15" hidden="false" customHeight="false" outlineLevel="0" collapsed="false">
      <c r="A5781" s="0" t="n">
        <v>35</v>
      </c>
      <c r="B5781" s="0" t="n">
        <v>5800</v>
      </c>
      <c r="C5781" s="0" t="n">
        <v>9.8504</v>
      </c>
      <c r="D5781" s="0" t="n">
        <v>3.2015</v>
      </c>
      <c r="E5781" s="0" t="n">
        <f aca="false">IFERROR((C5781-D5781)/C5781/'Project Inputs and Calcs'!$E$11,0)</f>
        <v>0.0224995939251198</v>
      </c>
    </row>
    <row r="5782" customFormat="false" ht="15" hidden="false" customHeight="false" outlineLevel="0" collapsed="false">
      <c r="A5782" s="0" t="n">
        <v>35</v>
      </c>
      <c r="B5782" s="0" t="n">
        <v>5900</v>
      </c>
      <c r="C5782" s="0" t="n">
        <v>10.183</v>
      </c>
      <c r="D5782" s="0" t="n">
        <v>3.3491</v>
      </c>
      <c r="E5782" s="0" t="n">
        <f aca="false">IFERROR((C5782-D5782)/C5782/'Project Inputs and Calcs'!$E$11,0)</f>
        <v>0.0223702903532031</v>
      </c>
    </row>
    <row r="5783" customFormat="false" ht="15" hidden="false" customHeight="false" outlineLevel="0" collapsed="false">
      <c r="A5783" s="0" t="n">
        <v>35</v>
      </c>
      <c r="B5783" s="0" t="n">
        <v>6000</v>
      </c>
      <c r="C5783" s="0" t="n">
        <v>10.518</v>
      </c>
      <c r="D5783" s="0" t="n">
        <v>3.5002</v>
      </c>
      <c r="E5783" s="0" t="n">
        <f aca="false">IFERROR((C5783-D5783)/C5783/'Project Inputs and Calcs'!$E$11,0)</f>
        <v>0.0222406034100273</v>
      </c>
    </row>
    <row r="5784" customFormat="false" ht="15" hidden="false" customHeight="false" outlineLevel="0" collapsed="false">
      <c r="A5784" s="0" t="n">
        <v>35</v>
      </c>
      <c r="B5784" s="0" t="n">
        <v>6100</v>
      </c>
      <c r="C5784" s="0" t="n">
        <v>10.856</v>
      </c>
      <c r="D5784" s="0" t="n">
        <v>3.6547</v>
      </c>
      <c r="E5784" s="0" t="n">
        <f aca="false">IFERROR((C5784-D5784)/C5784/'Project Inputs and Calcs'!$E$11,0)</f>
        <v>0.022111581920904</v>
      </c>
    </row>
    <row r="5785" customFormat="false" ht="15" hidden="false" customHeight="false" outlineLevel="0" collapsed="false">
      <c r="A5785" s="0" t="n">
        <v>35</v>
      </c>
      <c r="B5785" s="0" t="n">
        <v>6200</v>
      </c>
      <c r="C5785" s="0" t="n">
        <v>11.196</v>
      </c>
      <c r="D5785" s="0" t="n">
        <v>3.8126</v>
      </c>
      <c r="E5785" s="0" t="n">
        <f aca="false">IFERROR((C5785-D5785)/C5785/'Project Inputs and Calcs'!$E$11,0)</f>
        <v>0.0219822555674646</v>
      </c>
    </row>
    <row r="5786" customFormat="false" ht="15" hidden="false" customHeight="false" outlineLevel="0" collapsed="false">
      <c r="A5786" s="0" t="n">
        <v>35</v>
      </c>
      <c r="B5786" s="0" t="n">
        <v>6300</v>
      </c>
      <c r="C5786" s="0" t="n">
        <v>11.539</v>
      </c>
      <c r="D5786" s="0" t="n">
        <v>3.974</v>
      </c>
      <c r="E5786" s="0" t="n">
        <f aca="false">IFERROR((C5786-D5786)/C5786/'Project Inputs and Calcs'!$E$11,0)</f>
        <v>0.0218534246179623</v>
      </c>
    </row>
    <row r="5787" customFormat="false" ht="15" hidden="false" customHeight="false" outlineLevel="0" collapsed="false">
      <c r="A5787" s="0" t="n">
        <v>35</v>
      </c>
      <c r="B5787" s="0" t="n">
        <v>6400</v>
      </c>
      <c r="C5787" s="0" t="n">
        <v>11.884</v>
      </c>
      <c r="D5787" s="0" t="n">
        <v>4.1388</v>
      </c>
      <c r="E5787" s="0" t="n">
        <f aca="false">IFERROR((C5787-D5787)/C5787/'Project Inputs and Calcs'!$E$11,0)</f>
        <v>0.021724447436329</v>
      </c>
    </row>
    <row r="5788" customFormat="false" ht="15" hidden="false" customHeight="false" outlineLevel="0" collapsed="false">
      <c r="A5788" s="0" t="n">
        <v>35</v>
      </c>
      <c r="B5788" s="0" t="n">
        <v>6500</v>
      </c>
      <c r="C5788" s="0" t="n">
        <v>12.231</v>
      </c>
      <c r="D5788" s="0" t="n">
        <v>4.3071</v>
      </c>
      <c r="E5788" s="0" t="n">
        <f aca="false">IFERROR((C5788-D5788)/C5788/'Project Inputs and Calcs'!$E$11,0)</f>
        <v>0.021595127135966</v>
      </c>
    </row>
    <row r="5789" customFormat="false" ht="15" hidden="false" customHeight="false" outlineLevel="0" collapsed="false">
      <c r="A5789" s="0" t="n">
        <v>35</v>
      </c>
      <c r="B5789" s="0" t="n">
        <v>6600</v>
      </c>
      <c r="C5789" s="0" t="n">
        <v>12.579</v>
      </c>
      <c r="D5789" s="0" t="n">
        <v>4.4788</v>
      </c>
      <c r="E5789" s="0" t="n">
        <f aca="false">IFERROR((C5789-D5789)/C5789/'Project Inputs and Calcs'!$E$11,0)</f>
        <v>0.0214648753213027</v>
      </c>
    </row>
    <row r="5790" customFormat="false" ht="15" hidden="false" customHeight="false" outlineLevel="0" collapsed="false">
      <c r="A5790" s="0" t="n">
        <v>35</v>
      </c>
      <c r="B5790" s="0" t="n">
        <v>6700</v>
      </c>
      <c r="C5790" s="0" t="n">
        <v>12.93</v>
      </c>
      <c r="D5790" s="0" t="n">
        <v>4.6539</v>
      </c>
      <c r="E5790" s="0" t="n">
        <f aca="false">IFERROR((C5790-D5790)/C5790/'Project Inputs and Calcs'!$E$11,0)</f>
        <v>0.0213356535189482</v>
      </c>
    </row>
    <row r="5791" customFormat="false" ht="15" hidden="false" customHeight="false" outlineLevel="0" collapsed="false">
      <c r="A5791" s="0" t="n">
        <v>35</v>
      </c>
      <c r="B5791" s="0" t="n">
        <v>6800</v>
      </c>
      <c r="C5791" s="0" t="n">
        <v>13.282</v>
      </c>
      <c r="D5791" s="0" t="n">
        <v>4.8325</v>
      </c>
      <c r="E5791" s="0" t="n">
        <f aca="false">IFERROR((C5791-D5791)/C5791/'Project Inputs and Calcs'!$E$11,0)</f>
        <v>0.0212053907544045</v>
      </c>
    </row>
    <row r="5792" customFormat="false" ht="15" hidden="false" customHeight="false" outlineLevel="0" collapsed="false">
      <c r="A5792" s="0" t="n">
        <v>35</v>
      </c>
      <c r="B5792" s="0" t="n">
        <v>6900</v>
      </c>
      <c r="C5792" s="0" t="n">
        <v>13.636</v>
      </c>
      <c r="D5792" s="0" t="n">
        <v>5.0144</v>
      </c>
      <c r="E5792" s="0" t="n">
        <f aca="false">IFERROR((C5792-D5792)/C5792/'Project Inputs and Calcs'!$E$11,0)</f>
        <v>0.0210755842378019</v>
      </c>
    </row>
    <row r="5793" customFormat="false" ht="15" hidden="false" customHeight="false" outlineLevel="0" collapsed="false">
      <c r="A5793" s="0" t="n">
        <v>35</v>
      </c>
      <c r="B5793" s="0" t="n">
        <v>7000</v>
      </c>
      <c r="C5793" s="0" t="n">
        <v>13.991</v>
      </c>
      <c r="D5793" s="0" t="n">
        <v>5.1998</v>
      </c>
      <c r="E5793" s="0" t="n">
        <f aca="false">IFERROR((C5793-D5793)/C5793/'Project Inputs and Calcs'!$E$11,0)</f>
        <v>0.0209448931455936</v>
      </c>
    </row>
    <row r="5794" customFormat="false" ht="15" hidden="false" customHeight="false" outlineLevel="0" collapsed="false">
      <c r="A5794" s="0" t="n">
        <v>35</v>
      </c>
      <c r="B5794" s="0" t="n">
        <v>7100</v>
      </c>
      <c r="C5794" s="0" t="n">
        <v>14.346</v>
      </c>
      <c r="D5794" s="0" t="n">
        <v>5.3887</v>
      </c>
      <c r="E5794" s="0" t="n">
        <f aca="false">IFERROR((C5794-D5794)/C5794/'Project Inputs and Calcs'!$E$11,0)</f>
        <v>0.0208125377573307</v>
      </c>
    </row>
    <row r="5795" customFormat="false" ht="15" hidden="false" customHeight="false" outlineLevel="0" collapsed="false">
      <c r="A5795" s="0" t="n">
        <v>35</v>
      </c>
      <c r="B5795" s="0" t="n">
        <v>7200</v>
      </c>
      <c r="C5795" s="0" t="n">
        <v>14.704</v>
      </c>
      <c r="D5795" s="0" t="n">
        <v>5.5809</v>
      </c>
      <c r="E5795" s="0" t="n">
        <f aca="false">IFERROR((C5795-D5795)/C5795/'Project Inputs and Calcs'!$E$11,0)</f>
        <v>0.0206816739209285</v>
      </c>
    </row>
    <row r="5796" customFormat="false" ht="15" hidden="false" customHeight="false" outlineLevel="0" collapsed="false">
      <c r="A5796" s="0" t="n">
        <v>35</v>
      </c>
      <c r="B5796" s="0" t="n">
        <v>7300</v>
      </c>
      <c r="C5796" s="0" t="n">
        <v>15.061</v>
      </c>
      <c r="D5796" s="0" t="n">
        <v>5.7767</v>
      </c>
      <c r="E5796" s="0" t="n">
        <f aca="false">IFERROR((C5796-D5796)/C5796/'Project Inputs and Calcs'!$E$11,0)</f>
        <v>0.0205482150366288</v>
      </c>
    </row>
    <row r="5797" customFormat="false" ht="15" hidden="false" customHeight="false" outlineLevel="0" collapsed="false">
      <c r="A5797" s="0" t="n">
        <v>35</v>
      </c>
      <c r="B5797" s="0" t="n">
        <v>7400</v>
      </c>
      <c r="C5797" s="0" t="n">
        <v>15.42</v>
      </c>
      <c r="D5797" s="0" t="n">
        <v>5.9758</v>
      </c>
      <c r="E5797" s="0" t="n">
        <f aca="false">IFERROR((C5797-D5797)/C5797/'Project Inputs and Calcs'!$E$11,0)</f>
        <v>0.0204154777345439</v>
      </c>
    </row>
    <row r="5798" customFormat="false" ht="15" hidden="false" customHeight="false" outlineLevel="0" collapsed="false">
      <c r="A5798" s="0" t="n">
        <v>35</v>
      </c>
      <c r="B5798" s="0" t="n">
        <v>7500</v>
      </c>
      <c r="C5798" s="0" t="n">
        <v>15.779</v>
      </c>
      <c r="D5798" s="0" t="n">
        <v>6.1784</v>
      </c>
      <c r="E5798" s="0" t="n">
        <f aca="false">IFERROR((C5798-D5798)/C5798/'Project Inputs and Calcs'!$E$11,0)</f>
        <v>0.0202813866531466</v>
      </c>
    </row>
    <row r="5799" customFormat="false" ht="15" hidden="false" customHeight="false" outlineLevel="0" collapsed="false">
      <c r="A5799" s="0" t="n">
        <v>35</v>
      </c>
      <c r="B5799" s="0" t="n">
        <v>7600</v>
      </c>
      <c r="C5799" s="0" t="n">
        <v>16.138</v>
      </c>
      <c r="D5799" s="0" t="n">
        <v>6.3844</v>
      </c>
      <c r="E5799" s="0" t="n">
        <f aca="false">IFERROR((C5799-D5799)/C5799/'Project Inputs and Calcs'!$E$11,0)</f>
        <v>0.0201462386912876</v>
      </c>
    </row>
    <row r="5800" customFormat="false" ht="15" hidden="false" customHeight="false" outlineLevel="0" collapsed="false">
      <c r="A5800" s="0" t="n">
        <v>35</v>
      </c>
      <c r="B5800" s="0" t="n">
        <v>7700</v>
      </c>
      <c r="C5800" s="0" t="n">
        <v>16.498</v>
      </c>
      <c r="D5800" s="0" t="n">
        <v>6.5939</v>
      </c>
      <c r="E5800" s="0" t="n">
        <f aca="false">IFERROR((C5800-D5800)/C5800/'Project Inputs and Calcs'!$E$11,0)</f>
        <v>0.0200107083686912</v>
      </c>
    </row>
    <row r="5801" customFormat="false" ht="15" hidden="false" customHeight="false" outlineLevel="0" collapsed="false">
      <c r="A5801" s="0" t="n">
        <v>35</v>
      </c>
      <c r="B5801" s="0" t="n">
        <v>7800</v>
      </c>
      <c r="C5801" s="0" t="n">
        <v>16.857</v>
      </c>
      <c r="D5801" s="0" t="n">
        <v>6.8068</v>
      </c>
      <c r="E5801" s="0" t="n">
        <f aca="false">IFERROR((C5801-D5801)/C5801/'Project Inputs and Calcs'!$E$11,0)</f>
        <v>0.0198734452551858</v>
      </c>
    </row>
    <row r="5802" customFormat="false" ht="15" hidden="false" customHeight="false" outlineLevel="0" collapsed="false">
      <c r="A5802" s="0" t="n">
        <v>35</v>
      </c>
      <c r="B5802" s="0" t="n">
        <v>7900</v>
      </c>
      <c r="C5802" s="0" t="n">
        <v>17.216</v>
      </c>
      <c r="D5802" s="0" t="n">
        <v>7.0232</v>
      </c>
      <c r="E5802" s="0" t="n">
        <f aca="false">IFERROR((C5802-D5802)/C5802/'Project Inputs and Calcs'!$E$11,0)</f>
        <v>0.0197351301115242</v>
      </c>
    </row>
    <row r="5803" customFormat="false" ht="15" hidden="false" customHeight="false" outlineLevel="0" collapsed="false">
      <c r="A5803" s="0" t="n">
        <v>35</v>
      </c>
      <c r="B5803" s="0" t="n">
        <v>8000</v>
      </c>
      <c r="C5803" s="0" t="n">
        <v>17.575</v>
      </c>
      <c r="D5803" s="0" t="n">
        <v>7.2431</v>
      </c>
      <c r="E5803" s="0" t="n">
        <f aca="false">IFERROR((C5803-D5803)/C5803/'Project Inputs and Calcs'!$E$11,0)</f>
        <v>0.0195958274063537</v>
      </c>
    </row>
    <row r="5804" customFormat="false" ht="15" hidden="false" customHeight="false" outlineLevel="0" collapsed="false">
      <c r="A5804" s="0" t="n">
        <v>35</v>
      </c>
      <c r="B5804" s="0" t="n">
        <v>8100</v>
      </c>
      <c r="C5804" s="0" t="n">
        <v>17.933</v>
      </c>
      <c r="D5804" s="0" t="n">
        <v>7.4665</v>
      </c>
      <c r="E5804" s="0" t="n">
        <f aca="false">IFERROR((C5804-D5804)/C5804/'Project Inputs and Calcs'!$E$11,0)</f>
        <v>0.0194548225803454</v>
      </c>
    </row>
    <row r="5805" customFormat="false" ht="15" hidden="false" customHeight="false" outlineLevel="0" collapsed="false">
      <c r="A5805" s="0" t="n">
        <v>35</v>
      </c>
      <c r="B5805" s="0" t="n">
        <v>8200</v>
      </c>
      <c r="C5805" s="0" t="n">
        <v>18.29</v>
      </c>
      <c r="D5805" s="0" t="n">
        <v>7.6934</v>
      </c>
      <c r="E5805" s="0" t="n">
        <f aca="false">IFERROR((C5805-D5805)/C5805/'Project Inputs and Calcs'!$E$11,0)</f>
        <v>0.0193121924548934</v>
      </c>
    </row>
    <row r="5806" customFormat="false" ht="15" hidden="false" customHeight="false" outlineLevel="0" collapsed="false">
      <c r="A5806" s="0" t="n">
        <v>35</v>
      </c>
      <c r="B5806" s="0" t="n">
        <v>8300</v>
      </c>
      <c r="C5806" s="0" t="n">
        <v>18.646</v>
      </c>
      <c r="D5806" s="0" t="n">
        <v>7.9237</v>
      </c>
      <c r="E5806" s="0" t="n">
        <f aca="false">IFERROR((C5806-D5806)/C5806/'Project Inputs and Calcs'!$E$11,0)</f>
        <v>0.0191681862061568</v>
      </c>
    </row>
    <row r="5807" customFormat="false" ht="15" hidden="false" customHeight="false" outlineLevel="0" collapsed="false">
      <c r="A5807" s="0" t="n">
        <v>35</v>
      </c>
      <c r="B5807" s="0" t="n">
        <v>8400</v>
      </c>
      <c r="C5807" s="0" t="n">
        <v>19.001</v>
      </c>
      <c r="D5807" s="0" t="n">
        <v>8.1578</v>
      </c>
      <c r="E5807" s="0" t="n">
        <f aca="false">IFERROR((C5807-D5807)/C5807/'Project Inputs and Calcs'!$E$11,0)</f>
        <v>0.0190221567285932</v>
      </c>
    </row>
    <row r="5808" customFormat="false" ht="15" hidden="false" customHeight="false" outlineLevel="0" collapsed="false">
      <c r="A5808" s="0" t="n">
        <v>35</v>
      </c>
      <c r="B5808" s="0" t="n">
        <v>8500</v>
      </c>
      <c r="C5808" s="0" t="n">
        <v>19.355</v>
      </c>
      <c r="D5808" s="0" t="n">
        <v>8.3953</v>
      </c>
      <c r="E5808" s="0" t="n">
        <f aca="false">IFERROR((C5808-D5808)/C5808/'Project Inputs and Calcs'!$E$11,0)</f>
        <v>0.0188748815982089</v>
      </c>
    </row>
    <row r="5809" customFormat="false" ht="15" hidden="false" customHeight="false" outlineLevel="0" collapsed="false">
      <c r="A5809" s="0" t="n">
        <v>35</v>
      </c>
      <c r="B5809" s="0" t="n">
        <v>8600</v>
      </c>
      <c r="C5809" s="0" t="n">
        <v>19.707</v>
      </c>
      <c r="D5809" s="0" t="n">
        <v>8.6364</v>
      </c>
      <c r="E5809" s="0" t="n">
        <f aca="false">IFERROR((C5809-D5809)/C5809/'Project Inputs and Calcs'!$E$11,0)</f>
        <v>0.0187253260262851</v>
      </c>
    </row>
    <row r="5810" customFormat="false" ht="15" hidden="false" customHeight="false" outlineLevel="0" collapsed="false">
      <c r="A5810" s="0" t="n">
        <v>35</v>
      </c>
      <c r="B5810" s="0" t="n">
        <v>8700</v>
      </c>
      <c r="C5810" s="0" t="n">
        <v>20.057</v>
      </c>
      <c r="D5810" s="0" t="n">
        <v>8.8811</v>
      </c>
      <c r="E5810" s="0" t="n">
        <f aca="false">IFERROR((C5810-D5810)/C5810/'Project Inputs and Calcs'!$E$11,0)</f>
        <v>0.0185735653387845</v>
      </c>
    </row>
    <row r="5811" customFormat="false" ht="15" hidden="false" customHeight="false" outlineLevel="0" collapsed="false">
      <c r="A5811" s="0" t="n">
        <v>35</v>
      </c>
      <c r="B5811" s="0" t="n">
        <v>8800</v>
      </c>
      <c r="C5811" s="0" t="n">
        <v>20.404</v>
      </c>
      <c r="D5811" s="0" t="n">
        <v>9.1295</v>
      </c>
      <c r="E5811" s="0" t="n">
        <f aca="false">IFERROR((C5811-D5811)/C5811/'Project Inputs and Calcs'!$E$11,0)</f>
        <v>0.0184187740965824</v>
      </c>
    </row>
    <row r="5812" customFormat="false" ht="15" hidden="false" customHeight="false" outlineLevel="0" collapsed="false">
      <c r="A5812" s="0" t="n">
        <v>35</v>
      </c>
      <c r="B5812" s="0" t="n">
        <v>8900</v>
      </c>
      <c r="C5812" s="0" t="n">
        <v>20.749</v>
      </c>
      <c r="D5812" s="0" t="n">
        <v>9.3815</v>
      </c>
      <c r="E5812" s="0" t="n">
        <f aca="false">IFERROR((C5812-D5812)/C5812/'Project Inputs and Calcs'!$E$11,0)</f>
        <v>0.0182619242694427</v>
      </c>
    </row>
    <row r="5813" customFormat="false" ht="15" hidden="false" customHeight="false" outlineLevel="0" collapsed="false">
      <c r="A5813" s="0" t="n">
        <v>35</v>
      </c>
      <c r="B5813" s="0" t="n">
        <v>9000</v>
      </c>
      <c r="C5813" s="0" t="n">
        <v>21.092</v>
      </c>
      <c r="D5813" s="0" t="n">
        <v>9.6372</v>
      </c>
      <c r="E5813" s="0" t="n">
        <f aca="false">IFERROR((C5813-D5813)/C5813/'Project Inputs and Calcs'!$E$11,0)</f>
        <v>0.0181029142170807</v>
      </c>
    </row>
    <row r="5814" customFormat="false" ht="15" hidden="false" customHeight="false" outlineLevel="0" collapsed="false">
      <c r="A5814" s="0" t="n">
        <v>35</v>
      </c>
      <c r="B5814" s="0" t="n">
        <v>9100</v>
      </c>
      <c r="C5814" s="0" t="n">
        <v>21.431</v>
      </c>
      <c r="D5814" s="0" t="n">
        <v>9.8967</v>
      </c>
      <c r="E5814" s="0" t="n">
        <f aca="false">IFERROR((C5814-D5814)/C5814/'Project Inputs and Calcs'!$E$11,0)</f>
        <v>0.0179402112205061</v>
      </c>
    </row>
    <row r="5815" customFormat="false" ht="15" hidden="false" customHeight="false" outlineLevel="0" collapsed="false">
      <c r="A5815" s="0" t="n">
        <v>35</v>
      </c>
      <c r="B5815" s="0" t="n">
        <v>9200</v>
      </c>
      <c r="C5815" s="0" t="n">
        <v>21.767</v>
      </c>
      <c r="D5815" s="0" t="n">
        <v>10.16</v>
      </c>
      <c r="E5815" s="0" t="n">
        <f aca="false">IFERROR((C5815-D5815)/C5815/'Project Inputs and Calcs'!$E$11,0)</f>
        <v>0.017774612946203</v>
      </c>
    </row>
    <row r="5816" customFormat="false" ht="15" hidden="false" customHeight="false" outlineLevel="0" collapsed="false">
      <c r="A5816" s="0" t="n">
        <v>35</v>
      </c>
      <c r="B5816" s="0" t="n">
        <v>9300</v>
      </c>
      <c r="C5816" s="0" t="n">
        <v>22.1</v>
      </c>
      <c r="D5816" s="0" t="n">
        <v>10.427</v>
      </c>
      <c r="E5816" s="0" t="n">
        <f aca="false">IFERROR((C5816-D5816)/C5816/'Project Inputs and Calcs'!$E$11,0)</f>
        <v>0.017606334841629</v>
      </c>
    </row>
    <row r="5817" customFormat="false" ht="15" hidden="false" customHeight="false" outlineLevel="0" collapsed="false">
      <c r="A5817" s="0" t="n">
        <v>35</v>
      </c>
      <c r="B5817" s="0" t="n">
        <v>9400</v>
      </c>
      <c r="C5817" s="0" t="n">
        <v>22.428</v>
      </c>
      <c r="D5817" s="0" t="n">
        <v>10.698</v>
      </c>
      <c r="E5817" s="0" t="n">
        <f aca="false">IFERROR((C5817-D5817)/C5817/'Project Inputs and Calcs'!$E$11,0)</f>
        <v>0.0174335651863742</v>
      </c>
    </row>
    <row r="5818" customFormat="false" ht="15" hidden="false" customHeight="false" outlineLevel="0" collapsed="false">
      <c r="A5818" s="0" t="n">
        <v>35</v>
      </c>
      <c r="B5818" s="0" t="n">
        <v>9500</v>
      </c>
      <c r="C5818" s="0" t="n">
        <v>22.752</v>
      </c>
      <c r="D5818" s="0" t="n">
        <v>10.973</v>
      </c>
      <c r="E5818" s="0" t="n">
        <f aca="false">IFERROR((C5818-D5818)/C5818/'Project Inputs and Calcs'!$E$11,0)</f>
        <v>0.0172570909517112</v>
      </c>
    </row>
    <row r="5819" customFormat="false" ht="15" hidden="false" customHeight="false" outlineLevel="0" collapsed="false">
      <c r="A5819" s="0" t="n">
        <v>35</v>
      </c>
      <c r="B5819" s="0" t="n">
        <v>9600</v>
      </c>
      <c r="C5819" s="0" t="n">
        <v>23.072</v>
      </c>
      <c r="D5819" s="0" t="n">
        <v>11.252</v>
      </c>
      <c r="E5819" s="0" t="n">
        <f aca="false">IFERROR((C5819-D5819)/C5819/'Project Inputs and Calcs'!$E$11,0)</f>
        <v>0.0170769764216366</v>
      </c>
    </row>
    <row r="5820" customFormat="false" ht="15" hidden="false" customHeight="false" outlineLevel="0" collapsed="false">
      <c r="A5820" s="0" t="n">
        <v>35</v>
      </c>
      <c r="B5820" s="0" t="n">
        <v>9700</v>
      </c>
      <c r="C5820" s="0" t="n">
        <v>23.386</v>
      </c>
      <c r="D5820" s="0" t="n">
        <v>11.534</v>
      </c>
      <c r="E5820" s="0" t="n">
        <f aca="false">IFERROR((C5820-D5820)/C5820/'Project Inputs and Calcs'!$E$11,0)</f>
        <v>0.0168932979845492</v>
      </c>
    </row>
    <row r="5821" customFormat="false" ht="15" hidden="false" customHeight="false" outlineLevel="0" collapsed="false">
      <c r="A5821" s="0" t="n">
        <v>35</v>
      </c>
      <c r="B5821" s="0" t="n">
        <v>9800</v>
      </c>
      <c r="C5821" s="0" t="n">
        <v>23.695</v>
      </c>
      <c r="D5821" s="0" t="n">
        <v>11.821</v>
      </c>
      <c r="E5821" s="0" t="n">
        <f aca="false">IFERROR((C5821-D5821)/C5821/'Project Inputs and Calcs'!$E$11,0)</f>
        <v>0.0167039459801646</v>
      </c>
    </row>
    <row r="5822" customFormat="false" ht="15" hidden="false" customHeight="false" outlineLevel="0" collapsed="false">
      <c r="A5822" s="0" t="n">
        <v>35</v>
      </c>
      <c r="B5822" s="0" t="n">
        <v>9900</v>
      </c>
      <c r="C5822" s="0" t="n">
        <v>23.998</v>
      </c>
      <c r="D5822" s="0" t="n">
        <v>12.113</v>
      </c>
      <c r="E5822" s="0" t="n">
        <f aca="false">IFERROR((C5822-D5822)/C5822/'Project Inputs and Calcs'!$E$11,0)</f>
        <v>0.0165083201377893</v>
      </c>
    </row>
    <row r="5823" customFormat="false" ht="15" hidden="false" customHeight="false" outlineLevel="0" collapsed="false">
      <c r="A5823" s="0" t="n">
        <v>35</v>
      </c>
      <c r="B5823" s="0" t="n">
        <v>10000</v>
      </c>
      <c r="C5823" s="0" t="n">
        <v>24.294</v>
      </c>
      <c r="D5823" s="0" t="n">
        <v>12.408</v>
      </c>
      <c r="E5823" s="0" t="n">
        <f aca="false">IFERROR((C5823-D5823)/C5823/'Project Inputs and Calcs'!$E$11,0)</f>
        <v>0.0163085535523174</v>
      </c>
    </row>
    <row r="5824" customFormat="false" ht="15" hidden="false" customHeight="false" outlineLevel="0" collapsed="false">
      <c r="A5824" s="0" t="n">
        <v>35</v>
      </c>
      <c r="B5824" s="0" t="n">
        <v>10100</v>
      </c>
      <c r="C5824" s="0" t="n">
        <v>24.584</v>
      </c>
      <c r="D5824" s="0" t="n">
        <v>12.708</v>
      </c>
      <c r="E5824" s="0" t="n">
        <f aca="false">IFERROR((C5824-D5824)/C5824/'Project Inputs and Calcs'!$E$11,0)</f>
        <v>0.0161026141663955</v>
      </c>
    </row>
    <row r="5825" customFormat="false" ht="15" hidden="false" customHeight="false" outlineLevel="0" collapsed="false">
      <c r="A5825" s="0" t="n">
        <v>35</v>
      </c>
      <c r="B5825" s="0" t="n">
        <v>10200</v>
      </c>
      <c r="C5825" s="0" t="n">
        <v>24.865</v>
      </c>
      <c r="D5825" s="0" t="n">
        <v>13.013</v>
      </c>
      <c r="E5825" s="0" t="n">
        <f aca="false">IFERROR((C5825-D5825)/C5825/'Project Inputs and Calcs'!$E$11,0)</f>
        <v>0.0158884643742878</v>
      </c>
    </row>
    <row r="5826" customFormat="false" ht="15" hidden="false" customHeight="false" outlineLevel="0" collapsed="false">
      <c r="A5826" s="0" t="n">
        <v>35</v>
      </c>
      <c r="B5826" s="0" t="n">
        <v>10300</v>
      </c>
      <c r="C5826" s="0" t="n">
        <v>25.138</v>
      </c>
      <c r="D5826" s="0" t="n">
        <v>13.322</v>
      </c>
      <c r="E5826" s="0" t="n">
        <f aca="false">IFERROR((C5826-D5826)/C5826/'Project Inputs and Calcs'!$E$11,0)</f>
        <v>0.0156681783223274</v>
      </c>
    </row>
    <row r="5827" customFormat="false" ht="15" hidden="false" customHeight="false" outlineLevel="0" collapsed="false">
      <c r="A5827" s="0" t="n">
        <v>35</v>
      </c>
      <c r="B5827" s="0" t="n">
        <v>10400</v>
      </c>
      <c r="C5827" s="0" t="n">
        <v>25.402</v>
      </c>
      <c r="D5827" s="0" t="n">
        <v>13.637</v>
      </c>
      <c r="E5827" s="0" t="n">
        <f aca="false">IFERROR((C5827-D5827)/C5827/'Project Inputs and Calcs'!$E$11,0)</f>
        <v>0.015438416922552</v>
      </c>
    </row>
    <row r="5828" customFormat="false" ht="15" hidden="false" customHeight="false" outlineLevel="0" collapsed="false">
      <c r="A5828" s="0" t="n">
        <v>35</v>
      </c>
      <c r="B5828" s="0" t="n">
        <v>10500</v>
      </c>
      <c r="C5828" s="0" t="n">
        <v>25.657</v>
      </c>
      <c r="D5828" s="0" t="n">
        <v>13.956</v>
      </c>
      <c r="E5828" s="0" t="n">
        <f aca="false">IFERROR((C5828-D5828)/C5828/'Project Inputs and Calcs'!$E$11,0)</f>
        <v>0.0152018292603708</v>
      </c>
    </row>
    <row r="5829" customFormat="false" ht="15" hidden="false" customHeight="false" outlineLevel="0" collapsed="false">
      <c r="A5829" s="0" t="n">
        <v>35</v>
      </c>
      <c r="B5829" s="0" t="n">
        <v>10600</v>
      </c>
      <c r="C5829" s="0" t="n">
        <v>25.903</v>
      </c>
      <c r="D5829" s="0" t="n">
        <v>14.279</v>
      </c>
      <c r="E5829" s="0" t="n">
        <f aca="false">IFERROR((C5829-D5829)/C5829/'Project Inputs and Calcs'!$E$11,0)</f>
        <v>0.014958370330335</v>
      </c>
    </row>
    <row r="5830" customFormat="false" ht="15" hidden="false" customHeight="false" outlineLevel="0" collapsed="false">
      <c r="A5830" s="0" t="n">
        <v>35</v>
      </c>
      <c r="B5830" s="0" t="n">
        <v>10700</v>
      </c>
      <c r="C5830" s="0" t="n">
        <v>26.135</v>
      </c>
      <c r="D5830" s="0" t="n">
        <v>14.609</v>
      </c>
      <c r="E5830" s="0" t="n">
        <f aca="false">IFERROR((C5830-D5830)/C5830/'Project Inputs and Calcs'!$E$11,0)</f>
        <v>0.0147005930744213</v>
      </c>
    </row>
    <row r="5831" customFormat="false" ht="15" hidden="false" customHeight="false" outlineLevel="0" collapsed="false">
      <c r="A5831" s="0" t="n">
        <v>35</v>
      </c>
      <c r="B5831" s="0" t="n">
        <v>10800</v>
      </c>
      <c r="C5831" s="0" t="n">
        <v>26.354</v>
      </c>
      <c r="D5831" s="0" t="n">
        <v>14.946</v>
      </c>
      <c r="E5831" s="0" t="n">
        <f aca="false">IFERROR((C5831-D5831)/C5831/'Project Inputs and Calcs'!$E$11,0)</f>
        <v>0.0144291821608358</v>
      </c>
    </row>
    <row r="5832" customFormat="false" ht="15" hidden="false" customHeight="false" outlineLevel="0" collapsed="false">
      <c r="A5832" s="0" t="n">
        <v>35</v>
      </c>
      <c r="B5832" s="0" t="n">
        <v>10900</v>
      </c>
      <c r="C5832" s="0" t="n">
        <v>26.561</v>
      </c>
      <c r="D5832" s="0" t="n">
        <v>15.287</v>
      </c>
      <c r="E5832" s="0" t="n">
        <f aca="false">IFERROR((C5832-D5832)/C5832/'Project Inputs and Calcs'!$E$11,0)</f>
        <v>0.0141485636835962</v>
      </c>
    </row>
    <row r="5833" customFormat="false" ht="15" hidden="false" customHeight="false" outlineLevel="0" collapsed="false">
      <c r="A5833" s="0" t="n">
        <v>35</v>
      </c>
      <c r="B5833" s="0" t="n">
        <v>11000</v>
      </c>
      <c r="C5833" s="0" t="n">
        <v>26.755</v>
      </c>
      <c r="D5833" s="0" t="n">
        <v>15.634</v>
      </c>
      <c r="E5833" s="0" t="n">
        <f aca="false">IFERROR((C5833-D5833)/C5833/'Project Inputs and Calcs'!$E$11,0)</f>
        <v>0.0138553541394132</v>
      </c>
    </row>
    <row r="5834" customFormat="false" ht="15" hidden="false" customHeight="false" outlineLevel="0" collapsed="false">
      <c r="A5834" s="0" t="n">
        <v>35</v>
      </c>
      <c r="B5834" s="0" t="n">
        <v>11100</v>
      </c>
      <c r="C5834" s="0" t="n">
        <v>26.936</v>
      </c>
      <c r="D5834" s="0" t="n">
        <v>15.987</v>
      </c>
      <c r="E5834" s="0" t="n">
        <f aca="false">IFERROR((C5834-D5834)/C5834/'Project Inputs and Calcs'!$E$11,0)</f>
        <v>0.0135494010494011</v>
      </c>
    </row>
    <row r="5835" customFormat="false" ht="15" hidden="false" customHeight="false" outlineLevel="0" collapsed="false">
      <c r="A5835" s="0" t="n">
        <v>35</v>
      </c>
      <c r="B5835" s="0" t="n">
        <v>11200</v>
      </c>
      <c r="C5835" s="0" t="n">
        <v>27.102</v>
      </c>
      <c r="D5835" s="0" t="n">
        <v>16.345</v>
      </c>
      <c r="E5835" s="0" t="n">
        <f aca="false">IFERROR((C5835-D5835)/C5835/'Project Inputs and Calcs'!$E$11,0)</f>
        <v>0.013230265909035</v>
      </c>
    </row>
    <row r="5836" customFormat="false" ht="15" hidden="false" customHeight="false" outlineLevel="0" collapsed="false">
      <c r="A5836" s="0" t="n">
        <v>35</v>
      </c>
      <c r="B5836" s="0" t="n">
        <v>11300</v>
      </c>
      <c r="C5836" s="0" t="n">
        <v>27.247</v>
      </c>
      <c r="D5836" s="0" t="n">
        <v>16.711</v>
      </c>
      <c r="E5836" s="0" t="n">
        <f aca="false">IFERROR((C5836-D5836)/C5836/'Project Inputs and Calcs'!$E$11,0)</f>
        <v>0.012889492421184</v>
      </c>
    </row>
    <row r="5837" customFormat="false" ht="15" hidden="false" customHeight="false" outlineLevel="0" collapsed="false">
      <c r="A5837" s="0" t="n">
        <v>35</v>
      </c>
      <c r="B5837" s="0" t="n">
        <v>11400</v>
      </c>
      <c r="C5837" s="0" t="n">
        <v>27.375</v>
      </c>
      <c r="D5837" s="0" t="n">
        <v>17.084</v>
      </c>
      <c r="E5837" s="0" t="n">
        <f aca="false">IFERROR((C5837-D5837)/C5837/'Project Inputs and Calcs'!$E$11,0)</f>
        <v>0.012530898021309</v>
      </c>
    </row>
    <row r="5838" customFormat="false" ht="15" hidden="false" customHeight="false" outlineLevel="0" collapsed="false">
      <c r="A5838" s="0" t="n">
        <v>35</v>
      </c>
      <c r="B5838" s="0" t="n">
        <v>11500</v>
      </c>
      <c r="C5838" s="0" t="n">
        <v>27.483</v>
      </c>
      <c r="D5838" s="0" t="n">
        <v>17.464</v>
      </c>
      <c r="E5838" s="0" t="n">
        <f aca="false">IFERROR((C5838-D5838)/C5838/'Project Inputs and Calcs'!$E$11,0)</f>
        <v>0.0121517544178826</v>
      </c>
    </row>
    <row r="5839" customFormat="false" ht="15" hidden="false" customHeight="false" outlineLevel="0" collapsed="false">
      <c r="A5839" s="0" t="n">
        <v>35</v>
      </c>
      <c r="B5839" s="0" t="n">
        <v>11600</v>
      </c>
      <c r="C5839" s="0" t="n">
        <v>27.569</v>
      </c>
      <c r="D5839" s="0" t="n">
        <v>17.851</v>
      </c>
      <c r="E5839" s="0" t="n">
        <f aca="false">IFERROR((C5839-D5839)/C5839/'Project Inputs and Calcs'!$E$11,0)</f>
        <v>0.0117499123411561</v>
      </c>
    </row>
    <row r="5840" customFormat="false" ht="15" hidden="false" customHeight="false" outlineLevel="0" collapsed="false">
      <c r="A5840" s="0" t="n">
        <v>35</v>
      </c>
      <c r="B5840" s="0" t="n">
        <v>11700</v>
      </c>
      <c r="C5840" s="0" t="n">
        <v>27.63</v>
      </c>
      <c r="D5840" s="0" t="n">
        <v>18.247</v>
      </c>
      <c r="E5840" s="0" t="n">
        <f aca="false">IFERROR((C5840-D5840)/C5840/'Project Inputs and Calcs'!$E$11,0)</f>
        <v>0.0113198214501146</v>
      </c>
    </row>
    <row r="5841" customFormat="false" ht="15" hidden="false" customHeight="false" outlineLevel="0" collapsed="false">
      <c r="A5841" s="0" t="n">
        <v>35</v>
      </c>
      <c r="B5841" s="0" t="n">
        <v>11800</v>
      </c>
      <c r="C5841" s="0" t="n">
        <v>27.664</v>
      </c>
      <c r="D5841" s="0" t="n">
        <v>18.651</v>
      </c>
      <c r="E5841" s="0" t="n">
        <f aca="false">IFERROR((C5841-D5841)/C5841/'Project Inputs and Calcs'!$E$11,0)</f>
        <v>0.0108600828995566</v>
      </c>
    </row>
    <row r="5842" customFormat="false" ht="15" hidden="false" customHeight="false" outlineLevel="0" collapsed="false">
      <c r="A5842" s="0" t="n">
        <v>35</v>
      </c>
      <c r="B5842" s="0" t="n">
        <v>11900</v>
      </c>
      <c r="C5842" s="0" t="n">
        <v>27.667</v>
      </c>
      <c r="D5842" s="0" t="n">
        <v>19.066</v>
      </c>
      <c r="E5842" s="0" t="n">
        <f aca="false">IFERROR((C5842-D5842)/C5842/'Project Inputs and Calcs'!$E$11,0)</f>
        <v>0.0103625257527018</v>
      </c>
    </row>
    <row r="5843" customFormat="false" ht="15" hidden="false" customHeight="false" outlineLevel="0" collapsed="false">
      <c r="A5843" s="0" t="n">
        <v>35</v>
      </c>
      <c r="B5843" s="0" t="n">
        <v>12000</v>
      </c>
      <c r="C5843" s="0" t="n">
        <v>27.641</v>
      </c>
      <c r="D5843" s="0" t="n">
        <v>19.489</v>
      </c>
      <c r="E5843" s="0" t="n">
        <f aca="false">IFERROR((C5843-D5843)/C5843/'Project Inputs and Calcs'!$E$11,0)</f>
        <v>0.00983080689314183</v>
      </c>
    </row>
    <row r="5844" customFormat="false" ht="15" hidden="false" customHeight="false" outlineLevel="0" collapsed="false">
      <c r="A5844" s="0" t="n">
        <v>35</v>
      </c>
      <c r="B5844" s="0" t="n">
        <v>12100</v>
      </c>
      <c r="C5844" s="0" t="n">
        <v>27.585</v>
      </c>
      <c r="D5844" s="0" t="n">
        <v>19.92</v>
      </c>
      <c r="E5844" s="0" t="n">
        <f aca="false">IFERROR((C5844-D5844)/C5844/'Project Inputs and Calcs'!$E$11,0)</f>
        <v>0.00926228022475983</v>
      </c>
    </row>
    <row r="5845" customFormat="false" ht="15" hidden="false" customHeight="false" outlineLevel="0" collapsed="false">
      <c r="A5845" s="0" t="n">
        <v>35</v>
      </c>
      <c r="B5845" s="0" t="n">
        <v>12200</v>
      </c>
      <c r="C5845" s="0" t="n">
        <v>27.502</v>
      </c>
      <c r="D5845" s="0" t="n">
        <v>20.358</v>
      </c>
      <c r="E5845" s="0" t="n">
        <f aca="false">IFERROR((C5845-D5845)/C5845/'Project Inputs and Calcs'!$E$11,0)</f>
        <v>0.00865876421108768</v>
      </c>
    </row>
    <row r="5846" customFormat="false" ht="15" hidden="false" customHeight="false" outlineLevel="0" collapsed="false">
      <c r="A5846" s="0" t="n">
        <v>35</v>
      </c>
      <c r="B5846" s="0" t="n">
        <v>12300</v>
      </c>
      <c r="C5846" s="0" t="n">
        <v>27.396</v>
      </c>
      <c r="D5846" s="0" t="n">
        <v>20.799</v>
      </c>
      <c r="E5846" s="0" t="n">
        <f aca="false">IFERROR((C5846-D5846)/C5846/'Project Inputs and Calcs'!$E$11,0)</f>
        <v>0.00802671922908454</v>
      </c>
    </row>
    <row r="5847" customFormat="false" ht="15" hidden="false" customHeight="false" outlineLevel="0" collapsed="false">
      <c r="A5847" s="0" t="n">
        <v>35</v>
      </c>
      <c r="B5847" s="0" t="n">
        <v>12400</v>
      </c>
      <c r="C5847" s="0" t="n">
        <v>27.281</v>
      </c>
      <c r="D5847" s="0" t="n">
        <v>21.238</v>
      </c>
      <c r="E5847" s="0" t="n">
        <f aca="false">IFERROR((C5847-D5847)/C5847/'Project Inputs and Calcs'!$E$11,0)</f>
        <v>0.00738364918197036</v>
      </c>
    </row>
    <row r="5848" customFormat="false" ht="15" hidden="false" customHeight="false" outlineLevel="0" collapsed="false">
      <c r="A5848" s="0" t="n">
        <v>35</v>
      </c>
      <c r="B5848" s="0" t="n">
        <v>12500</v>
      </c>
      <c r="C5848" s="0" t="n">
        <v>27.16</v>
      </c>
      <c r="D5848" s="0" t="n">
        <v>21.672</v>
      </c>
      <c r="E5848" s="0" t="n">
        <f aca="false">IFERROR((C5848-D5848)/C5848/'Project Inputs and Calcs'!$E$11,0)</f>
        <v>0.00673539518900344</v>
      </c>
    </row>
    <row r="5849" customFormat="false" ht="15" hidden="false" customHeight="false" outlineLevel="0" collapsed="false">
      <c r="A5849" s="0" t="n">
        <v>35</v>
      </c>
      <c r="B5849" s="0" t="n">
        <v>12600</v>
      </c>
      <c r="C5849" s="0" t="n">
        <v>27.046</v>
      </c>
      <c r="D5849" s="0" t="n">
        <v>22.096</v>
      </c>
      <c r="E5849" s="0" t="n">
        <f aca="false">IFERROR((C5849-D5849)/C5849/'Project Inputs and Calcs'!$E$11,0)</f>
        <v>0.00610071729645789</v>
      </c>
    </row>
    <row r="5850" customFormat="false" ht="15" hidden="false" customHeight="false" outlineLevel="0" collapsed="false">
      <c r="A5850" s="0" t="n">
        <v>35</v>
      </c>
      <c r="B5850" s="0" t="n">
        <v>12700</v>
      </c>
      <c r="C5850" s="0" t="n">
        <v>26.937</v>
      </c>
      <c r="D5850" s="0" t="n">
        <v>22.511</v>
      </c>
      <c r="E5850" s="0" t="n">
        <f aca="false">IFERROR((C5850-D5850)/C5850/'Project Inputs and Calcs'!$E$11,0)</f>
        <v>0.00547697714420067</v>
      </c>
    </row>
    <row r="5851" customFormat="false" ht="15" hidden="false" customHeight="false" outlineLevel="0" collapsed="false">
      <c r="A5851" s="0" t="n">
        <v>35</v>
      </c>
      <c r="B5851" s="0" t="n">
        <v>12800</v>
      </c>
      <c r="C5851" s="0" t="n">
        <v>26.829</v>
      </c>
      <c r="D5851" s="0" t="n">
        <v>22.917</v>
      </c>
      <c r="E5851" s="0" t="n">
        <f aca="false">IFERROR((C5851-D5851)/C5851/'Project Inputs and Calcs'!$E$11,0)</f>
        <v>0.00486041224048604</v>
      </c>
    </row>
    <row r="5852" customFormat="false" ht="15" hidden="false" customHeight="false" outlineLevel="0" collapsed="false">
      <c r="A5852" s="0" t="n">
        <v>35</v>
      </c>
      <c r="B5852" s="0" t="n">
        <v>12900</v>
      </c>
      <c r="C5852" s="0" t="n">
        <v>26.721</v>
      </c>
      <c r="D5852" s="0" t="n">
        <v>23.315</v>
      </c>
      <c r="E5852" s="0" t="n">
        <f aca="false">IFERROR((C5852-D5852)/C5852/'Project Inputs and Calcs'!$E$11,0)</f>
        <v>0.00424884298242331</v>
      </c>
    </row>
    <row r="5853" customFormat="false" ht="15" hidden="false" customHeight="false" outlineLevel="0" collapsed="false">
      <c r="A5853" s="0" t="n">
        <v>35</v>
      </c>
      <c r="B5853" s="0" t="n">
        <v>13000</v>
      </c>
      <c r="C5853" s="0" t="n">
        <v>26.612</v>
      </c>
      <c r="D5853" s="0" t="n">
        <v>23.703</v>
      </c>
      <c r="E5853" s="0" t="n">
        <f aca="false">IFERROR((C5853-D5853)/C5853/'Project Inputs and Calcs'!$E$11,0)</f>
        <v>0.00364371962523172</v>
      </c>
    </row>
    <row r="5854" customFormat="false" ht="15" hidden="false" customHeight="false" outlineLevel="0" collapsed="false">
      <c r="A5854" s="0" t="n">
        <v>35</v>
      </c>
      <c r="B5854" s="0" t="n">
        <v>13100</v>
      </c>
      <c r="C5854" s="0" t="n">
        <v>26.5</v>
      </c>
      <c r="D5854" s="0" t="n">
        <v>24.082</v>
      </c>
      <c r="E5854" s="0" t="n">
        <f aca="false">IFERROR((C5854-D5854)/C5854/'Project Inputs and Calcs'!$E$11,0)</f>
        <v>0.00304150943396226</v>
      </c>
    </row>
    <row r="5855" customFormat="false" ht="15" hidden="false" customHeight="false" outlineLevel="0" collapsed="false">
      <c r="A5855" s="0" t="n">
        <v>35</v>
      </c>
      <c r="B5855" s="0" t="n">
        <v>13200</v>
      </c>
      <c r="C5855" s="0" t="n">
        <v>26.384</v>
      </c>
      <c r="D5855" s="0" t="n">
        <v>24.451</v>
      </c>
      <c r="E5855" s="0" t="n">
        <f aca="false">IFERROR((C5855-D5855)/C5855/'Project Inputs and Calcs'!$E$11,0)</f>
        <v>0.00244213664847382</v>
      </c>
    </row>
    <row r="5856" customFormat="false" ht="15" hidden="false" customHeight="false" outlineLevel="0" collapsed="false">
      <c r="A5856" s="0" t="n">
        <v>35</v>
      </c>
      <c r="B5856" s="0" t="n">
        <v>13300</v>
      </c>
      <c r="C5856" s="0" t="n">
        <v>26.264</v>
      </c>
      <c r="D5856" s="0" t="n">
        <v>24.809</v>
      </c>
      <c r="E5856" s="0" t="n">
        <f aca="false">IFERROR((C5856-D5856)/C5856/'Project Inputs and Calcs'!$E$11,0)</f>
        <v>0.00184663417605848</v>
      </c>
    </row>
    <row r="5857" customFormat="false" ht="15" hidden="false" customHeight="false" outlineLevel="0" collapsed="false">
      <c r="A5857" s="0" t="n">
        <v>35</v>
      </c>
      <c r="B5857" s="0" t="n">
        <v>13400</v>
      </c>
      <c r="C5857" s="0" t="n">
        <v>26.139</v>
      </c>
      <c r="D5857" s="0" t="n">
        <v>25.155</v>
      </c>
      <c r="E5857" s="0" t="n">
        <f aca="false">IFERROR((C5857-D5857)/C5857/'Project Inputs and Calcs'!$E$11,0)</f>
        <v>0.00125482994758789</v>
      </c>
    </row>
    <row r="5858" customFormat="false" ht="15" hidden="false" customHeight="false" outlineLevel="0" collapsed="false">
      <c r="A5858" s="0" t="n">
        <v>35</v>
      </c>
      <c r="B5858" s="0" t="n">
        <v>13500</v>
      </c>
      <c r="C5858" s="0" t="n">
        <v>26.01</v>
      </c>
      <c r="D5858" s="0" t="n">
        <v>25.488</v>
      </c>
      <c r="E5858" s="0" t="n">
        <f aca="false">IFERROR((C5858-D5858)/C5858/'Project Inputs and Calcs'!$E$11,0)</f>
        <v>0.00066897347174164</v>
      </c>
    </row>
    <row r="5859" customFormat="false" ht="15" hidden="false" customHeight="false" outlineLevel="0" collapsed="false">
      <c r="A5859" s="0" t="n">
        <v>35</v>
      </c>
      <c r="B5859" s="0" t="n">
        <v>13600</v>
      </c>
      <c r="C5859" s="0" t="n">
        <v>25.877</v>
      </c>
      <c r="D5859" s="0" t="n">
        <v>25.805</v>
      </c>
      <c r="E5859" s="0" t="n">
        <f aca="false">IFERROR((C5859-D5859)/C5859/'Project Inputs and Calcs'!$E$11,0)</f>
        <v>9.27464543803367E-005</v>
      </c>
    </row>
    <row r="5860" customFormat="false" ht="15" hidden="false" customHeight="false" outlineLevel="0" collapsed="false">
      <c r="A5860" s="0" t="n">
        <v>35</v>
      </c>
      <c r="B5860" s="0" t="n">
        <v>13700</v>
      </c>
      <c r="C5860" s="0" t="n">
        <v>25.741</v>
      </c>
      <c r="D5860" s="0" t="n">
        <v>26.105</v>
      </c>
      <c r="E5860" s="0" t="n">
        <f aca="false">IFERROR((C5860-D5860)/C5860/'Project Inputs and Calcs'!$E$11,0)</f>
        <v>-0.000471362158942285</v>
      </c>
    </row>
    <row r="5861" customFormat="false" ht="15" hidden="false" customHeight="false" outlineLevel="0" collapsed="false">
      <c r="A5861" s="0" t="n">
        <v>35</v>
      </c>
      <c r="B5861" s="0" t="n">
        <v>13800</v>
      </c>
      <c r="C5861" s="0" t="n">
        <v>25.603</v>
      </c>
      <c r="D5861" s="0" t="n">
        <v>26.386</v>
      </c>
      <c r="E5861" s="0" t="n">
        <f aca="false">IFERROR((C5861-D5861)/C5861/'Project Inputs and Calcs'!$E$11,0)</f>
        <v>-0.00101941178768113</v>
      </c>
    </row>
    <row r="5862" customFormat="false" ht="15" hidden="false" customHeight="false" outlineLevel="0" collapsed="false">
      <c r="A5862" s="0" t="n">
        <v>35</v>
      </c>
      <c r="B5862" s="0" t="n">
        <v>13900</v>
      </c>
      <c r="C5862" s="0" t="s">
        <v>155</v>
      </c>
      <c r="D5862" s="0" t="s">
        <v>155</v>
      </c>
      <c r="E5862" s="0" t="n">
        <f aca="false">IFERROR((C5862-D5862)/C5862/'Project Inputs and Calcs'!$E$11,0)</f>
        <v>0</v>
      </c>
    </row>
    <row r="5863" customFormat="false" ht="15" hidden="false" customHeight="false" outlineLevel="0" collapsed="false">
      <c r="A5863" s="0" t="n">
        <v>35</v>
      </c>
      <c r="B5863" s="0" t="n">
        <v>14000</v>
      </c>
      <c r="C5863" s="0" t="s">
        <v>155</v>
      </c>
      <c r="D5863" s="0" t="s">
        <v>155</v>
      </c>
      <c r="E5863" s="0" t="n">
        <f aca="false">IFERROR((C5863-D5863)/C5863/'Project Inputs and Calcs'!$E$11,0)</f>
        <v>0</v>
      </c>
    </row>
    <row r="5864" customFormat="false" ht="15" hidden="false" customHeight="false" outlineLevel="0" collapsed="false">
      <c r="A5864" s="0" t="n">
        <v>35</v>
      </c>
      <c r="B5864" s="0" t="n">
        <v>14100</v>
      </c>
      <c r="C5864" s="0" t="s">
        <v>155</v>
      </c>
      <c r="D5864" s="0" t="s">
        <v>155</v>
      </c>
      <c r="E5864" s="0" t="n">
        <f aca="false">IFERROR((C5864-D5864)/C5864/'Project Inputs and Calcs'!$E$11,0)</f>
        <v>0</v>
      </c>
    </row>
    <row r="5865" customFormat="false" ht="15" hidden="false" customHeight="false" outlineLevel="0" collapsed="false">
      <c r="A5865" s="0" t="n">
        <v>35</v>
      </c>
      <c r="B5865" s="0" t="n">
        <v>14200</v>
      </c>
      <c r="C5865" s="0" t="s">
        <v>155</v>
      </c>
      <c r="D5865" s="0" t="s">
        <v>155</v>
      </c>
      <c r="E5865" s="0" t="n">
        <f aca="false">IFERROR((C5865-D5865)/C5865/'Project Inputs and Calcs'!$E$11,0)</f>
        <v>0</v>
      </c>
    </row>
    <row r="5866" customFormat="false" ht="15" hidden="false" customHeight="false" outlineLevel="0" collapsed="false">
      <c r="A5866" s="0" t="n">
        <v>35</v>
      </c>
      <c r="B5866" s="0" t="n">
        <v>14300</v>
      </c>
      <c r="C5866" s="0" t="s">
        <v>155</v>
      </c>
      <c r="D5866" s="0" t="s">
        <v>155</v>
      </c>
      <c r="E5866" s="0" t="n">
        <f aca="false">IFERROR((C5866-D5866)/C5866/'Project Inputs and Calcs'!$E$11,0)</f>
        <v>0</v>
      </c>
    </row>
    <row r="5867" customFormat="false" ht="15" hidden="false" customHeight="false" outlineLevel="0" collapsed="false">
      <c r="A5867" s="0" t="n">
        <v>35</v>
      </c>
      <c r="B5867" s="0" t="n">
        <v>14400</v>
      </c>
      <c r="C5867" s="0" t="s">
        <v>155</v>
      </c>
      <c r="D5867" s="0" t="s">
        <v>155</v>
      </c>
      <c r="E5867" s="0" t="n">
        <f aca="false">IFERROR((C5867-D5867)/C5867/'Project Inputs and Calcs'!$E$11,0)</f>
        <v>0</v>
      </c>
    </row>
    <row r="5868" customFormat="false" ht="15" hidden="false" customHeight="false" outlineLevel="0" collapsed="false">
      <c r="A5868" s="0" t="n">
        <v>35</v>
      </c>
      <c r="B5868" s="0" t="n">
        <v>14500</v>
      </c>
      <c r="C5868" s="0" t="s">
        <v>155</v>
      </c>
      <c r="D5868" s="0" t="s">
        <v>155</v>
      </c>
      <c r="E5868" s="0" t="n">
        <f aca="false">IFERROR((C5868-D5868)/C5868/'Project Inputs and Calcs'!$E$11,0)</f>
        <v>0</v>
      </c>
    </row>
    <row r="5869" customFormat="false" ht="15" hidden="false" customHeight="false" outlineLevel="0" collapsed="false">
      <c r="A5869" s="0" t="n">
        <v>35</v>
      </c>
      <c r="B5869" s="0" t="n">
        <v>14600</v>
      </c>
      <c r="C5869" s="0" t="s">
        <v>155</v>
      </c>
      <c r="D5869" s="0" t="s">
        <v>155</v>
      </c>
      <c r="E5869" s="0" t="n">
        <f aca="false">IFERROR((C5869-D5869)/C5869/'Project Inputs and Calcs'!$E$11,0)</f>
        <v>0</v>
      </c>
    </row>
    <row r="5870" customFormat="false" ht="15" hidden="false" customHeight="false" outlineLevel="0" collapsed="false">
      <c r="A5870" s="0" t="n">
        <v>35</v>
      </c>
      <c r="B5870" s="0" t="n">
        <v>14700</v>
      </c>
      <c r="C5870" s="0" t="s">
        <v>155</v>
      </c>
      <c r="D5870" s="0" t="s">
        <v>155</v>
      </c>
      <c r="E5870" s="0" t="n">
        <f aca="false">IFERROR((C5870-D5870)/C5870/'Project Inputs and Calcs'!$E$11,0)</f>
        <v>0</v>
      </c>
    </row>
    <row r="5871" customFormat="false" ht="15" hidden="false" customHeight="false" outlineLevel="0" collapsed="false">
      <c r="A5871" s="0" t="n">
        <v>35</v>
      </c>
      <c r="B5871" s="0" t="n">
        <v>14800</v>
      </c>
      <c r="C5871" s="0" t="s">
        <v>155</v>
      </c>
      <c r="D5871" s="0" t="s">
        <v>155</v>
      </c>
      <c r="E5871" s="0" t="n">
        <f aca="false">IFERROR((C5871-D5871)/C5871/'Project Inputs and Calcs'!$E$11,0)</f>
        <v>0</v>
      </c>
    </row>
    <row r="5872" customFormat="false" ht="15" hidden="false" customHeight="false" outlineLevel="0" collapsed="false">
      <c r="A5872" s="0" t="n">
        <v>35</v>
      </c>
      <c r="B5872" s="0" t="n">
        <v>14900</v>
      </c>
      <c r="C5872" s="0" t="s">
        <v>155</v>
      </c>
      <c r="D5872" s="0" t="s">
        <v>155</v>
      </c>
      <c r="E5872" s="0" t="n">
        <f aca="false">IFERROR((C5872-D5872)/C5872/'Project Inputs and Calcs'!$E$11,0)</f>
        <v>0</v>
      </c>
    </row>
    <row r="5873" customFormat="false" ht="15" hidden="false" customHeight="false" outlineLevel="0" collapsed="false">
      <c r="A5873" s="0" t="n">
        <v>35</v>
      </c>
      <c r="B5873" s="0" t="n">
        <v>15000</v>
      </c>
      <c r="C5873" s="0" t="s">
        <v>155</v>
      </c>
      <c r="D5873" s="0" t="s">
        <v>155</v>
      </c>
      <c r="E5873" s="0" t="n">
        <f aca="false">IFERROR((C5873-D5873)/C5873/'Project Inputs and Calcs'!$E$11,0)</f>
        <v>0</v>
      </c>
    </row>
    <row r="5874" customFormat="false" ht="15" hidden="false" customHeight="false" outlineLevel="0" collapsed="false">
      <c r="A5874" s="0" t="n">
        <v>35</v>
      </c>
      <c r="B5874" s="0" t="n">
        <v>15100</v>
      </c>
      <c r="C5874" s="0" t="s">
        <v>155</v>
      </c>
      <c r="D5874" s="0" t="s">
        <v>155</v>
      </c>
      <c r="E5874" s="0" t="n">
        <f aca="false">IFERROR((C5874-D5874)/C5874/'Project Inputs and Calcs'!$E$11,0)</f>
        <v>0</v>
      </c>
    </row>
    <row r="5875" customFormat="false" ht="15" hidden="false" customHeight="false" outlineLevel="0" collapsed="false">
      <c r="A5875" s="0" t="n">
        <v>35</v>
      </c>
      <c r="B5875" s="0" t="n">
        <v>15200</v>
      </c>
      <c r="C5875" s="0" t="s">
        <v>155</v>
      </c>
      <c r="D5875" s="0" t="s">
        <v>155</v>
      </c>
      <c r="E5875" s="0" t="n">
        <f aca="false">IFERROR((C5875-D5875)/C5875/'Project Inputs and Calcs'!$E$11,0)</f>
        <v>0</v>
      </c>
    </row>
    <row r="5876" customFormat="false" ht="15" hidden="false" customHeight="false" outlineLevel="0" collapsed="false">
      <c r="A5876" s="0" t="n">
        <v>35</v>
      </c>
      <c r="B5876" s="0" t="n">
        <v>15300</v>
      </c>
      <c r="C5876" s="0" t="s">
        <v>155</v>
      </c>
      <c r="D5876" s="0" t="s">
        <v>155</v>
      </c>
      <c r="E5876" s="0" t="n">
        <f aca="false">IFERROR((C5876-D5876)/C5876/'Project Inputs and Calcs'!$E$11,0)</f>
        <v>0</v>
      </c>
    </row>
    <row r="5877" customFormat="false" ht="15" hidden="false" customHeight="false" outlineLevel="0" collapsed="false">
      <c r="A5877" s="0" t="n">
        <v>35</v>
      </c>
      <c r="B5877" s="0" t="n">
        <v>15400</v>
      </c>
      <c r="C5877" s="0" t="s">
        <v>155</v>
      </c>
      <c r="D5877" s="0" t="s">
        <v>155</v>
      </c>
      <c r="E5877" s="0" t="n">
        <f aca="false">IFERROR((C5877-D5877)/C5877/'Project Inputs and Calcs'!$E$11,0)</f>
        <v>0</v>
      </c>
    </row>
    <row r="5878" customFormat="false" ht="15" hidden="false" customHeight="false" outlineLevel="0" collapsed="false">
      <c r="A5878" s="0" t="n">
        <v>35</v>
      </c>
      <c r="B5878" s="0" t="n">
        <v>15500</v>
      </c>
      <c r="C5878" s="0" t="s">
        <v>155</v>
      </c>
      <c r="D5878" s="0" t="s">
        <v>155</v>
      </c>
      <c r="E5878" s="0" t="n">
        <f aca="false">IFERROR((C5878-D5878)/C5878/'Project Inputs and Calcs'!$E$11,0)</f>
        <v>0</v>
      </c>
    </row>
    <row r="5879" customFormat="false" ht="15" hidden="false" customHeight="false" outlineLevel="0" collapsed="false">
      <c r="A5879" s="0" t="n">
        <v>35</v>
      </c>
      <c r="B5879" s="0" t="n">
        <v>15600</v>
      </c>
      <c r="C5879" s="0" t="s">
        <v>155</v>
      </c>
      <c r="D5879" s="0" t="s">
        <v>155</v>
      </c>
      <c r="E5879" s="0" t="n">
        <f aca="false">IFERROR((C5879-D5879)/C5879/'Project Inputs and Calcs'!$E$11,0)</f>
        <v>0</v>
      </c>
    </row>
    <row r="5880" customFormat="false" ht="15" hidden="false" customHeight="false" outlineLevel="0" collapsed="false">
      <c r="A5880" s="0" t="n">
        <v>35</v>
      </c>
      <c r="B5880" s="0" t="n">
        <v>15700</v>
      </c>
      <c r="C5880" s="0" t="s">
        <v>155</v>
      </c>
      <c r="D5880" s="0" t="s">
        <v>155</v>
      </c>
      <c r="E5880" s="0" t="n">
        <f aca="false">IFERROR((C5880-D5880)/C5880/'Project Inputs and Calcs'!$E$11,0)</f>
        <v>0</v>
      </c>
    </row>
    <row r="5881" customFormat="false" ht="15" hidden="false" customHeight="false" outlineLevel="0" collapsed="false">
      <c r="A5881" s="0" t="n">
        <v>35</v>
      </c>
      <c r="B5881" s="0" t="n">
        <v>15800</v>
      </c>
      <c r="C5881" s="0" t="s">
        <v>155</v>
      </c>
      <c r="D5881" s="0" t="s">
        <v>155</v>
      </c>
      <c r="E5881" s="0" t="n">
        <f aca="false">IFERROR((C5881-D5881)/C5881/'Project Inputs and Calcs'!$E$11,0)</f>
        <v>0</v>
      </c>
    </row>
    <row r="5882" customFormat="false" ht="15" hidden="false" customHeight="false" outlineLevel="0" collapsed="false">
      <c r="A5882" s="0" t="n">
        <v>35</v>
      </c>
      <c r="B5882" s="0" t="n">
        <v>15900</v>
      </c>
      <c r="C5882" s="0" t="s">
        <v>155</v>
      </c>
      <c r="D5882" s="0" t="s">
        <v>155</v>
      </c>
      <c r="E5882" s="0" t="n">
        <f aca="false">IFERROR((C5882-D5882)/C5882/'Project Inputs and Calcs'!$E$11,0)</f>
        <v>0</v>
      </c>
    </row>
    <row r="5883" customFormat="false" ht="15" hidden="false" customHeight="false" outlineLevel="0" collapsed="false">
      <c r="A5883" s="0" t="n">
        <v>35</v>
      </c>
      <c r="B5883" s="0" t="n">
        <v>16000</v>
      </c>
      <c r="C5883" s="0" t="s">
        <v>155</v>
      </c>
      <c r="D5883" s="0" t="s">
        <v>155</v>
      </c>
      <c r="E5883" s="0" t="n">
        <f aca="false">IFERROR((C5883-D5883)/C5883/'Project Inputs and Calcs'!$E$11,0)</f>
        <v>0</v>
      </c>
    </row>
    <row r="5884" customFormat="false" ht="15" hidden="false" customHeight="false" outlineLevel="0" collapsed="false">
      <c r="A5884" s="0" t="n">
        <v>35</v>
      </c>
      <c r="B5884" s="0" t="n">
        <v>16100</v>
      </c>
      <c r="C5884" s="0" t="s">
        <v>155</v>
      </c>
      <c r="D5884" s="0" t="s">
        <v>155</v>
      </c>
      <c r="E5884" s="0" t="n">
        <f aca="false">IFERROR((C5884-D5884)/C5884/'Project Inputs and Calcs'!$E$11,0)</f>
        <v>0</v>
      </c>
    </row>
    <row r="5885" customFormat="false" ht="15" hidden="false" customHeight="false" outlineLevel="0" collapsed="false">
      <c r="A5885" s="0" t="n">
        <v>35</v>
      </c>
      <c r="B5885" s="0" t="n">
        <v>16200</v>
      </c>
      <c r="C5885" s="0" t="s">
        <v>155</v>
      </c>
      <c r="D5885" s="0" t="s">
        <v>155</v>
      </c>
      <c r="E5885" s="0" t="n">
        <f aca="false">IFERROR((C5885-D5885)/C5885/'Project Inputs and Calcs'!$E$11,0)</f>
        <v>0</v>
      </c>
    </row>
    <row r="5886" customFormat="false" ht="15" hidden="false" customHeight="false" outlineLevel="0" collapsed="false">
      <c r="A5886" s="0" t="n">
        <v>35</v>
      </c>
      <c r="B5886" s="0" t="n">
        <v>16300</v>
      </c>
      <c r="C5886" s="0" t="s">
        <v>155</v>
      </c>
      <c r="D5886" s="0" t="s">
        <v>155</v>
      </c>
      <c r="E5886" s="0" t="n">
        <f aca="false">IFERROR((C5886-D5886)/C5886/'Project Inputs and Calcs'!$E$11,0)</f>
        <v>0</v>
      </c>
    </row>
    <row r="5887" customFormat="false" ht="15" hidden="false" customHeight="false" outlineLevel="0" collapsed="false">
      <c r="A5887" s="0" t="n">
        <v>35</v>
      </c>
      <c r="B5887" s="0" t="n">
        <v>16400</v>
      </c>
      <c r="C5887" s="0" t="s">
        <v>155</v>
      </c>
      <c r="D5887" s="0" t="s">
        <v>155</v>
      </c>
      <c r="E5887" s="0" t="n">
        <f aca="false">IFERROR((C5887-D5887)/C5887/'Project Inputs and Calcs'!$E$11,0)</f>
        <v>0</v>
      </c>
    </row>
    <row r="5888" customFormat="false" ht="15" hidden="false" customHeight="false" outlineLevel="0" collapsed="false">
      <c r="A5888" s="0" t="n">
        <v>35</v>
      </c>
      <c r="B5888" s="0" t="n">
        <v>16500</v>
      </c>
      <c r="C5888" s="0" t="s">
        <v>155</v>
      </c>
      <c r="D5888" s="0" t="s">
        <v>155</v>
      </c>
      <c r="E5888" s="0" t="n">
        <f aca="false">IFERROR((C5888-D5888)/C5888/'Project Inputs and Calcs'!$E$11,0)</f>
        <v>0</v>
      </c>
    </row>
    <row r="5889" customFormat="false" ht="15" hidden="false" customHeight="false" outlineLevel="0" collapsed="false">
      <c r="A5889" s="0" t="n">
        <v>35</v>
      </c>
      <c r="B5889" s="0" t="n">
        <v>16600</v>
      </c>
      <c r="C5889" s="0" t="s">
        <v>155</v>
      </c>
      <c r="D5889" s="0" t="s">
        <v>155</v>
      </c>
      <c r="E5889" s="0" t="n">
        <f aca="false">IFERROR((C5889-D5889)/C5889/'Project Inputs and Calcs'!$E$11,0)</f>
        <v>0</v>
      </c>
    </row>
    <row r="5890" customFormat="false" ht="15" hidden="false" customHeight="false" outlineLevel="0" collapsed="false">
      <c r="A5890" s="0" t="n">
        <v>35</v>
      </c>
      <c r="B5890" s="0" t="n">
        <v>16700</v>
      </c>
      <c r="C5890" s="0" t="s">
        <v>155</v>
      </c>
      <c r="D5890" s="0" t="s">
        <v>155</v>
      </c>
      <c r="E5890" s="0" t="n">
        <f aca="false">IFERROR((C5890-D5890)/C5890/'Project Inputs and Calcs'!$E$11,0)</f>
        <v>0</v>
      </c>
    </row>
    <row r="5891" customFormat="false" ht="15" hidden="false" customHeight="false" outlineLevel="0" collapsed="false">
      <c r="A5891" s="0" t="n">
        <v>35</v>
      </c>
      <c r="B5891" s="0" t="n">
        <v>16800</v>
      </c>
      <c r="C5891" s="0" t="s">
        <v>155</v>
      </c>
      <c r="D5891" s="0" t="s">
        <v>155</v>
      </c>
      <c r="E5891" s="0" t="n">
        <f aca="false">IFERROR((C5891-D5891)/C5891/'Project Inputs and Calcs'!$E$11,0)</f>
        <v>0</v>
      </c>
    </row>
    <row r="5892" customFormat="false" ht="15" hidden="false" customHeight="false" outlineLevel="0" collapsed="false">
      <c r="A5892" s="0" t="n">
        <v>35</v>
      </c>
      <c r="B5892" s="0" t="n">
        <v>16900</v>
      </c>
      <c r="C5892" s="0" t="s">
        <v>155</v>
      </c>
      <c r="D5892" s="0" t="s">
        <v>155</v>
      </c>
      <c r="E5892" s="0" t="n">
        <f aca="false">IFERROR((C5892-D5892)/C5892/'Project Inputs and Calcs'!$E$11,0)</f>
        <v>0</v>
      </c>
    </row>
    <row r="5893" customFormat="false" ht="15" hidden="false" customHeight="false" outlineLevel="0" collapsed="false">
      <c r="A5893" s="0" t="n">
        <v>35</v>
      </c>
      <c r="B5893" s="0" t="n">
        <v>17000</v>
      </c>
      <c r="C5893" s="0" t="s">
        <v>155</v>
      </c>
      <c r="D5893" s="0" t="s">
        <v>155</v>
      </c>
      <c r="E5893" s="0" t="n">
        <f aca="false">IFERROR((C5893-D5893)/C5893/'Project Inputs and Calcs'!$E$11,0)</f>
        <v>0</v>
      </c>
    </row>
    <row r="5894" customFormat="false" ht="15" hidden="false" customHeight="false" outlineLevel="0" collapsed="false">
      <c r="A5894" s="0" t="n">
        <v>35</v>
      </c>
      <c r="B5894" s="0" t="n">
        <v>17100</v>
      </c>
      <c r="C5894" s="0" t="s">
        <v>155</v>
      </c>
      <c r="D5894" s="0" t="s">
        <v>155</v>
      </c>
      <c r="E5894" s="0" t="n">
        <f aca="false">IFERROR((C5894-D5894)/C5894/'Project Inputs and Calcs'!$E$11,0)</f>
        <v>0</v>
      </c>
    </row>
    <row r="5895" customFormat="false" ht="15" hidden="false" customHeight="false" outlineLevel="0" collapsed="false">
      <c r="A5895" s="0" t="n">
        <v>35</v>
      </c>
      <c r="B5895" s="0" t="n">
        <v>17200</v>
      </c>
      <c r="C5895" s="0" t="s">
        <v>155</v>
      </c>
      <c r="D5895" s="0" t="s">
        <v>155</v>
      </c>
      <c r="E5895" s="0" t="n">
        <f aca="false">IFERROR((C5895-D5895)/C5895/'Project Inputs and Calcs'!$E$11,0)</f>
        <v>0</v>
      </c>
    </row>
    <row r="5896" customFormat="false" ht="15" hidden="false" customHeight="false" outlineLevel="0" collapsed="false">
      <c r="A5896" s="0" t="n">
        <v>35</v>
      </c>
      <c r="B5896" s="0" t="n">
        <v>17300</v>
      </c>
      <c r="C5896" s="0" t="s">
        <v>155</v>
      </c>
      <c r="D5896" s="0" t="s">
        <v>155</v>
      </c>
      <c r="E5896" s="0" t="n">
        <f aca="false">IFERROR((C5896-D5896)/C5896/'Project Inputs and Calcs'!$E$11,0)</f>
        <v>0</v>
      </c>
    </row>
    <row r="5897" customFormat="false" ht="15" hidden="false" customHeight="false" outlineLevel="0" collapsed="false">
      <c r="A5897" s="0" t="n">
        <v>35</v>
      </c>
      <c r="B5897" s="0" t="n">
        <v>17400</v>
      </c>
      <c r="C5897" s="0" t="s">
        <v>155</v>
      </c>
      <c r="D5897" s="0" t="s">
        <v>155</v>
      </c>
      <c r="E5897" s="0" t="n">
        <f aca="false">IFERROR((C5897-D5897)/C5897/'Project Inputs and Calcs'!$E$11,0)</f>
        <v>0</v>
      </c>
    </row>
    <row r="5898" customFormat="false" ht="15" hidden="false" customHeight="false" outlineLevel="0" collapsed="false">
      <c r="A5898" s="0" t="n">
        <v>35</v>
      </c>
      <c r="B5898" s="0" t="n">
        <v>17500</v>
      </c>
      <c r="C5898" s="0" t="s">
        <v>155</v>
      </c>
      <c r="D5898" s="0" t="s">
        <v>155</v>
      </c>
      <c r="E5898" s="0" t="n">
        <f aca="false">IFERROR((C5898-D5898)/C5898/'Project Inputs and Calcs'!$E$11,0)</f>
        <v>0</v>
      </c>
    </row>
    <row r="5899" customFormat="false" ht="15" hidden="false" customHeight="false" outlineLevel="0" collapsed="false">
      <c r="A5899" s="0" t="n">
        <v>35</v>
      </c>
      <c r="B5899" s="0" t="n">
        <v>17600</v>
      </c>
      <c r="C5899" s="0" t="s">
        <v>155</v>
      </c>
      <c r="D5899" s="0" t="s">
        <v>155</v>
      </c>
      <c r="E5899" s="0" t="n">
        <f aca="false">IFERROR((C5899-D5899)/C5899/'Project Inputs and Calcs'!$E$11,0)</f>
        <v>0</v>
      </c>
    </row>
    <row r="5900" customFormat="false" ht="15" hidden="false" customHeight="false" outlineLevel="0" collapsed="false">
      <c r="A5900" s="0" t="n">
        <v>35</v>
      </c>
      <c r="B5900" s="0" t="n">
        <v>17700</v>
      </c>
      <c r="C5900" s="0" t="s">
        <v>155</v>
      </c>
      <c r="D5900" s="0" t="s">
        <v>155</v>
      </c>
      <c r="E5900" s="0" t="n">
        <f aca="false">IFERROR((C5900-D5900)/C5900/'Project Inputs and Calcs'!$E$11,0)</f>
        <v>0</v>
      </c>
    </row>
    <row r="5901" customFormat="false" ht="15" hidden="false" customHeight="false" outlineLevel="0" collapsed="false">
      <c r="A5901" s="0" t="n">
        <v>35</v>
      </c>
      <c r="B5901" s="0" t="n">
        <v>17800</v>
      </c>
      <c r="C5901" s="0" t="s">
        <v>155</v>
      </c>
      <c r="D5901" s="0" t="s">
        <v>155</v>
      </c>
      <c r="E5901" s="0" t="n">
        <f aca="false">IFERROR((C5901-D5901)/C5901/'Project Inputs and Calcs'!$E$11,0)</f>
        <v>0</v>
      </c>
    </row>
    <row r="5902" customFormat="false" ht="15" hidden="false" customHeight="false" outlineLevel="0" collapsed="false">
      <c r="A5902" s="0" t="n">
        <v>35</v>
      </c>
      <c r="B5902" s="0" t="n">
        <v>17900</v>
      </c>
      <c r="C5902" s="0" t="s">
        <v>155</v>
      </c>
      <c r="D5902" s="0" t="s">
        <v>155</v>
      </c>
      <c r="E5902" s="0" t="n">
        <f aca="false">IFERROR((C5902-D5902)/C5902/'Project Inputs and Calcs'!$E$11,0)</f>
        <v>0</v>
      </c>
    </row>
    <row r="5903" customFormat="false" ht="15" hidden="false" customHeight="false" outlineLevel="0" collapsed="false">
      <c r="A5903" s="0" t="n">
        <v>35</v>
      </c>
      <c r="B5903" s="0" t="n">
        <v>18000</v>
      </c>
      <c r="C5903" s="0" t="s">
        <v>155</v>
      </c>
      <c r="D5903" s="0" t="s">
        <v>155</v>
      </c>
      <c r="E5903" s="0" t="n">
        <f aca="false">IFERROR((C5903-D5903)/C5903/'Project Inputs and Calcs'!$E$11,0)</f>
        <v>0</v>
      </c>
    </row>
    <row r="5904" customFormat="false" ht="15" hidden="false" customHeight="false" outlineLevel="0" collapsed="false">
      <c r="A5904" s="0" t="n">
        <v>35</v>
      </c>
      <c r="B5904" s="0" t="n">
        <v>18100</v>
      </c>
      <c r="C5904" s="0" t="s">
        <v>155</v>
      </c>
      <c r="D5904" s="0" t="s">
        <v>155</v>
      </c>
      <c r="E5904" s="0" t="n">
        <f aca="false">IFERROR((C5904-D5904)/C5904/'Project Inputs and Calcs'!$E$11,0)</f>
        <v>0</v>
      </c>
    </row>
    <row r="5905" customFormat="false" ht="15" hidden="false" customHeight="false" outlineLevel="0" collapsed="false">
      <c r="A5905" s="0" t="n">
        <v>35</v>
      </c>
      <c r="B5905" s="0" t="n">
        <v>18200</v>
      </c>
      <c r="C5905" s="0" t="s">
        <v>155</v>
      </c>
      <c r="D5905" s="0" t="s">
        <v>155</v>
      </c>
      <c r="E5905" s="0" t="n">
        <f aca="false">IFERROR((C5905-D5905)/C5905/'Project Inputs and Calcs'!$E$11,0)</f>
        <v>0</v>
      </c>
    </row>
    <row r="5906" customFormat="false" ht="15" hidden="false" customHeight="false" outlineLevel="0" collapsed="false">
      <c r="A5906" s="0" t="n">
        <v>35</v>
      </c>
      <c r="B5906" s="0" t="n">
        <v>18300</v>
      </c>
      <c r="C5906" s="0" t="s">
        <v>155</v>
      </c>
      <c r="D5906" s="0" t="s">
        <v>155</v>
      </c>
      <c r="E5906" s="0" t="n">
        <f aca="false">IFERROR((C5906-D5906)/C5906/'Project Inputs and Calcs'!$E$11,0)</f>
        <v>0</v>
      </c>
    </row>
    <row r="5907" customFormat="false" ht="15" hidden="false" customHeight="false" outlineLevel="0" collapsed="false">
      <c r="A5907" s="0" t="n">
        <v>35</v>
      </c>
      <c r="B5907" s="0" t="n">
        <v>18400</v>
      </c>
      <c r="C5907" s="0" t="s">
        <v>155</v>
      </c>
      <c r="D5907" s="0" t="s">
        <v>155</v>
      </c>
      <c r="E5907" s="0" t="n">
        <f aca="false">IFERROR((C5907-D5907)/C5907/'Project Inputs and Calcs'!$E$11,0)</f>
        <v>0</v>
      </c>
    </row>
    <row r="5908" customFormat="false" ht="15" hidden="false" customHeight="false" outlineLevel="0" collapsed="false">
      <c r="A5908" s="0" t="n">
        <v>35</v>
      </c>
      <c r="B5908" s="0" t="n">
        <v>18500</v>
      </c>
      <c r="C5908" s="0" t="s">
        <v>155</v>
      </c>
      <c r="D5908" s="0" t="s">
        <v>155</v>
      </c>
      <c r="E5908" s="0" t="n">
        <f aca="false">IFERROR((C5908-D5908)/C5908/'Project Inputs and Calcs'!$E$11,0)</f>
        <v>0</v>
      </c>
    </row>
    <row r="5909" customFormat="false" ht="15" hidden="false" customHeight="false" outlineLevel="0" collapsed="false">
      <c r="A5909" s="0" t="n">
        <v>35</v>
      </c>
      <c r="B5909" s="0" t="n">
        <v>18600</v>
      </c>
      <c r="C5909" s="0" t="s">
        <v>155</v>
      </c>
      <c r="D5909" s="0" t="s">
        <v>155</v>
      </c>
      <c r="E5909" s="0" t="n">
        <f aca="false">IFERROR((C5909-D5909)/C5909/'Project Inputs and Calcs'!$E$11,0)</f>
        <v>0</v>
      </c>
    </row>
    <row r="5910" customFormat="false" ht="15" hidden="false" customHeight="false" outlineLevel="0" collapsed="false">
      <c r="A5910" s="0" t="n">
        <v>35</v>
      </c>
      <c r="B5910" s="0" t="n">
        <v>18700</v>
      </c>
      <c r="C5910" s="0" t="s">
        <v>155</v>
      </c>
      <c r="D5910" s="0" t="s">
        <v>155</v>
      </c>
      <c r="E5910" s="0" t="n">
        <f aca="false">IFERROR((C5910-D5910)/C5910/'Project Inputs and Calcs'!$E$11,0)</f>
        <v>0</v>
      </c>
    </row>
    <row r="5911" customFormat="false" ht="15" hidden="false" customHeight="false" outlineLevel="0" collapsed="false">
      <c r="A5911" s="0" t="n">
        <v>35</v>
      </c>
      <c r="B5911" s="0" t="n">
        <v>18800</v>
      </c>
      <c r="C5911" s="0" t="s">
        <v>155</v>
      </c>
      <c r="D5911" s="0" t="s">
        <v>155</v>
      </c>
      <c r="E5911" s="0" t="n">
        <f aca="false">IFERROR((C5911-D5911)/C5911/'Project Inputs and Calcs'!$E$11,0)</f>
        <v>0</v>
      </c>
    </row>
    <row r="5912" customFormat="false" ht="15" hidden="false" customHeight="false" outlineLevel="0" collapsed="false">
      <c r="A5912" s="0" t="n">
        <v>35</v>
      </c>
      <c r="B5912" s="0" t="n">
        <v>18900</v>
      </c>
      <c r="C5912" s="0" t="s">
        <v>155</v>
      </c>
      <c r="D5912" s="0" t="s">
        <v>155</v>
      </c>
      <c r="E5912" s="0" t="n">
        <f aca="false">IFERROR((C5912-D5912)/C5912/'Project Inputs and Calcs'!$E$11,0)</f>
        <v>0</v>
      </c>
    </row>
    <row r="5913" customFormat="false" ht="15" hidden="false" customHeight="false" outlineLevel="0" collapsed="false">
      <c r="A5913" s="0" t="n">
        <v>35</v>
      </c>
      <c r="B5913" s="0" t="n">
        <v>19000</v>
      </c>
      <c r="C5913" s="0" t="s">
        <v>155</v>
      </c>
      <c r="D5913" s="0" t="s">
        <v>155</v>
      </c>
      <c r="E5913" s="0" t="n">
        <f aca="false">IFERROR((C5913-D5913)/C5913/'Project Inputs and Calcs'!$E$11,0)</f>
        <v>0</v>
      </c>
    </row>
    <row r="5914" customFormat="false" ht="15" hidden="false" customHeight="false" outlineLevel="0" collapsed="false">
      <c r="A5914" s="0" t="n">
        <v>35</v>
      </c>
      <c r="B5914" s="0" t="n">
        <v>19100</v>
      </c>
      <c r="C5914" s="0" t="s">
        <v>155</v>
      </c>
      <c r="D5914" s="0" t="s">
        <v>155</v>
      </c>
      <c r="E5914" s="0" t="n">
        <f aca="false">IFERROR((C5914-D5914)/C5914/'Project Inputs and Calcs'!$E$11,0)</f>
        <v>0</v>
      </c>
    </row>
    <row r="5915" customFormat="false" ht="15" hidden="false" customHeight="false" outlineLevel="0" collapsed="false">
      <c r="A5915" s="0" t="n">
        <v>35</v>
      </c>
      <c r="B5915" s="0" t="n">
        <v>19200</v>
      </c>
      <c r="C5915" s="0" t="s">
        <v>155</v>
      </c>
      <c r="D5915" s="0" t="s">
        <v>155</v>
      </c>
      <c r="E5915" s="0" t="n">
        <f aca="false">IFERROR((C5915-D5915)/C5915/'Project Inputs and Calcs'!$E$11,0)</f>
        <v>0</v>
      </c>
    </row>
    <row r="5916" customFormat="false" ht="15" hidden="false" customHeight="false" outlineLevel="0" collapsed="false">
      <c r="A5916" s="0" t="n">
        <v>35</v>
      </c>
      <c r="B5916" s="0" t="n">
        <v>19300</v>
      </c>
      <c r="C5916" s="0" t="s">
        <v>155</v>
      </c>
      <c r="D5916" s="0" t="s">
        <v>155</v>
      </c>
      <c r="E5916" s="0" t="n">
        <f aca="false">IFERROR((C5916-D5916)/C5916/'Project Inputs and Calcs'!$E$11,0)</f>
        <v>0</v>
      </c>
    </row>
    <row r="5917" customFormat="false" ht="15" hidden="false" customHeight="false" outlineLevel="0" collapsed="false">
      <c r="A5917" s="0" t="n">
        <v>35</v>
      </c>
      <c r="B5917" s="0" t="n">
        <v>19400</v>
      </c>
      <c r="C5917" s="0" t="s">
        <v>155</v>
      </c>
      <c r="D5917" s="0" t="s">
        <v>155</v>
      </c>
      <c r="E5917" s="0" t="n">
        <f aca="false">IFERROR((C5917-D5917)/C5917/'Project Inputs and Calcs'!$E$11,0)</f>
        <v>0</v>
      </c>
    </row>
    <row r="5918" customFormat="false" ht="15" hidden="false" customHeight="false" outlineLevel="0" collapsed="false">
      <c r="A5918" s="0" t="n">
        <v>35</v>
      </c>
      <c r="B5918" s="0" t="n">
        <v>19500</v>
      </c>
      <c r="C5918" s="0" t="s">
        <v>155</v>
      </c>
      <c r="D5918" s="0" t="s">
        <v>155</v>
      </c>
      <c r="E5918" s="0" t="n">
        <f aca="false">IFERROR((C5918-D5918)/C5918/'Project Inputs and Calcs'!$E$11,0)</f>
        <v>0</v>
      </c>
    </row>
    <row r="5919" customFormat="false" ht="15" hidden="false" customHeight="false" outlineLevel="0" collapsed="false">
      <c r="A5919" s="0" t="n">
        <v>35</v>
      </c>
      <c r="B5919" s="0" t="n">
        <v>19600</v>
      </c>
      <c r="C5919" s="0" t="s">
        <v>155</v>
      </c>
      <c r="D5919" s="0" t="s">
        <v>155</v>
      </c>
      <c r="E5919" s="0" t="n">
        <f aca="false">IFERROR((C5919-D5919)/C5919/'Project Inputs and Calcs'!$E$11,0)</f>
        <v>0</v>
      </c>
    </row>
    <row r="5920" customFormat="false" ht="15" hidden="false" customHeight="false" outlineLevel="0" collapsed="false">
      <c r="A5920" s="0" t="n">
        <v>35</v>
      </c>
      <c r="B5920" s="0" t="n">
        <v>19700</v>
      </c>
      <c r="C5920" s="0" t="s">
        <v>155</v>
      </c>
      <c r="D5920" s="0" t="s">
        <v>155</v>
      </c>
      <c r="E5920" s="0" t="n">
        <f aca="false">IFERROR((C5920-D5920)/C5920/'Project Inputs and Calcs'!$E$11,0)</f>
        <v>0</v>
      </c>
    </row>
    <row r="5921" customFormat="false" ht="15" hidden="false" customHeight="false" outlineLevel="0" collapsed="false">
      <c r="A5921" s="0" t="n">
        <v>35</v>
      </c>
      <c r="B5921" s="0" t="n">
        <v>19800</v>
      </c>
      <c r="C5921" s="0" t="s">
        <v>155</v>
      </c>
      <c r="D5921" s="0" t="s">
        <v>155</v>
      </c>
      <c r="E5921" s="0" t="n">
        <f aca="false">IFERROR((C5921-D5921)/C5921/'Project Inputs and Calcs'!$E$11,0)</f>
        <v>0</v>
      </c>
    </row>
    <row r="5922" customFormat="false" ht="15" hidden="false" customHeight="false" outlineLevel="0" collapsed="false">
      <c r="A5922" s="0" t="n">
        <v>35</v>
      </c>
      <c r="B5922" s="0" t="n">
        <v>19900</v>
      </c>
      <c r="C5922" s="0" t="s">
        <v>155</v>
      </c>
      <c r="D5922" s="0" t="s">
        <v>155</v>
      </c>
      <c r="E5922" s="0" t="n">
        <f aca="false">IFERROR((C5922-D5922)/C5922/'Project Inputs and Calcs'!$E$11,0)</f>
        <v>0</v>
      </c>
    </row>
    <row r="5923" customFormat="false" ht="15" hidden="false" customHeight="false" outlineLevel="0" collapsed="false">
      <c r="A5923" s="0" t="n">
        <v>35</v>
      </c>
      <c r="B5923" s="0" t="n">
        <v>20000</v>
      </c>
      <c r="C5923" s="0" t="s">
        <v>155</v>
      </c>
      <c r="D5923" s="0" t="s">
        <v>155</v>
      </c>
      <c r="E5923" s="0" t="n">
        <f aca="false">IFERROR((C5923-D5923)/C5923/'Project Inputs and Calcs'!$E$11,0)</f>
        <v>0</v>
      </c>
    </row>
    <row r="5924" customFormat="false" ht="15" hidden="false" customHeight="false" outlineLevel="0" collapsed="false">
      <c r="A5924" s="0" t="n">
        <v>36</v>
      </c>
      <c r="B5924" s="0" t="n">
        <v>1000</v>
      </c>
      <c r="C5924" s="0" t="n">
        <v>0.004777</v>
      </c>
      <c r="D5924" s="0" t="s">
        <v>155</v>
      </c>
      <c r="E5924" s="0" t="n">
        <f aca="false">IFERROR((C5924-D5924)/C5924/'Project Inputs and Calcs'!$E$11,0)</f>
        <v>0</v>
      </c>
    </row>
    <row r="5925" customFormat="false" ht="15" hidden="false" customHeight="false" outlineLevel="0" collapsed="false">
      <c r="A5925" s="0" t="n">
        <v>36</v>
      </c>
      <c r="B5925" s="0" t="n">
        <v>1100</v>
      </c>
      <c r="C5925" s="0" t="n">
        <v>0.022228</v>
      </c>
      <c r="D5925" s="0" t="n">
        <v>0.0029641</v>
      </c>
      <c r="E5925" s="0" t="n">
        <f aca="false">IFERROR((C5925-D5925)/C5925/'Project Inputs and Calcs'!$E$11,0)</f>
        <v>0.0288883390318517</v>
      </c>
    </row>
    <row r="5926" customFormat="false" ht="15" hidden="false" customHeight="false" outlineLevel="0" collapsed="false">
      <c r="A5926" s="0" t="n">
        <v>36</v>
      </c>
      <c r="B5926" s="0" t="n">
        <v>1200</v>
      </c>
      <c r="C5926" s="0" t="n">
        <v>0.052128</v>
      </c>
      <c r="D5926" s="0" t="n">
        <v>0.0071184</v>
      </c>
      <c r="E5926" s="0" t="n">
        <f aca="false">IFERROR((C5926-D5926)/C5926/'Project Inputs and Calcs'!$E$11,0)</f>
        <v>0.0287814610190301</v>
      </c>
    </row>
    <row r="5927" customFormat="false" ht="15" hidden="false" customHeight="false" outlineLevel="0" collapsed="false">
      <c r="A5927" s="0" t="n">
        <v>36</v>
      </c>
      <c r="B5927" s="0" t="n">
        <v>1300</v>
      </c>
      <c r="C5927" s="0" t="n">
        <v>0.094136</v>
      </c>
      <c r="D5927" s="0" t="n">
        <v>0.013218</v>
      </c>
      <c r="E5927" s="0" t="n">
        <f aca="false">IFERROR((C5927-D5927)/C5927/'Project Inputs and Calcs'!$E$11,0)</f>
        <v>0.0286528710234838</v>
      </c>
    </row>
    <row r="5928" customFormat="false" ht="15" hidden="false" customHeight="false" outlineLevel="0" collapsed="false">
      <c r="A5928" s="0" t="n">
        <v>36</v>
      </c>
      <c r="B5928" s="0" t="n">
        <v>1400</v>
      </c>
      <c r="C5928" s="0" t="n">
        <v>0.14791</v>
      </c>
      <c r="D5928" s="0" t="n">
        <v>0.021385</v>
      </c>
      <c r="E5928" s="0" t="n">
        <f aca="false">IFERROR((C5928-D5928)/C5928/'Project Inputs and Calcs'!$E$11,0)</f>
        <v>0.0285139611926171</v>
      </c>
    </row>
    <row r="5929" customFormat="false" ht="15" hidden="false" customHeight="false" outlineLevel="0" collapsed="false">
      <c r="A5929" s="0" t="n">
        <v>36</v>
      </c>
      <c r="B5929" s="0" t="n">
        <v>1500</v>
      </c>
      <c r="C5929" s="0" t="n">
        <v>0.21311</v>
      </c>
      <c r="D5929" s="0" t="n">
        <v>0.03172</v>
      </c>
      <c r="E5929" s="0" t="n">
        <f aca="false">IFERROR((C5929-D5929)/C5929/'Project Inputs and Calcs'!$E$11,0)</f>
        <v>0.0283718893216336</v>
      </c>
    </row>
    <row r="5930" customFormat="false" ht="15" hidden="false" customHeight="false" outlineLevel="0" collapsed="false">
      <c r="A5930" s="0" t="n">
        <v>36</v>
      </c>
      <c r="B5930" s="0" t="n">
        <v>1600</v>
      </c>
      <c r="C5930" s="0" t="n">
        <v>0.28943</v>
      </c>
      <c r="D5930" s="0" t="n">
        <v>0.044323</v>
      </c>
      <c r="E5930" s="0" t="n">
        <f aca="false">IFERROR((C5930-D5930)/C5930/'Project Inputs and Calcs'!$E$11,0)</f>
        <v>0.028228702392058</v>
      </c>
    </row>
    <row r="5931" customFormat="false" ht="15" hidden="false" customHeight="false" outlineLevel="0" collapsed="false">
      <c r="A5931" s="0" t="n">
        <v>36</v>
      </c>
      <c r="B5931" s="0" t="n">
        <v>1700</v>
      </c>
      <c r="C5931" s="0" t="n">
        <v>0.37654</v>
      </c>
      <c r="D5931" s="0" t="n">
        <v>0.059321</v>
      </c>
      <c r="E5931" s="0" t="n">
        <f aca="false">IFERROR((C5931-D5931)/C5931/'Project Inputs and Calcs'!$E$11,0)</f>
        <v>0.0280819213540837</v>
      </c>
    </row>
    <row r="5932" customFormat="false" ht="15" hidden="false" customHeight="false" outlineLevel="0" collapsed="false">
      <c r="A5932" s="0" t="n">
        <v>36</v>
      </c>
      <c r="B5932" s="0" t="n">
        <v>1800</v>
      </c>
      <c r="C5932" s="0" t="n">
        <v>0.47417</v>
      </c>
      <c r="D5932" s="0" t="n">
        <v>0.076782</v>
      </c>
      <c r="E5932" s="0" t="n">
        <f aca="false">IFERROR((C5932-D5932)/C5932/'Project Inputs and Calcs'!$E$11,0)</f>
        <v>0.0279356911374964</v>
      </c>
    </row>
    <row r="5933" customFormat="false" ht="15" hidden="false" customHeight="false" outlineLevel="0" collapsed="false">
      <c r="A5933" s="0" t="n">
        <v>36</v>
      </c>
      <c r="B5933" s="0" t="n">
        <v>1900</v>
      </c>
      <c r="C5933" s="0" t="n">
        <v>0.582</v>
      </c>
      <c r="D5933" s="0" t="n">
        <v>0.096807</v>
      </c>
      <c r="E5933" s="0" t="n">
        <f aca="false">IFERROR((C5933-D5933)/C5933/'Project Inputs and Calcs'!$E$11,0)</f>
        <v>0.0277888316151203</v>
      </c>
    </row>
    <row r="5934" customFormat="false" ht="15" hidden="false" customHeight="false" outlineLevel="0" collapsed="false">
      <c r="A5934" s="0" t="n">
        <v>36</v>
      </c>
      <c r="B5934" s="0" t="n">
        <v>2000</v>
      </c>
      <c r="C5934" s="0" t="n">
        <v>0.69975</v>
      </c>
      <c r="D5934" s="0" t="n">
        <v>0.1195</v>
      </c>
      <c r="E5934" s="0" t="n">
        <f aca="false">IFERROR((C5934-D5934)/C5934/'Project Inputs and Calcs'!$E$11,0)</f>
        <v>0.0276408241038466</v>
      </c>
    </row>
    <row r="5935" customFormat="false" ht="15" hidden="false" customHeight="false" outlineLevel="0" collapsed="false">
      <c r="A5935" s="0" t="n">
        <v>36</v>
      </c>
      <c r="B5935" s="0" t="n">
        <v>2100</v>
      </c>
      <c r="C5935" s="0" t="n">
        <v>0.82718</v>
      </c>
      <c r="D5935" s="0" t="n">
        <v>0.14492</v>
      </c>
      <c r="E5935" s="0" t="n">
        <f aca="false">IFERROR((C5935-D5935)/C5935/'Project Inputs and Calcs'!$E$11,0)</f>
        <v>0.027493411349404</v>
      </c>
    </row>
    <row r="5936" customFormat="false" ht="15" hidden="false" customHeight="false" outlineLevel="0" collapsed="false">
      <c r="A5936" s="0" t="n">
        <v>36</v>
      </c>
      <c r="B5936" s="0" t="n">
        <v>2200</v>
      </c>
      <c r="C5936" s="0" t="n">
        <v>0.96399</v>
      </c>
      <c r="D5936" s="0" t="n">
        <v>0.17315</v>
      </c>
      <c r="E5936" s="0" t="n">
        <f aca="false">IFERROR((C5936-D5936)/C5936/'Project Inputs and Calcs'!$E$11,0)</f>
        <v>0.0273460651389883</v>
      </c>
    </row>
    <row r="5937" customFormat="false" ht="15" hidden="false" customHeight="false" outlineLevel="0" collapsed="false">
      <c r="A5937" s="0" t="n">
        <v>36</v>
      </c>
      <c r="B5937" s="0" t="n">
        <v>2300</v>
      </c>
      <c r="C5937" s="0" t="n">
        <v>1.1099</v>
      </c>
      <c r="D5937" s="0" t="n">
        <v>0.20428</v>
      </c>
      <c r="E5937" s="0" t="n">
        <f aca="false">IFERROR((C5937-D5937)/C5937/'Project Inputs and Calcs'!$E$11,0)</f>
        <v>0.0271982460882362</v>
      </c>
    </row>
    <row r="5938" customFormat="false" ht="15" hidden="false" customHeight="false" outlineLevel="0" collapsed="false">
      <c r="A5938" s="0" t="n">
        <v>36</v>
      </c>
      <c r="B5938" s="0" t="n">
        <v>2400</v>
      </c>
      <c r="C5938" s="0" t="n">
        <v>1.2647</v>
      </c>
      <c r="D5938" s="0" t="n">
        <v>0.23838</v>
      </c>
      <c r="E5938" s="0" t="n">
        <f aca="false">IFERROR((C5938-D5938)/C5938/'Project Inputs and Calcs'!$E$11,0)</f>
        <v>0.0270504203895522</v>
      </c>
    </row>
    <row r="5939" customFormat="false" ht="15" hidden="false" customHeight="false" outlineLevel="0" collapsed="false">
      <c r="A5939" s="0" t="n">
        <v>36</v>
      </c>
      <c r="B5939" s="0" t="n">
        <v>2500</v>
      </c>
      <c r="C5939" s="0" t="n">
        <v>1.4282</v>
      </c>
      <c r="D5939" s="0" t="n">
        <v>0.27549</v>
      </c>
      <c r="E5939" s="0" t="n">
        <f aca="false">IFERROR((C5939-D5939)/C5939/'Project Inputs and Calcs'!$E$11,0)</f>
        <v>0.0269035615926808</v>
      </c>
    </row>
    <row r="5940" customFormat="false" ht="15" hidden="false" customHeight="false" outlineLevel="0" collapsed="false">
      <c r="A5940" s="0" t="n">
        <v>36</v>
      </c>
      <c r="B5940" s="0" t="n">
        <v>2600</v>
      </c>
      <c r="C5940" s="0" t="n">
        <v>1.6</v>
      </c>
      <c r="D5940" s="0" t="n">
        <v>0.31571</v>
      </c>
      <c r="E5940" s="0" t="n">
        <f aca="false">IFERROR((C5940-D5940)/C5940/'Project Inputs and Calcs'!$E$11,0)</f>
        <v>0.0267560416666667</v>
      </c>
    </row>
    <row r="5941" customFormat="false" ht="15" hidden="false" customHeight="false" outlineLevel="0" collapsed="false">
      <c r="A5941" s="0" t="n">
        <v>36</v>
      </c>
      <c r="B5941" s="0" t="n">
        <v>2700</v>
      </c>
      <c r="C5941" s="0" t="n">
        <v>1.7801</v>
      </c>
      <c r="D5941" s="0" t="n">
        <v>0.35907</v>
      </c>
      <c r="E5941" s="0" t="n">
        <f aca="false">IFERROR((C5941-D5941)/C5941/'Project Inputs and Calcs'!$E$11,0)</f>
        <v>0.0266095537703874</v>
      </c>
    </row>
    <row r="5942" customFormat="false" ht="15" hidden="false" customHeight="false" outlineLevel="0" collapsed="false">
      <c r="A5942" s="0" t="n">
        <v>36</v>
      </c>
      <c r="B5942" s="0" t="n">
        <v>2800</v>
      </c>
      <c r="C5942" s="0" t="n">
        <v>1.968</v>
      </c>
      <c r="D5942" s="0" t="n">
        <v>0.40561</v>
      </c>
      <c r="E5942" s="0" t="n">
        <f aca="false">IFERROR((C5942-D5942)/C5942/'Project Inputs and Calcs'!$E$11,0)</f>
        <v>0.0264632452574526</v>
      </c>
    </row>
    <row r="5943" customFormat="false" ht="15" hidden="false" customHeight="false" outlineLevel="0" collapsed="false">
      <c r="A5943" s="0" t="n">
        <v>36</v>
      </c>
      <c r="B5943" s="0" t="n">
        <v>2900</v>
      </c>
      <c r="C5943" s="0" t="n">
        <v>2.1638</v>
      </c>
      <c r="D5943" s="0" t="n">
        <v>0.45543</v>
      </c>
      <c r="E5943" s="0" t="n">
        <f aca="false">IFERROR((C5943-D5943)/C5943/'Project Inputs and Calcs'!$E$11,0)</f>
        <v>0.026317435376036</v>
      </c>
    </row>
    <row r="5944" customFormat="false" ht="15" hidden="false" customHeight="false" outlineLevel="0" collapsed="false">
      <c r="A5944" s="0" t="n">
        <v>36</v>
      </c>
      <c r="B5944" s="0" t="n">
        <v>3000</v>
      </c>
      <c r="C5944" s="0" t="n">
        <v>2.367</v>
      </c>
      <c r="D5944" s="0" t="n">
        <v>0.50852</v>
      </c>
      <c r="E5944" s="0" t="n">
        <f aca="false">IFERROR((C5944-D5944)/C5944/'Project Inputs and Calcs'!$E$11,0)</f>
        <v>0.0261720884382481</v>
      </c>
    </row>
    <row r="5945" customFormat="false" ht="15" hidden="false" customHeight="false" outlineLevel="0" collapsed="false">
      <c r="A5945" s="0" t="n">
        <v>36</v>
      </c>
      <c r="B5945" s="0" t="n">
        <v>3100</v>
      </c>
      <c r="C5945" s="0" t="n">
        <v>2.5775</v>
      </c>
      <c r="D5945" s="0" t="n">
        <v>0.56498</v>
      </c>
      <c r="E5945" s="0" t="n">
        <f aca="false">IFERROR((C5945-D5945)/C5945/'Project Inputs and Calcs'!$E$11,0)</f>
        <v>0.0260267701260912</v>
      </c>
    </row>
    <row r="5946" customFormat="false" ht="15" hidden="false" customHeight="false" outlineLevel="0" collapsed="false">
      <c r="A5946" s="0" t="n">
        <v>36</v>
      </c>
      <c r="B5946" s="0" t="n">
        <v>3200</v>
      </c>
      <c r="C5946" s="0" t="n">
        <v>2.7952</v>
      </c>
      <c r="D5946" s="0" t="n">
        <v>0.6248</v>
      </c>
      <c r="E5946" s="0" t="n">
        <f aca="false">IFERROR((C5946-D5946)/C5946/'Project Inputs and Calcs'!$E$11,0)</f>
        <v>0.0258824651784011</v>
      </c>
    </row>
    <row r="5947" customFormat="false" ht="15" hidden="false" customHeight="false" outlineLevel="0" collapsed="false">
      <c r="A5947" s="0" t="n">
        <v>36</v>
      </c>
      <c r="B5947" s="0" t="n">
        <v>3300</v>
      </c>
      <c r="C5947" s="0" t="n">
        <v>3.0198</v>
      </c>
      <c r="D5947" s="0" t="n">
        <v>0.68803</v>
      </c>
      <c r="E5947" s="0" t="n">
        <f aca="false">IFERROR((C5947-D5947)/C5947/'Project Inputs and Calcs'!$E$11,0)</f>
        <v>0.0257386802658013</v>
      </c>
    </row>
    <row r="5948" customFormat="false" ht="15" hidden="false" customHeight="false" outlineLevel="0" collapsed="false">
      <c r="A5948" s="0" t="n">
        <v>36</v>
      </c>
      <c r="B5948" s="0" t="n">
        <v>3400</v>
      </c>
      <c r="C5948" s="0" t="n">
        <v>3.2511</v>
      </c>
      <c r="D5948" s="0" t="n">
        <v>0.75474</v>
      </c>
      <c r="E5948" s="0" t="n">
        <f aca="false">IFERROR((C5948-D5948)/C5948/'Project Inputs and Calcs'!$E$11,0)</f>
        <v>0.0255950293746732</v>
      </c>
    </row>
    <row r="5949" customFormat="false" ht="15" hidden="false" customHeight="false" outlineLevel="0" collapsed="false">
      <c r="A5949" s="0" t="n">
        <v>36</v>
      </c>
      <c r="B5949" s="0" t="n">
        <v>3500</v>
      </c>
      <c r="C5949" s="0" t="n">
        <v>3.489</v>
      </c>
      <c r="D5949" s="0" t="n">
        <v>0.82492</v>
      </c>
      <c r="E5949" s="0" t="n">
        <f aca="false">IFERROR((C5949-D5949)/C5949/'Project Inputs and Calcs'!$E$11,0)</f>
        <v>0.0254521830514952</v>
      </c>
    </row>
    <row r="5950" customFormat="false" ht="15" hidden="false" customHeight="false" outlineLevel="0" collapsed="false">
      <c r="A5950" s="0" t="n">
        <v>36</v>
      </c>
      <c r="B5950" s="0" t="n">
        <v>3600</v>
      </c>
      <c r="C5950" s="0" t="n">
        <v>3.7332</v>
      </c>
      <c r="D5950" s="0" t="n">
        <v>0.89859</v>
      </c>
      <c r="E5950" s="0" t="n">
        <f aca="false">IFERROR((C5950-D5950)/C5950/'Project Inputs and Calcs'!$E$11,0)</f>
        <v>0.0253099217829208</v>
      </c>
    </row>
    <row r="5951" customFormat="false" ht="15" hidden="false" customHeight="false" outlineLevel="0" collapsed="false">
      <c r="A5951" s="0" t="n">
        <v>36</v>
      </c>
      <c r="B5951" s="0" t="n">
        <v>3700</v>
      </c>
      <c r="C5951" s="0" t="n">
        <v>3.9836</v>
      </c>
      <c r="D5951" s="0" t="n">
        <v>0.97582</v>
      </c>
      <c r="E5951" s="0" t="n">
        <f aca="false">IFERROR((C5951-D5951)/C5951/'Project Inputs and Calcs'!$E$11,0)</f>
        <v>0.0251680222244536</v>
      </c>
    </row>
    <row r="5952" customFormat="false" ht="15" hidden="false" customHeight="false" outlineLevel="0" collapsed="false">
      <c r="A5952" s="0" t="n">
        <v>36</v>
      </c>
      <c r="B5952" s="0" t="n">
        <v>3800</v>
      </c>
      <c r="C5952" s="0" t="n">
        <v>4.24</v>
      </c>
      <c r="D5952" s="0" t="n">
        <v>1.0566</v>
      </c>
      <c r="E5952" s="0" t="n">
        <f aca="false">IFERROR((C5952-D5952)/C5952/'Project Inputs and Calcs'!$E$11,0)</f>
        <v>0.0250267295597484</v>
      </c>
    </row>
    <row r="5953" customFormat="false" ht="15" hidden="false" customHeight="false" outlineLevel="0" collapsed="false">
      <c r="A5953" s="0" t="n">
        <v>36</v>
      </c>
      <c r="B5953" s="0" t="n">
        <v>3900</v>
      </c>
      <c r="C5953" s="0" t="n">
        <v>4.5023</v>
      </c>
      <c r="D5953" s="0" t="n">
        <v>1.1409</v>
      </c>
      <c r="E5953" s="0" t="n">
        <f aca="false">IFERROR((C5953-D5953)/C5953/'Project Inputs and Calcs'!$E$11,0)</f>
        <v>0.0248865394724178</v>
      </c>
    </row>
    <row r="5954" customFormat="false" ht="15" hidden="false" customHeight="false" outlineLevel="0" collapsed="false">
      <c r="A5954" s="0" t="n">
        <v>36</v>
      </c>
      <c r="B5954" s="0" t="n">
        <v>4000</v>
      </c>
      <c r="C5954" s="0" t="n">
        <v>4.7702</v>
      </c>
      <c r="D5954" s="0" t="n">
        <v>1.2289</v>
      </c>
      <c r="E5954" s="0" t="n">
        <f aca="false">IFERROR((C5954-D5954)/C5954/'Project Inputs and Calcs'!$E$11,0)</f>
        <v>0.0247459924810979</v>
      </c>
    </row>
    <row r="5955" customFormat="false" ht="15" hidden="false" customHeight="false" outlineLevel="0" collapsed="false">
      <c r="A5955" s="0" t="n">
        <v>36</v>
      </c>
      <c r="B5955" s="0" t="n">
        <v>4100</v>
      </c>
      <c r="C5955" s="0" t="n">
        <v>5.0437</v>
      </c>
      <c r="D5955" s="0" t="n">
        <v>1.3204</v>
      </c>
      <c r="E5955" s="0" t="n">
        <f aca="false">IFERROR((C5955-D5955)/C5955/'Project Inputs and Calcs'!$E$11,0)</f>
        <v>0.0246069353847374</v>
      </c>
    </row>
    <row r="5956" customFormat="false" ht="15" hidden="false" customHeight="false" outlineLevel="0" collapsed="false">
      <c r="A5956" s="0" t="n">
        <v>36</v>
      </c>
      <c r="B5956" s="0" t="n">
        <v>4200</v>
      </c>
      <c r="C5956" s="0" t="n">
        <v>5.3226</v>
      </c>
      <c r="D5956" s="0" t="n">
        <v>1.4155</v>
      </c>
      <c r="E5956" s="0" t="n">
        <f aca="false">IFERROR((C5956-D5956)/C5956/'Project Inputs and Calcs'!$E$11,0)</f>
        <v>0.024468618093914</v>
      </c>
    </row>
    <row r="5957" customFormat="false" ht="15" hidden="false" customHeight="false" outlineLevel="0" collapsed="false">
      <c r="A5957" s="0" t="n">
        <v>36</v>
      </c>
      <c r="B5957" s="0" t="n">
        <v>4300</v>
      </c>
      <c r="C5957" s="0" t="n">
        <v>5.6065</v>
      </c>
      <c r="D5957" s="0" t="n">
        <v>1.5143</v>
      </c>
      <c r="E5957" s="0" t="n">
        <f aca="false">IFERROR((C5957-D5957)/C5957/'Project Inputs and Calcs'!$E$11,0)</f>
        <v>0.0243300930467612</v>
      </c>
    </row>
    <row r="5958" customFormat="false" ht="15" hidden="false" customHeight="false" outlineLevel="0" collapsed="false">
      <c r="A5958" s="0" t="n">
        <v>36</v>
      </c>
      <c r="B5958" s="0" t="n">
        <v>4400</v>
      </c>
      <c r="C5958" s="0" t="n">
        <v>5.8956</v>
      </c>
      <c r="D5958" s="0" t="n">
        <v>1.6167</v>
      </c>
      <c r="E5958" s="0" t="n">
        <f aca="false">IFERROR((C5958-D5958)/C5958/'Project Inputs and Calcs'!$E$11,0)</f>
        <v>0.0241926182237601</v>
      </c>
    </row>
    <row r="5959" customFormat="false" ht="15" hidden="false" customHeight="false" outlineLevel="0" collapsed="false">
      <c r="A5959" s="0" t="n">
        <v>36</v>
      </c>
      <c r="B5959" s="0" t="n">
        <v>4500</v>
      </c>
      <c r="C5959" s="0" t="n">
        <v>6.1895</v>
      </c>
      <c r="D5959" s="0" t="n">
        <v>1.7228</v>
      </c>
      <c r="E5959" s="0" t="n">
        <f aca="false">IFERROR((C5959-D5959)/C5959/'Project Inputs and Calcs'!$E$11,0)</f>
        <v>0.0240552548671137</v>
      </c>
    </row>
    <row r="5960" customFormat="false" ht="15" hidden="false" customHeight="false" outlineLevel="0" collapsed="false">
      <c r="A5960" s="0" t="n">
        <v>36</v>
      </c>
      <c r="B5960" s="0" t="n">
        <v>4600</v>
      </c>
      <c r="C5960" s="0" t="n">
        <v>6.4882</v>
      </c>
      <c r="D5960" s="0" t="n">
        <v>1.8325</v>
      </c>
      <c r="E5960" s="0" t="n">
        <f aca="false">IFERROR((C5960-D5960)/C5960/'Project Inputs and Calcs'!$E$11,0)</f>
        <v>0.0239188064486298</v>
      </c>
    </row>
    <row r="5961" customFormat="false" ht="15" hidden="false" customHeight="false" outlineLevel="0" collapsed="false">
      <c r="A5961" s="0" t="n">
        <v>36</v>
      </c>
      <c r="B5961" s="0" t="n">
        <v>4700</v>
      </c>
      <c r="C5961" s="0" t="n">
        <v>6.7914</v>
      </c>
      <c r="D5961" s="0" t="n">
        <v>1.9458</v>
      </c>
      <c r="E5961" s="0" t="n">
        <f aca="false">IFERROR((C5961-D5961)/C5961/'Project Inputs and Calcs'!$E$11,0)</f>
        <v>0.023783019701387</v>
      </c>
    </row>
    <row r="5962" customFormat="false" ht="15" hidden="false" customHeight="false" outlineLevel="0" collapsed="false">
      <c r="A5962" s="0" t="n">
        <v>36</v>
      </c>
      <c r="B5962" s="0" t="n">
        <v>4800</v>
      </c>
      <c r="C5962" s="0" t="n">
        <v>7.0991</v>
      </c>
      <c r="D5962" s="0" t="n">
        <v>2.0629</v>
      </c>
      <c r="E5962" s="0" t="n">
        <f aca="false">IFERROR((C5962-D5962)/C5962/'Project Inputs and Calcs'!$E$11,0)</f>
        <v>0.0236471289787907</v>
      </c>
    </row>
    <row r="5963" customFormat="false" ht="15" hidden="false" customHeight="false" outlineLevel="0" collapsed="false">
      <c r="A5963" s="0" t="n">
        <v>36</v>
      </c>
      <c r="B5963" s="0" t="n">
        <v>4900</v>
      </c>
      <c r="C5963" s="0" t="n">
        <v>7.411</v>
      </c>
      <c r="D5963" s="0" t="n">
        <v>2.1836</v>
      </c>
      <c r="E5963" s="0" t="n">
        <f aca="false">IFERROR((C5963-D5963)/C5963/'Project Inputs and Calcs'!$E$11,0)</f>
        <v>0.0235118967300859</v>
      </c>
    </row>
    <row r="5964" customFormat="false" ht="15" hidden="false" customHeight="false" outlineLevel="0" collapsed="false">
      <c r="A5964" s="0" t="n">
        <v>36</v>
      </c>
      <c r="B5964" s="0" t="n">
        <v>5000</v>
      </c>
      <c r="C5964" s="0" t="n">
        <v>7.7272</v>
      </c>
      <c r="D5964" s="0" t="n">
        <v>2.3079</v>
      </c>
      <c r="E5964" s="0" t="n">
        <f aca="false">IFERROR((C5964-D5964)/C5964/'Project Inputs and Calcs'!$E$11,0)</f>
        <v>0.0233775925734203</v>
      </c>
    </row>
    <row r="5965" customFormat="false" ht="15" hidden="false" customHeight="false" outlineLevel="0" collapsed="false">
      <c r="A5965" s="0" t="n">
        <v>36</v>
      </c>
      <c r="B5965" s="0" t="n">
        <v>5100</v>
      </c>
      <c r="C5965" s="0" t="n">
        <v>8.0472</v>
      </c>
      <c r="D5965" s="0" t="n">
        <v>2.4359</v>
      </c>
      <c r="E5965" s="0" t="n">
        <f aca="false">IFERROR((C5965-D5965)/C5965/'Project Inputs and Calcs'!$E$11,0)</f>
        <v>0.0232432813069556</v>
      </c>
    </row>
    <row r="5966" customFormat="false" ht="15" hidden="false" customHeight="false" outlineLevel="0" collapsed="false">
      <c r="A5966" s="0" t="n">
        <v>36</v>
      </c>
      <c r="B5966" s="0" t="n">
        <v>5200</v>
      </c>
      <c r="C5966" s="0" t="n">
        <v>8.371</v>
      </c>
      <c r="D5966" s="0" t="n">
        <v>2.5676</v>
      </c>
      <c r="E5966" s="0" t="n">
        <f aca="false">IFERROR((C5966-D5966)/C5966/'Project Inputs and Calcs'!$E$11,0)</f>
        <v>0.0231091466571099</v>
      </c>
    </row>
    <row r="5967" customFormat="false" ht="15" hidden="false" customHeight="false" outlineLevel="0" collapsed="false">
      <c r="A5967" s="0" t="n">
        <v>36</v>
      </c>
      <c r="B5967" s="0" t="n">
        <v>5300</v>
      </c>
      <c r="C5967" s="0" t="n">
        <v>8.6987</v>
      </c>
      <c r="D5967" s="0" t="n">
        <v>2.7029</v>
      </c>
      <c r="E5967" s="0" t="n">
        <f aca="false">IFERROR((C5967-D5967)/C5967/'Project Inputs and Calcs'!$E$11,0)</f>
        <v>0.0229758469656385</v>
      </c>
    </row>
    <row r="5968" customFormat="false" ht="15" hidden="false" customHeight="false" outlineLevel="0" collapsed="false">
      <c r="A5968" s="0" t="n">
        <v>36</v>
      </c>
      <c r="B5968" s="0" t="n">
        <v>5400</v>
      </c>
      <c r="C5968" s="0" t="n">
        <v>9.03</v>
      </c>
      <c r="D5968" s="0" t="n">
        <v>2.8419</v>
      </c>
      <c r="E5968" s="0" t="n">
        <f aca="false">IFERROR((C5968-D5968)/C5968/'Project Inputs and Calcs'!$E$11,0)</f>
        <v>0.0228427464008859</v>
      </c>
    </row>
    <row r="5969" customFormat="false" ht="15" hidden="false" customHeight="false" outlineLevel="0" collapsed="false">
      <c r="A5969" s="0" t="n">
        <v>36</v>
      </c>
      <c r="B5969" s="0" t="n">
        <v>5500</v>
      </c>
      <c r="C5969" s="0" t="n">
        <v>9.3646</v>
      </c>
      <c r="D5969" s="0" t="n">
        <v>2.9845</v>
      </c>
      <c r="E5969" s="0" t="n">
        <f aca="false">IFERROR((C5969-D5969)/C5969/'Project Inputs and Calcs'!$E$11,0)</f>
        <v>0.0227099929521816</v>
      </c>
    </row>
    <row r="5970" customFormat="false" ht="15" hidden="false" customHeight="false" outlineLevel="0" collapsed="false">
      <c r="A5970" s="0" t="n">
        <v>36</v>
      </c>
      <c r="B5970" s="0" t="n">
        <v>5600</v>
      </c>
      <c r="C5970" s="0" t="n">
        <v>9.7024</v>
      </c>
      <c r="D5970" s="0" t="n">
        <v>3.1308</v>
      </c>
      <c r="E5970" s="0" t="n">
        <f aca="false">IFERROR((C5970-D5970)/C5970/'Project Inputs and Calcs'!$E$11,0)</f>
        <v>0.0225772317502199</v>
      </c>
    </row>
    <row r="5971" customFormat="false" ht="15" hidden="false" customHeight="false" outlineLevel="0" collapsed="false">
      <c r="A5971" s="0" t="n">
        <v>36</v>
      </c>
      <c r="B5971" s="0" t="n">
        <v>5700</v>
      </c>
      <c r="C5971" s="0" t="n">
        <v>10.043</v>
      </c>
      <c r="D5971" s="0" t="n">
        <v>3.2807</v>
      </c>
      <c r="E5971" s="0" t="n">
        <f aca="false">IFERROR((C5971-D5971)/C5971/'Project Inputs and Calcs'!$E$11,0)</f>
        <v>0.022444488698596</v>
      </c>
    </row>
    <row r="5972" customFormat="false" ht="15" hidden="false" customHeight="false" outlineLevel="0" collapsed="false">
      <c r="A5972" s="0" t="n">
        <v>36</v>
      </c>
      <c r="B5972" s="0" t="n">
        <v>5800</v>
      </c>
      <c r="C5972" s="0" t="n">
        <v>10.387</v>
      </c>
      <c r="D5972" s="0" t="n">
        <v>3.4343</v>
      </c>
      <c r="E5972" s="0" t="n">
        <f aca="false">IFERROR((C5972-D5972)/C5972/'Project Inputs and Calcs'!$E$11,0)</f>
        <v>0.0223121851031738</v>
      </c>
    </row>
    <row r="5973" customFormat="false" ht="15" hidden="false" customHeight="false" outlineLevel="0" collapsed="false">
      <c r="A5973" s="0" t="n">
        <v>36</v>
      </c>
      <c r="B5973" s="0" t="n">
        <v>5900</v>
      </c>
      <c r="C5973" s="0" t="n">
        <v>10.734</v>
      </c>
      <c r="D5973" s="0" t="n">
        <v>3.5915</v>
      </c>
      <c r="E5973" s="0" t="n">
        <f aca="false">IFERROR((C5973-D5973)/C5973/'Project Inputs and Calcs'!$E$11,0)</f>
        <v>0.0221802993602882</v>
      </c>
    </row>
    <row r="5974" customFormat="false" ht="15" hidden="false" customHeight="false" outlineLevel="0" collapsed="false">
      <c r="A5974" s="0" t="n">
        <v>36</v>
      </c>
      <c r="B5974" s="0" t="n">
        <v>6000</v>
      </c>
      <c r="C5974" s="0" t="n">
        <v>11.084</v>
      </c>
      <c r="D5974" s="0" t="n">
        <v>3.7523</v>
      </c>
      <c r="E5974" s="0" t="n">
        <f aca="false">IFERROR((C5974-D5974)/C5974/'Project Inputs and Calcs'!$E$11,0)</f>
        <v>0.022048899314327</v>
      </c>
    </row>
    <row r="5975" customFormat="false" ht="15" hidden="false" customHeight="false" outlineLevel="0" collapsed="false">
      <c r="A5975" s="0" t="n">
        <v>36</v>
      </c>
      <c r="B5975" s="0" t="n">
        <v>6100</v>
      </c>
      <c r="C5975" s="0" t="n">
        <v>11.436</v>
      </c>
      <c r="D5975" s="0" t="n">
        <v>3.9169</v>
      </c>
      <c r="E5975" s="0" t="n">
        <f aca="false">IFERROR((C5975-D5975)/C5975/'Project Inputs and Calcs'!$E$11,0)</f>
        <v>0.0219164626326221</v>
      </c>
    </row>
    <row r="5976" customFormat="false" ht="15" hidden="false" customHeight="false" outlineLevel="0" collapsed="false">
      <c r="A5976" s="0" t="n">
        <v>36</v>
      </c>
      <c r="B5976" s="0" t="n">
        <v>6200</v>
      </c>
      <c r="C5976" s="0" t="n">
        <v>11.79</v>
      </c>
      <c r="D5976" s="0" t="n">
        <v>4.085</v>
      </c>
      <c r="E5976" s="0" t="n">
        <f aca="false">IFERROR((C5976-D5976)/C5976/'Project Inputs and Calcs'!$E$11,0)</f>
        <v>0.0217839977381962</v>
      </c>
    </row>
    <row r="5977" customFormat="false" ht="15" hidden="false" customHeight="false" outlineLevel="0" collapsed="false">
      <c r="A5977" s="0" t="n">
        <v>36</v>
      </c>
      <c r="B5977" s="0" t="n">
        <v>6300</v>
      </c>
      <c r="C5977" s="0" t="n">
        <v>12.146</v>
      </c>
      <c r="D5977" s="0" t="n">
        <v>4.2568</v>
      </c>
      <c r="E5977" s="0" t="n">
        <f aca="false">IFERROR((C5977-D5977)/C5977/'Project Inputs and Calcs'!$E$11,0)</f>
        <v>0.0216510236566222</v>
      </c>
    </row>
    <row r="5978" customFormat="false" ht="15" hidden="false" customHeight="false" outlineLevel="0" collapsed="false">
      <c r="A5978" s="0" t="n">
        <v>36</v>
      </c>
      <c r="B5978" s="0" t="n">
        <v>6400</v>
      </c>
      <c r="C5978" s="0" t="n">
        <v>12.505</v>
      </c>
      <c r="D5978" s="0" t="n">
        <v>4.4321</v>
      </c>
      <c r="E5978" s="0" t="n">
        <f aca="false">IFERROR((C5978-D5978)/C5978/'Project Inputs and Calcs'!$E$11,0)</f>
        <v>0.0215191256830601</v>
      </c>
    </row>
    <row r="5979" customFormat="false" ht="15" hidden="false" customHeight="false" outlineLevel="0" collapsed="false">
      <c r="A5979" s="0" t="n">
        <v>36</v>
      </c>
      <c r="B5979" s="0" t="n">
        <v>6500</v>
      </c>
      <c r="C5979" s="0" t="n">
        <v>12.866</v>
      </c>
      <c r="D5979" s="0" t="n">
        <v>4.6112</v>
      </c>
      <c r="E5979" s="0" t="n">
        <f aca="false">IFERROR((C5979-D5979)/C5979/'Project Inputs and Calcs'!$E$11,0)</f>
        <v>0.0213866003419866</v>
      </c>
    </row>
    <row r="5980" customFormat="false" ht="15" hidden="false" customHeight="false" outlineLevel="0" collapsed="false">
      <c r="A5980" s="0" t="n">
        <v>36</v>
      </c>
      <c r="B5980" s="0" t="n">
        <v>6600</v>
      </c>
      <c r="C5980" s="0" t="n">
        <v>13.228</v>
      </c>
      <c r="D5980" s="0" t="n">
        <v>4.7938</v>
      </c>
      <c r="E5980" s="0" t="n">
        <f aca="false">IFERROR((C5980-D5980)/C5980/'Project Inputs and Calcs'!$E$11,0)</f>
        <v>0.021253401874811</v>
      </c>
    </row>
    <row r="5981" customFormat="false" ht="15" hidden="false" customHeight="false" outlineLevel="0" collapsed="false">
      <c r="A5981" s="0" t="n">
        <v>36</v>
      </c>
      <c r="B5981" s="0" t="n">
        <v>6700</v>
      </c>
      <c r="C5981" s="0" t="n">
        <v>13.592</v>
      </c>
      <c r="D5981" s="0" t="n">
        <v>4.9801</v>
      </c>
      <c r="E5981" s="0" t="n">
        <f aca="false">IFERROR((C5981-D5981)/C5981/'Project Inputs and Calcs'!$E$11,0)</f>
        <v>0.0211200215813223</v>
      </c>
    </row>
    <row r="5982" customFormat="false" ht="15" hidden="false" customHeight="false" outlineLevel="0" collapsed="false">
      <c r="A5982" s="0" t="n">
        <v>36</v>
      </c>
      <c r="B5982" s="0" t="n">
        <v>6800</v>
      </c>
      <c r="C5982" s="0" t="n">
        <v>13.957</v>
      </c>
      <c r="D5982" s="0" t="n">
        <v>5.1699</v>
      </c>
      <c r="E5982" s="0" t="n">
        <f aca="false">IFERROR((C5982-D5982)/C5982/'Project Inputs and Calcs'!$E$11,0)</f>
        <v>0.0209861240476702</v>
      </c>
    </row>
    <row r="5983" customFormat="false" ht="15" hidden="false" customHeight="false" outlineLevel="0" collapsed="false">
      <c r="A5983" s="0" t="n">
        <v>36</v>
      </c>
      <c r="B5983" s="0" t="n">
        <v>6900</v>
      </c>
      <c r="C5983" s="0" t="n">
        <v>14.324</v>
      </c>
      <c r="D5983" s="0" t="n">
        <v>5.3635</v>
      </c>
      <c r="E5983" s="0" t="n">
        <f aca="false">IFERROR((C5983-D5983)/C5983/'Project Inputs and Calcs'!$E$11,0)</f>
        <v>0.0208519501070465</v>
      </c>
    </row>
    <row r="5984" customFormat="false" ht="15" hidden="false" customHeight="false" outlineLevel="0" collapsed="false">
      <c r="A5984" s="0" t="n">
        <v>36</v>
      </c>
      <c r="B5984" s="0" t="n">
        <v>7000</v>
      </c>
      <c r="C5984" s="0" t="n">
        <v>14.692</v>
      </c>
      <c r="D5984" s="0" t="n">
        <v>5.5606</v>
      </c>
      <c r="E5984" s="0" t="n">
        <f aca="false">IFERROR((C5984-D5984)/C5984/'Project Inputs and Calcs'!$E$11,0)</f>
        <v>0.0207173972229785</v>
      </c>
    </row>
    <row r="5985" customFormat="false" ht="15" hidden="false" customHeight="false" outlineLevel="0" collapsed="false">
      <c r="A5985" s="0" t="n">
        <v>36</v>
      </c>
      <c r="B5985" s="0" t="n">
        <v>7100</v>
      </c>
      <c r="C5985" s="0" t="n">
        <v>15.06</v>
      </c>
      <c r="D5985" s="0" t="n">
        <v>5.7614</v>
      </c>
      <c r="E5985" s="0" t="n">
        <f aca="false">IFERROR((C5985-D5985)/C5985/'Project Inputs and Calcs'!$E$11,0)</f>
        <v>0.0205812306330235</v>
      </c>
    </row>
    <row r="5986" customFormat="false" ht="15" hidden="false" customHeight="false" outlineLevel="0" collapsed="false">
      <c r="A5986" s="0" t="n">
        <v>36</v>
      </c>
      <c r="B5986" s="0" t="n">
        <v>7200</v>
      </c>
      <c r="C5986" s="0" t="n">
        <v>15.43</v>
      </c>
      <c r="D5986" s="0" t="n">
        <v>5.9658</v>
      </c>
      <c r="E5986" s="0" t="n">
        <f aca="false">IFERROR((C5986-D5986)/C5986/'Project Inputs and Calcs'!$E$11,0)</f>
        <v>0.0204454525815511</v>
      </c>
    </row>
    <row r="5987" customFormat="false" ht="15" hidden="false" customHeight="false" outlineLevel="0" collapsed="false">
      <c r="A5987" s="0" t="n">
        <v>36</v>
      </c>
      <c r="B5987" s="0" t="n">
        <v>7300</v>
      </c>
      <c r="C5987" s="0" t="n">
        <v>15.799</v>
      </c>
      <c r="D5987" s="0" t="n">
        <v>6.1738</v>
      </c>
      <c r="E5987" s="0" t="n">
        <f aca="false">IFERROR((C5987-D5987)/C5987/'Project Inputs and Calcs'!$E$11,0)</f>
        <v>0.0203076144059751</v>
      </c>
    </row>
    <row r="5988" customFormat="false" ht="15" hidden="false" customHeight="false" outlineLevel="0" collapsed="false">
      <c r="A5988" s="0" t="n">
        <v>36</v>
      </c>
      <c r="B5988" s="0" t="n">
        <v>7400</v>
      </c>
      <c r="C5988" s="0" t="n">
        <v>16.17</v>
      </c>
      <c r="D5988" s="0" t="n">
        <v>6.3856</v>
      </c>
      <c r="E5988" s="0" t="n">
        <f aca="false">IFERROR((C5988-D5988)/C5988/'Project Inputs and Calcs'!$E$11,0)</f>
        <v>0.0201698618841476</v>
      </c>
    </row>
    <row r="5989" customFormat="false" ht="15" hidden="false" customHeight="false" outlineLevel="0" collapsed="false">
      <c r="A5989" s="0" t="n">
        <v>36</v>
      </c>
      <c r="B5989" s="0" t="n">
        <v>7500</v>
      </c>
      <c r="C5989" s="0" t="n">
        <v>16.54</v>
      </c>
      <c r="D5989" s="0" t="n">
        <v>6.6009</v>
      </c>
      <c r="E5989" s="0" t="n">
        <f aca="false">IFERROR((C5989-D5989)/C5989/'Project Inputs and Calcs'!$E$11,0)</f>
        <v>0.0200304312777106</v>
      </c>
    </row>
    <row r="5990" customFormat="false" ht="15" hidden="false" customHeight="false" outlineLevel="0" collapsed="false">
      <c r="A5990" s="0" t="n">
        <v>36</v>
      </c>
      <c r="B5990" s="0" t="n">
        <v>7600</v>
      </c>
      <c r="C5990" s="0" t="n">
        <v>16.911</v>
      </c>
      <c r="D5990" s="0" t="n">
        <v>6.82</v>
      </c>
      <c r="E5990" s="0" t="n">
        <f aca="false">IFERROR((C5990-D5990)/C5990/'Project Inputs and Calcs'!$E$11,0)</f>
        <v>0.019890406638677</v>
      </c>
    </row>
    <row r="5991" customFormat="false" ht="15" hidden="false" customHeight="false" outlineLevel="0" collapsed="false">
      <c r="A5991" s="0" t="n">
        <v>36</v>
      </c>
      <c r="B5991" s="0" t="n">
        <v>7700</v>
      </c>
      <c r="C5991" s="0" t="n">
        <v>17.281</v>
      </c>
      <c r="D5991" s="0" t="n">
        <v>7.0426</v>
      </c>
      <c r="E5991" s="0" t="n">
        <f aca="false">IFERROR((C5991-D5991)/C5991/'Project Inputs and Calcs'!$E$11,0)</f>
        <v>0.0197488571263237</v>
      </c>
    </row>
    <row r="5992" customFormat="false" ht="15" hidden="false" customHeight="false" outlineLevel="0" collapsed="false">
      <c r="A5992" s="0" t="n">
        <v>36</v>
      </c>
      <c r="B5992" s="0" t="n">
        <v>7800</v>
      </c>
      <c r="C5992" s="0" t="n">
        <v>17.65</v>
      </c>
      <c r="D5992" s="0" t="n">
        <v>7.2692</v>
      </c>
      <c r="E5992" s="0" t="n">
        <f aca="false">IFERROR((C5992-D5992)/C5992/'Project Inputs and Calcs'!$E$11,0)</f>
        <v>0.019604910292729</v>
      </c>
    </row>
    <row r="5993" customFormat="false" ht="15" hidden="false" customHeight="false" outlineLevel="0" collapsed="false">
      <c r="A5993" s="0" t="n">
        <v>36</v>
      </c>
      <c r="B5993" s="0" t="n">
        <v>7900</v>
      </c>
      <c r="C5993" s="0" t="n">
        <v>18.019</v>
      </c>
      <c r="D5993" s="0" t="n">
        <v>7.4992</v>
      </c>
      <c r="E5993" s="0" t="n">
        <f aca="false">IFERROR((C5993-D5993)/C5993/'Project Inputs and Calcs'!$E$11,0)</f>
        <v>0.0194605693989678</v>
      </c>
    </row>
    <row r="5994" customFormat="false" ht="15" hidden="false" customHeight="false" outlineLevel="0" collapsed="false">
      <c r="A5994" s="0" t="n">
        <v>36</v>
      </c>
      <c r="B5994" s="0" t="n">
        <v>8000</v>
      </c>
      <c r="C5994" s="0" t="n">
        <v>18.388</v>
      </c>
      <c r="D5994" s="0" t="n">
        <v>7.7331</v>
      </c>
      <c r="E5994" s="0" t="n">
        <f aca="false">IFERROR((C5994-D5994)/C5994/'Project Inputs and Calcs'!$E$11,0)</f>
        <v>0.0193149517801465</v>
      </c>
    </row>
    <row r="5995" customFormat="false" ht="15" hidden="false" customHeight="false" outlineLevel="0" collapsed="false">
      <c r="A5995" s="0" t="n">
        <v>36</v>
      </c>
      <c r="B5995" s="0" t="n">
        <v>8100</v>
      </c>
      <c r="C5995" s="0" t="n">
        <v>18.754</v>
      </c>
      <c r="D5995" s="0" t="n">
        <v>7.9706</v>
      </c>
      <c r="E5995" s="0" t="n">
        <f aca="false">IFERROR((C5995-D5995)/C5995/'Project Inputs and Calcs'!$E$11,0)</f>
        <v>0.0191664000568768</v>
      </c>
    </row>
    <row r="5996" customFormat="false" ht="15" hidden="false" customHeight="false" outlineLevel="0" collapsed="false">
      <c r="A5996" s="0" t="n">
        <v>36</v>
      </c>
      <c r="B5996" s="0" t="n">
        <v>8200</v>
      </c>
      <c r="C5996" s="0" t="n">
        <v>19.12</v>
      </c>
      <c r="D5996" s="0" t="n">
        <v>8.212</v>
      </c>
      <c r="E5996" s="0" t="n">
        <f aca="false">IFERROR((C5996-D5996)/C5996/'Project Inputs and Calcs'!$E$11,0)</f>
        <v>0.0190167364016736</v>
      </c>
    </row>
    <row r="5997" customFormat="false" ht="15" hidden="false" customHeight="false" outlineLevel="0" collapsed="false">
      <c r="A5997" s="0" t="n">
        <v>36</v>
      </c>
      <c r="B5997" s="0" t="n">
        <v>8300</v>
      </c>
      <c r="C5997" s="0" t="n">
        <v>19.484</v>
      </c>
      <c r="D5997" s="0" t="n">
        <v>8.4572</v>
      </c>
      <c r="E5997" s="0" t="n">
        <f aca="false">IFERROR((C5997-D5997)/C5997/'Project Inputs and Calcs'!$E$11,0)</f>
        <v>0.0188647095052351</v>
      </c>
    </row>
    <row r="5998" customFormat="false" ht="15" hidden="false" customHeight="false" outlineLevel="0" collapsed="false">
      <c r="A5998" s="0" t="n">
        <v>36</v>
      </c>
      <c r="B5998" s="0" t="n">
        <v>8400</v>
      </c>
      <c r="C5998" s="0" t="n">
        <v>19.846</v>
      </c>
      <c r="D5998" s="0" t="n">
        <v>8.7061</v>
      </c>
      <c r="E5998" s="0" t="n">
        <f aca="false">IFERROR((C5998-D5998)/C5998/'Project Inputs and Calcs'!$E$11,0)</f>
        <v>0.0187105713997783</v>
      </c>
    </row>
    <row r="5999" customFormat="false" ht="15" hidden="false" customHeight="false" outlineLevel="0" collapsed="false">
      <c r="A5999" s="0" t="n">
        <v>36</v>
      </c>
      <c r="B5999" s="0" t="n">
        <v>8500</v>
      </c>
      <c r="C5999" s="0" t="n">
        <v>20.206</v>
      </c>
      <c r="D5999" s="0" t="n">
        <v>8.959</v>
      </c>
      <c r="E5999" s="0" t="n">
        <f aca="false">IFERROR((C5999-D5999)/C5999/'Project Inputs and Calcs'!$E$11,0)</f>
        <v>0.0185538948827081</v>
      </c>
    </row>
    <row r="6000" customFormat="false" ht="15" hidden="false" customHeight="false" outlineLevel="0" collapsed="false">
      <c r="A6000" s="0" t="n">
        <v>36</v>
      </c>
      <c r="B6000" s="0" t="n">
        <v>8600</v>
      </c>
      <c r="C6000" s="0" t="n">
        <v>20.564</v>
      </c>
      <c r="D6000" s="0" t="n">
        <v>9.2156</v>
      </c>
      <c r="E6000" s="0" t="n">
        <f aca="false">IFERROR((C6000-D6000)/C6000/'Project Inputs and Calcs'!$E$11,0)</f>
        <v>0.018395253841665</v>
      </c>
    </row>
    <row r="6001" customFormat="false" ht="15" hidden="false" customHeight="false" outlineLevel="0" collapsed="false">
      <c r="A6001" s="0" t="n">
        <v>36</v>
      </c>
      <c r="B6001" s="0" t="n">
        <v>8700</v>
      </c>
      <c r="C6001" s="0" t="n">
        <v>20.918</v>
      </c>
      <c r="D6001" s="0" t="n">
        <v>9.4764</v>
      </c>
      <c r="E6001" s="0" t="n">
        <f aca="false">IFERROR((C6001-D6001)/C6001/'Project Inputs and Calcs'!$E$11,0)</f>
        <v>0.0182324632692737</v>
      </c>
    </row>
    <row r="6002" customFormat="false" ht="15" hidden="false" customHeight="false" outlineLevel="0" collapsed="false">
      <c r="A6002" s="0" t="n">
        <v>36</v>
      </c>
      <c r="B6002" s="0" t="n">
        <v>8800</v>
      </c>
      <c r="C6002" s="0" t="n">
        <v>21.27</v>
      </c>
      <c r="D6002" s="0" t="n">
        <v>9.7408</v>
      </c>
      <c r="E6002" s="0" t="n">
        <f aca="false">IFERROR((C6002-D6002)/C6002/'Project Inputs and Calcs'!$E$11,0)</f>
        <v>0.0180680144178029</v>
      </c>
    </row>
    <row r="6003" customFormat="false" ht="15" hidden="false" customHeight="false" outlineLevel="0" collapsed="false">
      <c r="A6003" s="0" t="n">
        <v>36</v>
      </c>
      <c r="B6003" s="0" t="n">
        <v>8900</v>
      </c>
      <c r="C6003" s="0" t="n">
        <v>21.619</v>
      </c>
      <c r="D6003" s="0" t="n">
        <v>10.009</v>
      </c>
      <c r="E6003" s="0" t="n">
        <f aca="false">IFERROR((C6003-D6003)/C6003/'Project Inputs and Calcs'!$E$11,0)</f>
        <v>0.017900920486609</v>
      </c>
    </row>
    <row r="6004" customFormat="false" ht="15" hidden="false" customHeight="false" outlineLevel="0" collapsed="false">
      <c r="A6004" s="0" t="n">
        <v>36</v>
      </c>
      <c r="B6004" s="0" t="n">
        <v>9000</v>
      </c>
      <c r="C6004" s="0" t="n">
        <v>21.964</v>
      </c>
      <c r="D6004" s="0" t="n">
        <v>10.282</v>
      </c>
      <c r="E6004" s="0" t="n">
        <f aca="false">IFERROR((C6004-D6004)/C6004/'Project Inputs and Calcs'!$E$11,0)</f>
        <v>0.0177290111090876</v>
      </c>
    </row>
    <row r="6005" customFormat="false" ht="15" hidden="false" customHeight="false" outlineLevel="0" collapsed="false">
      <c r="A6005" s="0" t="n">
        <v>36</v>
      </c>
      <c r="B6005" s="0" t="n">
        <v>9100</v>
      </c>
      <c r="C6005" s="0" t="n">
        <v>22.304</v>
      </c>
      <c r="D6005" s="0" t="n">
        <v>10.559</v>
      </c>
      <c r="E6005" s="0" t="n">
        <f aca="false">IFERROR((C6005-D6005)/C6005/'Project Inputs and Calcs'!$E$11,0)</f>
        <v>0.0175529053084649</v>
      </c>
    </row>
    <row r="6006" customFormat="false" ht="15" hidden="false" customHeight="false" outlineLevel="0" collapsed="false">
      <c r="A6006" s="0" t="n">
        <v>36</v>
      </c>
      <c r="B6006" s="0" t="n">
        <v>9200</v>
      </c>
      <c r="C6006" s="0" t="n">
        <v>22.641</v>
      </c>
      <c r="D6006" s="0" t="n">
        <v>10.84</v>
      </c>
      <c r="E6006" s="0" t="n">
        <f aca="false">IFERROR((C6006-D6006)/C6006/'Project Inputs and Calcs'!$E$11,0)</f>
        <v>0.0173740853613651</v>
      </c>
    </row>
    <row r="6007" customFormat="false" ht="15" hidden="false" customHeight="false" outlineLevel="0" collapsed="false">
      <c r="A6007" s="0" t="n">
        <v>36</v>
      </c>
      <c r="B6007" s="0" t="n">
        <v>9300</v>
      </c>
      <c r="C6007" s="0" t="n">
        <v>22.972</v>
      </c>
      <c r="D6007" s="0" t="n">
        <v>11.125</v>
      </c>
      <c r="E6007" s="0" t="n">
        <f aca="false">IFERROR((C6007-D6007)/C6007/'Project Inputs and Calcs'!$E$11,0)</f>
        <v>0.0171904927738116</v>
      </c>
    </row>
    <row r="6008" customFormat="false" ht="15" hidden="false" customHeight="false" outlineLevel="0" collapsed="false">
      <c r="A6008" s="0" t="n">
        <v>36</v>
      </c>
      <c r="B6008" s="0" t="n">
        <v>9400</v>
      </c>
      <c r="C6008" s="0" t="n">
        <v>23.299</v>
      </c>
      <c r="D6008" s="0" t="n">
        <v>11.414</v>
      </c>
      <c r="E6008" s="0" t="n">
        <f aca="false">IFERROR((C6008-D6008)/C6008/'Project Inputs and Calcs'!$E$11,0)</f>
        <v>0.017003590998183</v>
      </c>
    </row>
    <row r="6009" customFormat="false" ht="15" hidden="false" customHeight="false" outlineLevel="0" collapsed="false">
      <c r="A6009" s="0" t="n">
        <v>36</v>
      </c>
      <c r="B6009" s="0" t="n">
        <v>9500</v>
      </c>
      <c r="C6009" s="0" t="n">
        <v>23.619</v>
      </c>
      <c r="D6009" s="0" t="n">
        <v>11.708</v>
      </c>
      <c r="E6009" s="0" t="n">
        <f aca="false">IFERROR((C6009-D6009)/C6009/'Project Inputs and Calcs'!$E$11,0)</f>
        <v>0.0168099129232115</v>
      </c>
    </row>
    <row r="6010" customFormat="false" ht="15" hidden="false" customHeight="false" outlineLevel="0" collapsed="false">
      <c r="A6010" s="0" t="n">
        <v>36</v>
      </c>
      <c r="B6010" s="0" t="n">
        <v>9600</v>
      </c>
      <c r="C6010" s="0" t="n">
        <v>23.933</v>
      </c>
      <c r="D6010" s="0" t="n">
        <v>12.006</v>
      </c>
      <c r="E6010" s="0" t="n">
        <f aca="false">IFERROR((C6010-D6010)/C6010/'Project Inputs and Calcs'!$E$11,0)</f>
        <v>0.0166116519728687</v>
      </c>
    </row>
    <row r="6011" customFormat="false" ht="15" hidden="false" customHeight="false" outlineLevel="0" collapsed="false">
      <c r="A6011" s="0" t="n">
        <v>36</v>
      </c>
      <c r="B6011" s="0" t="n">
        <v>9700</v>
      </c>
      <c r="C6011" s="0" t="n">
        <v>24.241</v>
      </c>
      <c r="D6011" s="0" t="n">
        <v>12.309</v>
      </c>
      <c r="E6011" s="0" t="n">
        <f aca="false">IFERROR((C6011-D6011)/C6011/'Project Inputs and Calcs'!$E$11,0)</f>
        <v>0.0164074639385064</v>
      </c>
    </row>
    <row r="6012" customFormat="false" ht="15" hidden="false" customHeight="false" outlineLevel="0" collapsed="false">
      <c r="A6012" s="0" t="n">
        <v>36</v>
      </c>
      <c r="B6012" s="0" t="n">
        <v>9800</v>
      </c>
      <c r="C6012" s="0" t="n">
        <v>24.542</v>
      </c>
      <c r="D6012" s="0" t="n">
        <v>12.617</v>
      </c>
      <c r="E6012" s="0" t="n">
        <f aca="false">IFERROR((C6012-D6012)/C6012/'Project Inputs and Calcs'!$E$11,0)</f>
        <v>0.0161967239833754</v>
      </c>
    </row>
    <row r="6013" customFormat="false" ht="15" hidden="false" customHeight="false" outlineLevel="0" collapsed="false">
      <c r="A6013" s="0" t="n">
        <v>36</v>
      </c>
      <c r="B6013" s="0" t="n">
        <v>9900</v>
      </c>
      <c r="C6013" s="0" t="n">
        <v>24.833</v>
      </c>
      <c r="D6013" s="0" t="n">
        <v>12.929</v>
      </c>
      <c r="E6013" s="0" t="n">
        <f aca="false">IFERROR((C6013-D6013)/C6013/'Project Inputs and Calcs'!$E$11,0)</f>
        <v>0.0159787379696372</v>
      </c>
    </row>
    <row r="6014" customFormat="false" ht="15" hidden="false" customHeight="false" outlineLevel="0" collapsed="false">
      <c r="A6014" s="0" t="n">
        <v>36</v>
      </c>
      <c r="B6014" s="0" t="n">
        <v>10000</v>
      </c>
      <c r="C6014" s="0" t="n">
        <v>25.116</v>
      </c>
      <c r="D6014" s="0" t="n">
        <v>13.247</v>
      </c>
      <c r="E6014" s="0" t="n">
        <f aca="false">IFERROR((C6014-D6014)/C6014/'Project Inputs and Calcs'!$E$11,0)</f>
        <v>0.015752242926156</v>
      </c>
    </row>
    <row r="6015" customFormat="false" ht="15" hidden="false" customHeight="false" outlineLevel="0" collapsed="false">
      <c r="A6015" s="0" t="n">
        <v>36</v>
      </c>
      <c r="B6015" s="0" t="n">
        <v>10100</v>
      </c>
      <c r="C6015" s="0" t="n">
        <v>25.39</v>
      </c>
      <c r="D6015" s="0" t="n">
        <v>13.57</v>
      </c>
      <c r="E6015" s="0" t="n">
        <f aca="false">IFERROR((C6015-D6015)/C6015/'Project Inputs and Calcs'!$E$11,0)</f>
        <v>0.0155179204411186</v>
      </c>
    </row>
    <row r="6016" customFormat="false" ht="15" hidden="false" customHeight="false" outlineLevel="0" collapsed="false">
      <c r="A6016" s="0" t="n">
        <v>36</v>
      </c>
      <c r="B6016" s="0" t="n">
        <v>10200</v>
      </c>
      <c r="C6016" s="0" t="n">
        <v>25.654</v>
      </c>
      <c r="D6016" s="0" t="n">
        <v>13.898</v>
      </c>
      <c r="E6016" s="0" t="n">
        <f aca="false">IFERROR((C6016-D6016)/C6016/'Project Inputs and Calcs'!$E$11,0)</f>
        <v>0.015275070814168</v>
      </c>
    </row>
    <row r="6017" customFormat="false" ht="15" hidden="false" customHeight="false" outlineLevel="0" collapsed="false">
      <c r="A6017" s="0" t="n">
        <v>36</v>
      </c>
      <c r="B6017" s="0" t="n">
        <v>10300</v>
      </c>
      <c r="C6017" s="0" t="n">
        <v>25.908</v>
      </c>
      <c r="D6017" s="0" t="n">
        <v>14.232</v>
      </c>
      <c r="E6017" s="0" t="n">
        <f aca="false">IFERROR((C6017-D6017)/C6017/'Project Inputs and Calcs'!$E$11,0)</f>
        <v>0.0150223869075189</v>
      </c>
    </row>
    <row r="6018" customFormat="false" ht="15" hidden="false" customHeight="false" outlineLevel="0" collapsed="false">
      <c r="A6018" s="0" t="n">
        <v>36</v>
      </c>
      <c r="B6018" s="0" t="n">
        <v>10400</v>
      </c>
      <c r="C6018" s="0" t="n">
        <v>26.149</v>
      </c>
      <c r="D6018" s="0" t="n">
        <v>14.571</v>
      </c>
      <c r="E6018" s="0" t="n">
        <f aca="false">IFERROR((C6018-D6018)/C6018/'Project Inputs and Calcs'!$E$11,0)</f>
        <v>0.0147590092674035</v>
      </c>
    </row>
    <row r="6019" customFormat="false" ht="15" hidden="false" customHeight="false" outlineLevel="0" collapsed="false">
      <c r="A6019" s="0" t="n">
        <v>36</v>
      </c>
      <c r="B6019" s="0" t="n">
        <v>10500</v>
      </c>
      <c r="C6019" s="0" t="n">
        <v>26.374</v>
      </c>
      <c r="D6019" s="0" t="n">
        <v>14.918</v>
      </c>
      <c r="E6019" s="0" t="n">
        <f aca="false">IFERROR((C6019-D6019)/C6019/'Project Inputs and Calcs'!$E$11,0)</f>
        <v>0.0144789059932762</v>
      </c>
    </row>
    <row r="6020" customFormat="false" ht="15" hidden="false" customHeight="false" outlineLevel="0" collapsed="false">
      <c r="A6020" s="0" t="n">
        <v>36</v>
      </c>
      <c r="B6020" s="0" t="n">
        <v>10600</v>
      </c>
      <c r="C6020" s="0" t="n">
        <v>26.586</v>
      </c>
      <c r="D6020" s="0" t="n">
        <v>15.27</v>
      </c>
      <c r="E6020" s="0" t="n">
        <f aca="false">IFERROR((C6020-D6020)/C6020/'Project Inputs and Calcs'!$E$11,0)</f>
        <v>0.0141879184533213</v>
      </c>
    </row>
    <row r="6021" customFormat="false" ht="15" hidden="false" customHeight="false" outlineLevel="0" collapsed="false">
      <c r="A6021" s="0" t="n">
        <v>36</v>
      </c>
      <c r="B6021" s="0" t="n">
        <v>10700</v>
      </c>
      <c r="C6021" s="0" t="n">
        <v>26.784</v>
      </c>
      <c r="D6021" s="0" t="n">
        <v>15.629</v>
      </c>
      <c r="E6021" s="0" t="n">
        <f aca="false">IFERROR((C6021-D6021)/C6021/'Project Inputs and Calcs'!$E$11,0)</f>
        <v>0.013882666268419</v>
      </c>
    </row>
    <row r="6022" customFormat="false" ht="15" hidden="false" customHeight="false" outlineLevel="0" collapsed="false">
      <c r="A6022" s="0" t="n">
        <v>36</v>
      </c>
      <c r="B6022" s="0" t="n">
        <v>10800</v>
      </c>
      <c r="C6022" s="0" t="n">
        <v>26.968</v>
      </c>
      <c r="D6022" s="0" t="n">
        <v>15.994</v>
      </c>
      <c r="E6022" s="0" t="n">
        <f aca="false">IFERROR((C6022-D6022)/C6022/'Project Inputs and Calcs'!$E$11,0)</f>
        <v>0.0135642242657965</v>
      </c>
    </row>
    <row r="6023" customFormat="false" ht="15" hidden="false" customHeight="false" outlineLevel="0" collapsed="false">
      <c r="A6023" s="0" t="n">
        <v>36</v>
      </c>
      <c r="B6023" s="0" t="n">
        <v>10900</v>
      </c>
      <c r="C6023" s="0" t="n">
        <v>27.135</v>
      </c>
      <c r="D6023" s="0" t="n">
        <v>16.365</v>
      </c>
      <c r="E6023" s="0" t="n">
        <f aca="false">IFERROR((C6023-D6023)/C6023/'Project Inputs and Calcs'!$E$11,0)</f>
        <v>0.013230145568454</v>
      </c>
    </row>
    <row r="6024" customFormat="false" ht="15" hidden="false" customHeight="false" outlineLevel="0" collapsed="false">
      <c r="A6024" s="0" t="n">
        <v>36</v>
      </c>
      <c r="B6024" s="0" t="n">
        <v>11000</v>
      </c>
      <c r="C6024" s="0" t="n">
        <v>27.286</v>
      </c>
      <c r="D6024" s="0" t="n">
        <v>16.742</v>
      </c>
      <c r="E6024" s="0" t="n">
        <f aca="false">IFERROR((C6024-D6024)/C6024/'Project Inputs and Calcs'!$E$11,0)</f>
        <v>0.0128808424344597</v>
      </c>
    </row>
    <row r="6025" customFormat="false" ht="15" hidden="false" customHeight="false" outlineLevel="0" collapsed="false">
      <c r="A6025" s="0" t="n">
        <v>36</v>
      </c>
      <c r="B6025" s="0" t="n">
        <v>11100</v>
      </c>
      <c r="C6025" s="0" t="n">
        <v>27.415</v>
      </c>
      <c r="D6025" s="0" t="n">
        <v>17.128</v>
      </c>
      <c r="E6025" s="0" t="n">
        <f aca="false">IFERROR((C6025-D6025)/C6025/'Project Inputs and Calcs'!$E$11,0)</f>
        <v>0.0125077512310779</v>
      </c>
    </row>
    <row r="6026" customFormat="false" ht="15" hidden="false" customHeight="false" outlineLevel="0" collapsed="false">
      <c r="A6026" s="0" t="n">
        <v>36</v>
      </c>
      <c r="B6026" s="0" t="n">
        <v>11200</v>
      </c>
      <c r="C6026" s="0" t="n">
        <v>27.519</v>
      </c>
      <c r="D6026" s="0" t="n">
        <v>17.523</v>
      </c>
      <c r="E6026" s="0" t="n">
        <f aca="false">IFERROR((C6026-D6026)/C6026/'Project Inputs and Calcs'!$E$11,0)</f>
        <v>0.0121079981103965</v>
      </c>
    </row>
    <row r="6027" customFormat="false" ht="15" hidden="false" customHeight="false" outlineLevel="0" collapsed="false">
      <c r="A6027" s="0" t="n">
        <v>36</v>
      </c>
      <c r="B6027" s="0" t="n">
        <v>11300</v>
      </c>
      <c r="C6027" s="0" t="n">
        <v>27.597</v>
      </c>
      <c r="D6027" s="0" t="n">
        <v>17.927</v>
      </c>
      <c r="E6027" s="0" t="n">
        <f aca="false">IFERROR((C6027-D6027)/C6027/'Project Inputs and Calcs'!$E$11,0)</f>
        <v>0.0116800135280405</v>
      </c>
    </row>
    <row r="6028" customFormat="false" ht="15" hidden="false" customHeight="false" outlineLevel="0" collapsed="false">
      <c r="A6028" s="0" t="n">
        <v>36</v>
      </c>
      <c r="B6028" s="0" t="n">
        <v>11400</v>
      </c>
      <c r="C6028" s="0" t="n">
        <v>27.646</v>
      </c>
      <c r="D6028" s="0" t="n">
        <v>18.34</v>
      </c>
      <c r="E6028" s="0" t="n">
        <f aca="false">IFERROR((C6028-D6028)/C6028/'Project Inputs and Calcs'!$E$11,0)</f>
        <v>0.011220429718585</v>
      </c>
    </row>
    <row r="6029" customFormat="false" ht="15" hidden="false" customHeight="false" outlineLevel="0" collapsed="false">
      <c r="A6029" s="0" t="n">
        <v>36</v>
      </c>
      <c r="B6029" s="0" t="n">
        <v>11500</v>
      </c>
      <c r="C6029" s="0" t="n">
        <v>27.665</v>
      </c>
      <c r="D6029" s="0" t="n">
        <v>18.764</v>
      </c>
      <c r="E6029" s="0" t="n">
        <f aca="false">IFERROR((C6029-D6029)/C6029/'Project Inputs and Calcs'!$E$11,0)</f>
        <v>0.0107247424543647</v>
      </c>
    </row>
    <row r="6030" customFormat="false" ht="15" hidden="false" customHeight="false" outlineLevel="0" collapsed="false">
      <c r="A6030" s="0" t="n">
        <v>36</v>
      </c>
      <c r="B6030" s="0" t="n">
        <v>11600</v>
      </c>
      <c r="C6030" s="0" t="n">
        <v>27.653</v>
      </c>
      <c r="D6030" s="0" t="n">
        <v>19.198</v>
      </c>
      <c r="E6030" s="0" t="n">
        <f aca="false">IFERROR((C6030-D6030)/C6030/'Project Inputs and Calcs'!$E$11,0)</f>
        <v>0.010191781482419</v>
      </c>
    </row>
    <row r="6031" customFormat="false" ht="15" hidden="false" customHeight="false" outlineLevel="0" collapsed="false">
      <c r="A6031" s="0" t="n">
        <v>36</v>
      </c>
      <c r="B6031" s="0" t="n">
        <v>11700</v>
      </c>
      <c r="C6031" s="0" t="n">
        <v>27.608</v>
      </c>
      <c r="D6031" s="0" t="n">
        <v>19.641</v>
      </c>
      <c r="E6031" s="0" t="n">
        <f aca="false">IFERROR((C6031-D6031)/C6031/'Project Inputs and Calcs'!$E$11,0)</f>
        <v>0.00961919250458804</v>
      </c>
    </row>
    <row r="6032" customFormat="false" ht="15" hidden="false" customHeight="false" outlineLevel="0" collapsed="false">
      <c r="A6032" s="0" t="n">
        <v>36</v>
      </c>
      <c r="B6032" s="0" t="n">
        <v>11800</v>
      </c>
      <c r="C6032" s="0" t="n">
        <v>27.534</v>
      </c>
      <c r="D6032" s="0" t="n">
        <v>20.092</v>
      </c>
      <c r="E6032" s="0" t="n">
        <f aca="false">IFERROR((C6032-D6032)/C6032/'Project Inputs and Calcs'!$E$11,0)</f>
        <v>0.00900946708312148</v>
      </c>
    </row>
    <row r="6033" customFormat="false" ht="15" hidden="false" customHeight="false" outlineLevel="0" collapsed="false">
      <c r="A6033" s="0" t="n">
        <v>36</v>
      </c>
      <c r="B6033" s="0" t="n">
        <v>11900</v>
      </c>
      <c r="C6033" s="0" t="n">
        <v>27.433</v>
      </c>
      <c r="D6033" s="0" t="n">
        <v>20.548</v>
      </c>
      <c r="E6033" s="0" t="n">
        <f aca="false">IFERROR((C6033-D6033)/C6033/'Project Inputs and Calcs'!$E$11,0)</f>
        <v>0.00836583676593884</v>
      </c>
    </row>
    <row r="6034" customFormat="false" ht="15" hidden="false" customHeight="false" outlineLevel="0" collapsed="false">
      <c r="A6034" s="0" t="n">
        <v>36</v>
      </c>
      <c r="B6034" s="0" t="n">
        <v>12000</v>
      </c>
      <c r="C6034" s="0" t="n">
        <v>27.315</v>
      </c>
      <c r="D6034" s="0" t="n">
        <v>21.005</v>
      </c>
      <c r="E6034" s="0" t="n">
        <f aca="false">IFERROR((C6034-D6034)/C6034/'Project Inputs and Calcs'!$E$11,0)</f>
        <v>0.00770028677771676</v>
      </c>
    </row>
    <row r="6035" customFormat="false" ht="15" hidden="false" customHeight="false" outlineLevel="0" collapsed="false">
      <c r="A6035" s="0" t="n">
        <v>36</v>
      </c>
      <c r="B6035" s="0" t="n">
        <v>12100</v>
      </c>
      <c r="C6035" s="0" t="n">
        <v>27.193</v>
      </c>
      <c r="D6035" s="0" t="n">
        <v>21.456</v>
      </c>
      <c r="E6035" s="0" t="n">
        <f aca="false">IFERROR((C6035-D6035)/C6035/'Project Inputs and Calcs'!$E$11,0)</f>
        <v>0.0070324470758406</v>
      </c>
    </row>
    <row r="6036" customFormat="false" ht="15" hidden="false" customHeight="false" outlineLevel="0" collapsed="false">
      <c r="A6036" s="0" t="n">
        <v>36</v>
      </c>
      <c r="B6036" s="0" t="n">
        <v>12200</v>
      </c>
      <c r="C6036" s="0" t="n">
        <v>27.072</v>
      </c>
      <c r="D6036" s="0" t="n">
        <v>21.9</v>
      </c>
      <c r="E6036" s="0" t="n">
        <f aca="false">IFERROR((C6036-D6036)/C6036/'Project Inputs and Calcs'!$E$11,0)</f>
        <v>0.00636820330969267</v>
      </c>
    </row>
    <row r="6037" customFormat="false" ht="15" hidden="false" customHeight="false" outlineLevel="0" collapsed="false">
      <c r="A6037" s="0" t="n">
        <v>36</v>
      </c>
      <c r="B6037" s="0" t="n">
        <v>12300</v>
      </c>
      <c r="C6037" s="0" t="n">
        <v>26.956</v>
      </c>
      <c r="D6037" s="0" t="n">
        <v>22.334</v>
      </c>
      <c r="E6037" s="0" t="n">
        <f aca="false">IFERROR((C6037-D6037)/C6037/'Project Inputs and Calcs'!$E$11,0)</f>
        <v>0.0057154869664144</v>
      </c>
    </row>
    <row r="6038" customFormat="false" ht="15" hidden="false" customHeight="false" outlineLevel="0" collapsed="false">
      <c r="A6038" s="0" t="n">
        <v>36</v>
      </c>
      <c r="B6038" s="0" t="n">
        <v>12400</v>
      </c>
      <c r="C6038" s="0" t="n">
        <v>26.843</v>
      </c>
      <c r="D6038" s="0" t="n">
        <v>22.759</v>
      </c>
      <c r="E6038" s="0" t="n">
        <f aca="false">IFERROR((C6038-D6038)/C6038/'Project Inputs and Calcs'!$E$11,0)</f>
        <v>0.00507146493809683</v>
      </c>
    </row>
    <row r="6039" customFormat="false" ht="15" hidden="false" customHeight="false" outlineLevel="0" collapsed="false">
      <c r="A6039" s="0" t="n">
        <v>36</v>
      </c>
      <c r="B6039" s="0" t="n">
        <v>12500</v>
      </c>
      <c r="C6039" s="0" t="n">
        <v>26.73</v>
      </c>
      <c r="D6039" s="0" t="n">
        <v>23.174</v>
      </c>
      <c r="E6039" s="0" t="n">
        <f aca="false">IFERROR((C6039-D6039)/C6039/'Project Inputs and Calcs'!$E$11,0)</f>
        <v>0.00443446813817184</v>
      </c>
    </row>
    <row r="6040" customFormat="false" ht="15" hidden="false" customHeight="false" outlineLevel="0" collapsed="false">
      <c r="A6040" s="0" t="n">
        <v>36</v>
      </c>
      <c r="B6040" s="0" t="n">
        <v>12600</v>
      </c>
      <c r="C6040" s="0" t="n">
        <v>26.615</v>
      </c>
      <c r="D6040" s="0" t="n">
        <v>23.581</v>
      </c>
      <c r="E6040" s="0" t="n">
        <f aca="false">IFERROR((C6040-D6040)/C6040/'Project Inputs and Calcs'!$E$11,0)</f>
        <v>0.00379986223307658</v>
      </c>
    </row>
    <row r="6041" customFormat="false" ht="15" hidden="false" customHeight="false" outlineLevel="0" collapsed="false">
      <c r="A6041" s="0" t="n">
        <v>36</v>
      </c>
      <c r="B6041" s="0" t="n">
        <v>12700</v>
      </c>
      <c r="C6041" s="0" t="n">
        <v>26.497</v>
      </c>
      <c r="D6041" s="0" t="n">
        <v>23.978</v>
      </c>
      <c r="E6041" s="0" t="n">
        <f aca="false">IFERROR((C6041-D6041)/C6041/'Project Inputs and Calcs'!$E$11,0)</f>
        <v>0.00316891220389729</v>
      </c>
    </row>
    <row r="6042" customFormat="false" ht="15" hidden="false" customHeight="false" outlineLevel="0" collapsed="false">
      <c r="A6042" s="0" t="n">
        <v>36</v>
      </c>
      <c r="B6042" s="0" t="n">
        <v>12800</v>
      </c>
      <c r="C6042" s="0" t="n">
        <v>26.374</v>
      </c>
      <c r="D6042" s="0" t="n">
        <v>24.364</v>
      </c>
      <c r="E6042" s="0" t="n">
        <f aca="false">IFERROR((C6042-D6042)/C6042/'Project Inputs and Calcs'!$E$11,0)</f>
        <v>0.00254038067794039</v>
      </c>
    </row>
    <row r="6043" customFormat="false" ht="15" hidden="false" customHeight="false" outlineLevel="0" collapsed="false">
      <c r="A6043" s="0" t="n">
        <v>36</v>
      </c>
      <c r="B6043" s="0" t="n">
        <v>12900</v>
      </c>
      <c r="C6043" s="0" t="n">
        <v>26.246</v>
      </c>
      <c r="D6043" s="0" t="n">
        <v>24.74</v>
      </c>
      <c r="E6043" s="0" t="n">
        <f aca="false">IFERROR((C6043-D6043)/C6043/'Project Inputs and Calcs'!$E$11,0)</f>
        <v>0.00191267240722396</v>
      </c>
    </row>
    <row r="6044" customFormat="false" ht="15" hidden="false" customHeight="false" outlineLevel="0" collapsed="false">
      <c r="A6044" s="0" t="n">
        <v>36</v>
      </c>
      <c r="B6044" s="0" t="n">
        <v>13000</v>
      </c>
      <c r="C6044" s="0" t="n">
        <v>26.113</v>
      </c>
      <c r="D6044" s="0" t="n">
        <v>25.103</v>
      </c>
      <c r="E6044" s="0" t="n">
        <f aca="false">IFERROR((C6044-D6044)/C6044/'Project Inputs and Calcs'!$E$11,0)</f>
        <v>0.00128926843590038</v>
      </c>
    </row>
    <row r="6045" customFormat="false" ht="15" hidden="false" customHeight="false" outlineLevel="0" collapsed="false">
      <c r="A6045" s="0" t="n">
        <v>36</v>
      </c>
      <c r="B6045" s="0" t="n">
        <v>13100</v>
      </c>
      <c r="C6045" s="0" t="n">
        <v>25.975</v>
      </c>
      <c r="D6045" s="0" t="n">
        <v>25.452</v>
      </c>
      <c r="E6045" s="0" t="n">
        <f aca="false">IFERROR((C6045-D6045)/C6045/'Project Inputs and Calcs'!$E$11,0)</f>
        <v>0.000671158164902149</v>
      </c>
    </row>
    <row r="6046" customFormat="false" ht="15" hidden="false" customHeight="false" outlineLevel="0" collapsed="false">
      <c r="A6046" s="0" t="n">
        <v>36</v>
      </c>
      <c r="B6046" s="0" t="n">
        <v>13200</v>
      </c>
      <c r="C6046" s="0" t="n">
        <v>25.832</v>
      </c>
      <c r="D6046" s="0" t="n">
        <v>25.785</v>
      </c>
      <c r="E6046" s="0" t="n">
        <f aca="false">IFERROR((C6046-D6046)/C6046/'Project Inputs and Calcs'!$E$11,0)</f>
        <v>6.06482915247246E-005</v>
      </c>
    </row>
    <row r="6047" customFormat="false" ht="15" hidden="false" customHeight="false" outlineLevel="0" collapsed="false">
      <c r="A6047" s="0" t="n">
        <v>36</v>
      </c>
      <c r="B6047" s="0" t="n">
        <v>13300</v>
      </c>
      <c r="C6047" s="0" t="n">
        <v>25.685</v>
      </c>
      <c r="D6047" s="0" t="n">
        <v>26.099</v>
      </c>
      <c r="E6047" s="0" t="n">
        <f aca="false">IFERROR((C6047-D6047)/C6047/'Project Inputs and Calcs'!$E$11,0)</f>
        <v>-0.000537278567257156</v>
      </c>
    </row>
    <row r="6048" customFormat="false" ht="15" hidden="false" customHeight="false" outlineLevel="0" collapsed="false">
      <c r="A6048" s="0" t="n">
        <v>36</v>
      </c>
      <c r="B6048" s="0" t="n">
        <v>13400</v>
      </c>
      <c r="C6048" s="0" t="n">
        <v>25.538</v>
      </c>
      <c r="D6048" s="0" t="n">
        <v>26.393</v>
      </c>
      <c r="E6048" s="0" t="n">
        <f aca="false">IFERROR((C6048-D6048)/C6048/'Project Inputs and Calcs'!$E$11,0)</f>
        <v>-0.00111598402380766</v>
      </c>
    </row>
    <row r="6049" customFormat="false" ht="15" hidden="false" customHeight="false" outlineLevel="0" collapsed="false">
      <c r="A6049" s="0" t="n">
        <v>36</v>
      </c>
      <c r="B6049" s="0" t="n">
        <v>13500</v>
      </c>
      <c r="C6049" s="0" t="s">
        <v>155</v>
      </c>
      <c r="D6049" s="0" t="s">
        <v>155</v>
      </c>
      <c r="E6049" s="0" t="n">
        <f aca="false">IFERROR((C6049-D6049)/C6049/'Project Inputs and Calcs'!$E$11,0)</f>
        <v>0</v>
      </c>
    </row>
    <row r="6050" customFormat="false" ht="15" hidden="false" customHeight="false" outlineLevel="0" collapsed="false">
      <c r="A6050" s="0" t="n">
        <v>36</v>
      </c>
      <c r="B6050" s="0" t="n">
        <v>13600</v>
      </c>
      <c r="C6050" s="0" t="s">
        <v>155</v>
      </c>
      <c r="D6050" s="0" t="s">
        <v>155</v>
      </c>
      <c r="E6050" s="0" t="n">
        <f aca="false">IFERROR((C6050-D6050)/C6050/'Project Inputs and Calcs'!$E$11,0)</f>
        <v>0</v>
      </c>
    </row>
    <row r="6051" customFormat="false" ht="15" hidden="false" customHeight="false" outlineLevel="0" collapsed="false">
      <c r="A6051" s="0" t="n">
        <v>36</v>
      </c>
      <c r="B6051" s="0" t="n">
        <v>13700</v>
      </c>
      <c r="C6051" s="0" t="s">
        <v>155</v>
      </c>
      <c r="D6051" s="0" t="s">
        <v>155</v>
      </c>
      <c r="E6051" s="0" t="n">
        <f aca="false">IFERROR((C6051-D6051)/C6051/'Project Inputs and Calcs'!$E$11,0)</f>
        <v>0</v>
      </c>
    </row>
    <row r="6052" customFormat="false" ht="15" hidden="false" customHeight="false" outlineLevel="0" collapsed="false">
      <c r="A6052" s="0" t="n">
        <v>36</v>
      </c>
      <c r="B6052" s="0" t="n">
        <v>13800</v>
      </c>
      <c r="C6052" s="0" t="s">
        <v>155</v>
      </c>
      <c r="D6052" s="0" t="s">
        <v>155</v>
      </c>
      <c r="E6052" s="0" t="n">
        <f aca="false">IFERROR((C6052-D6052)/C6052/'Project Inputs and Calcs'!$E$11,0)</f>
        <v>0</v>
      </c>
    </row>
    <row r="6053" customFormat="false" ht="15" hidden="false" customHeight="false" outlineLevel="0" collapsed="false">
      <c r="A6053" s="0" t="n">
        <v>36</v>
      </c>
      <c r="B6053" s="0" t="n">
        <v>13900</v>
      </c>
      <c r="C6053" s="0" t="s">
        <v>155</v>
      </c>
      <c r="D6053" s="0" t="s">
        <v>155</v>
      </c>
      <c r="E6053" s="0" t="n">
        <f aca="false">IFERROR((C6053-D6053)/C6053/'Project Inputs and Calcs'!$E$11,0)</f>
        <v>0</v>
      </c>
    </row>
    <row r="6054" customFormat="false" ht="15" hidden="false" customHeight="false" outlineLevel="0" collapsed="false">
      <c r="A6054" s="0" t="n">
        <v>36</v>
      </c>
      <c r="B6054" s="0" t="n">
        <v>14000</v>
      </c>
      <c r="C6054" s="0" t="s">
        <v>155</v>
      </c>
      <c r="D6054" s="0" t="s">
        <v>155</v>
      </c>
      <c r="E6054" s="0" t="n">
        <f aca="false">IFERROR((C6054-D6054)/C6054/'Project Inputs and Calcs'!$E$11,0)</f>
        <v>0</v>
      </c>
    </row>
    <row r="6055" customFormat="false" ht="15" hidden="false" customHeight="false" outlineLevel="0" collapsed="false">
      <c r="A6055" s="0" t="n">
        <v>36</v>
      </c>
      <c r="B6055" s="0" t="n">
        <v>14100</v>
      </c>
      <c r="C6055" s="0" t="s">
        <v>155</v>
      </c>
      <c r="D6055" s="0" t="s">
        <v>155</v>
      </c>
      <c r="E6055" s="0" t="n">
        <f aca="false">IFERROR((C6055-D6055)/C6055/'Project Inputs and Calcs'!$E$11,0)</f>
        <v>0</v>
      </c>
    </row>
    <row r="6056" customFormat="false" ht="15" hidden="false" customHeight="false" outlineLevel="0" collapsed="false">
      <c r="A6056" s="0" t="n">
        <v>36</v>
      </c>
      <c r="B6056" s="0" t="n">
        <v>14200</v>
      </c>
      <c r="C6056" s="0" t="s">
        <v>155</v>
      </c>
      <c r="D6056" s="0" t="s">
        <v>155</v>
      </c>
      <c r="E6056" s="0" t="n">
        <f aca="false">IFERROR((C6056-D6056)/C6056/'Project Inputs and Calcs'!$E$11,0)</f>
        <v>0</v>
      </c>
    </row>
    <row r="6057" customFormat="false" ht="15" hidden="false" customHeight="false" outlineLevel="0" collapsed="false">
      <c r="A6057" s="0" t="n">
        <v>36</v>
      </c>
      <c r="B6057" s="0" t="n">
        <v>14300</v>
      </c>
      <c r="C6057" s="0" t="s">
        <v>155</v>
      </c>
      <c r="D6057" s="0" t="s">
        <v>155</v>
      </c>
      <c r="E6057" s="0" t="n">
        <f aca="false">IFERROR((C6057-D6057)/C6057/'Project Inputs and Calcs'!$E$11,0)</f>
        <v>0</v>
      </c>
    </row>
    <row r="6058" customFormat="false" ht="15" hidden="false" customHeight="false" outlineLevel="0" collapsed="false">
      <c r="A6058" s="0" t="n">
        <v>36</v>
      </c>
      <c r="B6058" s="0" t="n">
        <v>14400</v>
      </c>
      <c r="C6058" s="0" t="s">
        <v>155</v>
      </c>
      <c r="D6058" s="0" t="s">
        <v>155</v>
      </c>
      <c r="E6058" s="0" t="n">
        <f aca="false">IFERROR((C6058-D6058)/C6058/'Project Inputs and Calcs'!$E$11,0)</f>
        <v>0</v>
      </c>
    </row>
    <row r="6059" customFormat="false" ht="15" hidden="false" customHeight="false" outlineLevel="0" collapsed="false">
      <c r="A6059" s="0" t="n">
        <v>36</v>
      </c>
      <c r="B6059" s="0" t="n">
        <v>14500</v>
      </c>
      <c r="C6059" s="0" t="s">
        <v>155</v>
      </c>
      <c r="D6059" s="0" t="s">
        <v>155</v>
      </c>
      <c r="E6059" s="0" t="n">
        <f aca="false">IFERROR((C6059-D6059)/C6059/'Project Inputs and Calcs'!$E$11,0)</f>
        <v>0</v>
      </c>
    </row>
    <row r="6060" customFormat="false" ht="15" hidden="false" customHeight="false" outlineLevel="0" collapsed="false">
      <c r="A6060" s="0" t="n">
        <v>36</v>
      </c>
      <c r="B6060" s="0" t="n">
        <v>14600</v>
      </c>
      <c r="C6060" s="0" t="s">
        <v>155</v>
      </c>
      <c r="D6060" s="0" t="s">
        <v>155</v>
      </c>
      <c r="E6060" s="0" t="n">
        <f aca="false">IFERROR((C6060-D6060)/C6060/'Project Inputs and Calcs'!$E$11,0)</f>
        <v>0</v>
      </c>
    </row>
    <row r="6061" customFormat="false" ht="15" hidden="false" customHeight="false" outlineLevel="0" collapsed="false">
      <c r="A6061" s="0" t="n">
        <v>36</v>
      </c>
      <c r="B6061" s="0" t="n">
        <v>14700</v>
      </c>
      <c r="C6061" s="0" t="s">
        <v>155</v>
      </c>
      <c r="D6061" s="0" t="s">
        <v>155</v>
      </c>
      <c r="E6061" s="0" t="n">
        <f aca="false">IFERROR((C6061-D6061)/C6061/'Project Inputs and Calcs'!$E$11,0)</f>
        <v>0</v>
      </c>
    </row>
    <row r="6062" customFormat="false" ht="15" hidden="false" customHeight="false" outlineLevel="0" collapsed="false">
      <c r="A6062" s="0" t="n">
        <v>36</v>
      </c>
      <c r="B6062" s="0" t="n">
        <v>14800</v>
      </c>
      <c r="C6062" s="0" t="s">
        <v>155</v>
      </c>
      <c r="D6062" s="0" t="s">
        <v>155</v>
      </c>
      <c r="E6062" s="0" t="n">
        <f aca="false">IFERROR((C6062-D6062)/C6062/'Project Inputs and Calcs'!$E$11,0)</f>
        <v>0</v>
      </c>
    </row>
    <row r="6063" customFormat="false" ht="15" hidden="false" customHeight="false" outlineLevel="0" collapsed="false">
      <c r="A6063" s="0" t="n">
        <v>36</v>
      </c>
      <c r="B6063" s="0" t="n">
        <v>14900</v>
      </c>
      <c r="C6063" s="0" t="s">
        <v>155</v>
      </c>
      <c r="D6063" s="0" t="s">
        <v>155</v>
      </c>
      <c r="E6063" s="0" t="n">
        <f aca="false">IFERROR((C6063-D6063)/C6063/'Project Inputs and Calcs'!$E$11,0)</f>
        <v>0</v>
      </c>
    </row>
    <row r="6064" customFormat="false" ht="15" hidden="false" customHeight="false" outlineLevel="0" collapsed="false">
      <c r="A6064" s="0" t="n">
        <v>36</v>
      </c>
      <c r="B6064" s="0" t="n">
        <v>15000</v>
      </c>
      <c r="C6064" s="0" t="s">
        <v>155</v>
      </c>
      <c r="D6064" s="0" t="s">
        <v>155</v>
      </c>
      <c r="E6064" s="0" t="n">
        <f aca="false">IFERROR((C6064-D6064)/C6064/'Project Inputs and Calcs'!$E$11,0)</f>
        <v>0</v>
      </c>
    </row>
    <row r="6065" customFormat="false" ht="15" hidden="false" customHeight="false" outlineLevel="0" collapsed="false">
      <c r="A6065" s="0" t="n">
        <v>36</v>
      </c>
      <c r="B6065" s="0" t="n">
        <v>15100</v>
      </c>
      <c r="C6065" s="0" t="s">
        <v>155</v>
      </c>
      <c r="D6065" s="0" t="s">
        <v>155</v>
      </c>
      <c r="E6065" s="0" t="n">
        <f aca="false">IFERROR((C6065-D6065)/C6065/'Project Inputs and Calcs'!$E$11,0)</f>
        <v>0</v>
      </c>
    </row>
    <row r="6066" customFormat="false" ht="15" hidden="false" customHeight="false" outlineLevel="0" collapsed="false">
      <c r="A6066" s="0" t="n">
        <v>36</v>
      </c>
      <c r="B6066" s="0" t="n">
        <v>15200</v>
      </c>
      <c r="C6066" s="0" t="s">
        <v>155</v>
      </c>
      <c r="D6066" s="0" t="s">
        <v>155</v>
      </c>
      <c r="E6066" s="0" t="n">
        <f aca="false">IFERROR((C6066-D6066)/C6066/'Project Inputs and Calcs'!$E$11,0)</f>
        <v>0</v>
      </c>
    </row>
    <row r="6067" customFormat="false" ht="15" hidden="false" customHeight="false" outlineLevel="0" collapsed="false">
      <c r="A6067" s="0" t="n">
        <v>36</v>
      </c>
      <c r="B6067" s="0" t="n">
        <v>15300</v>
      </c>
      <c r="C6067" s="0" t="s">
        <v>155</v>
      </c>
      <c r="D6067" s="0" t="s">
        <v>155</v>
      </c>
      <c r="E6067" s="0" t="n">
        <f aca="false">IFERROR((C6067-D6067)/C6067/'Project Inputs and Calcs'!$E$11,0)</f>
        <v>0</v>
      </c>
    </row>
    <row r="6068" customFormat="false" ht="15" hidden="false" customHeight="false" outlineLevel="0" collapsed="false">
      <c r="A6068" s="0" t="n">
        <v>36</v>
      </c>
      <c r="B6068" s="0" t="n">
        <v>15400</v>
      </c>
      <c r="C6068" s="0" t="s">
        <v>155</v>
      </c>
      <c r="D6068" s="0" t="s">
        <v>155</v>
      </c>
      <c r="E6068" s="0" t="n">
        <f aca="false">IFERROR((C6068-D6068)/C6068/'Project Inputs and Calcs'!$E$11,0)</f>
        <v>0</v>
      </c>
    </row>
    <row r="6069" customFormat="false" ht="15" hidden="false" customHeight="false" outlineLevel="0" collapsed="false">
      <c r="A6069" s="0" t="n">
        <v>36</v>
      </c>
      <c r="B6069" s="0" t="n">
        <v>15500</v>
      </c>
      <c r="C6069" s="0" t="s">
        <v>155</v>
      </c>
      <c r="D6069" s="0" t="s">
        <v>155</v>
      </c>
      <c r="E6069" s="0" t="n">
        <f aca="false">IFERROR((C6069-D6069)/C6069/'Project Inputs and Calcs'!$E$11,0)</f>
        <v>0</v>
      </c>
    </row>
    <row r="6070" customFormat="false" ht="15" hidden="false" customHeight="false" outlineLevel="0" collapsed="false">
      <c r="A6070" s="0" t="n">
        <v>36</v>
      </c>
      <c r="B6070" s="0" t="n">
        <v>15600</v>
      </c>
      <c r="C6070" s="0" t="s">
        <v>155</v>
      </c>
      <c r="D6070" s="0" t="s">
        <v>155</v>
      </c>
      <c r="E6070" s="0" t="n">
        <f aca="false">IFERROR((C6070-D6070)/C6070/'Project Inputs and Calcs'!$E$11,0)</f>
        <v>0</v>
      </c>
    </row>
    <row r="6071" customFormat="false" ht="15" hidden="false" customHeight="false" outlineLevel="0" collapsed="false">
      <c r="A6071" s="0" t="n">
        <v>36</v>
      </c>
      <c r="B6071" s="0" t="n">
        <v>15700</v>
      </c>
      <c r="C6071" s="0" t="s">
        <v>155</v>
      </c>
      <c r="D6071" s="0" t="s">
        <v>155</v>
      </c>
      <c r="E6071" s="0" t="n">
        <f aca="false">IFERROR((C6071-D6071)/C6071/'Project Inputs and Calcs'!$E$11,0)</f>
        <v>0</v>
      </c>
    </row>
    <row r="6072" customFormat="false" ht="15" hidden="false" customHeight="false" outlineLevel="0" collapsed="false">
      <c r="A6072" s="0" t="n">
        <v>36</v>
      </c>
      <c r="B6072" s="0" t="n">
        <v>15800</v>
      </c>
      <c r="C6072" s="0" t="s">
        <v>155</v>
      </c>
      <c r="D6072" s="0" t="s">
        <v>155</v>
      </c>
      <c r="E6072" s="0" t="n">
        <f aca="false">IFERROR((C6072-D6072)/C6072/'Project Inputs and Calcs'!$E$11,0)</f>
        <v>0</v>
      </c>
    </row>
    <row r="6073" customFormat="false" ht="15" hidden="false" customHeight="false" outlineLevel="0" collapsed="false">
      <c r="A6073" s="0" t="n">
        <v>36</v>
      </c>
      <c r="B6073" s="0" t="n">
        <v>15900</v>
      </c>
      <c r="C6073" s="0" t="s">
        <v>155</v>
      </c>
      <c r="D6073" s="0" t="s">
        <v>155</v>
      </c>
      <c r="E6073" s="0" t="n">
        <f aca="false">IFERROR((C6073-D6073)/C6073/'Project Inputs and Calcs'!$E$11,0)</f>
        <v>0</v>
      </c>
    </row>
    <row r="6074" customFormat="false" ht="15" hidden="false" customHeight="false" outlineLevel="0" collapsed="false">
      <c r="A6074" s="0" t="n">
        <v>36</v>
      </c>
      <c r="B6074" s="0" t="n">
        <v>16000</v>
      </c>
      <c r="C6074" s="0" t="s">
        <v>155</v>
      </c>
      <c r="D6074" s="0" t="s">
        <v>155</v>
      </c>
      <c r="E6074" s="0" t="n">
        <f aca="false">IFERROR((C6074-D6074)/C6074/'Project Inputs and Calcs'!$E$11,0)</f>
        <v>0</v>
      </c>
    </row>
    <row r="6075" customFormat="false" ht="15" hidden="false" customHeight="false" outlineLevel="0" collapsed="false">
      <c r="A6075" s="0" t="n">
        <v>36</v>
      </c>
      <c r="B6075" s="0" t="n">
        <v>16100</v>
      </c>
      <c r="C6075" s="0" t="s">
        <v>155</v>
      </c>
      <c r="D6075" s="0" t="s">
        <v>155</v>
      </c>
      <c r="E6075" s="0" t="n">
        <f aca="false">IFERROR((C6075-D6075)/C6075/'Project Inputs and Calcs'!$E$11,0)</f>
        <v>0</v>
      </c>
    </row>
    <row r="6076" customFormat="false" ht="15" hidden="false" customHeight="false" outlineLevel="0" collapsed="false">
      <c r="A6076" s="0" t="n">
        <v>36</v>
      </c>
      <c r="B6076" s="0" t="n">
        <v>16200</v>
      </c>
      <c r="C6076" s="0" t="s">
        <v>155</v>
      </c>
      <c r="D6076" s="0" t="s">
        <v>155</v>
      </c>
      <c r="E6076" s="0" t="n">
        <f aca="false">IFERROR((C6076-D6076)/C6076/'Project Inputs and Calcs'!$E$11,0)</f>
        <v>0</v>
      </c>
    </row>
    <row r="6077" customFormat="false" ht="15" hidden="false" customHeight="false" outlineLevel="0" collapsed="false">
      <c r="A6077" s="0" t="n">
        <v>36</v>
      </c>
      <c r="B6077" s="0" t="n">
        <v>16300</v>
      </c>
      <c r="C6077" s="0" t="s">
        <v>155</v>
      </c>
      <c r="D6077" s="0" t="s">
        <v>155</v>
      </c>
      <c r="E6077" s="0" t="n">
        <f aca="false">IFERROR((C6077-D6077)/C6077/'Project Inputs and Calcs'!$E$11,0)</f>
        <v>0</v>
      </c>
    </row>
    <row r="6078" customFormat="false" ht="15" hidden="false" customHeight="false" outlineLevel="0" collapsed="false">
      <c r="A6078" s="0" t="n">
        <v>36</v>
      </c>
      <c r="B6078" s="0" t="n">
        <v>16400</v>
      </c>
      <c r="C6078" s="0" t="s">
        <v>155</v>
      </c>
      <c r="D6078" s="0" t="s">
        <v>155</v>
      </c>
      <c r="E6078" s="0" t="n">
        <f aca="false">IFERROR((C6078-D6078)/C6078/'Project Inputs and Calcs'!$E$11,0)</f>
        <v>0</v>
      </c>
    </row>
    <row r="6079" customFormat="false" ht="15" hidden="false" customHeight="false" outlineLevel="0" collapsed="false">
      <c r="A6079" s="0" t="n">
        <v>36</v>
      </c>
      <c r="B6079" s="0" t="n">
        <v>16500</v>
      </c>
      <c r="C6079" s="0" t="s">
        <v>155</v>
      </c>
      <c r="D6079" s="0" t="s">
        <v>155</v>
      </c>
      <c r="E6079" s="0" t="n">
        <f aca="false">IFERROR((C6079-D6079)/C6079/'Project Inputs and Calcs'!$E$11,0)</f>
        <v>0</v>
      </c>
    </row>
    <row r="6080" customFormat="false" ht="15" hidden="false" customHeight="false" outlineLevel="0" collapsed="false">
      <c r="A6080" s="0" t="n">
        <v>36</v>
      </c>
      <c r="B6080" s="0" t="n">
        <v>16600</v>
      </c>
      <c r="C6080" s="0" t="s">
        <v>155</v>
      </c>
      <c r="D6080" s="0" t="s">
        <v>155</v>
      </c>
      <c r="E6080" s="0" t="n">
        <f aca="false">IFERROR((C6080-D6080)/C6080/'Project Inputs and Calcs'!$E$11,0)</f>
        <v>0</v>
      </c>
    </row>
    <row r="6081" customFormat="false" ht="15" hidden="false" customHeight="false" outlineLevel="0" collapsed="false">
      <c r="A6081" s="0" t="n">
        <v>36</v>
      </c>
      <c r="B6081" s="0" t="n">
        <v>16700</v>
      </c>
      <c r="C6081" s="0" t="s">
        <v>155</v>
      </c>
      <c r="D6081" s="0" t="s">
        <v>155</v>
      </c>
      <c r="E6081" s="0" t="n">
        <f aca="false">IFERROR((C6081-D6081)/C6081/'Project Inputs and Calcs'!$E$11,0)</f>
        <v>0</v>
      </c>
    </row>
    <row r="6082" customFormat="false" ht="15" hidden="false" customHeight="false" outlineLevel="0" collapsed="false">
      <c r="A6082" s="0" t="n">
        <v>36</v>
      </c>
      <c r="B6082" s="0" t="n">
        <v>16800</v>
      </c>
      <c r="C6082" s="0" t="s">
        <v>155</v>
      </c>
      <c r="D6082" s="0" t="s">
        <v>155</v>
      </c>
      <c r="E6082" s="0" t="n">
        <f aca="false">IFERROR((C6082-D6082)/C6082/'Project Inputs and Calcs'!$E$11,0)</f>
        <v>0</v>
      </c>
    </row>
    <row r="6083" customFormat="false" ht="15" hidden="false" customHeight="false" outlineLevel="0" collapsed="false">
      <c r="A6083" s="0" t="n">
        <v>36</v>
      </c>
      <c r="B6083" s="0" t="n">
        <v>16900</v>
      </c>
      <c r="C6083" s="0" t="s">
        <v>155</v>
      </c>
      <c r="D6083" s="0" t="s">
        <v>155</v>
      </c>
      <c r="E6083" s="0" t="n">
        <f aca="false">IFERROR((C6083-D6083)/C6083/'Project Inputs and Calcs'!$E$11,0)</f>
        <v>0</v>
      </c>
    </row>
    <row r="6084" customFormat="false" ht="15" hidden="false" customHeight="false" outlineLevel="0" collapsed="false">
      <c r="A6084" s="0" t="n">
        <v>36</v>
      </c>
      <c r="B6084" s="0" t="n">
        <v>17000</v>
      </c>
      <c r="C6084" s="0" t="s">
        <v>155</v>
      </c>
      <c r="D6084" s="0" t="s">
        <v>155</v>
      </c>
      <c r="E6084" s="0" t="n">
        <f aca="false">IFERROR((C6084-D6084)/C6084/'Project Inputs and Calcs'!$E$11,0)</f>
        <v>0</v>
      </c>
    </row>
    <row r="6085" customFormat="false" ht="15" hidden="false" customHeight="false" outlineLevel="0" collapsed="false">
      <c r="A6085" s="0" t="n">
        <v>36</v>
      </c>
      <c r="B6085" s="0" t="n">
        <v>17100</v>
      </c>
      <c r="C6085" s="0" t="s">
        <v>155</v>
      </c>
      <c r="D6085" s="0" t="s">
        <v>155</v>
      </c>
      <c r="E6085" s="0" t="n">
        <f aca="false">IFERROR((C6085-D6085)/C6085/'Project Inputs and Calcs'!$E$11,0)</f>
        <v>0</v>
      </c>
    </row>
    <row r="6086" customFormat="false" ht="15" hidden="false" customHeight="false" outlineLevel="0" collapsed="false">
      <c r="A6086" s="0" t="n">
        <v>36</v>
      </c>
      <c r="B6086" s="0" t="n">
        <v>17200</v>
      </c>
      <c r="C6086" s="0" t="s">
        <v>155</v>
      </c>
      <c r="D6086" s="0" t="s">
        <v>155</v>
      </c>
      <c r="E6086" s="0" t="n">
        <f aca="false">IFERROR((C6086-D6086)/C6086/'Project Inputs and Calcs'!$E$11,0)</f>
        <v>0</v>
      </c>
    </row>
    <row r="6087" customFormat="false" ht="15" hidden="false" customHeight="false" outlineLevel="0" collapsed="false">
      <c r="A6087" s="0" t="n">
        <v>36</v>
      </c>
      <c r="B6087" s="0" t="n">
        <v>17300</v>
      </c>
      <c r="C6087" s="0" t="s">
        <v>155</v>
      </c>
      <c r="D6087" s="0" t="s">
        <v>155</v>
      </c>
      <c r="E6087" s="0" t="n">
        <f aca="false">IFERROR((C6087-D6087)/C6087/'Project Inputs and Calcs'!$E$11,0)</f>
        <v>0</v>
      </c>
    </row>
    <row r="6088" customFormat="false" ht="15" hidden="false" customHeight="false" outlineLevel="0" collapsed="false">
      <c r="A6088" s="0" t="n">
        <v>36</v>
      </c>
      <c r="B6088" s="0" t="n">
        <v>17400</v>
      </c>
      <c r="C6088" s="0" t="s">
        <v>155</v>
      </c>
      <c r="D6088" s="0" t="s">
        <v>155</v>
      </c>
      <c r="E6088" s="0" t="n">
        <f aca="false">IFERROR((C6088-D6088)/C6088/'Project Inputs and Calcs'!$E$11,0)</f>
        <v>0</v>
      </c>
    </row>
    <row r="6089" customFormat="false" ht="15" hidden="false" customHeight="false" outlineLevel="0" collapsed="false">
      <c r="A6089" s="0" t="n">
        <v>36</v>
      </c>
      <c r="B6089" s="0" t="n">
        <v>17500</v>
      </c>
      <c r="C6089" s="0" t="s">
        <v>155</v>
      </c>
      <c r="D6089" s="0" t="s">
        <v>155</v>
      </c>
      <c r="E6089" s="0" t="n">
        <f aca="false">IFERROR((C6089-D6089)/C6089/'Project Inputs and Calcs'!$E$11,0)</f>
        <v>0</v>
      </c>
    </row>
    <row r="6090" customFormat="false" ht="15" hidden="false" customHeight="false" outlineLevel="0" collapsed="false">
      <c r="A6090" s="0" t="n">
        <v>36</v>
      </c>
      <c r="B6090" s="0" t="n">
        <v>17600</v>
      </c>
      <c r="C6090" s="0" t="s">
        <v>155</v>
      </c>
      <c r="D6090" s="0" t="s">
        <v>155</v>
      </c>
      <c r="E6090" s="0" t="n">
        <f aca="false">IFERROR((C6090-D6090)/C6090/'Project Inputs and Calcs'!$E$11,0)</f>
        <v>0</v>
      </c>
    </row>
    <row r="6091" customFormat="false" ht="15" hidden="false" customHeight="false" outlineLevel="0" collapsed="false">
      <c r="A6091" s="0" t="n">
        <v>36</v>
      </c>
      <c r="B6091" s="0" t="n">
        <v>17700</v>
      </c>
      <c r="C6091" s="0" t="s">
        <v>155</v>
      </c>
      <c r="D6091" s="0" t="s">
        <v>155</v>
      </c>
      <c r="E6091" s="0" t="n">
        <f aca="false">IFERROR((C6091-D6091)/C6091/'Project Inputs and Calcs'!$E$11,0)</f>
        <v>0</v>
      </c>
    </row>
    <row r="6092" customFormat="false" ht="15" hidden="false" customHeight="false" outlineLevel="0" collapsed="false">
      <c r="A6092" s="0" t="n">
        <v>36</v>
      </c>
      <c r="B6092" s="0" t="n">
        <v>17800</v>
      </c>
      <c r="C6092" s="0" t="s">
        <v>155</v>
      </c>
      <c r="D6092" s="0" t="s">
        <v>155</v>
      </c>
      <c r="E6092" s="0" t="n">
        <f aca="false">IFERROR((C6092-D6092)/C6092/'Project Inputs and Calcs'!$E$11,0)</f>
        <v>0</v>
      </c>
    </row>
    <row r="6093" customFormat="false" ht="15" hidden="false" customHeight="false" outlineLevel="0" collapsed="false">
      <c r="A6093" s="0" t="n">
        <v>36</v>
      </c>
      <c r="B6093" s="0" t="n">
        <v>17900</v>
      </c>
      <c r="C6093" s="0" t="s">
        <v>155</v>
      </c>
      <c r="D6093" s="0" t="s">
        <v>155</v>
      </c>
      <c r="E6093" s="0" t="n">
        <f aca="false">IFERROR((C6093-D6093)/C6093/'Project Inputs and Calcs'!$E$11,0)</f>
        <v>0</v>
      </c>
    </row>
    <row r="6094" customFormat="false" ht="15" hidden="false" customHeight="false" outlineLevel="0" collapsed="false">
      <c r="A6094" s="0" t="n">
        <v>36</v>
      </c>
      <c r="B6094" s="0" t="n">
        <v>18000</v>
      </c>
      <c r="C6094" s="0" t="s">
        <v>155</v>
      </c>
      <c r="D6094" s="0" t="s">
        <v>155</v>
      </c>
      <c r="E6094" s="0" t="n">
        <f aca="false">IFERROR((C6094-D6094)/C6094/'Project Inputs and Calcs'!$E$11,0)</f>
        <v>0</v>
      </c>
    </row>
    <row r="6095" customFormat="false" ht="15" hidden="false" customHeight="false" outlineLevel="0" collapsed="false">
      <c r="A6095" s="0" t="n">
        <v>36</v>
      </c>
      <c r="B6095" s="0" t="n">
        <v>18100</v>
      </c>
      <c r="C6095" s="0" t="s">
        <v>155</v>
      </c>
      <c r="D6095" s="0" t="s">
        <v>155</v>
      </c>
      <c r="E6095" s="0" t="n">
        <f aca="false">IFERROR((C6095-D6095)/C6095/'Project Inputs and Calcs'!$E$11,0)</f>
        <v>0</v>
      </c>
    </row>
    <row r="6096" customFormat="false" ht="15" hidden="false" customHeight="false" outlineLevel="0" collapsed="false">
      <c r="A6096" s="0" t="n">
        <v>36</v>
      </c>
      <c r="B6096" s="0" t="n">
        <v>18200</v>
      </c>
      <c r="C6096" s="0" t="s">
        <v>155</v>
      </c>
      <c r="D6096" s="0" t="s">
        <v>155</v>
      </c>
      <c r="E6096" s="0" t="n">
        <f aca="false">IFERROR((C6096-D6096)/C6096/'Project Inputs and Calcs'!$E$11,0)</f>
        <v>0</v>
      </c>
    </row>
    <row r="6097" customFormat="false" ht="15" hidden="false" customHeight="false" outlineLevel="0" collapsed="false">
      <c r="A6097" s="0" t="n">
        <v>36</v>
      </c>
      <c r="B6097" s="0" t="n">
        <v>18300</v>
      </c>
      <c r="C6097" s="0" t="s">
        <v>155</v>
      </c>
      <c r="D6097" s="0" t="s">
        <v>155</v>
      </c>
      <c r="E6097" s="0" t="n">
        <f aca="false">IFERROR((C6097-D6097)/C6097/'Project Inputs and Calcs'!$E$11,0)</f>
        <v>0</v>
      </c>
    </row>
    <row r="6098" customFormat="false" ht="15" hidden="false" customHeight="false" outlineLevel="0" collapsed="false">
      <c r="A6098" s="0" t="n">
        <v>36</v>
      </c>
      <c r="B6098" s="0" t="n">
        <v>18400</v>
      </c>
      <c r="C6098" s="0" t="s">
        <v>155</v>
      </c>
      <c r="D6098" s="0" t="s">
        <v>155</v>
      </c>
      <c r="E6098" s="0" t="n">
        <f aca="false">IFERROR((C6098-D6098)/C6098/'Project Inputs and Calcs'!$E$11,0)</f>
        <v>0</v>
      </c>
    </row>
    <row r="6099" customFormat="false" ht="15" hidden="false" customHeight="false" outlineLevel="0" collapsed="false">
      <c r="A6099" s="0" t="n">
        <v>36</v>
      </c>
      <c r="B6099" s="0" t="n">
        <v>18500</v>
      </c>
      <c r="C6099" s="0" t="s">
        <v>155</v>
      </c>
      <c r="D6099" s="0" t="s">
        <v>155</v>
      </c>
      <c r="E6099" s="0" t="n">
        <f aca="false">IFERROR((C6099-D6099)/C6099/'Project Inputs and Calcs'!$E$11,0)</f>
        <v>0</v>
      </c>
    </row>
    <row r="6100" customFormat="false" ht="15" hidden="false" customHeight="false" outlineLevel="0" collapsed="false">
      <c r="A6100" s="0" t="n">
        <v>36</v>
      </c>
      <c r="B6100" s="0" t="n">
        <v>18600</v>
      </c>
      <c r="C6100" s="0" t="s">
        <v>155</v>
      </c>
      <c r="D6100" s="0" t="s">
        <v>155</v>
      </c>
      <c r="E6100" s="0" t="n">
        <f aca="false">IFERROR((C6100-D6100)/C6100/'Project Inputs and Calcs'!$E$11,0)</f>
        <v>0</v>
      </c>
    </row>
    <row r="6101" customFormat="false" ht="15" hidden="false" customHeight="false" outlineLevel="0" collapsed="false">
      <c r="A6101" s="0" t="n">
        <v>36</v>
      </c>
      <c r="B6101" s="0" t="n">
        <v>18700</v>
      </c>
      <c r="C6101" s="0" t="s">
        <v>155</v>
      </c>
      <c r="D6101" s="0" t="s">
        <v>155</v>
      </c>
      <c r="E6101" s="0" t="n">
        <f aca="false">IFERROR((C6101-D6101)/C6101/'Project Inputs and Calcs'!$E$11,0)</f>
        <v>0</v>
      </c>
    </row>
    <row r="6102" customFormat="false" ht="15" hidden="false" customHeight="false" outlineLevel="0" collapsed="false">
      <c r="A6102" s="0" t="n">
        <v>36</v>
      </c>
      <c r="B6102" s="0" t="n">
        <v>18800</v>
      </c>
      <c r="C6102" s="0" t="s">
        <v>155</v>
      </c>
      <c r="D6102" s="0" t="s">
        <v>155</v>
      </c>
      <c r="E6102" s="0" t="n">
        <f aca="false">IFERROR((C6102-D6102)/C6102/'Project Inputs and Calcs'!$E$11,0)</f>
        <v>0</v>
      </c>
    </row>
    <row r="6103" customFormat="false" ht="15" hidden="false" customHeight="false" outlineLevel="0" collapsed="false">
      <c r="A6103" s="0" t="n">
        <v>36</v>
      </c>
      <c r="B6103" s="0" t="n">
        <v>18900</v>
      </c>
      <c r="C6103" s="0" t="s">
        <v>155</v>
      </c>
      <c r="D6103" s="0" t="s">
        <v>155</v>
      </c>
      <c r="E6103" s="0" t="n">
        <f aca="false">IFERROR((C6103-D6103)/C6103/'Project Inputs and Calcs'!$E$11,0)</f>
        <v>0</v>
      </c>
    </row>
    <row r="6104" customFormat="false" ht="15" hidden="false" customHeight="false" outlineLevel="0" collapsed="false">
      <c r="A6104" s="0" t="n">
        <v>36</v>
      </c>
      <c r="B6104" s="0" t="n">
        <v>19000</v>
      </c>
      <c r="C6104" s="0" t="s">
        <v>155</v>
      </c>
      <c r="D6104" s="0" t="s">
        <v>155</v>
      </c>
      <c r="E6104" s="0" t="n">
        <f aca="false">IFERROR((C6104-D6104)/C6104/'Project Inputs and Calcs'!$E$11,0)</f>
        <v>0</v>
      </c>
    </row>
    <row r="6105" customFormat="false" ht="15" hidden="false" customHeight="false" outlineLevel="0" collapsed="false">
      <c r="A6105" s="0" t="n">
        <v>36</v>
      </c>
      <c r="B6105" s="0" t="n">
        <v>19100</v>
      </c>
      <c r="C6105" s="0" t="s">
        <v>155</v>
      </c>
      <c r="D6105" s="0" t="s">
        <v>155</v>
      </c>
      <c r="E6105" s="0" t="n">
        <f aca="false">IFERROR((C6105-D6105)/C6105/'Project Inputs and Calcs'!$E$11,0)</f>
        <v>0</v>
      </c>
    </row>
    <row r="6106" customFormat="false" ht="15" hidden="false" customHeight="false" outlineLevel="0" collapsed="false">
      <c r="A6106" s="0" t="n">
        <v>36</v>
      </c>
      <c r="B6106" s="0" t="n">
        <v>19200</v>
      </c>
      <c r="C6106" s="0" t="s">
        <v>155</v>
      </c>
      <c r="D6106" s="0" t="s">
        <v>155</v>
      </c>
      <c r="E6106" s="0" t="n">
        <f aca="false">IFERROR((C6106-D6106)/C6106/'Project Inputs and Calcs'!$E$11,0)</f>
        <v>0</v>
      </c>
    </row>
    <row r="6107" customFormat="false" ht="15" hidden="false" customHeight="false" outlineLevel="0" collapsed="false">
      <c r="A6107" s="0" t="n">
        <v>36</v>
      </c>
      <c r="B6107" s="0" t="n">
        <v>19300</v>
      </c>
      <c r="C6107" s="0" t="s">
        <v>155</v>
      </c>
      <c r="D6107" s="0" t="s">
        <v>155</v>
      </c>
      <c r="E6107" s="0" t="n">
        <f aca="false">IFERROR((C6107-D6107)/C6107/'Project Inputs and Calcs'!$E$11,0)</f>
        <v>0</v>
      </c>
    </row>
    <row r="6108" customFormat="false" ht="15" hidden="false" customHeight="false" outlineLevel="0" collapsed="false">
      <c r="A6108" s="0" t="n">
        <v>36</v>
      </c>
      <c r="B6108" s="0" t="n">
        <v>19400</v>
      </c>
      <c r="C6108" s="0" t="s">
        <v>155</v>
      </c>
      <c r="D6108" s="0" t="s">
        <v>155</v>
      </c>
      <c r="E6108" s="0" t="n">
        <f aca="false">IFERROR((C6108-D6108)/C6108/'Project Inputs and Calcs'!$E$11,0)</f>
        <v>0</v>
      </c>
    </row>
    <row r="6109" customFormat="false" ht="15" hidden="false" customHeight="false" outlineLevel="0" collapsed="false">
      <c r="A6109" s="0" t="n">
        <v>36</v>
      </c>
      <c r="B6109" s="0" t="n">
        <v>19500</v>
      </c>
      <c r="C6109" s="0" t="s">
        <v>155</v>
      </c>
      <c r="D6109" s="0" t="s">
        <v>155</v>
      </c>
      <c r="E6109" s="0" t="n">
        <f aca="false">IFERROR((C6109-D6109)/C6109/'Project Inputs and Calcs'!$E$11,0)</f>
        <v>0</v>
      </c>
    </row>
    <row r="6110" customFormat="false" ht="15" hidden="false" customHeight="false" outlineLevel="0" collapsed="false">
      <c r="A6110" s="0" t="n">
        <v>36</v>
      </c>
      <c r="B6110" s="0" t="n">
        <v>19600</v>
      </c>
      <c r="C6110" s="0" t="s">
        <v>155</v>
      </c>
      <c r="D6110" s="0" t="s">
        <v>155</v>
      </c>
      <c r="E6110" s="0" t="n">
        <f aca="false">IFERROR((C6110-D6110)/C6110/'Project Inputs and Calcs'!$E$11,0)</f>
        <v>0</v>
      </c>
    </row>
    <row r="6111" customFormat="false" ht="15" hidden="false" customHeight="false" outlineLevel="0" collapsed="false">
      <c r="A6111" s="0" t="n">
        <v>36</v>
      </c>
      <c r="B6111" s="0" t="n">
        <v>19700</v>
      </c>
      <c r="C6111" s="0" t="s">
        <v>155</v>
      </c>
      <c r="D6111" s="0" t="s">
        <v>155</v>
      </c>
      <c r="E6111" s="0" t="n">
        <f aca="false">IFERROR((C6111-D6111)/C6111/'Project Inputs and Calcs'!$E$11,0)</f>
        <v>0</v>
      </c>
    </row>
    <row r="6112" customFormat="false" ht="15" hidden="false" customHeight="false" outlineLevel="0" collapsed="false">
      <c r="A6112" s="0" t="n">
        <v>36</v>
      </c>
      <c r="B6112" s="0" t="n">
        <v>19800</v>
      </c>
      <c r="C6112" s="0" t="s">
        <v>155</v>
      </c>
      <c r="D6112" s="0" t="s">
        <v>155</v>
      </c>
      <c r="E6112" s="0" t="n">
        <f aca="false">IFERROR((C6112-D6112)/C6112/'Project Inputs and Calcs'!$E$11,0)</f>
        <v>0</v>
      </c>
    </row>
    <row r="6113" customFormat="false" ht="15" hidden="false" customHeight="false" outlineLevel="0" collapsed="false">
      <c r="A6113" s="0" t="n">
        <v>36</v>
      </c>
      <c r="B6113" s="0" t="n">
        <v>19900</v>
      </c>
      <c r="C6113" s="0" t="s">
        <v>155</v>
      </c>
      <c r="D6113" s="0" t="s">
        <v>155</v>
      </c>
      <c r="E6113" s="0" t="n">
        <f aca="false">IFERROR((C6113-D6113)/C6113/'Project Inputs and Calcs'!$E$11,0)</f>
        <v>0</v>
      </c>
    </row>
    <row r="6114" customFormat="false" ht="15" hidden="false" customHeight="false" outlineLevel="0" collapsed="false">
      <c r="A6114" s="0" t="n">
        <v>36</v>
      </c>
      <c r="B6114" s="0" t="n">
        <v>20000</v>
      </c>
      <c r="C6114" s="0" t="s">
        <v>155</v>
      </c>
      <c r="D6114" s="0" t="s">
        <v>155</v>
      </c>
      <c r="E6114" s="0" t="n">
        <f aca="false">IFERROR((C6114-D6114)/C6114/'Project Inputs and Calcs'!$E$11,0)</f>
        <v>0</v>
      </c>
    </row>
    <row r="6115" customFormat="false" ht="15" hidden="false" customHeight="false" outlineLevel="0" collapsed="false">
      <c r="A6115" s="0" t="n">
        <v>37</v>
      </c>
      <c r="B6115" s="0" t="n">
        <v>1000</v>
      </c>
      <c r="C6115" s="0" t="n">
        <v>0.0081201</v>
      </c>
      <c r="D6115" s="0" t="s">
        <v>155</v>
      </c>
      <c r="E6115" s="0" t="n">
        <f aca="false">IFERROR((C6115-D6115)/C6115/'Project Inputs and Calcs'!$E$11,0)</f>
        <v>0</v>
      </c>
    </row>
    <row r="6116" customFormat="false" ht="15" hidden="false" customHeight="false" outlineLevel="0" collapsed="false">
      <c r="A6116" s="0" t="n">
        <v>37</v>
      </c>
      <c r="B6116" s="0" t="n">
        <v>1100</v>
      </c>
      <c r="C6116" s="0" t="n">
        <v>0.029582</v>
      </c>
      <c r="D6116" s="0" t="n">
        <v>0.0039671</v>
      </c>
      <c r="E6116" s="0" t="n">
        <f aca="false">IFERROR((C6116-D6116)/C6116/'Project Inputs and Calcs'!$E$11,0)</f>
        <v>0.0288631600297478</v>
      </c>
    </row>
    <row r="6117" customFormat="false" ht="15" hidden="false" customHeight="false" outlineLevel="0" collapsed="false">
      <c r="A6117" s="0" t="n">
        <v>37</v>
      </c>
      <c r="B6117" s="0" t="n">
        <v>1200</v>
      </c>
      <c r="C6117" s="0" t="n">
        <v>0.064053</v>
      </c>
      <c r="D6117" s="0" t="n">
        <v>0.0088187</v>
      </c>
      <c r="E6117" s="0" t="n">
        <f aca="false">IFERROR((C6117-D6117)/C6117/'Project Inputs and Calcs'!$E$11,0)</f>
        <v>0.028744060907894</v>
      </c>
    </row>
    <row r="6118" customFormat="false" ht="15" hidden="false" customHeight="false" outlineLevel="0" collapsed="false">
      <c r="A6118" s="0" t="n">
        <v>37</v>
      </c>
      <c r="B6118" s="0" t="n">
        <v>1300</v>
      </c>
      <c r="C6118" s="0" t="n">
        <v>0.11116</v>
      </c>
      <c r="D6118" s="0" t="n">
        <v>0.01576</v>
      </c>
      <c r="E6118" s="0" t="n">
        <f aca="false">IFERROR((C6118-D6118)/C6118/'Project Inputs and Calcs'!$E$11,0)</f>
        <v>0.0286074127383951</v>
      </c>
    </row>
    <row r="6119" customFormat="false" ht="15" hidden="false" customHeight="false" outlineLevel="0" collapsed="false">
      <c r="A6119" s="0" t="n">
        <v>37</v>
      </c>
      <c r="B6119" s="0" t="n">
        <v>1400</v>
      </c>
      <c r="C6119" s="0" t="n">
        <v>0.17054</v>
      </c>
      <c r="D6119" s="0" t="n">
        <v>0.024915</v>
      </c>
      <c r="E6119" s="0" t="n">
        <f aca="false">IFERROR((C6119-D6119)/C6119/'Project Inputs and Calcs'!$E$11,0)</f>
        <v>0.0284635080723975</v>
      </c>
    </row>
    <row r="6120" customFormat="false" ht="15" hidden="false" customHeight="false" outlineLevel="0" collapsed="false">
      <c r="A6120" s="0" t="n">
        <v>37</v>
      </c>
      <c r="B6120" s="0" t="n">
        <v>1500</v>
      </c>
      <c r="C6120" s="0" t="n">
        <v>0.24186</v>
      </c>
      <c r="D6120" s="0" t="n">
        <v>0.036392</v>
      </c>
      <c r="E6120" s="0" t="n">
        <f aca="false">IFERROR((C6120-D6120)/C6120/'Project Inputs and Calcs'!$E$11,0)</f>
        <v>0.0283177595854351</v>
      </c>
    </row>
    <row r="6121" customFormat="false" ht="15" hidden="false" customHeight="false" outlineLevel="0" collapsed="false">
      <c r="A6121" s="0" t="n">
        <v>37</v>
      </c>
      <c r="B6121" s="0" t="n">
        <v>1600</v>
      </c>
      <c r="C6121" s="0" t="n">
        <v>0.32475</v>
      </c>
      <c r="D6121" s="0" t="n">
        <v>0.050307</v>
      </c>
      <c r="E6121" s="0" t="n">
        <f aca="false">IFERROR((C6121-D6121)/C6121/'Project Inputs and Calcs'!$E$11,0)</f>
        <v>0.0281696689761355</v>
      </c>
    </row>
    <row r="6122" customFormat="false" ht="15" hidden="false" customHeight="false" outlineLevel="0" collapsed="false">
      <c r="A6122" s="0" t="n">
        <v>37</v>
      </c>
      <c r="B6122" s="0" t="n">
        <v>1700</v>
      </c>
      <c r="C6122" s="0" t="n">
        <v>0.41888</v>
      </c>
      <c r="D6122" s="0" t="n">
        <v>0.066783</v>
      </c>
      <c r="E6122" s="0" t="n">
        <f aca="false">IFERROR((C6122-D6122)/C6122/'Project Inputs and Calcs'!$E$11,0)</f>
        <v>0.0280189234784823</v>
      </c>
    </row>
    <row r="6123" customFormat="false" ht="15" hidden="false" customHeight="false" outlineLevel="0" collapsed="false">
      <c r="A6123" s="0" t="n">
        <v>37</v>
      </c>
      <c r="B6123" s="0" t="n">
        <v>1800</v>
      </c>
      <c r="C6123" s="0" t="n">
        <v>0.50924</v>
      </c>
      <c r="D6123" s="0" t="n">
        <v>0.092715</v>
      </c>
      <c r="E6123" s="0" t="n">
        <f aca="false">IFERROR((C6123-D6123)/C6123/'Project Inputs and Calcs'!$E$11,0)</f>
        <v>0.0272644856387296</v>
      </c>
    </row>
    <row r="6124" customFormat="false" ht="15" hidden="false" customHeight="false" outlineLevel="0" collapsed="false">
      <c r="A6124" s="0" t="n">
        <v>37</v>
      </c>
      <c r="B6124" s="0" t="n">
        <v>1900</v>
      </c>
      <c r="C6124" s="0" t="n">
        <v>0.63965</v>
      </c>
      <c r="D6124" s="0" t="n">
        <v>0.10776</v>
      </c>
      <c r="E6124" s="0" t="n">
        <f aca="false">IFERROR((C6124-D6124)/C6124/'Project Inputs and Calcs'!$E$11,0)</f>
        <v>0.0277177623179343</v>
      </c>
    </row>
    <row r="6125" customFormat="false" ht="15" hidden="false" customHeight="false" outlineLevel="0" collapsed="false">
      <c r="A6125" s="0" t="n">
        <v>37</v>
      </c>
      <c r="B6125" s="0" t="n">
        <v>2000</v>
      </c>
      <c r="C6125" s="0" t="n">
        <v>0.76568</v>
      </c>
      <c r="D6125" s="0" t="n">
        <v>0.13247</v>
      </c>
      <c r="E6125" s="0" t="n">
        <f aca="false">IFERROR((C6125-D6125)/C6125/'Project Inputs and Calcs'!$E$11,0)</f>
        <v>0.0275663462543099</v>
      </c>
    </row>
    <row r="6126" customFormat="false" ht="15" hidden="false" customHeight="false" outlineLevel="0" collapsed="false">
      <c r="A6126" s="0" t="n">
        <v>37</v>
      </c>
      <c r="B6126" s="0" t="n">
        <v>2100</v>
      </c>
      <c r="C6126" s="0" t="n">
        <v>0.90172</v>
      </c>
      <c r="D6126" s="0" t="n">
        <v>0.16011</v>
      </c>
      <c r="E6126" s="0" t="n">
        <f aca="false">IFERROR((C6126-D6126)/C6126/'Project Inputs and Calcs'!$E$11,0)</f>
        <v>0.027414644605125</v>
      </c>
    </row>
    <row r="6127" customFormat="false" ht="15" hidden="false" customHeight="false" outlineLevel="0" collapsed="false">
      <c r="A6127" s="0" t="n">
        <v>37</v>
      </c>
      <c r="B6127" s="0" t="n">
        <v>2200</v>
      </c>
      <c r="C6127" s="0" t="n">
        <v>1.0475</v>
      </c>
      <c r="D6127" s="0" t="n">
        <v>0.19075</v>
      </c>
      <c r="E6127" s="0" t="n">
        <f aca="false">IFERROR((C6127-D6127)/C6127/'Project Inputs and Calcs'!$E$11,0)</f>
        <v>0.0272633253778839</v>
      </c>
    </row>
    <row r="6128" customFormat="false" ht="15" hidden="false" customHeight="false" outlineLevel="0" collapsed="false">
      <c r="A6128" s="0" t="n">
        <v>37</v>
      </c>
      <c r="B6128" s="0" t="n">
        <v>2300</v>
      </c>
      <c r="C6128" s="0" t="n">
        <v>1.2028</v>
      </c>
      <c r="D6128" s="0" t="n">
        <v>0.22448</v>
      </c>
      <c r="E6128" s="0" t="n">
        <f aca="false">IFERROR((C6128-D6128)/C6128/'Project Inputs and Calcs'!$E$11,0)</f>
        <v>0.0271122935373018</v>
      </c>
    </row>
    <row r="6129" customFormat="false" ht="15" hidden="false" customHeight="false" outlineLevel="0" collapsed="false">
      <c r="A6129" s="0" t="n">
        <v>37</v>
      </c>
      <c r="B6129" s="0" t="n">
        <v>2400</v>
      </c>
      <c r="C6129" s="0" t="n">
        <v>1.3673</v>
      </c>
      <c r="D6129" s="0" t="n">
        <v>0.26138</v>
      </c>
      <c r="E6129" s="0" t="n">
        <f aca="false">IFERROR((C6129-D6129)/C6129/'Project Inputs and Calcs'!$E$11,0)</f>
        <v>0.0269611643384773</v>
      </c>
    </row>
    <row r="6130" customFormat="false" ht="15" hidden="false" customHeight="false" outlineLevel="0" collapsed="false">
      <c r="A6130" s="0" t="n">
        <v>37</v>
      </c>
      <c r="B6130" s="0" t="n">
        <v>2500</v>
      </c>
      <c r="C6130" s="0" t="n">
        <v>1.5407</v>
      </c>
      <c r="D6130" s="0" t="n">
        <v>0.3015</v>
      </c>
      <c r="E6130" s="0" t="n">
        <f aca="false">IFERROR((C6130-D6130)/C6130/'Project Inputs and Calcs'!$E$11,0)</f>
        <v>0.0268103243114602</v>
      </c>
    </row>
    <row r="6131" customFormat="false" ht="15" hidden="false" customHeight="false" outlineLevel="0" collapsed="false">
      <c r="A6131" s="0" t="n">
        <v>37</v>
      </c>
      <c r="B6131" s="0" t="n">
        <v>2600</v>
      </c>
      <c r="C6131" s="0" t="n">
        <v>1.7228</v>
      </c>
      <c r="D6131" s="0" t="n">
        <v>0.34492</v>
      </c>
      <c r="E6131" s="0" t="n">
        <f aca="false">IFERROR((C6131-D6131)/C6131/'Project Inputs and Calcs'!$E$11,0)</f>
        <v>0.0266597012615123</v>
      </c>
    </row>
    <row r="6132" customFormat="false" ht="15" hidden="false" customHeight="false" outlineLevel="0" collapsed="false">
      <c r="A6132" s="0" t="n">
        <v>37</v>
      </c>
      <c r="B6132" s="0" t="n">
        <v>2700</v>
      </c>
      <c r="C6132" s="0" t="n">
        <v>1.9135</v>
      </c>
      <c r="D6132" s="0" t="n">
        <v>0.38319</v>
      </c>
      <c r="E6132" s="0" t="n">
        <f aca="false">IFERROR((C6132-D6132)/C6132/'Project Inputs and Calcs'!$E$11,0)</f>
        <v>0.026658130824841</v>
      </c>
    </row>
    <row r="6133" customFormat="false" ht="15" hidden="false" customHeight="false" outlineLevel="0" collapsed="false">
      <c r="A6133" s="0" t="n">
        <v>37</v>
      </c>
      <c r="B6133" s="0" t="n">
        <v>2800</v>
      </c>
      <c r="C6133" s="0" t="n">
        <v>2.1123</v>
      </c>
      <c r="D6133" s="0" t="n">
        <v>0.44186</v>
      </c>
      <c r="E6133" s="0" t="n">
        <f aca="false">IFERROR((C6133-D6133)/C6133/'Project Inputs and Calcs'!$E$11,0)</f>
        <v>0.0263605232842557</v>
      </c>
    </row>
    <row r="6134" customFormat="false" ht="15" hidden="false" customHeight="false" outlineLevel="0" collapsed="false">
      <c r="A6134" s="0" t="n">
        <v>37</v>
      </c>
      <c r="B6134" s="0" t="n">
        <v>2900</v>
      </c>
      <c r="C6134" s="0" t="n">
        <v>2.3191</v>
      </c>
      <c r="D6134" s="0" t="n">
        <v>0.49551</v>
      </c>
      <c r="E6134" s="0" t="n">
        <f aca="false">IFERROR((C6134-D6134)/C6134/'Project Inputs and Calcs'!$E$11,0)</f>
        <v>0.0262111738749227</v>
      </c>
    </row>
    <row r="6135" customFormat="false" ht="15" hidden="false" customHeight="false" outlineLevel="0" collapsed="false">
      <c r="A6135" s="0" t="n">
        <v>37</v>
      </c>
      <c r="B6135" s="0" t="n">
        <v>3000</v>
      </c>
      <c r="C6135" s="0" t="n">
        <v>2.5337</v>
      </c>
      <c r="D6135" s="0" t="n">
        <v>0.55265</v>
      </c>
      <c r="E6135" s="0" t="n">
        <f aca="false">IFERROR((C6135-D6135)/C6135/'Project Inputs and Calcs'!$E$11,0)</f>
        <v>0.0260626751391246</v>
      </c>
    </row>
    <row r="6136" customFormat="false" ht="15" hidden="false" customHeight="false" outlineLevel="0" collapsed="false">
      <c r="A6136" s="0" t="n">
        <v>37</v>
      </c>
      <c r="B6136" s="0" t="n">
        <v>3100</v>
      </c>
      <c r="C6136" s="0" t="n">
        <v>2.7559</v>
      </c>
      <c r="D6136" s="0" t="n">
        <v>0.61338</v>
      </c>
      <c r="E6136" s="0" t="n">
        <f aca="false">IFERROR((C6136-D6136)/C6136/'Project Inputs and Calcs'!$E$11,0)</f>
        <v>0.0259143413524922</v>
      </c>
    </row>
    <row r="6137" customFormat="false" ht="15" hidden="false" customHeight="false" outlineLevel="0" collapsed="false">
      <c r="A6137" s="0" t="n">
        <v>37</v>
      </c>
      <c r="B6137" s="0" t="n">
        <v>3200</v>
      </c>
      <c r="C6137" s="0" t="n">
        <v>2.9854</v>
      </c>
      <c r="D6137" s="0" t="n">
        <v>0.67765</v>
      </c>
      <c r="E6137" s="0" t="n">
        <f aca="false">IFERROR((C6137-D6137)/C6137/'Project Inputs and Calcs'!$E$11,0)</f>
        <v>0.0257670663897635</v>
      </c>
    </row>
    <row r="6138" customFormat="false" ht="15" hidden="false" customHeight="false" outlineLevel="0" collapsed="false">
      <c r="A6138" s="0" t="n">
        <v>37</v>
      </c>
      <c r="B6138" s="0" t="n">
        <v>3300</v>
      </c>
      <c r="C6138" s="0" t="n">
        <v>3.222</v>
      </c>
      <c r="D6138" s="0" t="n">
        <v>0.74562</v>
      </c>
      <c r="E6138" s="0" t="n">
        <f aca="false">IFERROR((C6138-D6138)/C6138/'Project Inputs and Calcs'!$E$11,0)</f>
        <v>0.0256194909993793</v>
      </c>
    </row>
    <row r="6139" customFormat="false" ht="15" hidden="false" customHeight="false" outlineLevel="0" collapsed="false">
      <c r="A6139" s="0" t="n">
        <v>37</v>
      </c>
      <c r="B6139" s="0" t="n">
        <v>3400</v>
      </c>
      <c r="C6139" s="0" t="n">
        <v>3.4656</v>
      </c>
      <c r="D6139" s="0" t="n">
        <v>0.81719</v>
      </c>
      <c r="E6139" s="0" t="n">
        <f aca="false">IFERROR((C6139-D6139)/C6139/'Project Inputs and Calcs'!$E$11,0)</f>
        <v>0.0254733187134503</v>
      </c>
    </row>
    <row r="6140" customFormat="false" ht="15" hidden="false" customHeight="false" outlineLevel="0" collapsed="false">
      <c r="A6140" s="0" t="n">
        <v>37</v>
      </c>
      <c r="B6140" s="0" t="n">
        <v>3500</v>
      </c>
      <c r="C6140" s="0" t="n">
        <v>3.7159</v>
      </c>
      <c r="D6140" s="0" t="n">
        <v>0.89246</v>
      </c>
      <c r="E6140" s="0" t="n">
        <f aca="false">IFERROR((C6140-D6140)/C6140/'Project Inputs and Calcs'!$E$11,0)</f>
        <v>0.0253275563569167</v>
      </c>
    </row>
    <row r="6141" customFormat="false" ht="15" hidden="false" customHeight="false" outlineLevel="0" collapsed="false">
      <c r="A6141" s="0" t="n">
        <v>37</v>
      </c>
      <c r="B6141" s="0" t="n">
        <v>3600</v>
      </c>
      <c r="C6141" s="0" t="n">
        <v>3.9728</v>
      </c>
      <c r="D6141" s="0" t="n">
        <v>0.97146</v>
      </c>
      <c r="E6141" s="0" t="n">
        <f aca="false">IFERROR((C6141-D6141)/C6141/'Project Inputs and Calcs'!$E$11,0)</f>
        <v>0.0251824070345013</v>
      </c>
    </row>
    <row r="6142" customFormat="false" ht="15" hidden="false" customHeight="false" outlineLevel="0" collapsed="false">
      <c r="A6142" s="0" t="n">
        <v>37</v>
      </c>
      <c r="B6142" s="0" t="n">
        <v>3700</v>
      </c>
      <c r="C6142" s="0" t="n">
        <v>4.2361</v>
      </c>
      <c r="D6142" s="0" t="n">
        <v>1.0542</v>
      </c>
      <c r="E6142" s="0" t="n">
        <f aca="false">IFERROR((C6142-D6142)/C6142/'Project Inputs and Calcs'!$E$11,0)</f>
        <v>0.0250379673127012</v>
      </c>
    </row>
    <row r="6143" customFormat="false" ht="15" hidden="false" customHeight="false" outlineLevel="0" collapsed="false">
      <c r="A6143" s="0" t="n">
        <v>37</v>
      </c>
      <c r="B6143" s="0" t="n">
        <v>3800</v>
      </c>
      <c r="C6143" s="0" t="n">
        <v>4.5055</v>
      </c>
      <c r="D6143" s="0" t="n">
        <v>1.1407</v>
      </c>
      <c r="E6143" s="0" t="n">
        <f aca="false">IFERROR((C6143-D6143)/C6143/'Project Inputs and Calcs'!$E$11,0)</f>
        <v>0.0248940184219288</v>
      </c>
    </row>
    <row r="6144" customFormat="false" ht="15" hidden="false" customHeight="false" outlineLevel="0" collapsed="false">
      <c r="A6144" s="0" t="n">
        <v>37</v>
      </c>
      <c r="B6144" s="0" t="n">
        <v>3900</v>
      </c>
      <c r="C6144" s="0" t="n">
        <v>4.7809</v>
      </c>
      <c r="D6144" s="0" t="n">
        <v>1.231</v>
      </c>
      <c r="E6144" s="0" t="n">
        <f aca="false">IFERROR((C6144-D6144)/C6144/'Project Inputs and Calcs'!$E$11,0)</f>
        <v>0.0247505699763643</v>
      </c>
    </row>
    <row r="6145" customFormat="false" ht="15" hidden="false" customHeight="false" outlineLevel="0" collapsed="false">
      <c r="A6145" s="0" t="n">
        <v>37</v>
      </c>
      <c r="B6145" s="0" t="n">
        <v>4000</v>
      </c>
      <c r="C6145" s="0" t="n">
        <v>5.0622</v>
      </c>
      <c r="D6145" s="0" t="n">
        <v>1.3251</v>
      </c>
      <c r="E6145" s="0" t="n">
        <f aca="false">IFERROR((C6145-D6145)/C6145/'Project Inputs and Calcs'!$E$11,0)</f>
        <v>0.0246078779977085</v>
      </c>
    </row>
    <row r="6146" customFormat="false" ht="15" hidden="false" customHeight="false" outlineLevel="0" collapsed="false">
      <c r="A6146" s="0" t="n">
        <v>37</v>
      </c>
      <c r="B6146" s="0" t="n">
        <v>4100</v>
      </c>
      <c r="C6146" s="0" t="n">
        <v>5.3491</v>
      </c>
      <c r="D6146" s="0" t="n">
        <v>1.423</v>
      </c>
      <c r="E6146" s="0" t="n">
        <f aca="false">IFERROR((C6146-D6146)/C6146/'Project Inputs and Calcs'!$E$11,0)</f>
        <v>0.0244657979847077</v>
      </c>
    </row>
    <row r="6147" customFormat="false" ht="15" hidden="false" customHeight="false" outlineLevel="0" collapsed="false">
      <c r="A6147" s="0" t="n">
        <v>37</v>
      </c>
      <c r="B6147" s="0" t="n">
        <v>4200</v>
      </c>
      <c r="C6147" s="0" t="n">
        <v>5.6415</v>
      </c>
      <c r="D6147" s="0" t="n">
        <v>1.5247</v>
      </c>
      <c r="E6147" s="0" t="n">
        <f aca="false">IFERROR((C6147-D6147)/C6147/'Project Inputs and Calcs'!$E$11,0)</f>
        <v>0.0243244999852285</v>
      </c>
    </row>
    <row r="6148" customFormat="false" ht="15" hidden="false" customHeight="false" outlineLevel="0" collapsed="false">
      <c r="A6148" s="0" t="n">
        <v>37</v>
      </c>
      <c r="B6148" s="0" t="n">
        <v>4300</v>
      </c>
      <c r="C6148" s="0" t="n">
        <v>5.9392</v>
      </c>
      <c r="D6148" s="0" t="n">
        <v>1.6302</v>
      </c>
      <c r="E6148" s="0" t="n">
        <f aca="false">IFERROR((C6148-D6148)/C6148/'Project Inputs and Calcs'!$E$11,0)</f>
        <v>0.0241839529454023</v>
      </c>
    </row>
    <row r="6149" customFormat="false" ht="15" hidden="false" customHeight="false" outlineLevel="0" collapsed="false">
      <c r="A6149" s="0" t="n">
        <v>37</v>
      </c>
      <c r="B6149" s="0" t="n">
        <v>4400</v>
      </c>
      <c r="C6149" s="0" t="n">
        <v>6.242</v>
      </c>
      <c r="D6149" s="0" t="n">
        <v>1.7396</v>
      </c>
      <c r="E6149" s="0" t="n">
        <f aca="false">IFERROR((C6149-D6149)/C6149/'Project Inputs and Calcs'!$E$11,0)</f>
        <v>0.0240435757769946</v>
      </c>
    </row>
    <row r="6150" customFormat="false" ht="15" hidden="false" customHeight="false" outlineLevel="0" collapsed="false">
      <c r="A6150" s="0" t="n">
        <v>37</v>
      </c>
      <c r="B6150" s="0" t="n">
        <v>4500</v>
      </c>
      <c r="C6150" s="0" t="n">
        <v>6.5499</v>
      </c>
      <c r="D6150" s="0" t="n">
        <v>1.8528</v>
      </c>
      <c r="E6150" s="0" t="n">
        <f aca="false">IFERROR((C6150-D6150)/C6150/'Project Inputs and Calcs'!$E$11,0)</f>
        <v>0.0239041817432327</v>
      </c>
    </row>
    <row r="6151" customFormat="false" ht="15" hidden="false" customHeight="false" outlineLevel="0" collapsed="false">
      <c r="A6151" s="0" t="n">
        <v>37</v>
      </c>
      <c r="B6151" s="0" t="n">
        <v>4600</v>
      </c>
      <c r="C6151" s="0" t="n">
        <v>6.8626</v>
      </c>
      <c r="D6151" s="0" t="n">
        <v>1.9699</v>
      </c>
      <c r="E6151" s="0" t="n">
        <f aca="false">IFERROR((C6151-D6151)/C6151/'Project Inputs and Calcs'!$E$11,0)</f>
        <v>0.023765045318101</v>
      </c>
    </row>
    <row r="6152" customFormat="false" ht="15" hidden="false" customHeight="false" outlineLevel="0" collapsed="false">
      <c r="A6152" s="0" t="n">
        <v>37</v>
      </c>
      <c r="B6152" s="0" t="n">
        <v>4700</v>
      </c>
      <c r="C6152" s="0" t="n">
        <v>7.1798</v>
      </c>
      <c r="D6152" s="0" t="n">
        <v>2.0909</v>
      </c>
      <c r="E6152" s="0" t="n">
        <f aca="false">IFERROR((C6152-D6152)/C6152/'Project Inputs and Calcs'!$E$11,0)</f>
        <v>0.02362600629544</v>
      </c>
    </row>
    <row r="6153" customFormat="false" ht="15" hidden="false" customHeight="false" outlineLevel="0" collapsed="false">
      <c r="A6153" s="0" t="n">
        <v>37</v>
      </c>
      <c r="B6153" s="0" t="n">
        <v>4800</v>
      </c>
      <c r="C6153" s="0" t="n">
        <v>7.5016</v>
      </c>
      <c r="D6153" s="0" t="n">
        <v>2.2156</v>
      </c>
      <c r="E6153" s="0" t="n">
        <f aca="false">IFERROR((C6153-D6153)/C6153/'Project Inputs and Calcs'!$E$11,0)</f>
        <v>0.0234883224912019</v>
      </c>
    </row>
    <row r="6154" customFormat="false" ht="15" hidden="false" customHeight="false" outlineLevel="0" collapsed="false">
      <c r="A6154" s="0" t="n">
        <v>37</v>
      </c>
      <c r="B6154" s="0" t="n">
        <v>4900</v>
      </c>
      <c r="C6154" s="0" t="n">
        <v>7.8278</v>
      </c>
      <c r="D6154" s="0" t="n">
        <v>2.3443</v>
      </c>
      <c r="E6154" s="0" t="n">
        <f aca="false">IFERROR((C6154-D6154)/C6154/'Project Inputs and Calcs'!$E$11,0)</f>
        <v>0.0233505369750547</v>
      </c>
    </row>
    <row r="6155" customFormat="false" ht="15" hidden="false" customHeight="false" outlineLevel="0" collapsed="false">
      <c r="A6155" s="0" t="n">
        <v>37</v>
      </c>
      <c r="B6155" s="0" t="n">
        <v>5000</v>
      </c>
      <c r="C6155" s="0" t="n">
        <v>8.1582</v>
      </c>
      <c r="D6155" s="0" t="n">
        <v>2.4734</v>
      </c>
      <c r="E6155" s="0" t="n">
        <f aca="false">IFERROR((C6155-D6155)/C6155/'Project Inputs and Calcs'!$E$11,0)</f>
        <v>0.0232273459014652</v>
      </c>
    </row>
    <row r="6156" customFormat="false" ht="15" hidden="false" customHeight="false" outlineLevel="0" collapsed="false">
      <c r="A6156" s="0" t="n">
        <v>37</v>
      </c>
      <c r="B6156" s="0" t="n">
        <v>5100</v>
      </c>
      <c r="C6156" s="0" t="n">
        <v>8.4926</v>
      </c>
      <c r="D6156" s="0" t="n">
        <v>2.6132</v>
      </c>
      <c r="E6156" s="0" t="n">
        <f aca="false">IFERROR((C6156-D6156)/C6156/'Project Inputs and Calcs'!$E$11,0)</f>
        <v>0.0230765607705532</v>
      </c>
    </row>
    <row r="6157" customFormat="false" ht="15" hidden="false" customHeight="false" outlineLevel="0" collapsed="false">
      <c r="A6157" s="0" t="n">
        <v>37</v>
      </c>
      <c r="B6157" s="0" t="n">
        <v>5200</v>
      </c>
      <c r="C6157" s="0" t="n">
        <v>8.8308</v>
      </c>
      <c r="D6157" s="0" t="n">
        <v>2.7534</v>
      </c>
      <c r="E6157" s="0" t="n">
        <f aca="false">IFERROR((C6157-D6157)/C6157/'Project Inputs and Calcs'!$E$11,0)</f>
        <v>0.0229401639715541</v>
      </c>
    </row>
    <row r="6158" customFormat="false" ht="15" hidden="false" customHeight="false" outlineLevel="0" collapsed="false">
      <c r="A6158" s="0" t="n">
        <v>37</v>
      </c>
      <c r="B6158" s="0" t="n">
        <v>5300</v>
      </c>
      <c r="C6158" s="0" t="n">
        <v>9.1727</v>
      </c>
      <c r="D6158" s="0" t="n">
        <v>2.8975</v>
      </c>
      <c r="E6158" s="0" t="n">
        <f aca="false">IFERROR((C6158-D6158)/C6158/'Project Inputs and Calcs'!$E$11,0)</f>
        <v>0.0228038999785596</v>
      </c>
    </row>
    <row r="6159" customFormat="false" ht="15" hidden="false" customHeight="false" outlineLevel="0" collapsed="false">
      <c r="A6159" s="0" t="n">
        <v>37</v>
      </c>
      <c r="B6159" s="0" t="n">
        <v>5400</v>
      </c>
      <c r="C6159" s="0" t="n">
        <v>9.5183</v>
      </c>
      <c r="D6159" s="0" t="n">
        <v>3.0454</v>
      </c>
      <c r="E6159" s="0" t="n">
        <f aca="false">IFERROR((C6159-D6159)/C6159/'Project Inputs and Calcs'!$E$11,0)</f>
        <v>0.0226682635904871</v>
      </c>
    </row>
    <row r="6160" customFormat="false" ht="15" hidden="false" customHeight="false" outlineLevel="0" collapsed="false">
      <c r="A6160" s="0" t="n">
        <v>37</v>
      </c>
      <c r="B6160" s="0" t="n">
        <v>5500</v>
      </c>
      <c r="C6160" s="0" t="n">
        <v>9.8672</v>
      </c>
      <c r="D6160" s="0" t="n">
        <v>3.1973</v>
      </c>
      <c r="E6160" s="0" t="n">
        <f aca="false">IFERROR((C6160-D6160)/C6160/'Project Inputs and Calcs'!$E$11,0)</f>
        <v>0.0225322279876763</v>
      </c>
    </row>
    <row r="6161" customFormat="false" ht="15" hidden="false" customHeight="false" outlineLevel="0" collapsed="false">
      <c r="A6161" s="0" t="n">
        <v>37</v>
      </c>
      <c r="B6161" s="0" t="n">
        <v>5600</v>
      </c>
      <c r="C6161" s="0" t="n">
        <v>10.219</v>
      </c>
      <c r="D6161" s="0" t="n">
        <v>3.3528</v>
      </c>
      <c r="E6161" s="0" t="n">
        <f aca="false">IFERROR((C6161-D6161)/C6161/'Project Inputs and Calcs'!$E$11,0)</f>
        <v>0.0223968424829566</v>
      </c>
    </row>
    <row r="6162" customFormat="false" ht="15" hidden="false" customHeight="false" outlineLevel="0" collapsed="false">
      <c r="A6162" s="0" t="n">
        <v>37</v>
      </c>
      <c r="B6162" s="0" t="n">
        <v>5700</v>
      </c>
      <c r="C6162" s="0" t="n">
        <v>10.575</v>
      </c>
      <c r="D6162" s="0" t="n">
        <v>3.5123</v>
      </c>
      <c r="E6162" s="0" t="n">
        <f aca="false">IFERROR((C6162-D6162)/C6162/'Project Inputs and Calcs'!$E$11,0)</f>
        <v>0.0222622537431048</v>
      </c>
    </row>
    <row r="6163" customFormat="false" ht="15" hidden="false" customHeight="false" outlineLevel="0" collapsed="false">
      <c r="A6163" s="0" t="n">
        <v>37</v>
      </c>
      <c r="B6163" s="0" t="n">
        <v>5800</v>
      </c>
      <c r="C6163" s="0" t="n">
        <v>10.933</v>
      </c>
      <c r="D6163" s="0" t="n">
        <v>3.6756</v>
      </c>
      <c r="E6163" s="0" t="n">
        <f aca="false">IFERROR((C6163-D6163)/C6163/'Project Inputs and Calcs'!$E$11,0)</f>
        <v>0.0221268941126254</v>
      </c>
    </row>
    <row r="6164" customFormat="false" ht="15" hidden="false" customHeight="false" outlineLevel="0" collapsed="false">
      <c r="A6164" s="0" t="n">
        <v>37</v>
      </c>
      <c r="B6164" s="0" t="n">
        <v>5900</v>
      </c>
      <c r="C6164" s="0" t="n">
        <v>11.294</v>
      </c>
      <c r="D6164" s="0" t="n">
        <v>3.8428</v>
      </c>
      <c r="E6164" s="0" t="n">
        <f aca="false">IFERROR((C6164-D6164)/C6164/'Project Inputs and Calcs'!$E$11,0)</f>
        <v>0.0219916179682427</v>
      </c>
    </row>
    <row r="6165" customFormat="false" ht="15" hidden="false" customHeight="false" outlineLevel="0" collapsed="false">
      <c r="A6165" s="0" t="n">
        <v>37</v>
      </c>
      <c r="B6165" s="0" t="n">
        <v>6000</v>
      </c>
      <c r="C6165" s="0" t="n">
        <v>11.657</v>
      </c>
      <c r="D6165" s="0" t="n">
        <v>4.0137</v>
      </c>
      <c r="E6165" s="0" t="n">
        <f aca="false">IFERROR((C6165-D6165)/C6165/'Project Inputs and Calcs'!$E$11,0)</f>
        <v>0.0218561093477453</v>
      </c>
    </row>
    <row r="6166" customFormat="false" ht="15" hidden="false" customHeight="false" outlineLevel="0" collapsed="false">
      <c r="A6166" s="0" t="n">
        <v>37</v>
      </c>
      <c r="B6166" s="0" t="n">
        <v>6100</v>
      </c>
      <c r="C6166" s="0" t="n">
        <v>12.023</v>
      </c>
      <c r="D6166" s="0" t="n">
        <v>4.1885</v>
      </c>
      <c r="E6166" s="0" t="n">
        <f aca="false">IFERROR((C6166-D6166)/C6166/'Project Inputs and Calcs'!$E$11,0)</f>
        <v>0.0217208683356899</v>
      </c>
    </row>
    <row r="6167" customFormat="false" ht="15" hidden="false" customHeight="false" outlineLevel="0" collapsed="false">
      <c r="A6167" s="0" t="n">
        <v>37</v>
      </c>
      <c r="B6167" s="0" t="n">
        <v>6200</v>
      </c>
      <c r="C6167" s="0" t="n">
        <v>12.392</v>
      </c>
      <c r="D6167" s="0" t="n">
        <v>4.3672</v>
      </c>
      <c r="E6167" s="0" t="n">
        <f aca="false">IFERROR((C6167-D6167)/C6167/'Project Inputs and Calcs'!$E$11,0)</f>
        <v>0.0215859694426512</v>
      </c>
    </row>
    <row r="6168" customFormat="false" ht="15" hidden="false" customHeight="false" outlineLevel="0" collapsed="false">
      <c r="A6168" s="0" t="n">
        <v>37</v>
      </c>
      <c r="B6168" s="0" t="n">
        <v>6300</v>
      </c>
      <c r="C6168" s="0" t="n">
        <v>12.762</v>
      </c>
      <c r="D6168" s="0" t="n">
        <v>4.5496</v>
      </c>
      <c r="E6168" s="0" t="n">
        <f aca="false">IFERROR((C6168-D6168)/C6168/'Project Inputs and Calcs'!$E$11,0)</f>
        <v>0.0214501384318028</v>
      </c>
    </row>
    <row r="6169" customFormat="false" ht="15" hidden="false" customHeight="false" outlineLevel="0" collapsed="false">
      <c r="A6169" s="0" t="n">
        <v>37</v>
      </c>
      <c r="B6169" s="0" t="n">
        <v>6400</v>
      </c>
      <c r="C6169" s="0" t="n">
        <v>13.135</v>
      </c>
      <c r="D6169" s="0" t="n">
        <v>4.7359</v>
      </c>
      <c r="E6169" s="0" t="n">
        <f aca="false">IFERROR((C6169-D6169)/C6169/'Project Inputs and Calcs'!$E$11,0)</f>
        <v>0.021314807765512</v>
      </c>
    </row>
    <row r="6170" customFormat="false" ht="15" hidden="false" customHeight="false" outlineLevel="0" collapsed="false">
      <c r="A6170" s="0" t="n">
        <v>37</v>
      </c>
      <c r="B6170" s="0" t="n">
        <v>6500</v>
      </c>
      <c r="C6170" s="0" t="n">
        <v>13.509</v>
      </c>
      <c r="D6170" s="0" t="n">
        <v>4.9261</v>
      </c>
      <c r="E6170" s="0" t="n">
        <f aca="false">IFERROR((C6170-D6170)/C6170/'Project Inputs and Calcs'!$E$11,0)</f>
        <v>0.0211782268611049</v>
      </c>
    </row>
    <row r="6171" customFormat="false" ht="15" hidden="false" customHeight="false" outlineLevel="0" collapsed="false">
      <c r="A6171" s="0" t="n">
        <v>37</v>
      </c>
      <c r="B6171" s="0" t="n">
        <v>6600</v>
      </c>
      <c r="C6171" s="0" t="n">
        <v>13.884</v>
      </c>
      <c r="D6171" s="0" t="n">
        <v>5.1199</v>
      </c>
      <c r="E6171" s="0" t="n">
        <f aca="false">IFERROR((C6171-D6171)/C6171/'Project Inputs and Calcs'!$E$11,0)</f>
        <v>0.0210412465187746</v>
      </c>
    </row>
    <row r="6172" customFormat="false" ht="15" hidden="false" customHeight="false" outlineLevel="0" collapsed="false">
      <c r="A6172" s="0" t="n">
        <v>37</v>
      </c>
      <c r="B6172" s="0" t="n">
        <v>6700</v>
      </c>
      <c r="C6172" s="0" t="n">
        <v>14.261</v>
      </c>
      <c r="D6172" s="0" t="n">
        <v>5.3178</v>
      </c>
      <c r="E6172" s="0" t="n">
        <f aca="false">IFERROR((C6172-D6172)/C6172/'Project Inputs and Calcs'!$E$11,0)</f>
        <v>0.0209036299464741</v>
      </c>
    </row>
    <row r="6173" customFormat="false" ht="15" hidden="false" customHeight="false" outlineLevel="0" collapsed="false">
      <c r="A6173" s="0" t="n">
        <v>37</v>
      </c>
      <c r="B6173" s="0" t="n">
        <v>6800</v>
      </c>
      <c r="C6173" s="0" t="n">
        <v>14.64</v>
      </c>
      <c r="D6173" s="0" t="n">
        <v>5.5193</v>
      </c>
      <c r="E6173" s="0" t="n">
        <f aca="false">IFERROR((C6173-D6173)/C6173/'Project Inputs and Calcs'!$E$11,0)</f>
        <v>0.020766621129326</v>
      </c>
    </row>
    <row r="6174" customFormat="false" ht="15" hidden="false" customHeight="false" outlineLevel="0" collapsed="false">
      <c r="A6174" s="0" t="n">
        <v>37</v>
      </c>
      <c r="B6174" s="0" t="n">
        <v>6900</v>
      </c>
      <c r="C6174" s="0" t="n">
        <v>15.019</v>
      </c>
      <c r="D6174" s="0" t="n">
        <v>5.7248</v>
      </c>
      <c r="E6174" s="0" t="n">
        <f aca="false">IFERROR((C6174-D6174)/C6174/'Project Inputs and Calcs'!$E$11,0)</f>
        <v>0.0206276494218434</v>
      </c>
    </row>
    <row r="6175" customFormat="false" ht="15" hidden="false" customHeight="false" outlineLevel="0" collapsed="false">
      <c r="A6175" s="0" t="n">
        <v>37</v>
      </c>
      <c r="B6175" s="0" t="n">
        <v>7000</v>
      </c>
      <c r="C6175" s="0" t="n">
        <v>15.399</v>
      </c>
      <c r="D6175" s="0" t="n">
        <v>5.9341</v>
      </c>
      <c r="E6175" s="0" t="n">
        <f aca="false">IFERROR((C6175-D6175)/C6175/'Project Inputs and Calcs'!$E$11,0)</f>
        <v>0.0204881269346494</v>
      </c>
    </row>
    <row r="6176" customFormat="false" ht="15" hidden="false" customHeight="false" outlineLevel="0" collapsed="false">
      <c r="A6176" s="0" t="n">
        <v>37</v>
      </c>
      <c r="B6176" s="0" t="n">
        <v>7100</v>
      </c>
      <c r="C6176" s="0" t="n">
        <v>15.78</v>
      </c>
      <c r="D6176" s="0" t="n">
        <v>6.1472</v>
      </c>
      <c r="E6176" s="0" t="n">
        <f aca="false">IFERROR((C6176-D6176)/C6176/'Project Inputs and Calcs'!$E$11,0)</f>
        <v>0.020348119983101</v>
      </c>
    </row>
    <row r="6177" customFormat="false" ht="15" hidden="false" customHeight="false" outlineLevel="0" collapsed="false">
      <c r="A6177" s="0" t="n">
        <v>37</v>
      </c>
      <c r="B6177" s="0" t="n">
        <v>7200</v>
      </c>
      <c r="C6177" s="0" t="n">
        <v>16.161</v>
      </c>
      <c r="D6177" s="0" t="n">
        <v>6.3642</v>
      </c>
      <c r="E6177" s="0" t="n">
        <f aca="false">IFERROR((C6177-D6177)/C6177/'Project Inputs and Calcs'!$E$11,0)</f>
        <v>0.0202066703793082</v>
      </c>
    </row>
    <row r="6178" customFormat="false" ht="15" hidden="false" customHeight="false" outlineLevel="0" collapsed="false">
      <c r="A6178" s="0" t="n">
        <v>37</v>
      </c>
      <c r="B6178" s="0" t="n">
        <v>7300</v>
      </c>
      <c r="C6178" s="0" t="n">
        <v>16.542</v>
      </c>
      <c r="D6178" s="0" t="n">
        <v>6.5851</v>
      </c>
      <c r="E6178" s="0" t="n">
        <f aca="false">IFERROR((C6178-D6178)/C6178/'Project Inputs and Calcs'!$E$11,0)</f>
        <v>0.0200638778059888</v>
      </c>
    </row>
    <row r="6179" customFormat="false" ht="15" hidden="false" customHeight="false" outlineLevel="0" collapsed="false">
      <c r="A6179" s="0" t="n">
        <v>37</v>
      </c>
      <c r="B6179" s="0" t="n">
        <v>7400</v>
      </c>
      <c r="C6179" s="0" t="n">
        <v>16.924</v>
      </c>
      <c r="D6179" s="0" t="n">
        <v>6.8098</v>
      </c>
      <c r="E6179" s="0" t="n">
        <f aca="false">IFERROR((C6179-D6179)/C6179/'Project Inputs and Calcs'!$E$11,0)</f>
        <v>0.0199208225005909</v>
      </c>
    </row>
    <row r="6180" customFormat="false" ht="15" hidden="false" customHeight="false" outlineLevel="0" collapsed="false">
      <c r="A6180" s="0" t="n">
        <v>37</v>
      </c>
      <c r="B6180" s="0" t="n">
        <v>7500</v>
      </c>
      <c r="C6180" s="0" t="n">
        <v>17.305</v>
      </c>
      <c r="D6180" s="0" t="n">
        <v>7.0384</v>
      </c>
      <c r="E6180" s="0" t="n">
        <f aca="false">IFERROR((C6180-D6180)/C6180/'Project Inputs and Calcs'!$E$11,0)</f>
        <v>0.0197757873446981</v>
      </c>
    </row>
    <row r="6181" customFormat="false" ht="15" hidden="false" customHeight="false" outlineLevel="0" collapsed="false">
      <c r="A6181" s="0" t="n">
        <v>37</v>
      </c>
      <c r="B6181" s="0" t="n">
        <v>7600</v>
      </c>
      <c r="C6181" s="0" t="n">
        <v>17.686</v>
      </c>
      <c r="D6181" s="0" t="n">
        <v>7.271</v>
      </c>
      <c r="E6181" s="0" t="n">
        <f aca="false">IFERROR((C6181-D6181)/C6181/'Project Inputs and Calcs'!$E$11,0)</f>
        <v>0.0196294620980813</v>
      </c>
    </row>
    <row r="6182" customFormat="false" ht="15" hidden="false" customHeight="false" outlineLevel="0" collapsed="false">
      <c r="A6182" s="0" t="n">
        <v>37</v>
      </c>
      <c r="B6182" s="0" t="n">
        <v>7700</v>
      </c>
      <c r="C6182" s="0" t="n">
        <v>18.066</v>
      </c>
      <c r="D6182" s="0" t="n">
        <v>7.5074</v>
      </c>
      <c r="E6182" s="0" t="n">
        <f aca="false">IFERROR((C6182-D6182)/C6182/'Project Inputs and Calcs'!$E$11,0)</f>
        <v>0.0194815306837891</v>
      </c>
    </row>
    <row r="6183" customFormat="false" ht="15" hidden="false" customHeight="false" outlineLevel="0" collapsed="false">
      <c r="A6183" s="0" t="n">
        <v>37</v>
      </c>
      <c r="B6183" s="0" t="n">
        <v>7800</v>
      </c>
      <c r="C6183" s="0" t="n">
        <v>18.445</v>
      </c>
      <c r="D6183" s="0" t="n">
        <v>7.7479</v>
      </c>
      <c r="E6183" s="0" t="n">
        <f aca="false">IFERROR((C6183-D6183)/C6183/'Project Inputs and Calcs'!$E$11,0)</f>
        <v>0.0193315261588506</v>
      </c>
    </row>
    <row r="6184" customFormat="false" ht="15" hidden="false" customHeight="false" outlineLevel="0" collapsed="false">
      <c r="A6184" s="0" t="n">
        <v>37</v>
      </c>
      <c r="B6184" s="0" t="n">
        <v>7900</v>
      </c>
      <c r="C6184" s="0" t="n">
        <v>18.823</v>
      </c>
      <c r="D6184" s="0" t="n">
        <v>7.9923</v>
      </c>
      <c r="E6184" s="0" t="n">
        <f aca="false">IFERROR((C6184-D6184)/C6184/'Project Inputs and Calcs'!$E$11,0)</f>
        <v>0.0191799040181338</v>
      </c>
    </row>
    <row r="6185" customFormat="false" ht="15" hidden="false" customHeight="false" outlineLevel="0" collapsed="false">
      <c r="A6185" s="0" t="n">
        <v>37</v>
      </c>
      <c r="B6185" s="0" t="n">
        <v>8000</v>
      </c>
      <c r="C6185" s="0" t="n">
        <v>19.199</v>
      </c>
      <c r="D6185" s="0" t="n">
        <v>8.2407</v>
      </c>
      <c r="E6185" s="0" t="n">
        <f aca="false">IFERROR((C6185-D6185)/C6185/'Project Inputs and Calcs'!$E$11,0)</f>
        <v>0.0190258173168741</v>
      </c>
    </row>
    <row r="6186" customFormat="false" ht="15" hidden="false" customHeight="false" outlineLevel="0" collapsed="false">
      <c r="A6186" s="0" t="n">
        <v>37</v>
      </c>
      <c r="B6186" s="0" t="n">
        <v>8100</v>
      </c>
      <c r="C6186" s="0" t="n">
        <v>19.574</v>
      </c>
      <c r="D6186" s="0" t="n">
        <v>8.4931</v>
      </c>
      <c r="E6186" s="0" t="n">
        <f aca="false">IFERROR((C6186-D6186)/C6186/'Project Inputs and Calcs'!$E$11,0)</f>
        <v>0.0188700997922414</v>
      </c>
    </row>
    <row r="6187" customFormat="false" ht="15" hidden="false" customHeight="false" outlineLevel="0" collapsed="false">
      <c r="A6187" s="0" t="n">
        <v>37</v>
      </c>
      <c r="B6187" s="0" t="n">
        <v>8200</v>
      </c>
      <c r="C6187" s="0" t="n">
        <v>19.947</v>
      </c>
      <c r="D6187" s="0" t="n">
        <v>8.7495</v>
      </c>
      <c r="E6187" s="0" t="n">
        <f aca="false">IFERROR((C6187-D6187)/C6187/'Project Inputs and Calcs'!$E$11,0)</f>
        <v>0.0187120870306312</v>
      </c>
    </row>
    <row r="6188" customFormat="false" ht="15" hidden="false" customHeight="false" outlineLevel="0" collapsed="false">
      <c r="A6188" s="0" t="n">
        <v>37</v>
      </c>
      <c r="B6188" s="0" t="n">
        <v>8300</v>
      </c>
      <c r="C6188" s="0" t="n">
        <v>20.317</v>
      </c>
      <c r="D6188" s="0" t="n">
        <v>9.0102</v>
      </c>
      <c r="E6188" s="0" t="n">
        <f aca="false">IFERROR((C6188-D6188)/C6188/'Project Inputs and Calcs'!$E$11,0)</f>
        <v>0.0185506390379157</v>
      </c>
    </row>
    <row r="6189" customFormat="false" ht="15" hidden="false" customHeight="false" outlineLevel="0" collapsed="false">
      <c r="A6189" s="0" t="n">
        <v>37</v>
      </c>
      <c r="B6189" s="0" t="n">
        <v>8400</v>
      </c>
      <c r="C6189" s="0" t="n">
        <v>20.685</v>
      </c>
      <c r="D6189" s="0" t="n">
        <v>9.2749</v>
      </c>
      <c r="E6189" s="0" t="n">
        <f aca="false">IFERROR((C6189-D6189)/C6189/'Project Inputs and Calcs'!$E$11,0)</f>
        <v>0.0183870759809846</v>
      </c>
    </row>
    <row r="6190" customFormat="false" ht="15" hidden="false" customHeight="false" outlineLevel="0" collapsed="false">
      <c r="A6190" s="0" t="n">
        <v>37</v>
      </c>
      <c r="B6190" s="0" t="n">
        <v>8500</v>
      </c>
      <c r="C6190" s="0" t="n">
        <v>21.05</v>
      </c>
      <c r="D6190" s="0" t="n">
        <v>9.5438</v>
      </c>
      <c r="E6190" s="0" t="n">
        <f aca="false">IFERROR((C6190-D6190)/C6190/'Project Inputs and Calcs'!$E$11,0)</f>
        <v>0.0182204275534442</v>
      </c>
    </row>
    <row r="6191" customFormat="false" ht="15" hidden="false" customHeight="false" outlineLevel="0" collapsed="false">
      <c r="A6191" s="0" t="n">
        <v>37</v>
      </c>
      <c r="B6191" s="0" t="n">
        <v>8600</v>
      </c>
      <c r="C6191" s="0" t="n">
        <v>21.411</v>
      </c>
      <c r="D6191" s="0" t="n">
        <v>9.8169</v>
      </c>
      <c r="E6191" s="0" t="n">
        <f aca="false">IFERROR((C6191-D6191)/C6191/'Project Inputs and Calcs'!$E$11,0)</f>
        <v>0.0180500677221989</v>
      </c>
    </row>
    <row r="6192" customFormat="false" ht="15" hidden="false" customHeight="false" outlineLevel="0" collapsed="false">
      <c r="A6192" s="0" t="n">
        <v>37</v>
      </c>
      <c r="B6192" s="0" t="n">
        <v>8700</v>
      </c>
      <c r="C6192" s="0" t="n">
        <v>21.769</v>
      </c>
      <c r="D6192" s="0" t="n">
        <v>10.094</v>
      </c>
      <c r="E6192" s="0" t="n">
        <f aca="false">IFERROR((C6192-D6192)/C6192/'Project Inputs and Calcs'!$E$11,0)</f>
        <v>0.0178771035264214</v>
      </c>
    </row>
    <row r="6193" customFormat="false" ht="15" hidden="false" customHeight="false" outlineLevel="0" collapsed="false">
      <c r="A6193" s="0" t="n">
        <v>37</v>
      </c>
      <c r="B6193" s="0" t="n">
        <v>8800</v>
      </c>
      <c r="C6193" s="0" t="n">
        <v>22.123</v>
      </c>
      <c r="D6193" s="0" t="n">
        <v>10.376</v>
      </c>
      <c r="E6193" s="0" t="n">
        <f aca="false">IFERROR((C6193-D6193)/C6193/'Project Inputs and Calcs'!$E$11,0)</f>
        <v>0.0176995283942805</v>
      </c>
    </row>
    <row r="6194" customFormat="false" ht="15" hidden="false" customHeight="false" outlineLevel="0" collapsed="false">
      <c r="A6194" s="0" t="n">
        <v>37</v>
      </c>
      <c r="B6194" s="0" t="n">
        <v>8900</v>
      </c>
      <c r="C6194" s="0" t="n">
        <v>22.472</v>
      </c>
      <c r="D6194" s="0" t="n">
        <v>10.662</v>
      </c>
      <c r="E6194" s="0" t="n">
        <f aca="false">IFERROR((C6194-D6194)/C6194/'Project Inputs and Calcs'!$E$11,0)</f>
        <v>0.0175180965942803</v>
      </c>
    </row>
    <row r="6195" customFormat="false" ht="15" hidden="false" customHeight="false" outlineLevel="0" collapsed="false">
      <c r="A6195" s="0" t="n">
        <v>37</v>
      </c>
      <c r="B6195" s="0" t="n">
        <v>9000</v>
      </c>
      <c r="C6195" s="0" t="n">
        <v>22.816</v>
      </c>
      <c r="D6195" s="0" t="n">
        <v>10.953</v>
      </c>
      <c r="E6195" s="0" t="n">
        <f aca="false">IFERROR((C6195-D6195)/C6195/'Project Inputs and Calcs'!$E$11,0)</f>
        <v>0.0173314048620851</v>
      </c>
    </row>
    <row r="6196" customFormat="false" ht="15" hidden="false" customHeight="false" outlineLevel="0" collapsed="false">
      <c r="A6196" s="0" t="n">
        <v>37</v>
      </c>
      <c r="B6196" s="0" t="n">
        <v>9100</v>
      </c>
      <c r="C6196" s="0" t="n">
        <v>23.156</v>
      </c>
      <c r="D6196" s="0" t="n">
        <v>11.248</v>
      </c>
      <c r="E6196" s="0" t="n">
        <f aca="false">IFERROR((C6196-D6196)/C6196/'Project Inputs and Calcs'!$E$11,0)</f>
        <v>0.017141705533483</v>
      </c>
    </row>
    <row r="6197" customFormat="false" ht="15" hidden="false" customHeight="false" outlineLevel="0" collapsed="false">
      <c r="A6197" s="0" t="n">
        <v>37</v>
      </c>
      <c r="B6197" s="0" t="n">
        <v>9200</v>
      </c>
      <c r="C6197" s="0" t="n">
        <v>23.489</v>
      </c>
      <c r="D6197" s="0" t="n">
        <v>11.548</v>
      </c>
      <c r="E6197" s="0" t="n">
        <f aca="false">IFERROR((C6197-D6197)/C6197/'Project Inputs and Calcs'!$E$11,0)</f>
        <v>0.0169455205982942</v>
      </c>
    </row>
    <row r="6198" customFormat="false" ht="15" hidden="false" customHeight="false" outlineLevel="0" collapsed="false">
      <c r="A6198" s="0" t="n">
        <v>37</v>
      </c>
      <c r="B6198" s="0" t="n">
        <v>9300</v>
      </c>
      <c r="C6198" s="0" t="n">
        <v>23.816</v>
      </c>
      <c r="D6198" s="0" t="n">
        <v>11.852</v>
      </c>
      <c r="E6198" s="0" t="n">
        <f aca="false">IFERROR((C6198-D6198)/C6198/'Project Inputs and Calcs'!$E$11,0)</f>
        <v>0.0167450453476654</v>
      </c>
    </row>
    <row r="6199" customFormat="false" ht="15" hidden="false" customHeight="false" outlineLevel="0" collapsed="false">
      <c r="A6199" s="0" t="n">
        <v>37</v>
      </c>
      <c r="B6199" s="0" t="n">
        <v>9400</v>
      </c>
      <c r="C6199" s="0" t="n">
        <v>24.136</v>
      </c>
      <c r="D6199" s="0" t="n">
        <v>12.162</v>
      </c>
      <c r="E6199" s="0" t="n">
        <f aca="false">IFERROR((C6199-D6199)/C6199/'Project Inputs and Calcs'!$E$11,0)</f>
        <v>0.0165368467572644</v>
      </c>
    </row>
    <row r="6200" customFormat="false" ht="15" hidden="false" customHeight="false" outlineLevel="0" collapsed="false">
      <c r="A6200" s="0" t="n">
        <v>37</v>
      </c>
      <c r="B6200" s="0" t="n">
        <v>9500</v>
      </c>
      <c r="C6200" s="0" t="n">
        <v>24.449</v>
      </c>
      <c r="D6200" s="0" t="n">
        <v>12.476</v>
      </c>
      <c r="E6200" s="0" t="n">
        <f aca="false">IFERROR((C6200-D6200)/C6200/'Project Inputs and Calcs'!$E$11,0)</f>
        <v>0.0163237760235592</v>
      </c>
    </row>
    <row r="6201" customFormat="false" ht="15" hidden="false" customHeight="false" outlineLevel="0" collapsed="false">
      <c r="A6201" s="0" t="n">
        <v>37</v>
      </c>
      <c r="B6201" s="0" t="n">
        <v>9600</v>
      </c>
      <c r="C6201" s="0" t="n">
        <v>24.752</v>
      </c>
      <c r="D6201" s="0" t="n">
        <v>12.796</v>
      </c>
      <c r="E6201" s="0" t="n">
        <f aca="false">IFERROR((C6201-D6201)/C6201/'Project Inputs and Calcs'!$E$11,0)</f>
        <v>0.0161010558069382</v>
      </c>
    </row>
    <row r="6202" customFormat="false" ht="15" hidden="false" customHeight="false" outlineLevel="0" collapsed="false">
      <c r="A6202" s="0" t="n">
        <v>37</v>
      </c>
      <c r="B6202" s="0" t="n">
        <v>9700</v>
      </c>
      <c r="C6202" s="0" t="n">
        <v>25.048</v>
      </c>
      <c r="D6202" s="0" t="n">
        <v>13.121</v>
      </c>
      <c r="E6202" s="0" t="n">
        <f aca="false">IFERROR((C6202-D6202)/C6202/'Project Inputs and Calcs'!$E$11,0)</f>
        <v>0.0158721920579155</v>
      </c>
    </row>
    <row r="6203" customFormat="false" ht="15" hidden="false" customHeight="false" outlineLevel="0" collapsed="false">
      <c r="A6203" s="0" t="n">
        <v>37</v>
      </c>
      <c r="B6203" s="0" t="n">
        <v>9800</v>
      </c>
      <c r="C6203" s="0" t="n">
        <v>25.333</v>
      </c>
      <c r="D6203" s="0" t="n">
        <v>13.451</v>
      </c>
      <c r="E6203" s="0" t="n">
        <f aca="false">IFERROR((C6203-D6203)/C6203/'Project Inputs and Calcs'!$E$11,0)</f>
        <v>0.015634416242319</v>
      </c>
    </row>
    <row r="6204" customFormat="false" ht="15" hidden="false" customHeight="false" outlineLevel="0" collapsed="false">
      <c r="A6204" s="0" t="n">
        <v>37</v>
      </c>
      <c r="B6204" s="0" t="n">
        <v>9900</v>
      </c>
      <c r="C6204" s="0" t="n">
        <v>25.609</v>
      </c>
      <c r="D6204" s="0" t="n">
        <v>13.787</v>
      </c>
      <c r="E6204" s="0" t="n">
        <f aca="false">IFERROR((C6204-D6204)/C6204/'Project Inputs and Calcs'!$E$11,0)</f>
        <v>0.0153878193864136</v>
      </c>
    </row>
    <row r="6205" customFormat="false" ht="15" hidden="false" customHeight="false" outlineLevel="0" collapsed="false">
      <c r="A6205" s="0" t="n">
        <v>37</v>
      </c>
      <c r="B6205" s="0" t="n">
        <v>10000</v>
      </c>
      <c r="C6205" s="0" t="n">
        <v>25.872</v>
      </c>
      <c r="D6205" s="0" t="n">
        <v>14.129</v>
      </c>
      <c r="E6205" s="0" t="n">
        <f aca="false">IFERROR((C6205-D6205)/C6205/'Project Inputs and Calcs'!$E$11,0)</f>
        <v>0.015129612451041</v>
      </c>
    </row>
    <row r="6206" customFormat="false" ht="15" hidden="false" customHeight="false" outlineLevel="0" collapsed="false">
      <c r="A6206" s="0" t="n">
        <v>37</v>
      </c>
      <c r="B6206" s="0" t="n">
        <v>10100</v>
      </c>
      <c r="C6206" s="0" t="n">
        <v>26.121</v>
      </c>
      <c r="D6206" s="0" t="n">
        <v>14.479</v>
      </c>
      <c r="E6206" s="0" t="n">
        <f aca="false">IFERROR((C6206-D6206)/C6206/'Project Inputs and Calcs'!$E$11,0)</f>
        <v>0.0148565011548818</v>
      </c>
    </row>
    <row r="6207" customFormat="false" ht="15" hidden="false" customHeight="false" outlineLevel="0" collapsed="false">
      <c r="A6207" s="0" t="n">
        <v>37</v>
      </c>
      <c r="B6207" s="0" t="n">
        <v>10200</v>
      </c>
      <c r="C6207" s="0" t="n">
        <v>26.356</v>
      </c>
      <c r="D6207" s="0" t="n">
        <v>14.834</v>
      </c>
      <c r="E6207" s="0" t="n">
        <f aca="false">IFERROR((C6207-D6207)/C6207/'Project Inputs and Calcs'!$E$11,0)</f>
        <v>0.0145722669094956</v>
      </c>
    </row>
    <row r="6208" customFormat="false" ht="15" hidden="false" customHeight="false" outlineLevel="0" collapsed="false">
      <c r="A6208" s="0" t="n">
        <v>37</v>
      </c>
      <c r="B6208" s="0" t="n">
        <v>10300</v>
      </c>
      <c r="C6208" s="0" t="n">
        <v>26.577</v>
      </c>
      <c r="D6208" s="0" t="n">
        <v>15.196</v>
      </c>
      <c r="E6208" s="0" t="n">
        <f aca="false">IFERROR((C6208-D6208)/C6208/'Project Inputs and Calcs'!$E$11,0)</f>
        <v>0.0142742471560623</v>
      </c>
    </row>
    <row r="6209" customFormat="false" ht="15" hidden="false" customHeight="false" outlineLevel="0" collapsed="false">
      <c r="A6209" s="0" t="n">
        <v>37</v>
      </c>
      <c r="B6209" s="0" t="n">
        <v>10400</v>
      </c>
      <c r="C6209" s="0" t="n">
        <v>26.783</v>
      </c>
      <c r="D6209" s="0" t="n">
        <v>15.565</v>
      </c>
      <c r="E6209" s="0" t="n">
        <f aca="false">IFERROR((C6209-D6209)/C6209/'Project Inputs and Calcs'!$E$11,0)</f>
        <v>0.0139615925524898</v>
      </c>
    </row>
    <row r="6210" customFormat="false" ht="15" hidden="false" customHeight="false" outlineLevel="0" collapsed="false">
      <c r="A6210" s="0" t="n">
        <v>37</v>
      </c>
      <c r="B6210" s="0" t="n">
        <v>10500</v>
      </c>
      <c r="C6210" s="0" t="n">
        <v>26.972</v>
      </c>
      <c r="D6210" s="0" t="n">
        <v>15.941</v>
      </c>
      <c r="E6210" s="0" t="n">
        <f aca="false">IFERROR((C6210-D6210)/C6210/'Project Inputs and Calcs'!$E$11,0)</f>
        <v>0.0136326560877947</v>
      </c>
    </row>
    <row r="6211" customFormat="false" ht="15" hidden="false" customHeight="false" outlineLevel="0" collapsed="false">
      <c r="A6211" s="0" t="n">
        <v>37</v>
      </c>
      <c r="B6211" s="0" t="n">
        <v>10600</v>
      </c>
      <c r="C6211" s="0" t="n">
        <v>27.144</v>
      </c>
      <c r="D6211" s="0" t="n">
        <v>16.324</v>
      </c>
      <c r="E6211" s="0" t="n">
        <f aca="false">IFERROR((C6211-D6211)/C6211/'Project Inputs and Calcs'!$E$11,0)</f>
        <v>0.013287159838884</v>
      </c>
    </row>
    <row r="6212" customFormat="false" ht="15" hidden="false" customHeight="false" outlineLevel="0" collapsed="false">
      <c r="A6212" s="0" t="n">
        <v>37</v>
      </c>
      <c r="B6212" s="0" t="n">
        <v>10700</v>
      </c>
      <c r="C6212" s="0" t="n">
        <v>27.298</v>
      </c>
      <c r="D6212" s="0" t="n">
        <v>16.713</v>
      </c>
      <c r="E6212" s="0" t="n">
        <f aca="false">IFERROR((C6212-D6212)/C6212/'Project Inputs and Calcs'!$E$11,0)</f>
        <v>0.012925244828681</v>
      </c>
    </row>
    <row r="6213" customFormat="false" ht="15" hidden="false" customHeight="false" outlineLevel="0" collapsed="false">
      <c r="A6213" s="0" t="n">
        <v>37</v>
      </c>
      <c r="B6213" s="0" t="n">
        <v>10800</v>
      </c>
      <c r="C6213" s="0" t="n">
        <v>27.43</v>
      </c>
      <c r="D6213" s="0" t="n">
        <v>17.111</v>
      </c>
      <c r="E6213" s="0" t="n">
        <f aca="false">IFERROR((C6213-D6213)/C6213/'Project Inputs and Calcs'!$E$11,0)</f>
        <v>0.0125397982743954</v>
      </c>
    </row>
    <row r="6214" customFormat="false" ht="15" hidden="false" customHeight="false" outlineLevel="0" collapsed="false">
      <c r="A6214" s="0" t="n">
        <v>37</v>
      </c>
      <c r="B6214" s="0" t="n">
        <v>10900</v>
      </c>
      <c r="C6214" s="0" t="n">
        <v>27.538</v>
      </c>
      <c r="D6214" s="0" t="n">
        <v>17.518</v>
      </c>
      <c r="E6214" s="0" t="n">
        <f aca="false">IFERROR((C6214-D6214)/C6214/'Project Inputs and Calcs'!$E$11,0)</f>
        <v>0.0121286948943278</v>
      </c>
    </row>
    <row r="6215" customFormat="false" ht="15" hidden="false" customHeight="false" outlineLevel="0" collapsed="false">
      <c r="A6215" s="0" t="n">
        <v>37</v>
      </c>
      <c r="B6215" s="0" t="n">
        <v>11000</v>
      </c>
      <c r="C6215" s="0" t="n">
        <v>27.614</v>
      </c>
      <c r="D6215" s="0" t="n">
        <v>17.936</v>
      </c>
      <c r="E6215" s="0" t="n">
        <f aca="false">IFERROR((C6215-D6215)/C6215/'Project Inputs and Calcs'!$E$11,0)</f>
        <v>0.0116824799014992</v>
      </c>
    </row>
    <row r="6216" customFormat="false" ht="15" hidden="false" customHeight="false" outlineLevel="0" collapsed="false">
      <c r="A6216" s="0" t="n">
        <v>37</v>
      </c>
      <c r="B6216" s="0" t="n">
        <v>11100</v>
      </c>
      <c r="C6216" s="0" t="n">
        <v>27.658</v>
      </c>
      <c r="D6216" s="0" t="n">
        <v>18.366</v>
      </c>
      <c r="E6216" s="0" t="n">
        <f aca="false">IFERROR((C6216-D6216)/C6216/'Project Inputs and Calcs'!$E$11,0)</f>
        <v>0.0111986887458722</v>
      </c>
    </row>
    <row r="6217" customFormat="false" ht="15" hidden="false" customHeight="false" outlineLevel="0" collapsed="false">
      <c r="A6217" s="0" t="n">
        <v>37</v>
      </c>
      <c r="B6217" s="0" t="n">
        <v>11200</v>
      </c>
      <c r="C6217" s="0" t="n">
        <v>27.669</v>
      </c>
      <c r="D6217" s="0" t="n">
        <v>18.807</v>
      </c>
      <c r="E6217" s="0" t="n">
        <f aca="false">IFERROR((C6217-D6217)/C6217/'Project Inputs and Calcs'!$E$11,0)</f>
        <v>0.010676208030648</v>
      </c>
    </row>
    <row r="6218" customFormat="false" ht="15" hidden="false" customHeight="false" outlineLevel="0" collapsed="false">
      <c r="A6218" s="0" t="n">
        <v>37</v>
      </c>
      <c r="B6218" s="0" t="n">
        <v>11300</v>
      </c>
      <c r="C6218" s="0" t="n">
        <v>27.645</v>
      </c>
      <c r="D6218" s="0" t="n">
        <v>19.258</v>
      </c>
      <c r="E6218" s="0" t="n">
        <f aca="false">IFERROR((C6218-D6218)/C6218/'Project Inputs and Calcs'!$E$11,0)</f>
        <v>0.0101127388919033</v>
      </c>
    </row>
    <row r="6219" customFormat="false" ht="15" hidden="false" customHeight="false" outlineLevel="0" collapsed="false">
      <c r="A6219" s="0" t="n">
        <v>37</v>
      </c>
      <c r="B6219" s="0" t="n">
        <v>11400</v>
      </c>
      <c r="C6219" s="0" t="n">
        <v>27.589</v>
      </c>
      <c r="D6219" s="0" t="n">
        <v>19.719</v>
      </c>
      <c r="E6219" s="0" t="n">
        <f aca="false">IFERROR((C6219-D6219)/C6219/'Project Inputs and Calcs'!$E$11,0)</f>
        <v>0.00950862058549905</v>
      </c>
    </row>
    <row r="6220" customFormat="false" ht="15" hidden="false" customHeight="false" outlineLevel="0" collapsed="false">
      <c r="A6220" s="0" t="n">
        <v>37</v>
      </c>
      <c r="B6220" s="0" t="n">
        <v>11500</v>
      </c>
      <c r="C6220" s="0" t="n">
        <v>27.501</v>
      </c>
      <c r="D6220" s="0" t="n">
        <v>20.188</v>
      </c>
      <c r="E6220" s="0" t="n">
        <f aca="false">IFERROR((C6220-D6220)/C6220/'Project Inputs and Calcs'!$E$11,0)</f>
        <v>0.00886392009987516</v>
      </c>
    </row>
    <row r="6221" customFormat="false" ht="15" hidden="false" customHeight="false" outlineLevel="0" collapsed="false">
      <c r="A6221" s="0" t="n">
        <v>37</v>
      </c>
      <c r="B6221" s="0" t="n">
        <v>11600</v>
      </c>
      <c r="C6221" s="0" t="n">
        <v>27.384</v>
      </c>
      <c r="D6221" s="0" t="n">
        <v>20.663</v>
      </c>
      <c r="E6221" s="0" t="n">
        <f aca="false">IFERROR((C6221-D6221)/C6221/'Project Inputs and Calcs'!$E$11,0)</f>
        <v>0.00818117635602298</v>
      </c>
    </row>
    <row r="6222" customFormat="false" ht="15" hidden="false" customHeight="false" outlineLevel="0" collapsed="false">
      <c r="A6222" s="0" t="n">
        <v>37</v>
      </c>
      <c r="B6222" s="0" t="n">
        <v>11700</v>
      </c>
      <c r="C6222" s="0" t="n">
        <v>27.257</v>
      </c>
      <c r="D6222" s="0" t="n">
        <v>21.136</v>
      </c>
      <c r="E6222" s="0" t="n">
        <f aca="false">IFERROR((C6222-D6222)/C6222/'Project Inputs and Calcs'!$E$11,0)</f>
        <v>0.00748553888297808</v>
      </c>
    </row>
    <row r="6223" customFormat="false" ht="15" hidden="false" customHeight="false" outlineLevel="0" collapsed="false">
      <c r="A6223" s="0" t="n">
        <v>37</v>
      </c>
      <c r="B6223" s="0" t="n">
        <v>11800</v>
      </c>
      <c r="C6223" s="0" t="n">
        <v>27.127</v>
      </c>
      <c r="D6223" s="0" t="n">
        <v>21.602</v>
      </c>
      <c r="E6223" s="0" t="n">
        <f aca="false">IFERROR((C6223-D6223)/C6223/'Project Inputs and Calcs'!$E$11,0)</f>
        <v>0.00678905395608311</v>
      </c>
    </row>
    <row r="6224" customFormat="false" ht="15" hidden="false" customHeight="false" outlineLevel="0" collapsed="false">
      <c r="A6224" s="0" t="n">
        <v>37</v>
      </c>
      <c r="B6224" s="0" t="n">
        <v>11900</v>
      </c>
      <c r="C6224" s="0" t="n">
        <v>27.004</v>
      </c>
      <c r="D6224" s="0" t="n">
        <v>22.057</v>
      </c>
      <c r="E6224" s="0" t="n">
        <f aca="false">IFERROR((C6224-D6224)/C6224/'Project Inputs and Calcs'!$E$11,0)</f>
        <v>0.00610650274033477</v>
      </c>
    </row>
    <row r="6225" customFormat="false" ht="15" hidden="false" customHeight="false" outlineLevel="0" collapsed="false">
      <c r="A6225" s="0" t="n">
        <v>37</v>
      </c>
      <c r="B6225" s="0" t="n">
        <v>12000</v>
      </c>
      <c r="C6225" s="0" t="n">
        <v>26.884</v>
      </c>
      <c r="D6225" s="0" t="n">
        <v>22.503</v>
      </c>
      <c r="E6225" s="0" t="n">
        <f aca="false">IFERROR((C6225-D6225)/C6225/'Project Inputs and Calcs'!$E$11,0)</f>
        <v>0.00543197936814958</v>
      </c>
    </row>
    <row r="6226" customFormat="false" ht="15" hidden="false" customHeight="false" outlineLevel="0" collapsed="false">
      <c r="A6226" s="0" t="n">
        <v>37</v>
      </c>
      <c r="B6226" s="0" t="n">
        <v>12100</v>
      </c>
      <c r="C6226" s="0" t="n">
        <v>26.766</v>
      </c>
      <c r="D6226" s="0" t="n">
        <v>22.939</v>
      </c>
      <c r="E6226" s="0" t="n">
        <f aca="false">IFERROR((C6226-D6226)/C6226/'Project Inputs and Calcs'!$E$11,0)</f>
        <v>0.00476599666243244</v>
      </c>
    </row>
    <row r="6227" customFormat="false" ht="15" hidden="false" customHeight="false" outlineLevel="0" collapsed="false">
      <c r="A6227" s="0" t="n">
        <v>37</v>
      </c>
      <c r="B6227" s="0" t="n">
        <v>12200</v>
      </c>
      <c r="C6227" s="0" t="n">
        <v>26.646</v>
      </c>
      <c r="D6227" s="0" t="n">
        <v>23.366</v>
      </c>
      <c r="E6227" s="0" t="n">
        <f aca="false">IFERROR((C6227-D6227)/C6227/'Project Inputs and Calcs'!$E$11,0)</f>
        <v>0.00410317996447247</v>
      </c>
    </row>
    <row r="6228" customFormat="false" ht="15" hidden="false" customHeight="false" outlineLevel="0" collapsed="false">
      <c r="A6228" s="0" t="n">
        <v>37</v>
      </c>
      <c r="B6228" s="0" t="n">
        <v>12300</v>
      </c>
      <c r="C6228" s="0" t="n">
        <v>26.522</v>
      </c>
      <c r="D6228" s="0" t="n">
        <v>23.783</v>
      </c>
      <c r="E6228" s="0" t="n">
        <f aca="false">IFERROR((C6228-D6228)/C6228/'Project Inputs and Calcs'!$E$11,0)</f>
        <v>0.00344242515647387</v>
      </c>
    </row>
    <row r="6229" customFormat="false" ht="15" hidden="false" customHeight="false" outlineLevel="0" collapsed="false">
      <c r="A6229" s="0" t="n">
        <v>37</v>
      </c>
      <c r="B6229" s="0" t="n">
        <v>12400</v>
      </c>
      <c r="C6229" s="0" t="n">
        <v>26.394</v>
      </c>
      <c r="D6229" s="0" t="n">
        <v>24.191</v>
      </c>
      <c r="E6229" s="0" t="n">
        <f aca="false">IFERROR((C6229-D6229)/C6229/'Project Inputs and Calcs'!$E$11,0)</f>
        <v>0.00278219797428708</v>
      </c>
    </row>
    <row r="6230" customFormat="false" ht="15" hidden="false" customHeight="false" outlineLevel="0" collapsed="false">
      <c r="A6230" s="0" t="n">
        <v>37</v>
      </c>
      <c r="B6230" s="0" t="n">
        <v>12500</v>
      </c>
      <c r="C6230" s="0" t="n">
        <v>26.259</v>
      </c>
      <c r="D6230" s="0" t="n">
        <v>24.587</v>
      </c>
      <c r="E6230" s="0" t="n">
        <f aca="false">IFERROR((C6230-D6230)/C6230/'Project Inputs and Calcs'!$E$11,0)</f>
        <v>0.00212244690709217</v>
      </c>
    </row>
    <row r="6231" customFormat="false" ht="15" hidden="false" customHeight="false" outlineLevel="0" collapsed="false">
      <c r="A6231" s="0" t="n">
        <v>37</v>
      </c>
      <c r="B6231" s="0" t="n">
        <v>12600</v>
      </c>
      <c r="C6231" s="0" t="n">
        <v>26.118</v>
      </c>
      <c r="D6231" s="0" t="n">
        <v>24.97</v>
      </c>
      <c r="E6231" s="0" t="n">
        <f aca="false">IFERROR((C6231-D6231)/C6231/'Project Inputs and Calcs'!$E$11,0)</f>
        <v>0.00146514536590346</v>
      </c>
    </row>
    <row r="6232" customFormat="false" ht="15" hidden="false" customHeight="false" outlineLevel="0" collapsed="false">
      <c r="A6232" s="0" t="n">
        <v>37</v>
      </c>
      <c r="B6232" s="0" t="n">
        <v>12700</v>
      </c>
      <c r="C6232" s="0" t="n">
        <v>25.971</v>
      </c>
      <c r="D6232" s="0" t="n">
        <v>25.34</v>
      </c>
      <c r="E6232" s="0" t="n">
        <f aca="false">IFERROR((C6232-D6232)/C6232/'Project Inputs and Calcs'!$E$11,0)</f>
        <v>0.000809877684083529</v>
      </c>
    </row>
    <row r="6233" customFormat="false" ht="15" hidden="false" customHeight="false" outlineLevel="0" collapsed="false">
      <c r="A6233" s="0" t="n">
        <v>37</v>
      </c>
      <c r="B6233" s="0" t="n">
        <v>12800</v>
      </c>
      <c r="C6233" s="0" t="n">
        <v>25.818</v>
      </c>
      <c r="D6233" s="0" t="n">
        <v>25.692</v>
      </c>
      <c r="E6233" s="0" t="n">
        <f aca="false">IFERROR((C6233-D6233)/C6233/'Project Inputs and Calcs'!$E$11,0)</f>
        <v>0.000162677201952128</v>
      </c>
    </row>
    <row r="6234" customFormat="false" ht="15" hidden="false" customHeight="false" outlineLevel="0" collapsed="false">
      <c r="A6234" s="0" t="n">
        <v>37</v>
      </c>
      <c r="B6234" s="0" t="n">
        <v>12900</v>
      </c>
      <c r="C6234" s="0" t="n">
        <v>25.661</v>
      </c>
      <c r="D6234" s="0" t="n">
        <v>26.025</v>
      </c>
      <c r="E6234" s="0" t="n">
        <f aca="false">IFERROR((C6234-D6234)/C6234/'Project Inputs and Calcs'!$E$11,0)</f>
        <v>-0.000472831664133636</v>
      </c>
    </row>
    <row r="6235" customFormat="false" ht="15" hidden="false" customHeight="false" outlineLevel="0" collapsed="false">
      <c r="A6235" s="0" t="n">
        <v>37</v>
      </c>
      <c r="B6235" s="0" t="n">
        <v>13000</v>
      </c>
      <c r="C6235" s="0" t="n">
        <v>25.504</v>
      </c>
      <c r="D6235" s="0" t="n">
        <v>26.337</v>
      </c>
      <c r="E6235" s="0" t="n">
        <f aca="false">IFERROR((C6235-D6235)/C6235/'Project Inputs and Calcs'!$E$11,0)</f>
        <v>-0.00108871810957758</v>
      </c>
    </row>
    <row r="6236" customFormat="false" ht="15" hidden="false" customHeight="false" outlineLevel="0" collapsed="false">
      <c r="A6236" s="0" t="n">
        <v>37</v>
      </c>
      <c r="B6236" s="0" t="n">
        <v>13100</v>
      </c>
      <c r="C6236" s="0" t="n">
        <v>25.35</v>
      </c>
      <c r="D6236" s="0" t="n">
        <v>26.622</v>
      </c>
      <c r="E6236" s="0" t="n">
        <f aca="false">IFERROR((C6236-D6236)/C6236/'Project Inputs and Calcs'!$E$11,0)</f>
        <v>-0.00167258382642998</v>
      </c>
    </row>
    <row r="6237" customFormat="false" ht="15" hidden="false" customHeight="false" outlineLevel="0" collapsed="false">
      <c r="A6237" s="0" t="n">
        <v>37</v>
      </c>
      <c r="B6237" s="0" t="n">
        <v>13200</v>
      </c>
      <c r="C6237" s="0" t="s">
        <v>155</v>
      </c>
      <c r="D6237" s="0" t="s">
        <v>155</v>
      </c>
      <c r="E6237" s="0" t="n">
        <f aca="false">IFERROR((C6237-D6237)/C6237/'Project Inputs and Calcs'!$E$11,0)</f>
        <v>0</v>
      </c>
    </row>
    <row r="6238" customFormat="false" ht="15" hidden="false" customHeight="false" outlineLevel="0" collapsed="false">
      <c r="A6238" s="0" t="n">
        <v>37</v>
      </c>
      <c r="B6238" s="0" t="n">
        <v>13300</v>
      </c>
      <c r="C6238" s="0" t="s">
        <v>155</v>
      </c>
      <c r="D6238" s="0" t="s">
        <v>155</v>
      </c>
      <c r="E6238" s="0" t="n">
        <f aca="false">IFERROR((C6238-D6238)/C6238/'Project Inputs and Calcs'!$E$11,0)</f>
        <v>0</v>
      </c>
    </row>
    <row r="6239" customFormat="false" ht="15" hidden="false" customHeight="false" outlineLevel="0" collapsed="false">
      <c r="A6239" s="0" t="n">
        <v>37</v>
      </c>
      <c r="B6239" s="0" t="n">
        <v>13400</v>
      </c>
      <c r="C6239" s="0" t="s">
        <v>155</v>
      </c>
      <c r="D6239" s="0" t="s">
        <v>155</v>
      </c>
      <c r="E6239" s="0" t="n">
        <f aca="false">IFERROR((C6239-D6239)/C6239/'Project Inputs and Calcs'!$E$11,0)</f>
        <v>0</v>
      </c>
    </row>
    <row r="6240" customFormat="false" ht="15" hidden="false" customHeight="false" outlineLevel="0" collapsed="false">
      <c r="A6240" s="0" t="n">
        <v>37</v>
      </c>
      <c r="B6240" s="0" t="n">
        <v>13500</v>
      </c>
      <c r="C6240" s="0" t="s">
        <v>155</v>
      </c>
      <c r="D6240" s="0" t="s">
        <v>155</v>
      </c>
      <c r="E6240" s="0" t="n">
        <f aca="false">IFERROR((C6240-D6240)/C6240/'Project Inputs and Calcs'!$E$11,0)</f>
        <v>0</v>
      </c>
    </row>
    <row r="6241" customFormat="false" ht="15" hidden="false" customHeight="false" outlineLevel="0" collapsed="false">
      <c r="A6241" s="0" t="n">
        <v>37</v>
      </c>
      <c r="B6241" s="0" t="n">
        <v>13600</v>
      </c>
      <c r="C6241" s="0" t="s">
        <v>155</v>
      </c>
      <c r="D6241" s="0" t="s">
        <v>155</v>
      </c>
      <c r="E6241" s="0" t="n">
        <f aca="false">IFERROR((C6241-D6241)/C6241/'Project Inputs and Calcs'!$E$11,0)</f>
        <v>0</v>
      </c>
    </row>
    <row r="6242" customFormat="false" ht="15" hidden="false" customHeight="false" outlineLevel="0" collapsed="false">
      <c r="A6242" s="0" t="n">
        <v>37</v>
      </c>
      <c r="B6242" s="0" t="n">
        <v>13700</v>
      </c>
      <c r="C6242" s="0" t="s">
        <v>155</v>
      </c>
      <c r="D6242" s="0" t="s">
        <v>155</v>
      </c>
      <c r="E6242" s="0" t="n">
        <f aca="false">IFERROR((C6242-D6242)/C6242/'Project Inputs and Calcs'!$E$11,0)</f>
        <v>0</v>
      </c>
    </row>
    <row r="6243" customFormat="false" ht="15" hidden="false" customHeight="false" outlineLevel="0" collapsed="false">
      <c r="A6243" s="0" t="n">
        <v>37</v>
      </c>
      <c r="B6243" s="0" t="n">
        <v>13800</v>
      </c>
      <c r="C6243" s="0" t="s">
        <v>155</v>
      </c>
      <c r="D6243" s="0" t="s">
        <v>155</v>
      </c>
      <c r="E6243" s="0" t="n">
        <f aca="false">IFERROR((C6243-D6243)/C6243/'Project Inputs and Calcs'!$E$11,0)</f>
        <v>0</v>
      </c>
    </row>
    <row r="6244" customFormat="false" ht="15" hidden="false" customHeight="false" outlineLevel="0" collapsed="false">
      <c r="A6244" s="0" t="n">
        <v>37</v>
      </c>
      <c r="B6244" s="0" t="n">
        <v>13900</v>
      </c>
      <c r="C6244" s="0" t="s">
        <v>155</v>
      </c>
      <c r="D6244" s="0" t="s">
        <v>155</v>
      </c>
      <c r="E6244" s="0" t="n">
        <f aca="false">IFERROR((C6244-D6244)/C6244/'Project Inputs and Calcs'!$E$11,0)</f>
        <v>0</v>
      </c>
    </row>
    <row r="6245" customFormat="false" ht="15" hidden="false" customHeight="false" outlineLevel="0" collapsed="false">
      <c r="A6245" s="0" t="n">
        <v>37</v>
      </c>
      <c r="B6245" s="0" t="n">
        <v>14000</v>
      </c>
      <c r="C6245" s="0" t="s">
        <v>155</v>
      </c>
      <c r="D6245" s="0" t="s">
        <v>155</v>
      </c>
      <c r="E6245" s="0" t="n">
        <f aca="false">IFERROR((C6245-D6245)/C6245/'Project Inputs and Calcs'!$E$11,0)</f>
        <v>0</v>
      </c>
    </row>
    <row r="6246" customFormat="false" ht="15" hidden="false" customHeight="false" outlineLevel="0" collapsed="false">
      <c r="A6246" s="0" t="n">
        <v>37</v>
      </c>
      <c r="B6246" s="0" t="n">
        <v>14100</v>
      </c>
      <c r="C6246" s="0" t="s">
        <v>155</v>
      </c>
      <c r="D6246" s="0" t="s">
        <v>155</v>
      </c>
      <c r="E6246" s="0" t="n">
        <f aca="false">IFERROR((C6246-D6246)/C6246/'Project Inputs and Calcs'!$E$11,0)</f>
        <v>0</v>
      </c>
    </row>
    <row r="6247" customFormat="false" ht="15" hidden="false" customHeight="false" outlineLevel="0" collapsed="false">
      <c r="A6247" s="0" t="n">
        <v>37</v>
      </c>
      <c r="B6247" s="0" t="n">
        <v>14200</v>
      </c>
      <c r="C6247" s="0" t="s">
        <v>155</v>
      </c>
      <c r="D6247" s="0" t="s">
        <v>155</v>
      </c>
      <c r="E6247" s="0" t="n">
        <f aca="false">IFERROR((C6247-D6247)/C6247/'Project Inputs and Calcs'!$E$11,0)</f>
        <v>0</v>
      </c>
    </row>
    <row r="6248" customFormat="false" ht="15" hidden="false" customHeight="false" outlineLevel="0" collapsed="false">
      <c r="A6248" s="0" t="n">
        <v>37</v>
      </c>
      <c r="B6248" s="0" t="n">
        <v>14300</v>
      </c>
      <c r="C6248" s="0" t="s">
        <v>155</v>
      </c>
      <c r="D6248" s="0" t="s">
        <v>155</v>
      </c>
      <c r="E6248" s="0" t="n">
        <f aca="false">IFERROR((C6248-D6248)/C6248/'Project Inputs and Calcs'!$E$11,0)</f>
        <v>0</v>
      </c>
    </row>
    <row r="6249" customFormat="false" ht="15" hidden="false" customHeight="false" outlineLevel="0" collapsed="false">
      <c r="A6249" s="0" t="n">
        <v>37</v>
      </c>
      <c r="B6249" s="0" t="n">
        <v>14400</v>
      </c>
      <c r="C6249" s="0" t="s">
        <v>155</v>
      </c>
      <c r="D6249" s="0" t="s">
        <v>155</v>
      </c>
      <c r="E6249" s="0" t="n">
        <f aca="false">IFERROR((C6249-D6249)/C6249/'Project Inputs and Calcs'!$E$11,0)</f>
        <v>0</v>
      </c>
    </row>
    <row r="6250" customFormat="false" ht="15" hidden="false" customHeight="false" outlineLevel="0" collapsed="false">
      <c r="A6250" s="0" t="n">
        <v>37</v>
      </c>
      <c r="B6250" s="0" t="n">
        <v>14500</v>
      </c>
      <c r="C6250" s="0" t="s">
        <v>155</v>
      </c>
      <c r="D6250" s="0" t="s">
        <v>155</v>
      </c>
      <c r="E6250" s="0" t="n">
        <f aca="false">IFERROR((C6250-D6250)/C6250/'Project Inputs and Calcs'!$E$11,0)</f>
        <v>0</v>
      </c>
    </row>
    <row r="6251" customFormat="false" ht="15" hidden="false" customHeight="false" outlineLevel="0" collapsed="false">
      <c r="A6251" s="0" t="n">
        <v>37</v>
      </c>
      <c r="B6251" s="0" t="n">
        <v>14600</v>
      </c>
      <c r="C6251" s="0" t="s">
        <v>155</v>
      </c>
      <c r="D6251" s="0" t="s">
        <v>155</v>
      </c>
      <c r="E6251" s="0" t="n">
        <f aca="false">IFERROR((C6251-D6251)/C6251/'Project Inputs and Calcs'!$E$11,0)</f>
        <v>0</v>
      </c>
    </row>
    <row r="6252" customFormat="false" ht="15" hidden="false" customHeight="false" outlineLevel="0" collapsed="false">
      <c r="A6252" s="0" t="n">
        <v>37</v>
      </c>
      <c r="B6252" s="0" t="n">
        <v>14700</v>
      </c>
      <c r="C6252" s="0" t="s">
        <v>155</v>
      </c>
      <c r="D6252" s="0" t="s">
        <v>155</v>
      </c>
      <c r="E6252" s="0" t="n">
        <f aca="false">IFERROR((C6252-D6252)/C6252/'Project Inputs and Calcs'!$E$11,0)</f>
        <v>0</v>
      </c>
    </row>
    <row r="6253" customFormat="false" ht="15" hidden="false" customHeight="false" outlineLevel="0" collapsed="false">
      <c r="A6253" s="0" t="n">
        <v>37</v>
      </c>
      <c r="B6253" s="0" t="n">
        <v>14800</v>
      </c>
      <c r="C6253" s="0" t="s">
        <v>155</v>
      </c>
      <c r="D6253" s="0" t="s">
        <v>155</v>
      </c>
      <c r="E6253" s="0" t="n">
        <f aca="false">IFERROR((C6253-D6253)/C6253/'Project Inputs and Calcs'!$E$11,0)</f>
        <v>0</v>
      </c>
    </row>
    <row r="6254" customFormat="false" ht="15" hidden="false" customHeight="false" outlineLevel="0" collapsed="false">
      <c r="A6254" s="0" t="n">
        <v>37</v>
      </c>
      <c r="B6254" s="0" t="n">
        <v>14900</v>
      </c>
      <c r="C6254" s="0" t="s">
        <v>155</v>
      </c>
      <c r="D6254" s="0" t="s">
        <v>155</v>
      </c>
      <c r="E6254" s="0" t="n">
        <f aca="false">IFERROR((C6254-D6254)/C6254/'Project Inputs and Calcs'!$E$11,0)</f>
        <v>0</v>
      </c>
    </row>
    <row r="6255" customFormat="false" ht="15" hidden="false" customHeight="false" outlineLevel="0" collapsed="false">
      <c r="A6255" s="0" t="n">
        <v>37</v>
      </c>
      <c r="B6255" s="0" t="n">
        <v>15000</v>
      </c>
      <c r="C6255" s="0" t="s">
        <v>155</v>
      </c>
      <c r="D6255" s="0" t="s">
        <v>155</v>
      </c>
      <c r="E6255" s="0" t="n">
        <f aca="false">IFERROR((C6255-D6255)/C6255/'Project Inputs and Calcs'!$E$11,0)</f>
        <v>0</v>
      </c>
    </row>
    <row r="6256" customFormat="false" ht="15" hidden="false" customHeight="false" outlineLevel="0" collapsed="false">
      <c r="A6256" s="0" t="n">
        <v>37</v>
      </c>
      <c r="B6256" s="0" t="n">
        <v>15100</v>
      </c>
      <c r="C6256" s="0" t="s">
        <v>155</v>
      </c>
      <c r="D6256" s="0" t="s">
        <v>155</v>
      </c>
      <c r="E6256" s="0" t="n">
        <f aca="false">IFERROR((C6256-D6256)/C6256/'Project Inputs and Calcs'!$E$11,0)</f>
        <v>0</v>
      </c>
    </row>
    <row r="6257" customFormat="false" ht="15" hidden="false" customHeight="false" outlineLevel="0" collapsed="false">
      <c r="A6257" s="0" t="n">
        <v>37</v>
      </c>
      <c r="B6257" s="0" t="n">
        <v>15200</v>
      </c>
      <c r="C6257" s="0" t="s">
        <v>155</v>
      </c>
      <c r="D6257" s="0" t="s">
        <v>155</v>
      </c>
      <c r="E6257" s="0" t="n">
        <f aca="false">IFERROR((C6257-D6257)/C6257/'Project Inputs and Calcs'!$E$11,0)</f>
        <v>0</v>
      </c>
    </row>
    <row r="6258" customFormat="false" ht="15" hidden="false" customHeight="false" outlineLevel="0" collapsed="false">
      <c r="A6258" s="0" t="n">
        <v>37</v>
      </c>
      <c r="B6258" s="0" t="n">
        <v>15300</v>
      </c>
      <c r="C6258" s="0" t="s">
        <v>155</v>
      </c>
      <c r="D6258" s="0" t="s">
        <v>155</v>
      </c>
      <c r="E6258" s="0" t="n">
        <f aca="false">IFERROR((C6258-D6258)/C6258/'Project Inputs and Calcs'!$E$11,0)</f>
        <v>0</v>
      </c>
    </row>
    <row r="6259" customFormat="false" ht="15" hidden="false" customHeight="false" outlineLevel="0" collapsed="false">
      <c r="A6259" s="0" t="n">
        <v>37</v>
      </c>
      <c r="B6259" s="0" t="n">
        <v>15400</v>
      </c>
      <c r="C6259" s="0" t="s">
        <v>155</v>
      </c>
      <c r="D6259" s="0" t="s">
        <v>155</v>
      </c>
      <c r="E6259" s="0" t="n">
        <f aca="false">IFERROR((C6259-D6259)/C6259/'Project Inputs and Calcs'!$E$11,0)</f>
        <v>0</v>
      </c>
    </row>
    <row r="6260" customFormat="false" ht="15" hidden="false" customHeight="false" outlineLevel="0" collapsed="false">
      <c r="A6260" s="0" t="n">
        <v>37</v>
      </c>
      <c r="B6260" s="0" t="n">
        <v>15500</v>
      </c>
      <c r="C6260" s="0" t="s">
        <v>155</v>
      </c>
      <c r="D6260" s="0" t="s">
        <v>155</v>
      </c>
      <c r="E6260" s="0" t="n">
        <f aca="false">IFERROR((C6260-D6260)/C6260/'Project Inputs and Calcs'!$E$11,0)</f>
        <v>0</v>
      </c>
    </row>
    <row r="6261" customFormat="false" ht="15" hidden="false" customHeight="false" outlineLevel="0" collapsed="false">
      <c r="A6261" s="0" t="n">
        <v>37</v>
      </c>
      <c r="B6261" s="0" t="n">
        <v>15600</v>
      </c>
      <c r="C6261" s="0" t="s">
        <v>155</v>
      </c>
      <c r="D6261" s="0" t="s">
        <v>155</v>
      </c>
      <c r="E6261" s="0" t="n">
        <f aca="false">IFERROR((C6261-D6261)/C6261/'Project Inputs and Calcs'!$E$11,0)</f>
        <v>0</v>
      </c>
    </row>
    <row r="6262" customFormat="false" ht="15" hidden="false" customHeight="false" outlineLevel="0" collapsed="false">
      <c r="A6262" s="0" t="n">
        <v>37</v>
      </c>
      <c r="B6262" s="0" t="n">
        <v>15700</v>
      </c>
      <c r="C6262" s="0" t="s">
        <v>155</v>
      </c>
      <c r="D6262" s="0" t="s">
        <v>155</v>
      </c>
      <c r="E6262" s="0" t="n">
        <f aca="false">IFERROR((C6262-D6262)/C6262/'Project Inputs and Calcs'!$E$11,0)</f>
        <v>0</v>
      </c>
    </row>
    <row r="6263" customFormat="false" ht="15" hidden="false" customHeight="false" outlineLevel="0" collapsed="false">
      <c r="A6263" s="0" t="n">
        <v>37</v>
      </c>
      <c r="B6263" s="0" t="n">
        <v>15800</v>
      </c>
      <c r="C6263" s="0" t="s">
        <v>155</v>
      </c>
      <c r="D6263" s="0" t="s">
        <v>155</v>
      </c>
      <c r="E6263" s="0" t="n">
        <f aca="false">IFERROR((C6263-D6263)/C6263/'Project Inputs and Calcs'!$E$11,0)</f>
        <v>0</v>
      </c>
    </row>
    <row r="6264" customFormat="false" ht="15" hidden="false" customHeight="false" outlineLevel="0" collapsed="false">
      <c r="A6264" s="0" t="n">
        <v>37</v>
      </c>
      <c r="B6264" s="0" t="n">
        <v>15900</v>
      </c>
      <c r="C6264" s="0" t="s">
        <v>155</v>
      </c>
      <c r="D6264" s="0" t="s">
        <v>155</v>
      </c>
      <c r="E6264" s="0" t="n">
        <f aca="false">IFERROR((C6264-D6264)/C6264/'Project Inputs and Calcs'!$E$11,0)</f>
        <v>0</v>
      </c>
    </row>
    <row r="6265" customFormat="false" ht="15" hidden="false" customHeight="false" outlineLevel="0" collapsed="false">
      <c r="A6265" s="0" t="n">
        <v>37</v>
      </c>
      <c r="B6265" s="0" t="n">
        <v>16000</v>
      </c>
      <c r="C6265" s="0" t="s">
        <v>155</v>
      </c>
      <c r="D6265" s="0" t="s">
        <v>155</v>
      </c>
      <c r="E6265" s="0" t="n">
        <f aca="false">IFERROR((C6265-D6265)/C6265/'Project Inputs and Calcs'!$E$11,0)</f>
        <v>0</v>
      </c>
    </row>
    <row r="6266" customFormat="false" ht="15" hidden="false" customHeight="false" outlineLevel="0" collapsed="false">
      <c r="A6266" s="0" t="n">
        <v>37</v>
      </c>
      <c r="B6266" s="0" t="n">
        <v>16100</v>
      </c>
      <c r="C6266" s="0" t="s">
        <v>155</v>
      </c>
      <c r="D6266" s="0" t="s">
        <v>155</v>
      </c>
      <c r="E6266" s="0" t="n">
        <f aca="false">IFERROR((C6266-D6266)/C6266/'Project Inputs and Calcs'!$E$11,0)</f>
        <v>0</v>
      </c>
    </row>
    <row r="6267" customFormat="false" ht="15" hidden="false" customHeight="false" outlineLevel="0" collapsed="false">
      <c r="A6267" s="0" t="n">
        <v>37</v>
      </c>
      <c r="B6267" s="0" t="n">
        <v>16200</v>
      </c>
      <c r="C6267" s="0" t="s">
        <v>155</v>
      </c>
      <c r="D6267" s="0" t="s">
        <v>155</v>
      </c>
      <c r="E6267" s="0" t="n">
        <f aca="false">IFERROR((C6267-D6267)/C6267/'Project Inputs and Calcs'!$E$11,0)</f>
        <v>0</v>
      </c>
    </row>
    <row r="6268" customFormat="false" ht="15" hidden="false" customHeight="false" outlineLevel="0" collapsed="false">
      <c r="A6268" s="0" t="n">
        <v>37</v>
      </c>
      <c r="B6268" s="0" t="n">
        <v>16300</v>
      </c>
      <c r="C6268" s="0" t="s">
        <v>155</v>
      </c>
      <c r="D6268" s="0" t="s">
        <v>155</v>
      </c>
      <c r="E6268" s="0" t="n">
        <f aca="false">IFERROR((C6268-D6268)/C6268/'Project Inputs and Calcs'!$E$11,0)</f>
        <v>0</v>
      </c>
    </row>
    <row r="6269" customFormat="false" ht="15" hidden="false" customHeight="false" outlineLevel="0" collapsed="false">
      <c r="A6269" s="0" t="n">
        <v>37</v>
      </c>
      <c r="B6269" s="0" t="n">
        <v>16400</v>
      </c>
      <c r="C6269" s="0" t="s">
        <v>155</v>
      </c>
      <c r="D6269" s="0" t="s">
        <v>155</v>
      </c>
      <c r="E6269" s="0" t="n">
        <f aca="false">IFERROR((C6269-D6269)/C6269/'Project Inputs and Calcs'!$E$11,0)</f>
        <v>0</v>
      </c>
    </row>
    <row r="6270" customFormat="false" ht="15" hidden="false" customHeight="false" outlineLevel="0" collapsed="false">
      <c r="A6270" s="0" t="n">
        <v>37</v>
      </c>
      <c r="B6270" s="0" t="n">
        <v>16500</v>
      </c>
      <c r="C6270" s="0" t="s">
        <v>155</v>
      </c>
      <c r="D6270" s="0" t="s">
        <v>155</v>
      </c>
      <c r="E6270" s="0" t="n">
        <f aca="false">IFERROR((C6270-D6270)/C6270/'Project Inputs and Calcs'!$E$11,0)</f>
        <v>0</v>
      </c>
    </row>
    <row r="6271" customFormat="false" ht="15" hidden="false" customHeight="false" outlineLevel="0" collapsed="false">
      <c r="A6271" s="0" t="n">
        <v>37</v>
      </c>
      <c r="B6271" s="0" t="n">
        <v>16600</v>
      </c>
      <c r="C6271" s="0" t="s">
        <v>155</v>
      </c>
      <c r="D6271" s="0" t="s">
        <v>155</v>
      </c>
      <c r="E6271" s="0" t="n">
        <f aca="false">IFERROR((C6271-D6271)/C6271/'Project Inputs and Calcs'!$E$11,0)</f>
        <v>0</v>
      </c>
    </row>
    <row r="6272" customFormat="false" ht="15" hidden="false" customHeight="false" outlineLevel="0" collapsed="false">
      <c r="A6272" s="0" t="n">
        <v>37</v>
      </c>
      <c r="B6272" s="0" t="n">
        <v>16700</v>
      </c>
      <c r="C6272" s="0" t="s">
        <v>155</v>
      </c>
      <c r="D6272" s="0" t="s">
        <v>155</v>
      </c>
      <c r="E6272" s="0" t="n">
        <f aca="false">IFERROR((C6272-D6272)/C6272/'Project Inputs and Calcs'!$E$11,0)</f>
        <v>0</v>
      </c>
    </row>
    <row r="6273" customFormat="false" ht="15" hidden="false" customHeight="false" outlineLevel="0" collapsed="false">
      <c r="A6273" s="0" t="n">
        <v>37</v>
      </c>
      <c r="B6273" s="0" t="n">
        <v>16800</v>
      </c>
      <c r="C6273" s="0" t="s">
        <v>155</v>
      </c>
      <c r="D6273" s="0" t="s">
        <v>155</v>
      </c>
      <c r="E6273" s="0" t="n">
        <f aca="false">IFERROR((C6273-D6273)/C6273/'Project Inputs and Calcs'!$E$11,0)</f>
        <v>0</v>
      </c>
    </row>
    <row r="6274" customFormat="false" ht="15" hidden="false" customHeight="false" outlineLevel="0" collapsed="false">
      <c r="A6274" s="0" t="n">
        <v>37</v>
      </c>
      <c r="B6274" s="0" t="n">
        <v>16900</v>
      </c>
      <c r="C6274" s="0" t="s">
        <v>155</v>
      </c>
      <c r="D6274" s="0" t="s">
        <v>155</v>
      </c>
      <c r="E6274" s="0" t="n">
        <f aca="false">IFERROR((C6274-D6274)/C6274/'Project Inputs and Calcs'!$E$11,0)</f>
        <v>0</v>
      </c>
    </row>
    <row r="6275" customFormat="false" ht="15" hidden="false" customHeight="false" outlineLevel="0" collapsed="false">
      <c r="A6275" s="0" t="n">
        <v>37</v>
      </c>
      <c r="B6275" s="0" t="n">
        <v>17000</v>
      </c>
      <c r="C6275" s="0" t="s">
        <v>155</v>
      </c>
      <c r="D6275" s="0" t="s">
        <v>155</v>
      </c>
      <c r="E6275" s="0" t="n">
        <f aca="false">IFERROR((C6275-D6275)/C6275/'Project Inputs and Calcs'!$E$11,0)</f>
        <v>0</v>
      </c>
    </row>
    <row r="6276" customFormat="false" ht="15" hidden="false" customHeight="false" outlineLevel="0" collapsed="false">
      <c r="A6276" s="0" t="n">
        <v>37</v>
      </c>
      <c r="B6276" s="0" t="n">
        <v>17100</v>
      </c>
      <c r="C6276" s="0" t="s">
        <v>155</v>
      </c>
      <c r="D6276" s="0" t="s">
        <v>155</v>
      </c>
      <c r="E6276" s="0" t="n">
        <f aca="false">IFERROR((C6276-D6276)/C6276/'Project Inputs and Calcs'!$E$11,0)</f>
        <v>0</v>
      </c>
    </row>
    <row r="6277" customFormat="false" ht="15" hidden="false" customHeight="false" outlineLevel="0" collapsed="false">
      <c r="A6277" s="0" t="n">
        <v>37</v>
      </c>
      <c r="B6277" s="0" t="n">
        <v>17200</v>
      </c>
      <c r="C6277" s="0" t="s">
        <v>155</v>
      </c>
      <c r="D6277" s="0" t="s">
        <v>155</v>
      </c>
      <c r="E6277" s="0" t="n">
        <f aca="false">IFERROR((C6277-D6277)/C6277/'Project Inputs and Calcs'!$E$11,0)</f>
        <v>0</v>
      </c>
    </row>
    <row r="6278" customFormat="false" ht="15" hidden="false" customHeight="false" outlineLevel="0" collapsed="false">
      <c r="A6278" s="0" t="n">
        <v>37</v>
      </c>
      <c r="B6278" s="0" t="n">
        <v>17300</v>
      </c>
      <c r="C6278" s="0" t="s">
        <v>155</v>
      </c>
      <c r="D6278" s="0" t="s">
        <v>155</v>
      </c>
      <c r="E6278" s="0" t="n">
        <f aca="false">IFERROR((C6278-D6278)/C6278/'Project Inputs and Calcs'!$E$11,0)</f>
        <v>0</v>
      </c>
    </row>
    <row r="6279" customFormat="false" ht="15" hidden="false" customHeight="false" outlineLevel="0" collapsed="false">
      <c r="A6279" s="0" t="n">
        <v>37</v>
      </c>
      <c r="B6279" s="0" t="n">
        <v>17400</v>
      </c>
      <c r="C6279" s="0" t="s">
        <v>155</v>
      </c>
      <c r="D6279" s="0" t="s">
        <v>155</v>
      </c>
      <c r="E6279" s="0" t="n">
        <f aca="false">IFERROR((C6279-D6279)/C6279/'Project Inputs and Calcs'!$E$11,0)</f>
        <v>0</v>
      </c>
    </row>
    <row r="6280" customFormat="false" ht="15" hidden="false" customHeight="false" outlineLevel="0" collapsed="false">
      <c r="A6280" s="0" t="n">
        <v>37</v>
      </c>
      <c r="B6280" s="0" t="n">
        <v>17500</v>
      </c>
      <c r="C6280" s="0" t="s">
        <v>155</v>
      </c>
      <c r="D6280" s="0" t="s">
        <v>155</v>
      </c>
      <c r="E6280" s="0" t="n">
        <f aca="false">IFERROR((C6280-D6280)/C6280/'Project Inputs and Calcs'!$E$11,0)</f>
        <v>0</v>
      </c>
    </row>
    <row r="6281" customFormat="false" ht="15" hidden="false" customHeight="false" outlineLevel="0" collapsed="false">
      <c r="A6281" s="0" t="n">
        <v>37</v>
      </c>
      <c r="B6281" s="0" t="n">
        <v>17600</v>
      </c>
      <c r="C6281" s="0" t="s">
        <v>155</v>
      </c>
      <c r="D6281" s="0" t="s">
        <v>155</v>
      </c>
      <c r="E6281" s="0" t="n">
        <f aca="false">IFERROR((C6281-D6281)/C6281/'Project Inputs and Calcs'!$E$11,0)</f>
        <v>0</v>
      </c>
    </row>
    <row r="6282" customFormat="false" ht="15" hidden="false" customHeight="false" outlineLevel="0" collapsed="false">
      <c r="A6282" s="0" t="n">
        <v>37</v>
      </c>
      <c r="B6282" s="0" t="n">
        <v>17700</v>
      </c>
      <c r="C6282" s="0" t="s">
        <v>155</v>
      </c>
      <c r="D6282" s="0" t="s">
        <v>155</v>
      </c>
      <c r="E6282" s="0" t="n">
        <f aca="false">IFERROR((C6282-D6282)/C6282/'Project Inputs and Calcs'!$E$11,0)</f>
        <v>0</v>
      </c>
    </row>
    <row r="6283" customFormat="false" ht="15" hidden="false" customHeight="false" outlineLevel="0" collapsed="false">
      <c r="A6283" s="0" t="n">
        <v>37</v>
      </c>
      <c r="B6283" s="0" t="n">
        <v>17800</v>
      </c>
      <c r="C6283" s="0" t="s">
        <v>155</v>
      </c>
      <c r="D6283" s="0" t="s">
        <v>155</v>
      </c>
      <c r="E6283" s="0" t="n">
        <f aca="false">IFERROR((C6283-D6283)/C6283/'Project Inputs and Calcs'!$E$11,0)</f>
        <v>0</v>
      </c>
    </row>
    <row r="6284" customFormat="false" ht="15" hidden="false" customHeight="false" outlineLevel="0" collapsed="false">
      <c r="A6284" s="0" t="n">
        <v>37</v>
      </c>
      <c r="B6284" s="0" t="n">
        <v>17900</v>
      </c>
      <c r="C6284" s="0" t="s">
        <v>155</v>
      </c>
      <c r="D6284" s="0" t="s">
        <v>155</v>
      </c>
      <c r="E6284" s="0" t="n">
        <f aca="false">IFERROR((C6284-D6284)/C6284/'Project Inputs and Calcs'!$E$11,0)</f>
        <v>0</v>
      </c>
    </row>
    <row r="6285" customFormat="false" ht="15" hidden="false" customHeight="false" outlineLevel="0" collapsed="false">
      <c r="A6285" s="0" t="n">
        <v>37</v>
      </c>
      <c r="B6285" s="0" t="n">
        <v>18000</v>
      </c>
      <c r="C6285" s="0" t="s">
        <v>155</v>
      </c>
      <c r="D6285" s="0" t="s">
        <v>155</v>
      </c>
      <c r="E6285" s="0" t="n">
        <f aca="false">IFERROR((C6285-D6285)/C6285/'Project Inputs and Calcs'!$E$11,0)</f>
        <v>0</v>
      </c>
    </row>
    <row r="6286" customFormat="false" ht="15" hidden="false" customHeight="false" outlineLevel="0" collapsed="false">
      <c r="A6286" s="0" t="n">
        <v>37</v>
      </c>
      <c r="B6286" s="0" t="n">
        <v>18100</v>
      </c>
      <c r="C6286" s="0" t="s">
        <v>155</v>
      </c>
      <c r="D6286" s="0" t="s">
        <v>155</v>
      </c>
      <c r="E6286" s="0" t="n">
        <f aca="false">IFERROR((C6286-D6286)/C6286/'Project Inputs and Calcs'!$E$11,0)</f>
        <v>0</v>
      </c>
    </row>
    <row r="6287" customFormat="false" ht="15" hidden="false" customHeight="false" outlineLevel="0" collapsed="false">
      <c r="A6287" s="0" t="n">
        <v>37</v>
      </c>
      <c r="B6287" s="0" t="n">
        <v>18200</v>
      </c>
      <c r="C6287" s="0" t="s">
        <v>155</v>
      </c>
      <c r="D6287" s="0" t="s">
        <v>155</v>
      </c>
      <c r="E6287" s="0" t="n">
        <f aca="false">IFERROR((C6287-D6287)/C6287/'Project Inputs and Calcs'!$E$11,0)</f>
        <v>0</v>
      </c>
    </row>
    <row r="6288" customFormat="false" ht="15" hidden="false" customHeight="false" outlineLevel="0" collapsed="false">
      <c r="A6288" s="0" t="n">
        <v>37</v>
      </c>
      <c r="B6288" s="0" t="n">
        <v>18300</v>
      </c>
      <c r="C6288" s="0" t="s">
        <v>155</v>
      </c>
      <c r="D6288" s="0" t="s">
        <v>155</v>
      </c>
      <c r="E6288" s="0" t="n">
        <f aca="false">IFERROR((C6288-D6288)/C6288/'Project Inputs and Calcs'!$E$11,0)</f>
        <v>0</v>
      </c>
    </row>
    <row r="6289" customFormat="false" ht="15" hidden="false" customHeight="false" outlineLevel="0" collapsed="false">
      <c r="A6289" s="0" t="n">
        <v>37</v>
      </c>
      <c r="B6289" s="0" t="n">
        <v>18400</v>
      </c>
      <c r="C6289" s="0" t="s">
        <v>155</v>
      </c>
      <c r="D6289" s="0" t="s">
        <v>155</v>
      </c>
      <c r="E6289" s="0" t="n">
        <f aca="false">IFERROR((C6289-D6289)/C6289/'Project Inputs and Calcs'!$E$11,0)</f>
        <v>0</v>
      </c>
    </row>
    <row r="6290" customFormat="false" ht="15" hidden="false" customHeight="false" outlineLevel="0" collapsed="false">
      <c r="A6290" s="0" t="n">
        <v>37</v>
      </c>
      <c r="B6290" s="0" t="n">
        <v>18500</v>
      </c>
      <c r="C6290" s="0" t="s">
        <v>155</v>
      </c>
      <c r="D6290" s="0" t="s">
        <v>155</v>
      </c>
      <c r="E6290" s="0" t="n">
        <f aca="false">IFERROR((C6290-D6290)/C6290/'Project Inputs and Calcs'!$E$11,0)</f>
        <v>0</v>
      </c>
    </row>
    <row r="6291" customFormat="false" ht="15" hidden="false" customHeight="false" outlineLevel="0" collapsed="false">
      <c r="A6291" s="0" t="n">
        <v>37</v>
      </c>
      <c r="B6291" s="0" t="n">
        <v>18600</v>
      </c>
      <c r="C6291" s="0" t="s">
        <v>155</v>
      </c>
      <c r="D6291" s="0" t="s">
        <v>155</v>
      </c>
      <c r="E6291" s="0" t="n">
        <f aca="false">IFERROR((C6291-D6291)/C6291/'Project Inputs and Calcs'!$E$11,0)</f>
        <v>0</v>
      </c>
    </row>
    <row r="6292" customFormat="false" ht="15" hidden="false" customHeight="false" outlineLevel="0" collapsed="false">
      <c r="A6292" s="0" t="n">
        <v>37</v>
      </c>
      <c r="B6292" s="0" t="n">
        <v>18700</v>
      </c>
      <c r="C6292" s="0" t="s">
        <v>155</v>
      </c>
      <c r="D6292" s="0" t="s">
        <v>155</v>
      </c>
      <c r="E6292" s="0" t="n">
        <f aca="false">IFERROR((C6292-D6292)/C6292/'Project Inputs and Calcs'!$E$11,0)</f>
        <v>0</v>
      </c>
    </row>
    <row r="6293" customFormat="false" ht="15" hidden="false" customHeight="false" outlineLevel="0" collapsed="false">
      <c r="A6293" s="0" t="n">
        <v>37</v>
      </c>
      <c r="B6293" s="0" t="n">
        <v>18800</v>
      </c>
      <c r="C6293" s="0" t="s">
        <v>155</v>
      </c>
      <c r="D6293" s="0" t="s">
        <v>155</v>
      </c>
      <c r="E6293" s="0" t="n">
        <f aca="false">IFERROR((C6293-D6293)/C6293/'Project Inputs and Calcs'!$E$11,0)</f>
        <v>0</v>
      </c>
    </row>
    <row r="6294" customFormat="false" ht="15" hidden="false" customHeight="false" outlineLevel="0" collapsed="false">
      <c r="A6294" s="0" t="n">
        <v>37</v>
      </c>
      <c r="B6294" s="0" t="n">
        <v>18900</v>
      </c>
      <c r="C6294" s="0" t="s">
        <v>155</v>
      </c>
      <c r="D6294" s="0" t="s">
        <v>155</v>
      </c>
      <c r="E6294" s="0" t="n">
        <f aca="false">IFERROR((C6294-D6294)/C6294/'Project Inputs and Calcs'!$E$11,0)</f>
        <v>0</v>
      </c>
    </row>
    <row r="6295" customFormat="false" ht="15" hidden="false" customHeight="false" outlineLevel="0" collapsed="false">
      <c r="A6295" s="0" t="n">
        <v>37</v>
      </c>
      <c r="B6295" s="0" t="n">
        <v>19000</v>
      </c>
      <c r="C6295" s="0" t="s">
        <v>155</v>
      </c>
      <c r="D6295" s="0" t="s">
        <v>155</v>
      </c>
      <c r="E6295" s="0" t="n">
        <f aca="false">IFERROR((C6295-D6295)/C6295/'Project Inputs and Calcs'!$E$11,0)</f>
        <v>0</v>
      </c>
    </row>
    <row r="6296" customFormat="false" ht="15" hidden="false" customHeight="false" outlineLevel="0" collapsed="false">
      <c r="A6296" s="0" t="n">
        <v>37</v>
      </c>
      <c r="B6296" s="0" t="n">
        <v>19100</v>
      </c>
      <c r="C6296" s="0" t="s">
        <v>155</v>
      </c>
      <c r="D6296" s="0" t="s">
        <v>155</v>
      </c>
      <c r="E6296" s="0" t="n">
        <f aca="false">IFERROR((C6296-D6296)/C6296/'Project Inputs and Calcs'!$E$11,0)</f>
        <v>0</v>
      </c>
    </row>
    <row r="6297" customFormat="false" ht="15" hidden="false" customHeight="false" outlineLevel="0" collapsed="false">
      <c r="A6297" s="0" t="n">
        <v>37</v>
      </c>
      <c r="B6297" s="0" t="n">
        <v>19200</v>
      </c>
      <c r="C6297" s="0" t="s">
        <v>155</v>
      </c>
      <c r="D6297" s="0" t="s">
        <v>155</v>
      </c>
      <c r="E6297" s="0" t="n">
        <f aca="false">IFERROR((C6297-D6297)/C6297/'Project Inputs and Calcs'!$E$11,0)</f>
        <v>0</v>
      </c>
    </row>
    <row r="6298" customFormat="false" ht="15" hidden="false" customHeight="false" outlineLevel="0" collapsed="false">
      <c r="A6298" s="0" t="n">
        <v>37</v>
      </c>
      <c r="B6298" s="0" t="n">
        <v>19300</v>
      </c>
      <c r="C6298" s="0" t="s">
        <v>155</v>
      </c>
      <c r="D6298" s="0" t="s">
        <v>155</v>
      </c>
      <c r="E6298" s="0" t="n">
        <f aca="false">IFERROR((C6298-D6298)/C6298/'Project Inputs and Calcs'!$E$11,0)</f>
        <v>0</v>
      </c>
    </row>
    <row r="6299" customFormat="false" ht="15" hidden="false" customHeight="false" outlineLevel="0" collapsed="false">
      <c r="A6299" s="0" t="n">
        <v>37</v>
      </c>
      <c r="B6299" s="0" t="n">
        <v>19400</v>
      </c>
      <c r="C6299" s="0" t="s">
        <v>155</v>
      </c>
      <c r="D6299" s="0" t="s">
        <v>155</v>
      </c>
      <c r="E6299" s="0" t="n">
        <f aca="false">IFERROR((C6299-D6299)/C6299/'Project Inputs and Calcs'!$E$11,0)</f>
        <v>0</v>
      </c>
    </row>
    <row r="6300" customFormat="false" ht="15" hidden="false" customHeight="false" outlineLevel="0" collapsed="false">
      <c r="A6300" s="0" t="n">
        <v>37</v>
      </c>
      <c r="B6300" s="0" t="n">
        <v>19500</v>
      </c>
      <c r="C6300" s="0" t="s">
        <v>155</v>
      </c>
      <c r="D6300" s="0" t="s">
        <v>155</v>
      </c>
      <c r="E6300" s="0" t="n">
        <f aca="false">IFERROR((C6300-D6300)/C6300/'Project Inputs and Calcs'!$E$11,0)</f>
        <v>0</v>
      </c>
    </row>
    <row r="6301" customFormat="false" ht="15" hidden="false" customHeight="false" outlineLevel="0" collapsed="false">
      <c r="A6301" s="0" t="n">
        <v>37</v>
      </c>
      <c r="B6301" s="0" t="n">
        <v>19600</v>
      </c>
      <c r="C6301" s="0" t="s">
        <v>155</v>
      </c>
      <c r="D6301" s="0" t="s">
        <v>155</v>
      </c>
      <c r="E6301" s="0" t="n">
        <f aca="false">IFERROR((C6301-D6301)/C6301/'Project Inputs and Calcs'!$E$11,0)</f>
        <v>0</v>
      </c>
    </row>
    <row r="6302" customFormat="false" ht="15" hidden="false" customHeight="false" outlineLevel="0" collapsed="false">
      <c r="A6302" s="0" t="n">
        <v>37</v>
      </c>
      <c r="B6302" s="0" t="n">
        <v>19700</v>
      </c>
      <c r="C6302" s="0" t="s">
        <v>155</v>
      </c>
      <c r="D6302" s="0" t="s">
        <v>155</v>
      </c>
      <c r="E6302" s="0" t="n">
        <f aca="false">IFERROR((C6302-D6302)/C6302/'Project Inputs and Calcs'!$E$11,0)</f>
        <v>0</v>
      </c>
    </row>
    <row r="6303" customFormat="false" ht="15" hidden="false" customHeight="false" outlineLevel="0" collapsed="false">
      <c r="A6303" s="0" t="n">
        <v>37</v>
      </c>
      <c r="B6303" s="0" t="n">
        <v>19800</v>
      </c>
      <c r="C6303" s="0" t="s">
        <v>155</v>
      </c>
      <c r="D6303" s="0" t="s">
        <v>155</v>
      </c>
      <c r="E6303" s="0" t="n">
        <f aca="false">IFERROR((C6303-D6303)/C6303/'Project Inputs and Calcs'!$E$11,0)</f>
        <v>0</v>
      </c>
    </row>
    <row r="6304" customFormat="false" ht="15" hidden="false" customHeight="false" outlineLevel="0" collapsed="false">
      <c r="A6304" s="0" t="n">
        <v>37</v>
      </c>
      <c r="B6304" s="0" t="n">
        <v>19900</v>
      </c>
      <c r="C6304" s="0" t="s">
        <v>155</v>
      </c>
      <c r="D6304" s="0" t="s">
        <v>155</v>
      </c>
      <c r="E6304" s="0" t="n">
        <f aca="false">IFERROR((C6304-D6304)/C6304/'Project Inputs and Calcs'!$E$11,0)</f>
        <v>0</v>
      </c>
    </row>
    <row r="6305" customFormat="false" ht="15" hidden="false" customHeight="false" outlineLevel="0" collapsed="false">
      <c r="A6305" s="0" t="n">
        <v>37</v>
      </c>
      <c r="B6305" s="0" t="n">
        <v>20000</v>
      </c>
      <c r="C6305" s="0" t="s">
        <v>155</v>
      </c>
      <c r="D6305" s="0" t="s">
        <v>155</v>
      </c>
      <c r="E6305" s="0" t="n">
        <f aca="false">IFERROR((C6305-D6305)/C6305/'Project Inputs and Calcs'!$E$11,0)</f>
        <v>0</v>
      </c>
    </row>
    <row r="6306" customFormat="false" ht="15" hidden="false" customHeight="false" outlineLevel="0" collapsed="false">
      <c r="A6306" s="0" t="n">
        <v>38</v>
      </c>
      <c r="B6306" s="0" t="n">
        <v>1000</v>
      </c>
      <c r="C6306" s="0" t="n">
        <v>0.012333</v>
      </c>
      <c r="D6306" s="0" t="s">
        <v>155</v>
      </c>
      <c r="E6306" s="0" t="n">
        <f aca="false">IFERROR((C6306-D6306)/C6306/'Project Inputs and Calcs'!$E$11,0)</f>
        <v>0</v>
      </c>
    </row>
    <row r="6307" customFormat="false" ht="15" hidden="false" customHeight="false" outlineLevel="0" collapsed="false">
      <c r="A6307" s="0" t="n">
        <v>38</v>
      </c>
      <c r="B6307" s="0" t="n">
        <v>1100</v>
      </c>
      <c r="C6307" s="0" t="n">
        <v>0.037961</v>
      </c>
      <c r="D6307" s="0" t="n">
        <v>0.0051245</v>
      </c>
      <c r="E6307" s="0" t="n">
        <f aca="false">IFERROR((C6307-D6307)/C6307/'Project Inputs and Calcs'!$E$11,0)</f>
        <v>0.0288335396854667</v>
      </c>
    </row>
    <row r="6308" customFormat="false" ht="15" hidden="false" customHeight="false" outlineLevel="0" collapsed="false">
      <c r="A6308" s="0" t="n">
        <v>38</v>
      </c>
      <c r="B6308" s="0" t="n">
        <v>1200</v>
      </c>
      <c r="C6308" s="0" t="n">
        <v>0.077168</v>
      </c>
      <c r="D6308" s="0" t="n">
        <v>0.010714</v>
      </c>
      <c r="E6308" s="0" t="n">
        <f aca="false">IFERROR((C6308-D6308)/C6308/'Project Inputs and Calcs'!$E$11,0)</f>
        <v>0.0287053355449582</v>
      </c>
    </row>
    <row r="6309" customFormat="false" ht="15" hidden="false" customHeight="false" outlineLevel="0" collapsed="false">
      <c r="A6309" s="0" t="n">
        <v>38</v>
      </c>
      <c r="B6309" s="0" t="n">
        <v>1300</v>
      </c>
      <c r="C6309" s="0" t="n">
        <v>0.12955</v>
      </c>
      <c r="D6309" s="0" t="n">
        <v>0.018546</v>
      </c>
      <c r="E6309" s="0" t="n">
        <f aca="false">IFERROR((C6309-D6309)/C6309/'Project Inputs and Calcs'!$E$11,0)</f>
        <v>0.0285614305930786</v>
      </c>
    </row>
    <row r="6310" customFormat="false" ht="15" hidden="false" customHeight="false" outlineLevel="0" collapsed="false">
      <c r="A6310" s="0" t="n">
        <v>38</v>
      </c>
      <c r="B6310" s="0" t="n">
        <v>1400</v>
      </c>
      <c r="C6310" s="0" t="n">
        <v>0.19472</v>
      </c>
      <c r="D6310" s="0" t="n">
        <v>0.02874</v>
      </c>
      <c r="E6310" s="0" t="n">
        <f aca="false">IFERROR((C6310-D6310)/C6310/'Project Inputs and Calcs'!$E$11,0)</f>
        <v>0.0284134483703095</v>
      </c>
    </row>
    <row r="6311" customFormat="false" ht="15" hidden="false" customHeight="false" outlineLevel="0" collapsed="false">
      <c r="A6311" s="0" t="n">
        <v>38</v>
      </c>
      <c r="B6311" s="0" t="n">
        <v>1500</v>
      </c>
      <c r="C6311" s="0" t="n">
        <v>0.27231</v>
      </c>
      <c r="D6311" s="0" t="n">
        <v>0.041423</v>
      </c>
      <c r="E6311" s="0" t="n">
        <f aca="false">IFERROR((C6311-D6311)/C6311/'Project Inputs and Calcs'!$E$11,0)</f>
        <v>0.0282627642515271</v>
      </c>
    </row>
    <row r="6312" customFormat="false" ht="15" hidden="false" customHeight="false" outlineLevel="0" collapsed="false">
      <c r="A6312" s="0" t="n">
        <v>38</v>
      </c>
      <c r="B6312" s="0" t="n">
        <v>1600</v>
      </c>
      <c r="C6312" s="0" t="n">
        <v>0.36196</v>
      </c>
      <c r="D6312" s="0" t="n">
        <v>0.056722</v>
      </c>
      <c r="E6312" s="0" t="n">
        <f aca="false">IFERROR((C6312-D6312)/C6312/'Project Inputs and Calcs'!$E$11,0)</f>
        <v>0.0281097358824179</v>
      </c>
    </row>
    <row r="6313" customFormat="false" ht="15" hidden="false" customHeight="false" outlineLevel="0" collapsed="false">
      <c r="A6313" s="0" t="n">
        <v>38</v>
      </c>
      <c r="B6313" s="0" t="n">
        <v>1700</v>
      </c>
      <c r="C6313" s="0" t="n">
        <v>0.46332</v>
      </c>
      <c r="D6313" s="0" t="n">
        <v>0.074747</v>
      </c>
      <c r="E6313" s="0" t="n">
        <f aca="false">IFERROR((C6313-D6313)/C6313/'Project Inputs and Calcs'!$E$11,0)</f>
        <v>0.0279556965668077</v>
      </c>
    </row>
    <row r="6314" customFormat="false" ht="15" hidden="false" customHeight="false" outlineLevel="0" collapsed="false">
      <c r="A6314" s="0" t="n">
        <v>38</v>
      </c>
      <c r="B6314" s="0" t="n">
        <v>1800</v>
      </c>
      <c r="C6314" s="0" t="n">
        <v>0.57603</v>
      </c>
      <c r="D6314" s="0" t="n">
        <v>0.0956</v>
      </c>
      <c r="E6314" s="0" t="n">
        <f aca="false">IFERROR((C6314-D6314)/C6314/'Project Inputs and Calcs'!$E$11,0)</f>
        <v>0.0278012140571382</v>
      </c>
    </row>
    <row r="6315" customFormat="false" ht="15" hidden="false" customHeight="false" outlineLevel="0" collapsed="false">
      <c r="A6315" s="0" t="n">
        <v>38</v>
      </c>
      <c r="B6315" s="0" t="n">
        <v>1900</v>
      </c>
      <c r="C6315" s="0" t="n">
        <v>0.69978</v>
      </c>
      <c r="D6315" s="0" t="n">
        <v>0.11939</v>
      </c>
      <c r="E6315" s="0" t="n">
        <f aca="false">IFERROR((C6315-D6315)/C6315/'Project Inputs and Calcs'!$E$11,0)</f>
        <v>0.0276463078872408</v>
      </c>
    </row>
    <row r="6316" customFormat="false" ht="15" hidden="false" customHeight="false" outlineLevel="0" collapsed="false">
      <c r="A6316" s="0" t="n">
        <v>38</v>
      </c>
      <c r="B6316" s="0" t="n">
        <v>2000</v>
      </c>
      <c r="C6316" s="0" t="n">
        <v>0.83427</v>
      </c>
      <c r="D6316" s="0" t="n">
        <v>0.14621</v>
      </c>
      <c r="E6316" s="0" t="n">
        <f aca="false">IFERROR((C6316-D6316)/C6316/'Project Inputs and Calcs'!$E$11,0)</f>
        <v>0.0274914995545007</v>
      </c>
    </row>
    <row r="6317" customFormat="false" ht="15" hidden="false" customHeight="false" outlineLevel="0" collapsed="false">
      <c r="A6317" s="0" t="n">
        <v>38</v>
      </c>
      <c r="B6317" s="0" t="n">
        <v>2100</v>
      </c>
      <c r="C6317" s="0" t="n">
        <v>0.97915</v>
      </c>
      <c r="D6317" s="0" t="n">
        <v>0.17615</v>
      </c>
      <c r="E6317" s="0" t="n">
        <f aca="false">IFERROR((C6317-D6317)/C6317/'Project Inputs and Calcs'!$E$11,0)</f>
        <v>0.0273366355172003</v>
      </c>
    </row>
    <row r="6318" customFormat="false" ht="15" hidden="false" customHeight="false" outlineLevel="0" collapsed="false">
      <c r="A6318" s="0" t="n">
        <v>38</v>
      </c>
      <c r="B6318" s="0" t="n">
        <v>2200</v>
      </c>
      <c r="C6318" s="0" t="n">
        <v>1.1341</v>
      </c>
      <c r="D6318" s="0" t="n">
        <v>0.20932</v>
      </c>
      <c r="E6318" s="0" t="n">
        <f aca="false">IFERROR((C6318-D6318)/C6318/'Project Inputs and Calcs'!$E$11,0)</f>
        <v>0.0271810246010052</v>
      </c>
    </row>
    <row r="6319" customFormat="false" ht="15" hidden="false" customHeight="false" outlineLevel="0" collapsed="false">
      <c r="A6319" s="0" t="n">
        <v>38</v>
      </c>
      <c r="B6319" s="0" t="n">
        <v>2300</v>
      </c>
      <c r="C6319" s="0" t="n">
        <v>1.299</v>
      </c>
      <c r="D6319" s="0" t="n">
        <v>0.24576</v>
      </c>
      <c r="E6319" s="0" t="n">
        <f aca="false">IFERROR((C6319-D6319)/C6319/'Project Inputs and Calcs'!$E$11,0)</f>
        <v>0.0270269438029253</v>
      </c>
    </row>
    <row r="6320" customFormat="false" ht="15" hidden="false" customHeight="false" outlineLevel="0" collapsed="false">
      <c r="A6320" s="0" t="n">
        <v>38</v>
      </c>
      <c r="B6320" s="0" t="n">
        <v>2400</v>
      </c>
      <c r="C6320" s="0" t="n">
        <v>1.4733</v>
      </c>
      <c r="D6320" s="0" t="n">
        <v>0.28558</v>
      </c>
      <c r="E6320" s="0" t="n">
        <f aca="false">IFERROR((C6320-D6320)/C6320/'Project Inputs and Calcs'!$E$11,0)</f>
        <v>0.0268721011787597</v>
      </c>
    </row>
    <row r="6321" customFormat="false" ht="15" hidden="false" customHeight="false" outlineLevel="0" collapsed="false">
      <c r="A6321" s="0" t="n">
        <v>38</v>
      </c>
      <c r="B6321" s="0" t="n">
        <v>2500</v>
      </c>
      <c r="C6321" s="0" t="n">
        <v>1.6569</v>
      </c>
      <c r="D6321" s="0" t="n">
        <v>0.32885</v>
      </c>
      <c r="E6321" s="0" t="n">
        <f aca="false">IFERROR((C6321-D6321)/C6321/'Project Inputs and Calcs'!$E$11,0)</f>
        <v>0.0267175649304927</v>
      </c>
    </row>
    <row r="6322" customFormat="false" ht="15" hidden="false" customHeight="false" outlineLevel="0" collapsed="false">
      <c r="A6322" s="0" t="n">
        <v>38</v>
      </c>
      <c r="B6322" s="0" t="n">
        <v>2600</v>
      </c>
      <c r="C6322" s="0" t="n">
        <v>1.8496</v>
      </c>
      <c r="D6322" s="0" t="n">
        <v>0.37561</v>
      </c>
      <c r="E6322" s="0" t="n">
        <f aca="false">IFERROR((C6322-D6322)/C6322/'Project Inputs and Calcs'!$E$11,0)</f>
        <v>0.0265641219723183</v>
      </c>
    </row>
    <row r="6323" customFormat="false" ht="15" hidden="false" customHeight="false" outlineLevel="0" collapsed="false">
      <c r="A6323" s="0" t="n">
        <v>38</v>
      </c>
      <c r="B6323" s="0" t="n">
        <v>2700</v>
      </c>
      <c r="C6323" s="0" t="n">
        <v>2.051</v>
      </c>
      <c r="D6323" s="0" t="n">
        <v>0.42593</v>
      </c>
      <c r="E6323" s="0" t="n">
        <f aca="false">IFERROR((C6323-D6323)/C6323/'Project Inputs and Calcs'!$E$11,0)</f>
        <v>0.0264110190151146</v>
      </c>
    </row>
    <row r="6324" customFormat="false" ht="15" hidden="false" customHeight="false" outlineLevel="0" collapsed="false">
      <c r="A6324" s="0" t="n">
        <v>38</v>
      </c>
      <c r="B6324" s="0" t="n">
        <v>2800</v>
      </c>
      <c r="C6324" s="0" t="n">
        <v>2.2609</v>
      </c>
      <c r="D6324" s="0" t="n">
        <v>0.47989</v>
      </c>
      <c r="E6324" s="0" t="n">
        <f aca="false">IFERROR((C6324-D6324)/C6324/'Project Inputs and Calcs'!$E$11,0)</f>
        <v>0.0262581272944403</v>
      </c>
    </row>
    <row r="6325" customFormat="false" ht="15" hidden="false" customHeight="false" outlineLevel="0" collapsed="false">
      <c r="A6325" s="0" t="n">
        <v>38</v>
      </c>
      <c r="B6325" s="0" t="n">
        <v>2900</v>
      </c>
      <c r="C6325" s="0" t="n">
        <v>2.4724</v>
      </c>
      <c r="D6325" s="0" t="n">
        <v>0.49326</v>
      </c>
      <c r="E6325" s="0" t="n">
        <f aca="false">IFERROR((C6325-D6325)/C6325/'Project Inputs and Calcs'!$E$11,0)</f>
        <v>0.026683114922073</v>
      </c>
    </row>
    <row r="6326" customFormat="false" ht="15" hidden="false" customHeight="false" outlineLevel="0" collapsed="false">
      <c r="A6326" s="0" t="n">
        <v>38</v>
      </c>
      <c r="B6326" s="0" t="n">
        <v>3000</v>
      </c>
      <c r="C6326" s="0" t="n">
        <v>2.7052</v>
      </c>
      <c r="D6326" s="0" t="n">
        <v>0.59889</v>
      </c>
      <c r="E6326" s="0" t="n">
        <f aca="false">IFERROR((C6326-D6326)/C6326/'Project Inputs and Calcs'!$E$11,0)</f>
        <v>0.0259538419833407</v>
      </c>
    </row>
    <row r="6327" customFormat="false" ht="15" hidden="false" customHeight="false" outlineLevel="0" collapsed="false">
      <c r="A6327" s="0" t="n">
        <v>38</v>
      </c>
      <c r="B6327" s="0" t="n">
        <v>3100</v>
      </c>
      <c r="C6327" s="0" t="n">
        <v>2.9392</v>
      </c>
      <c r="D6327" s="0" t="n">
        <v>0.66401</v>
      </c>
      <c r="E6327" s="0" t="n">
        <f aca="false">IFERROR((C6327-D6327)/C6327/'Project Inputs and Calcs'!$E$11,0)</f>
        <v>0.0258028261658501</v>
      </c>
    </row>
    <row r="6328" customFormat="false" ht="15" hidden="false" customHeight="false" outlineLevel="0" collapsed="false">
      <c r="A6328" s="0" t="n">
        <v>38</v>
      </c>
      <c r="B6328" s="0" t="n">
        <v>3200</v>
      </c>
      <c r="C6328" s="0" t="n">
        <v>3.1807</v>
      </c>
      <c r="D6328" s="0" t="n">
        <v>0.73297</v>
      </c>
      <c r="E6328" s="0" t="n">
        <f aca="false">IFERROR((C6328-D6328)/C6328/'Project Inputs and Calcs'!$E$11,0)</f>
        <v>0.0256519005250417</v>
      </c>
    </row>
    <row r="6329" customFormat="false" ht="15" hidden="false" customHeight="false" outlineLevel="0" collapsed="false">
      <c r="A6329" s="0" t="n">
        <v>38</v>
      </c>
      <c r="B6329" s="0" t="n">
        <v>3300</v>
      </c>
      <c r="C6329" s="0" t="n">
        <v>3.4296</v>
      </c>
      <c r="D6329" s="0" t="n">
        <v>0.80575</v>
      </c>
      <c r="E6329" s="0" t="n">
        <f aca="false">IFERROR((C6329-D6329)/C6329/'Project Inputs and Calcs'!$E$11,0)</f>
        <v>0.0255020021771246</v>
      </c>
    </row>
    <row r="6330" customFormat="false" ht="15" hidden="false" customHeight="false" outlineLevel="0" collapsed="false">
      <c r="A6330" s="0" t="n">
        <v>38</v>
      </c>
      <c r="B6330" s="0" t="n">
        <v>3400</v>
      </c>
      <c r="C6330" s="0" t="n">
        <v>3.6856</v>
      </c>
      <c r="D6330" s="0" t="n">
        <v>0.88241</v>
      </c>
      <c r="E6330" s="0" t="n">
        <f aca="false">IFERROR((C6330-D6330)/C6330/'Project Inputs and Calcs'!$E$11,0)</f>
        <v>0.0253526336733956</v>
      </c>
    </row>
    <row r="6331" customFormat="false" ht="15" hidden="false" customHeight="false" outlineLevel="0" collapsed="false">
      <c r="A6331" s="0" t="n">
        <v>38</v>
      </c>
      <c r="B6331" s="0" t="n">
        <v>3500</v>
      </c>
      <c r="C6331" s="0" t="n">
        <v>3.9486</v>
      </c>
      <c r="D6331" s="0" t="n">
        <v>0.963</v>
      </c>
      <c r="E6331" s="0" t="n">
        <f aca="false">IFERROR((C6331-D6331)/C6331/'Project Inputs and Calcs'!$E$11,0)</f>
        <v>0.0252038697259788</v>
      </c>
    </row>
    <row r="6332" customFormat="false" ht="15" hidden="false" customHeight="false" outlineLevel="0" collapsed="false">
      <c r="A6332" s="0" t="n">
        <v>38</v>
      </c>
      <c r="B6332" s="0" t="n">
        <v>3600</v>
      </c>
      <c r="C6332" s="0" t="n">
        <v>4.2183</v>
      </c>
      <c r="D6332" s="0" t="n">
        <v>1.0475</v>
      </c>
      <c r="E6332" s="0" t="n">
        <f aca="false">IFERROR((C6332-D6332)/C6332/'Project Inputs and Calcs'!$E$11,0)</f>
        <v>0.0250559071980024</v>
      </c>
    </row>
    <row r="6333" customFormat="false" ht="15" hidden="false" customHeight="false" outlineLevel="0" collapsed="false">
      <c r="A6333" s="0" t="n">
        <v>38</v>
      </c>
      <c r="B6333" s="0" t="n">
        <v>3700</v>
      </c>
      <c r="C6333" s="0" t="n">
        <v>4.4946</v>
      </c>
      <c r="D6333" s="0" t="n">
        <v>1.136</v>
      </c>
      <c r="E6333" s="0" t="n">
        <f aca="false">IFERROR((C6333-D6333)/C6333/'Project Inputs and Calcs'!$E$11,0)</f>
        <v>0.0249084086088491</v>
      </c>
    </row>
    <row r="6334" customFormat="false" ht="15" hidden="false" customHeight="false" outlineLevel="0" collapsed="false">
      <c r="A6334" s="0" t="n">
        <v>38</v>
      </c>
      <c r="B6334" s="0" t="n">
        <v>3800</v>
      </c>
      <c r="C6334" s="0" t="n">
        <v>4.7771</v>
      </c>
      <c r="D6334" s="0" t="n">
        <v>1.2284</v>
      </c>
      <c r="E6334" s="0" t="n">
        <f aca="false">IFERROR((C6334-D6334)/C6334/'Project Inputs and Calcs'!$E$11,0)</f>
        <v>0.0247618848255218</v>
      </c>
    </row>
    <row r="6335" customFormat="false" ht="15" hidden="false" customHeight="false" outlineLevel="0" collapsed="false">
      <c r="A6335" s="0" t="n">
        <v>38</v>
      </c>
      <c r="B6335" s="0" t="n">
        <v>3900</v>
      </c>
      <c r="C6335" s="0" t="n">
        <v>5.0659</v>
      </c>
      <c r="D6335" s="0" t="n">
        <v>1.3249</v>
      </c>
      <c r="E6335" s="0" t="n">
        <f aca="false">IFERROR((C6335-D6335)/C6335/'Project Inputs and Calcs'!$E$11,0)</f>
        <v>0.0246155668291913</v>
      </c>
    </row>
    <row r="6336" customFormat="false" ht="15" hidden="false" customHeight="false" outlineLevel="0" collapsed="false">
      <c r="A6336" s="0" t="n">
        <v>38</v>
      </c>
      <c r="B6336" s="0" t="n">
        <v>4000</v>
      </c>
      <c r="C6336" s="0" t="n">
        <v>5.3607</v>
      </c>
      <c r="D6336" s="0" t="n">
        <v>1.4253</v>
      </c>
      <c r="E6336" s="0" t="n">
        <f aca="false">IFERROR((C6336-D6336)/C6336/'Project Inputs and Calcs'!$E$11,0)</f>
        <v>0.024470684798627</v>
      </c>
    </row>
    <row r="6337" customFormat="false" ht="15" hidden="false" customHeight="false" outlineLevel="0" collapsed="false">
      <c r="A6337" s="0" t="n">
        <v>38</v>
      </c>
      <c r="B6337" s="0" t="n">
        <v>4100</v>
      </c>
      <c r="C6337" s="0" t="n">
        <v>5.6613</v>
      </c>
      <c r="D6337" s="0" t="n">
        <v>1.5297</v>
      </c>
      <c r="E6337" s="0" t="n">
        <f aca="false">IFERROR((C6337-D6337)/C6337/'Project Inputs and Calcs'!$E$11,0)</f>
        <v>0.0243265681027326</v>
      </c>
    </row>
    <row r="6338" customFormat="false" ht="15" hidden="false" customHeight="false" outlineLevel="0" collapsed="false">
      <c r="A6338" s="0" t="n">
        <v>38</v>
      </c>
      <c r="B6338" s="0" t="n">
        <v>4200</v>
      </c>
      <c r="C6338" s="0" t="n">
        <v>5.9673</v>
      </c>
      <c r="D6338" s="0" t="n">
        <v>1.6383</v>
      </c>
      <c r="E6338" s="0" t="n">
        <f aca="false">IFERROR((C6338-D6338)/C6338/'Project Inputs and Calcs'!$E$11,0)</f>
        <v>0.02418179075964</v>
      </c>
    </row>
    <row r="6339" customFormat="false" ht="15" hidden="false" customHeight="false" outlineLevel="0" collapsed="false">
      <c r="A6339" s="0" t="n">
        <v>38</v>
      </c>
      <c r="B6339" s="0" t="n">
        <v>4300</v>
      </c>
      <c r="C6339" s="0" t="n">
        <v>6.2788</v>
      </c>
      <c r="D6339" s="0" t="n">
        <v>1.7508</v>
      </c>
      <c r="E6339" s="0" t="n">
        <f aca="false">IFERROR((C6339-D6339)/C6339/'Project Inputs and Calcs'!$E$11,0)</f>
        <v>0.0240385636321165</v>
      </c>
    </row>
    <row r="6340" customFormat="false" ht="15" hidden="false" customHeight="false" outlineLevel="0" collapsed="false">
      <c r="A6340" s="0" t="n">
        <v>38</v>
      </c>
      <c r="B6340" s="0" t="n">
        <v>4400</v>
      </c>
      <c r="C6340" s="0" t="n">
        <v>6.5957</v>
      </c>
      <c r="D6340" s="0" t="n">
        <v>1.8674</v>
      </c>
      <c r="E6340" s="0" t="n">
        <f aca="false">IFERROR((C6340-D6340)/C6340/'Project Inputs and Calcs'!$E$11,0)</f>
        <v>0.0238958715526783</v>
      </c>
    </row>
    <row r="6341" customFormat="false" ht="15" hidden="false" customHeight="false" outlineLevel="0" collapsed="false">
      <c r="A6341" s="0" t="n">
        <v>38</v>
      </c>
      <c r="B6341" s="0" t="n">
        <v>4500</v>
      </c>
      <c r="C6341" s="0" t="n">
        <v>6.9176</v>
      </c>
      <c r="D6341" s="0" t="n">
        <v>1.988</v>
      </c>
      <c r="E6341" s="0" t="n">
        <f aca="false">IFERROR((C6341-D6341)/C6341/'Project Inputs and Calcs'!$E$11,0)</f>
        <v>0.0237539030877761</v>
      </c>
    </row>
    <row r="6342" customFormat="false" ht="15" hidden="false" customHeight="false" outlineLevel="0" collapsed="false">
      <c r="A6342" s="0" t="n">
        <v>38</v>
      </c>
      <c r="B6342" s="0" t="n">
        <v>4600</v>
      </c>
      <c r="C6342" s="0" t="n">
        <v>7.2443</v>
      </c>
      <c r="D6342" s="0" t="n">
        <v>2.1128</v>
      </c>
      <c r="E6342" s="0" t="n">
        <f aca="false">IFERROR((C6342-D6342)/C6342/'Project Inputs and Calcs'!$E$11,0)</f>
        <v>0.0236116671037919</v>
      </c>
    </row>
    <row r="6343" customFormat="false" ht="15" hidden="false" customHeight="false" outlineLevel="0" collapsed="false">
      <c r="A6343" s="0" t="n">
        <v>38</v>
      </c>
      <c r="B6343" s="0" t="n">
        <v>4700</v>
      </c>
      <c r="C6343" s="0" t="n">
        <v>7.5759</v>
      </c>
      <c r="D6343" s="0" t="n">
        <v>2.2415</v>
      </c>
      <c r="E6343" s="0" t="n">
        <f aca="false">IFERROR((C6343-D6343)/C6343/'Project Inputs and Calcs'!$E$11,0)</f>
        <v>0.0234709187467276</v>
      </c>
    </row>
    <row r="6344" customFormat="false" ht="15" hidden="false" customHeight="false" outlineLevel="0" collapsed="false">
      <c r="A6344" s="0" t="n">
        <v>38</v>
      </c>
      <c r="B6344" s="0" t="n">
        <v>4800</v>
      </c>
      <c r="C6344" s="0" t="n">
        <v>7.9119</v>
      </c>
      <c r="D6344" s="0" t="n">
        <v>2.3743</v>
      </c>
      <c r="E6344" s="0" t="n">
        <f aca="false">IFERROR((C6344-D6344)/C6344/'Project Inputs and Calcs'!$E$11,0)</f>
        <v>0.0233302577973264</v>
      </c>
    </row>
    <row r="6345" customFormat="false" ht="15" hidden="false" customHeight="false" outlineLevel="0" collapsed="false">
      <c r="A6345" s="0" t="n">
        <v>38</v>
      </c>
      <c r="B6345" s="0" t="n">
        <v>4900</v>
      </c>
      <c r="C6345" s="0" t="n">
        <v>8.2524</v>
      </c>
      <c r="D6345" s="0" t="n">
        <v>2.5112</v>
      </c>
      <c r="E6345" s="0" t="n">
        <f aca="false">IFERROR((C6345-D6345)/C6345/'Project Inputs and Calcs'!$E$11,0)</f>
        <v>0.0231900214886982</v>
      </c>
    </row>
    <row r="6346" customFormat="false" ht="15" hidden="false" customHeight="false" outlineLevel="0" collapsed="false">
      <c r="A6346" s="0" t="n">
        <v>38</v>
      </c>
      <c r="B6346" s="0" t="n">
        <v>5000</v>
      </c>
      <c r="C6346" s="0" t="n">
        <v>8.5971</v>
      </c>
      <c r="D6346" s="0" t="n">
        <v>2.6521</v>
      </c>
      <c r="E6346" s="0" t="n">
        <f aca="false">IFERROR((C6346-D6346)/C6346/'Project Inputs and Calcs'!$E$11,0)</f>
        <v>0.0230504084710736</v>
      </c>
    </row>
    <row r="6347" customFormat="false" ht="15" hidden="false" customHeight="false" outlineLevel="0" collapsed="false">
      <c r="A6347" s="0" t="n">
        <v>38</v>
      </c>
      <c r="B6347" s="0" t="n">
        <v>5100</v>
      </c>
      <c r="C6347" s="0" t="n">
        <v>8.9459</v>
      </c>
      <c r="D6347" s="0" t="n">
        <v>2.7971</v>
      </c>
      <c r="E6347" s="0" t="n">
        <f aca="false">IFERROR((C6347-D6347)/C6347/'Project Inputs and Calcs'!$E$11,0)</f>
        <v>0.0229110542259583</v>
      </c>
    </row>
    <row r="6348" customFormat="false" ht="15" hidden="false" customHeight="false" outlineLevel="0" collapsed="false">
      <c r="A6348" s="0" t="n">
        <v>38</v>
      </c>
      <c r="B6348" s="0" t="n">
        <v>5200</v>
      </c>
      <c r="C6348" s="0" t="n">
        <v>9.2985</v>
      </c>
      <c r="D6348" s="0" t="n">
        <v>2.9462</v>
      </c>
      <c r="E6348" s="0" t="n">
        <f aca="false">IFERROR((C6348-D6348)/C6348/'Project Inputs and Calcs'!$E$11,0)</f>
        <v>0.0227717732250721</v>
      </c>
    </row>
    <row r="6349" customFormat="false" ht="15" hidden="false" customHeight="false" outlineLevel="0" collapsed="false">
      <c r="A6349" s="0" t="n">
        <v>38</v>
      </c>
      <c r="B6349" s="0" t="n">
        <v>5300</v>
      </c>
      <c r="C6349" s="0" t="n">
        <v>9.6548</v>
      </c>
      <c r="D6349" s="0" t="n">
        <v>3.0993</v>
      </c>
      <c r="E6349" s="0" t="n">
        <f aca="false">IFERROR((C6349-D6349)/C6349/'Project Inputs and Calcs'!$E$11,0)</f>
        <v>0.0226329563187913</v>
      </c>
    </row>
    <row r="6350" customFormat="false" ht="15" hidden="false" customHeight="false" outlineLevel="0" collapsed="false">
      <c r="A6350" s="0" t="n">
        <v>38</v>
      </c>
      <c r="B6350" s="0" t="n">
        <v>5400</v>
      </c>
      <c r="C6350" s="0" t="n">
        <v>10.015</v>
      </c>
      <c r="D6350" s="0" t="n">
        <v>3.2564</v>
      </c>
      <c r="E6350" s="0" t="n">
        <f aca="false">IFERROR((C6350-D6350)/C6350/'Project Inputs and Calcs'!$E$11,0)</f>
        <v>0.0224949242802463</v>
      </c>
    </row>
    <row r="6351" customFormat="false" ht="15" hidden="false" customHeight="false" outlineLevel="0" collapsed="false">
      <c r="A6351" s="0" t="n">
        <v>38</v>
      </c>
      <c r="B6351" s="0" t="n">
        <v>5500</v>
      </c>
      <c r="C6351" s="0" t="n">
        <v>10.378</v>
      </c>
      <c r="D6351" s="0" t="n">
        <v>3.4176</v>
      </c>
      <c r="E6351" s="0" t="n">
        <f aca="false">IFERROR((C6351-D6351)/C6351/'Project Inputs and Calcs'!$E$11,0)</f>
        <v>0.0223562664611036</v>
      </c>
    </row>
    <row r="6352" customFormat="false" ht="15" hidden="false" customHeight="false" outlineLevel="0" collapsed="false">
      <c r="A6352" s="0" t="n">
        <v>38</v>
      </c>
      <c r="B6352" s="0" t="n">
        <v>5600</v>
      </c>
      <c r="C6352" s="0" t="n">
        <v>10.745</v>
      </c>
      <c r="D6352" s="0" t="n">
        <v>3.5829</v>
      </c>
      <c r="E6352" s="0" t="n">
        <f aca="false">IFERROR((C6352-D6352)/C6352/'Project Inputs and Calcs'!$E$11,0)</f>
        <v>0.0222183961532496</v>
      </c>
    </row>
    <row r="6353" customFormat="false" ht="15" hidden="false" customHeight="false" outlineLevel="0" collapsed="false">
      <c r="A6353" s="0" t="n">
        <v>38</v>
      </c>
      <c r="B6353" s="0" t="n">
        <v>5700</v>
      </c>
      <c r="C6353" s="0" t="n">
        <v>11.114</v>
      </c>
      <c r="D6353" s="0" t="n">
        <v>3.7521</v>
      </c>
      <c r="E6353" s="0" t="n">
        <f aca="false">IFERROR((C6353-D6353)/C6353/'Project Inputs and Calcs'!$E$11,0)</f>
        <v>0.0220799592106052</v>
      </c>
    </row>
    <row r="6354" customFormat="false" ht="15" hidden="false" customHeight="false" outlineLevel="0" collapsed="false">
      <c r="A6354" s="0" t="n">
        <v>38</v>
      </c>
      <c r="B6354" s="0" t="n">
        <v>5800</v>
      </c>
      <c r="C6354" s="0" t="n">
        <v>11.487</v>
      </c>
      <c r="D6354" s="0" t="n">
        <v>3.9255</v>
      </c>
      <c r="E6354" s="0" t="n">
        <f aca="false">IFERROR((C6354-D6354)/C6354/'Project Inputs and Calcs'!$E$11,0)</f>
        <v>0.0219421955253765</v>
      </c>
    </row>
    <row r="6355" customFormat="false" ht="15" hidden="false" customHeight="false" outlineLevel="0" collapsed="false">
      <c r="A6355" s="0" t="n">
        <v>38</v>
      </c>
      <c r="B6355" s="0" t="n">
        <v>5900</v>
      </c>
      <c r="C6355" s="0" t="n">
        <v>11.862</v>
      </c>
      <c r="D6355" s="0" t="n">
        <v>4.1029</v>
      </c>
      <c r="E6355" s="0" t="n">
        <f aca="false">IFERROR((C6355-D6355)/C6355/'Project Inputs and Calcs'!$E$11,0)</f>
        <v>0.0218037992468948</v>
      </c>
    </row>
    <row r="6356" customFormat="false" ht="15" hidden="false" customHeight="false" outlineLevel="0" collapsed="false">
      <c r="A6356" s="0" t="n">
        <v>38</v>
      </c>
      <c r="B6356" s="0" t="n">
        <v>6000</v>
      </c>
      <c r="C6356" s="0" t="n">
        <v>12.239</v>
      </c>
      <c r="D6356" s="0" t="n">
        <v>4.2842</v>
      </c>
      <c r="E6356" s="0" t="n">
        <f aca="false">IFERROR((C6356-D6356)/C6356/'Project Inputs and Calcs'!$E$11,0)</f>
        <v>0.0216651687229349</v>
      </c>
    </row>
    <row r="6357" customFormat="false" ht="15" hidden="false" customHeight="false" outlineLevel="0" collapsed="false">
      <c r="A6357" s="0" t="n">
        <v>38</v>
      </c>
      <c r="B6357" s="0" t="n">
        <v>6100</v>
      </c>
      <c r="C6357" s="0" t="n">
        <v>12.619</v>
      </c>
      <c r="D6357" s="0" t="n">
        <v>4.4697</v>
      </c>
      <c r="E6357" s="0" t="n">
        <f aca="false">IFERROR((C6357-D6357)/C6357/'Project Inputs and Calcs'!$E$11,0)</f>
        <v>0.0215265340623927</v>
      </c>
    </row>
    <row r="6358" customFormat="false" ht="15" hidden="false" customHeight="false" outlineLevel="0" collapsed="false">
      <c r="A6358" s="0" t="n">
        <v>38</v>
      </c>
      <c r="B6358" s="0" t="n">
        <v>6200</v>
      </c>
      <c r="C6358" s="0" t="n">
        <v>13.001</v>
      </c>
      <c r="D6358" s="0" t="n">
        <v>4.6592</v>
      </c>
      <c r="E6358" s="0" t="n">
        <f aca="false">IFERROR((C6358-D6358)/C6358/'Project Inputs and Calcs'!$E$11,0)</f>
        <v>0.0213875855703407</v>
      </c>
    </row>
    <row r="6359" customFormat="false" ht="15" hidden="false" customHeight="false" outlineLevel="0" collapsed="false">
      <c r="A6359" s="0" t="n">
        <v>38</v>
      </c>
      <c r="B6359" s="0" t="n">
        <v>6300</v>
      </c>
      <c r="C6359" s="0" t="n">
        <v>13.385</v>
      </c>
      <c r="D6359" s="0" t="n">
        <v>4.8527</v>
      </c>
      <c r="E6359" s="0" t="n">
        <f aca="false">IFERROR((C6359-D6359)/C6359/'Project Inputs and Calcs'!$E$11,0)</f>
        <v>0.0212484124019425</v>
      </c>
    </row>
    <row r="6360" customFormat="false" ht="15" hidden="false" customHeight="false" outlineLevel="0" collapsed="false">
      <c r="A6360" s="0" t="n">
        <v>38</v>
      </c>
      <c r="B6360" s="0" t="n">
        <v>6400</v>
      </c>
      <c r="C6360" s="0" t="n">
        <v>13.771</v>
      </c>
      <c r="D6360" s="0" t="n">
        <v>5.0502</v>
      </c>
      <c r="E6360" s="0" t="n">
        <f aca="false">IFERROR((C6360-D6360)/C6360/'Project Inputs and Calcs'!$E$11,0)</f>
        <v>0.0211090939897853</v>
      </c>
    </row>
    <row r="6361" customFormat="false" ht="15" hidden="false" customHeight="false" outlineLevel="0" collapsed="false">
      <c r="A6361" s="0" t="n">
        <v>38</v>
      </c>
      <c r="B6361" s="0" t="n">
        <v>6500</v>
      </c>
      <c r="C6361" s="0" t="n">
        <v>14.159</v>
      </c>
      <c r="D6361" s="0" t="n">
        <v>5.2517</v>
      </c>
      <c r="E6361" s="0" t="n">
        <f aca="false">IFERROR((C6361-D6361)/C6361/'Project Inputs and Calcs'!$E$11,0)</f>
        <v>0.0209697012500883</v>
      </c>
    </row>
    <row r="6362" customFormat="false" ht="15" hidden="false" customHeight="false" outlineLevel="0" collapsed="false">
      <c r="A6362" s="0" t="n">
        <v>38</v>
      </c>
      <c r="B6362" s="0" t="n">
        <v>6600</v>
      </c>
      <c r="C6362" s="0" t="n">
        <v>14.547</v>
      </c>
      <c r="D6362" s="0" t="n">
        <v>5.4573</v>
      </c>
      <c r="E6362" s="0" t="n">
        <f aca="false">IFERROR((C6362-D6362)/C6362/'Project Inputs and Calcs'!$E$11,0)</f>
        <v>0.0208283494878669</v>
      </c>
    </row>
    <row r="6363" customFormat="false" ht="15" hidden="false" customHeight="false" outlineLevel="0" collapsed="false">
      <c r="A6363" s="0" t="n">
        <v>38</v>
      </c>
      <c r="B6363" s="0" t="n">
        <v>6700</v>
      </c>
      <c r="C6363" s="0" t="n">
        <v>14.937</v>
      </c>
      <c r="D6363" s="0" t="n">
        <v>5.6671</v>
      </c>
      <c r="E6363" s="0" t="n">
        <f aca="false">IFERROR((C6363-D6363)/C6363/'Project Inputs and Calcs'!$E$11,0)</f>
        <v>0.0206866617571578</v>
      </c>
    </row>
    <row r="6364" customFormat="false" ht="15" hidden="false" customHeight="false" outlineLevel="0" collapsed="false">
      <c r="A6364" s="0" t="n">
        <v>38</v>
      </c>
      <c r="B6364" s="0" t="n">
        <v>6800</v>
      </c>
      <c r="C6364" s="0" t="n">
        <v>15.328</v>
      </c>
      <c r="D6364" s="0" t="n">
        <v>5.8807</v>
      </c>
      <c r="E6364" s="0" t="n">
        <f aca="false">IFERROR((C6364-D6364)/C6364/'Project Inputs and Calcs'!$E$11,0)</f>
        <v>0.020544754697286</v>
      </c>
    </row>
    <row r="6365" customFormat="false" ht="15" hidden="false" customHeight="false" outlineLevel="0" collapsed="false">
      <c r="A6365" s="0" t="n">
        <v>38</v>
      </c>
      <c r="B6365" s="0" t="n">
        <v>6900</v>
      </c>
      <c r="C6365" s="0" t="n">
        <v>15.72</v>
      </c>
      <c r="D6365" s="0" t="n">
        <v>6.0985</v>
      </c>
      <c r="E6365" s="0" t="n">
        <f aca="false">IFERROR((C6365-D6365)/C6365/'Project Inputs and Calcs'!$E$11,0)</f>
        <v>0.0204018235793045</v>
      </c>
    </row>
    <row r="6366" customFormat="false" ht="15" hidden="false" customHeight="false" outlineLevel="0" collapsed="false">
      <c r="A6366" s="0" t="n">
        <v>38</v>
      </c>
      <c r="B6366" s="0" t="n">
        <v>7000</v>
      </c>
      <c r="C6366" s="0" t="n">
        <v>16.112</v>
      </c>
      <c r="D6366" s="0" t="n">
        <v>6.3203</v>
      </c>
      <c r="E6366" s="0" t="n">
        <f aca="false">IFERROR((C6366-D6366)/C6366/'Project Inputs and Calcs'!$E$11,0)</f>
        <v>0.0202575719960278</v>
      </c>
    </row>
    <row r="6367" customFormat="false" ht="15" hidden="false" customHeight="false" outlineLevel="0" collapsed="false">
      <c r="A6367" s="0" t="n">
        <v>38</v>
      </c>
      <c r="B6367" s="0" t="n">
        <v>7100</v>
      </c>
      <c r="C6367" s="0" t="n">
        <v>16.505</v>
      </c>
      <c r="D6367" s="0" t="n">
        <v>6.5463</v>
      </c>
      <c r="E6367" s="0" t="n">
        <f aca="false">IFERROR((C6367-D6367)/C6367/'Project Inputs and Calcs'!$E$11,0)</f>
        <v>0.0201124911642937</v>
      </c>
    </row>
    <row r="6368" customFormat="false" ht="15" hidden="false" customHeight="false" outlineLevel="0" collapsed="false">
      <c r="A6368" s="0" t="n">
        <v>38</v>
      </c>
      <c r="B6368" s="0" t="n">
        <v>7200</v>
      </c>
      <c r="C6368" s="0" t="n">
        <v>16.897</v>
      </c>
      <c r="D6368" s="0" t="n">
        <v>6.7763</v>
      </c>
      <c r="E6368" s="0" t="n">
        <f aca="false">IFERROR((C6368-D6368)/C6368/'Project Inputs and Calcs'!$E$11,0)</f>
        <v>0.0199654771063897</v>
      </c>
    </row>
    <row r="6369" customFormat="false" ht="15" hidden="false" customHeight="false" outlineLevel="0" collapsed="false">
      <c r="A6369" s="0" t="n">
        <v>38</v>
      </c>
      <c r="B6369" s="0" t="n">
        <v>7300</v>
      </c>
      <c r="C6369" s="0" t="n">
        <v>17.289</v>
      </c>
      <c r="D6369" s="0" t="n">
        <v>7.0104</v>
      </c>
      <c r="E6369" s="0" t="n">
        <f aca="false">IFERROR((C6369-D6369)/C6369/'Project Inputs and Calcs'!$E$11,0)</f>
        <v>0.0198172248250333</v>
      </c>
    </row>
    <row r="6370" customFormat="false" ht="15" hidden="false" customHeight="false" outlineLevel="0" collapsed="false">
      <c r="A6370" s="0" t="n">
        <v>38</v>
      </c>
      <c r="B6370" s="0" t="n">
        <v>7400</v>
      </c>
      <c r="C6370" s="0" t="n">
        <v>17.681</v>
      </c>
      <c r="D6370" s="0" t="n">
        <v>7.2488</v>
      </c>
      <c r="E6370" s="0" t="n">
        <f aca="false">IFERROR((C6370-D6370)/C6370/'Project Inputs and Calcs'!$E$11,0)</f>
        <v>0.0196674396244556</v>
      </c>
    </row>
    <row r="6371" customFormat="false" ht="15" hidden="false" customHeight="false" outlineLevel="0" collapsed="false">
      <c r="A6371" s="0" t="n">
        <v>38</v>
      </c>
      <c r="B6371" s="0" t="n">
        <v>7500</v>
      </c>
      <c r="C6371" s="0" t="n">
        <v>18.072</v>
      </c>
      <c r="D6371" s="0" t="n">
        <v>7.4911</v>
      </c>
      <c r="E6371" s="0" t="n">
        <f aca="false">IFERROR((C6371-D6371)/C6371/'Project Inputs and Calcs'!$E$11,0)</f>
        <v>0.0195161944813339</v>
      </c>
    </row>
    <row r="6372" customFormat="false" ht="15" hidden="false" customHeight="false" outlineLevel="0" collapsed="false">
      <c r="A6372" s="0" t="n">
        <v>38</v>
      </c>
      <c r="B6372" s="0" t="n">
        <v>7600</v>
      </c>
      <c r="C6372" s="0" t="n">
        <v>18.463</v>
      </c>
      <c r="D6372" s="0" t="n">
        <v>7.7378</v>
      </c>
      <c r="E6372" s="0" t="n">
        <f aca="false">IFERROR((C6372-D6372)/C6372/'Project Inputs and Calcs'!$E$11,0)</f>
        <v>0.0193634115077001</v>
      </c>
    </row>
    <row r="6373" customFormat="false" ht="15" hidden="false" customHeight="false" outlineLevel="0" collapsed="false">
      <c r="A6373" s="0" t="n">
        <v>38</v>
      </c>
      <c r="B6373" s="0" t="n">
        <v>7700</v>
      </c>
      <c r="C6373" s="0" t="n">
        <v>18.851</v>
      </c>
      <c r="D6373" s="0" t="n">
        <v>7.9886</v>
      </c>
      <c r="E6373" s="0" t="n">
        <f aca="false">IFERROR((C6373-D6373)/C6373/'Project Inputs and Calcs'!$E$11,0)</f>
        <v>0.0192074690997825</v>
      </c>
    </row>
    <row r="6374" customFormat="false" ht="15" hidden="false" customHeight="false" outlineLevel="0" collapsed="false">
      <c r="A6374" s="0" t="n">
        <v>38</v>
      </c>
      <c r="B6374" s="0" t="n">
        <v>7800</v>
      </c>
      <c r="C6374" s="0" t="n">
        <v>19.239</v>
      </c>
      <c r="D6374" s="0" t="n">
        <v>8.2436</v>
      </c>
      <c r="E6374" s="0" t="n">
        <f aca="false">IFERROR((C6374-D6374)/C6374/'Project Inputs and Calcs'!$E$11,0)</f>
        <v>0.0190505397023407</v>
      </c>
    </row>
    <row r="6375" customFormat="false" ht="15" hidden="false" customHeight="false" outlineLevel="0" collapsed="false">
      <c r="A6375" s="0" t="n">
        <v>38</v>
      </c>
      <c r="B6375" s="0" t="n">
        <v>7900</v>
      </c>
      <c r="C6375" s="0" t="n">
        <v>19.625</v>
      </c>
      <c r="D6375" s="0" t="n">
        <v>8.5029</v>
      </c>
      <c r="E6375" s="0" t="n">
        <f aca="false">IFERROR((C6375-D6375)/C6375/'Project Inputs and Calcs'!$E$11,0)</f>
        <v>0.0188910403397028</v>
      </c>
    </row>
    <row r="6376" customFormat="false" ht="15" hidden="false" customHeight="false" outlineLevel="0" collapsed="false">
      <c r="A6376" s="0" t="n">
        <v>38</v>
      </c>
      <c r="B6376" s="0" t="n">
        <v>8000</v>
      </c>
      <c r="C6376" s="0" t="n">
        <v>20.008</v>
      </c>
      <c r="D6376" s="0" t="n">
        <v>8.7665</v>
      </c>
      <c r="E6376" s="0" t="n">
        <f aca="false">IFERROR((C6376-D6376)/C6376/'Project Inputs and Calcs'!$E$11,0)</f>
        <v>0.0187283419965347</v>
      </c>
    </row>
    <row r="6377" customFormat="false" ht="15" hidden="false" customHeight="false" outlineLevel="0" collapsed="false">
      <c r="A6377" s="0" t="n">
        <v>38</v>
      </c>
      <c r="B6377" s="0" t="n">
        <v>8100</v>
      </c>
      <c r="C6377" s="0" t="n">
        <v>20.389</v>
      </c>
      <c r="D6377" s="0" t="n">
        <v>9.0346</v>
      </c>
      <c r="E6377" s="0" t="n">
        <f aca="false">IFERROR((C6377-D6377)/C6377/'Project Inputs and Calcs'!$E$11,0)</f>
        <v>0.0185629506106234</v>
      </c>
    </row>
    <row r="6378" customFormat="false" ht="15" hidden="false" customHeight="false" outlineLevel="0" collapsed="false">
      <c r="A6378" s="0" t="n">
        <v>38</v>
      </c>
      <c r="B6378" s="0" t="n">
        <v>8200</v>
      </c>
      <c r="C6378" s="0" t="n">
        <v>20.767</v>
      </c>
      <c r="D6378" s="0" t="n">
        <v>9.3069</v>
      </c>
      <c r="E6378" s="0" t="n">
        <f aca="false">IFERROR((C6378-D6378)/C6378/'Project Inputs and Calcs'!$E$11,0)</f>
        <v>0.0183947288165519</v>
      </c>
    </row>
    <row r="6379" customFormat="false" ht="15" hidden="false" customHeight="false" outlineLevel="0" collapsed="false">
      <c r="A6379" s="0" t="n">
        <v>38</v>
      </c>
      <c r="B6379" s="0" t="n">
        <v>8300</v>
      </c>
      <c r="C6379" s="0" t="n">
        <v>21.142</v>
      </c>
      <c r="D6379" s="0" t="n">
        <v>9.5837</v>
      </c>
      <c r="E6379" s="0" t="n">
        <f aca="false">IFERROR((C6379-D6379)/C6379/'Project Inputs and Calcs'!$E$11,0)</f>
        <v>0.0182232838268218</v>
      </c>
    </row>
    <row r="6380" customFormat="false" ht="15" hidden="false" customHeight="false" outlineLevel="0" collapsed="false">
      <c r="A6380" s="0" t="n">
        <v>38</v>
      </c>
      <c r="B6380" s="0" t="n">
        <v>8400</v>
      </c>
      <c r="C6380" s="0" t="n">
        <v>21.514</v>
      </c>
      <c r="D6380" s="0" t="n">
        <v>9.865</v>
      </c>
      <c r="E6380" s="0" t="n">
        <f aca="false">IFERROR((C6380-D6380)/C6380/'Project Inputs and Calcs'!$E$11,0)</f>
        <v>0.018048712466301</v>
      </c>
    </row>
    <row r="6381" customFormat="false" ht="15" hidden="false" customHeight="false" outlineLevel="0" collapsed="false">
      <c r="A6381" s="0" t="n">
        <v>38</v>
      </c>
      <c r="B6381" s="0" t="n">
        <v>8500</v>
      </c>
      <c r="C6381" s="0" t="n">
        <v>21.881</v>
      </c>
      <c r="D6381" s="0" t="n">
        <v>10.151</v>
      </c>
      <c r="E6381" s="0" t="n">
        <f aca="false">IFERROR((C6381-D6381)/C6381/'Project Inputs and Calcs'!$E$11,0)</f>
        <v>0.0178693843974224</v>
      </c>
    </row>
    <row r="6382" customFormat="false" ht="15" hidden="false" customHeight="false" outlineLevel="0" collapsed="false">
      <c r="A6382" s="0" t="n">
        <v>38</v>
      </c>
      <c r="B6382" s="0" t="n">
        <v>8600</v>
      </c>
      <c r="C6382" s="0" t="n">
        <v>22.244</v>
      </c>
      <c r="D6382" s="0" t="n">
        <v>10.441</v>
      </c>
      <c r="E6382" s="0" t="n">
        <f aca="false">IFERROR((C6382-D6382)/C6382/'Project Inputs and Calcs'!$E$11,0)</f>
        <v>0.0176871665767548</v>
      </c>
    </row>
    <row r="6383" customFormat="false" ht="15" hidden="false" customHeight="false" outlineLevel="0" collapsed="false">
      <c r="A6383" s="0" t="n">
        <v>38</v>
      </c>
      <c r="B6383" s="0" t="n">
        <v>8700</v>
      </c>
      <c r="C6383" s="0" t="n">
        <v>22.603</v>
      </c>
      <c r="D6383" s="0" t="n">
        <v>10.737</v>
      </c>
      <c r="E6383" s="0" t="n">
        <f aca="false">IFERROR((C6383-D6383)/C6383/'Project Inputs and Calcs'!$E$11,0)</f>
        <v>0.0174991520299665</v>
      </c>
    </row>
    <row r="6384" customFormat="false" ht="15" hidden="false" customHeight="false" outlineLevel="0" collapsed="false">
      <c r="A6384" s="0" t="n">
        <v>38</v>
      </c>
      <c r="B6384" s="0" t="n">
        <v>8800</v>
      </c>
      <c r="C6384" s="0" t="n">
        <v>22.956</v>
      </c>
      <c r="D6384" s="0" t="n">
        <v>11.036</v>
      </c>
      <c r="E6384" s="0" t="n">
        <f aca="false">IFERROR((C6384-D6384)/C6384/'Project Inputs and Calcs'!$E$11,0)</f>
        <v>0.017308474182494</v>
      </c>
    </row>
    <row r="6385" customFormat="false" ht="15" hidden="false" customHeight="false" outlineLevel="0" collapsed="false">
      <c r="A6385" s="0" t="n">
        <v>38</v>
      </c>
      <c r="B6385" s="0" t="n">
        <v>8900</v>
      </c>
      <c r="C6385" s="0" t="n">
        <v>23.303</v>
      </c>
      <c r="D6385" s="0" t="n">
        <v>11.341</v>
      </c>
      <c r="E6385" s="0" t="n">
        <f aca="false">IFERROR((C6385-D6385)/C6385/'Project Inputs and Calcs'!$E$11,0)</f>
        <v>0.0171108154887068</v>
      </c>
    </row>
    <row r="6386" customFormat="false" ht="15" hidden="false" customHeight="false" outlineLevel="0" collapsed="false">
      <c r="A6386" s="0" t="n">
        <v>38</v>
      </c>
      <c r="B6386" s="0" t="n">
        <v>9000</v>
      </c>
      <c r="C6386" s="0" t="n">
        <v>23.644</v>
      </c>
      <c r="D6386" s="0" t="n">
        <v>11.651</v>
      </c>
      <c r="E6386" s="0" t="n">
        <f aca="false">IFERROR((C6386-D6386)/C6386/'Project Inputs and Calcs'!$E$11,0)</f>
        <v>0.0169077426267411</v>
      </c>
    </row>
    <row r="6387" customFormat="false" ht="15" hidden="false" customHeight="false" outlineLevel="0" collapsed="false">
      <c r="A6387" s="0" t="n">
        <v>38</v>
      </c>
      <c r="B6387" s="0" t="n">
        <v>9100</v>
      </c>
      <c r="C6387" s="0" t="n">
        <v>23.978</v>
      </c>
      <c r="D6387" s="0" t="n">
        <v>11.966</v>
      </c>
      <c r="E6387" s="0" t="n">
        <f aca="false">IFERROR((C6387-D6387)/C6387/'Project Inputs and Calcs'!$E$11,0)</f>
        <v>0.0166986404203854</v>
      </c>
    </row>
    <row r="6388" customFormat="false" ht="15" hidden="false" customHeight="false" outlineLevel="0" collapsed="false">
      <c r="A6388" s="0" t="n">
        <v>38</v>
      </c>
      <c r="B6388" s="0" t="n">
        <v>9200</v>
      </c>
      <c r="C6388" s="0" t="n">
        <v>24.304</v>
      </c>
      <c r="D6388" s="0" t="n">
        <v>12.287</v>
      </c>
      <c r="E6388" s="0" t="n">
        <f aca="false">IFERROR((C6388-D6388)/C6388/'Project Inputs and Calcs'!$E$11,0)</f>
        <v>0.0164815119596226</v>
      </c>
    </row>
    <row r="6389" customFormat="false" ht="15" hidden="false" customHeight="false" outlineLevel="0" collapsed="false">
      <c r="A6389" s="0" t="n">
        <v>38</v>
      </c>
      <c r="B6389" s="0" t="n">
        <v>9300</v>
      </c>
      <c r="C6389" s="0" t="n">
        <v>24.622</v>
      </c>
      <c r="D6389" s="0" t="n">
        <v>12.612</v>
      </c>
      <c r="E6389" s="0" t="n">
        <f aca="false">IFERROR((C6389-D6389)/C6389/'Project Inputs and Calcs'!$E$11,0)</f>
        <v>0.0162591720141879</v>
      </c>
    </row>
    <row r="6390" customFormat="false" ht="15" hidden="false" customHeight="false" outlineLevel="0" collapsed="false">
      <c r="A6390" s="0" t="n">
        <v>38</v>
      </c>
      <c r="B6390" s="0" t="n">
        <v>9400</v>
      </c>
      <c r="C6390" s="0" t="n">
        <v>24.931</v>
      </c>
      <c r="D6390" s="0" t="n">
        <v>12.943</v>
      </c>
      <c r="E6390" s="0" t="n">
        <f aca="false">IFERROR((C6390-D6390)/C6390/'Project Inputs and Calcs'!$E$11,0)</f>
        <v>0.0160282379367053</v>
      </c>
    </row>
    <row r="6391" customFormat="false" ht="15" hidden="false" customHeight="false" outlineLevel="0" collapsed="false">
      <c r="A6391" s="0" t="n">
        <v>38</v>
      </c>
      <c r="B6391" s="0" t="n">
        <v>9500</v>
      </c>
      <c r="C6391" s="0" t="n">
        <v>25.23</v>
      </c>
      <c r="D6391" s="0" t="n">
        <v>13.28</v>
      </c>
      <c r="E6391" s="0" t="n">
        <f aca="false">IFERROR((C6391-D6391)/C6391/'Project Inputs and Calcs'!$E$11,0)</f>
        <v>0.0157880829700093</v>
      </c>
    </row>
    <row r="6392" customFormat="false" ht="15" hidden="false" customHeight="false" outlineLevel="0" collapsed="false">
      <c r="A6392" s="0" t="n">
        <v>38</v>
      </c>
      <c r="B6392" s="0" t="n">
        <v>9600</v>
      </c>
      <c r="C6392" s="0" t="n">
        <v>25.517</v>
      </c>
      <c r="D6392" s="0" t="n">
        <v>13.624</v>
      </c>
      <c r="E6392" s="0" t="n">
        <f aca="false">IFERROR((C6392-D6392)/C6392/'Project Inputs and Calcs'!$E$11,0)</f>
        <v>0.0155360478635158</v>
      </c>
    </row>
    <row r="6393" customFormat="false" ht="15" hidden="false" customHeight="false" outlineLevel="0" collapsed="false">
      <c r="A6393" s="0" t="n">
        <v>38</v>
      </c>
      <c r="B6393" s="0" t="n">
        <v>9700</v>
      </c>
      <c r="C6393" s="0" t="n">
        <v>25.791</v>
      </c>
      <c r="D6393" s="0" t="n">
        <v>13.974</v>
      </c>
      <c r="E6393" s="0" t="n">
        <f aca="false">IFERROR((C6393-D6393)/C6393/'Project Inputs and Calcs'!$E$11,0)</f>
        <v>0.0152727695707805</v>
      </c>
    </row>
    <row r="6394" customFormat="false" ht="15" hidden="false" customHeight="false" outlineLevel="0" collapsed="false">
      <c r="A6394" s="0" t="n">
        <v>38</v>
      </c>
      <c r="B6394" s="0" t="n">
        <v>9800</v>
      </c>
      <c r="C6394" s="0" t="n">
        <v>26.053</v>
      </c>
      <c r="D6394" s="0" t="n">
        <v>14.331</v>
      </c>
      <c r="E6394" s="0" t="n">
        <f aca="false">IFERROR((C6394-D6394)/C6394/'Project Inputs and Calcs'!$E$11,0)</f>
        <v>0.0149976330301053</v>
      </c>
    </row>
    <row r="6395" customFormat="false" ht="15" hidden="false" customHeight="false" outlineLevel="0" collapsed="false">
      <c r="A6395" s="0" t="n">
        <v>38</v>
      </c>
      <c r="B6395" s="0" t="n">
        <v>9900</v>
      </c>
      <c r="C6395" s="0" t="n">
        <v>26.301</v>
      </c>
      <c r="D6395" s="0" t="n">
        <v>14.694</v>
      </c>
      <c r="E6395" s="0" t="n">
        <f aca="false">IFERROR((C6395-D6395)/C6395/'Project Inputs and Calcs'!$E$11,0)</f>
        <v>0.0147104672826128</v>
      </c>
    </row>
    <row r="6396" customFormat="false" ht="15" hidden="false" customHeight="false" outlineLevel="0" collapsed="false">
      <c r="A6396" s="0" t="n">
        <v>38</v>
      </c>
      <c r="B6396" s="0" t="n">
        <v>10000</v>
      </c>
      <c r="C6396" s="0" t="n">
        <v>26.533</v>
      </c>
      <c r="D6396" s="0" t="n">
        <v>15.065</v>
      </c>
      <c r="E6396" s="0" t="n">
        <f aca="false">IFERROR((C6396-D6396)/C6396/'Project Inputs and Calcs'!$E$11,0)</f>
        <v>0.0144072161710574</v>
      </c>
    </row>
    <row r="6397" customFormat="false" ht="15" hidden="false" customHeight="false" outlineLevel="0" collapsed="false">
      <c r="A6397" s="0" t="n">
        <v>38</v>
      </c>
      <c r="B6397" s="0" t="n">
        <v>10100</v>
      </c>
      <c r="C6397" s="0" t="n">
        <v>26.749</v>
      </c>
      <c r="D6397" s="0" t="n">
        <v>15.442</v>
      </c>
      <c r="E6397" s="0" t="n">
        <f aca="false">IFERROR((C6397-D6397)/C6397/'Project Inputs and Calcs'!$E$11,0)</f>
        <v>0.0140902463643501</v>
      </c>
    </row>
    <row r="6398" customFormat="false" ht="15" hidden="false" customHeight="false" outlineLevel="0" collapsed="false">
      <c r="A6398" s="0" t="n">
        <v>38</v>
      </c>
      <c r="B6398" s="0" t="n">
        <v>10200</v>
      </c>
      <c r="C6398" s="0" t="n">
        <v>26.948</v>
      </c>
      <c r="D6398" s="0" t="n">
        <v>15.828</v>
      </c>
      <c r="E6398" s="0" t="n">
        <f aca="false">IFERROR((C6398-D6398)/C6398/'Project Inputs and Calcs'!$E$11,0)</f>
        <v>0.0137548859531938</v>
      </c>
    </row>
    <row r="6399" customFormat="false" ht="15" hidden="false" customHeight="false" outlineLevel="0" collapsed="false">
      <c r="A6399" s="0" t="n">
        <v>38</v>
      </c>
      <c r="B6399" s="0" t="n">
        <v>10300</v>
      </c>
      <c r="C6399" s="0" t="n">
        <v>27.128</v>
      </c>
      <c r="D6399" s="0" t="n">
        <v>16.22</v>
      </c>
      <c r="E6399" s="0" t="n">
        <f aca="false">IFERROR((C6399-D6399)/C6399/'Project Inputs and Calcs'!$E$11,0)</f>
        <v>0.0134031259215571</v>
      </c>
    </row>
    <row r="6400" customFormat="false" ht="15" hidden="false" customHeight="false" outlineLevel="0" collapsed="false">
      <c r="A6400" s="0" t="n">
        <v>38</v>
      </c>
      <c r="B6400" s="0" t="n">
        <v>10400</v>
      </c>
      <c r="C6400" s="0" t="n">
        <v>27.289</v>
      </c>
      <c r="D6400" s="0" t="n">
        <v>16.621</v>
      </c>
      <c r="E6400" s="0" t="n">
        <f aca="false">IFERROR((C6400-D6400)/C6400/'Project Inputs and Calcs'!$E$11,0)</f>
        <v>0.0130308915680311</v>
      </c>
    </row>
    <row r="6401" customFormat="false" ht="15" hidden="false" customHeight="false" outlineLevel="0" collapsed="false">
      <c r="A6401" s="0" t="n">
        <v>38</v>
      </c>
      <c r="B6401" s="0" t="n">
        <v>10500</v>
      </c>
      <c r="C6401" s="0" t="n">
        <v>27.427</v>
      </c>
      <c r="D6401" s="0" t="n">
        <v>17.03</v>
      </c>
      <c r="E6401" s="0" t="n">
        <f aca="false">IFERROR((C6401-D6401)/C6401/'Project Inputs and Calcs'!$E$11,0)</f>
        <v>0.0126359669911644</v>
      </c>
    </row>
    <row r="6402" customFormat="false" ht="15" hidden="false" customHeight="false" outlineLevel="0" collapsed="false">
      <c r="A6402" s="0" t="n">
        <v>38</v>
      </c>
      <c r="B6402" s="0" t="n">
        <v>10600</v>
      </c>
      <c r="C6402" s="0" t="n">
        <v>27.538</v>
      </c>
      <c r="D6402" s="0" t="n">
        <v>17.449</v>
      </c>
      <c r="E6402" s="0" t="n">
        <f aca="false">IFERROR((C6402-D6402)/C6402/'Project Inputs and Calcs'!$E$11,0)</f>
        <v>0.012212215847193</v>
      </c>
    </row>
    <row r="6403" customFormat="false" ht="15" hidden="false" customHeight="false" outlineLevel="0" collapsed="false">
      <c r="A6403" s="0" t="n">
        <v>38</v>
      </c>
      <c r="B6403" s="0" t="n">
        <v>10700</v>
      </c>
      <c r="C6403" s="0" t="n">
        <v>27.617</v>
      </c>
      <c r="D6403" s="0" t="n">
        <v>17.881</v>
      </c>
      <c r="E6403" s="0" t="n">
        <f aca="false">IFERROR((C6403-D6403)/C6403/'Project Inputs and Calcs'!$E$11,0)</f>
        <v>0.0117512160384304</v>
      </c>
    </row>
    <row r="6404" customFormat="false" ht="15" hidden="false" customHeight="false" outlineLevel="0" collapsed="false">
      <c r="A6404" s="0" t="n">
        <v>38</v>
      </c>
      <c r="B6404" s="0" t="n">
        <v>10800</v>
      </c>
      <c r="C6404" s="0" t="n">
        <v>27.662</v>
      </c>
      <c r="D6404" s="0" t="n">
        <v>18.324</v>
      </c>
      <c r="E6404" s="0" t="n">
        <f aca="false">IFERROR((C6404-D6404)/C6404/'Project Inputs and Calcs'!$E$11,0)</f>
        <v>0.0112525004217579</v>
      </c>
    </row>
    <row r="6405" customFormat="false" ht="15" hidden="false" customHeight="false" outlineLevel="0" collapsed="false">
      <c r="A6405" s="0" t="n">
        <v>38</v>
      </c>
      <c r="B6405" s="0" t="n">
        <v>10900</v>
      </c>
      <c r="C6405" s="0" t="n">
        <v>27.671</v>
      </c>
      <c r="D6405" s="0" t="n">
        <v>18.78</v>
      </c>
      <c r="E6405" s="0" t="n">
        <f aca="false">IFERROR((C6405-D6405)/C6405/'Project Inputs and Calcs'!$E$11,0)</f>
        <v>0.0107103706648356</v>
      </c>
    </row>
    <row r="6406" customFormat="false" ht="15" hidden="false" customHeight="false" outlineLevel="0" collapsed="false">
      <c r="A6406" s="0" t="n">
        <v>38</v>
      </c>
      <c r="B6406" s="0" t="n">
        <v>11000</v>
      </c>
      <c r="C6406" s="0" t="n">
        <v>27.64</v>
      </c>
      <c r="D6406" s="0" t="n">
        <v>19.248</v>
      </c>
      <c r="E6406" s="0" t="n">
        <f aca="false">IFERROR((C6406-D6406)/C6406/'Project Inputs and Calcs'!$E$11,0)</f>
        <v>0.0101205981669079</v>
      </c>
    </row>
    <row r="6407" customFormat="false" ht="15" hidden="false" customHeight="false" outlineLevel="0" collapsed="false">
      <c r="A6407" s="0" t="n">
        <v>38</v>
      </c>
      <c r="B6407" s="0" t="n">
        <v>11100</v>
      </c>
      <c r="C6407" s="0" t="n">
        <v>27.574</v>
      </c>
      <c r="D6407" s="0" t="n">
        <v>19.727</v>
      </c>
      <c r="E6407" s="0" t="n">
        <f aca="false">IFERROR((C6407-D6407)/C6407/'Project Inputs and Calcs'!$E$11,0)</f>
        <v>0.00948598921689514</v>
      </c>
    </row>
    <row r="6408" customFormat="false" ht="15" hidden="false" customHeight="false" outlineLevel="0" collapsed="false">
      <c r="A6408" s="0" t="n">
        <v>38</v>
      </c>
      <c r="B6408" s="0" t="n">
        <v>11200</v>
      </c>
      <c r="C6408" s="0" t="n">
        <v>27.473</v>
      </c>
      <c r="D6408" s="0" t="n">
        <v>20.215</v>
      </c>
      <c r="E6408" s="0" t="n">
        <f aca="false">IFERROR((C6408-D6408)/C6408/'Project Inputs and Calcs'!$E$11,0)</f>
        <v>0.00880622186631723</v>
      </c>
    </row>
    <row r="6409" customFormat="false" ht="15" hidden="false" customHeight="false" outlineLevel="0" collapsed="false">
      <c r="A6409" s="0" t="n">
        <v>38</v>
      </c>
      <c r="B6409" s="0" t="n">
        <v>11300</v>
      </c>
      <c r="C6409" s="0" t="n">
        <v>27.347</v>
      </c>
      <c r="D6409" s="0" t="n">
        <v>20.707</v>
      </c>
      <c r="E6409" s="0" t="n">
        <f aca="false">IFERROR((C6409-D6409)/C6409/'Project Inputs and Calcs'!$E$11,0)</f>
        <v>0.00809351421850051</v>
      </c>
    </row>
    <row r="6410" customFormat="false" ht="15" hidden="false" customHeight="false" outlineLevel="0" collapsed="false">
      <c r="A6410" s="0" t="n">
        <v>38</v>
      </c>
      <c r="B6410" s="0" t="n">
        <v>11400</v>
      </c>
      <c r="C6410" s="0" t="n">
        <v>27.215</v>
      </c>
      <c r="D6410" s="0" t="n">
        <v>21.194</v>
      </c>
      <c r="E6410" s="0" t="n">
        <f aca="false">IFERROR((C6410-D6410)/C6410/'Project Inputs and Calcs'!$E$11,0)</f>
        <v>0.00737460959029947</v>
      </c>
    </row>
    <row r="6411" customFormat="false" ht="15" hidden="false" customHeight="false" outlineLevel="0" collapsed="false">
      <c r="A6411" s="0" t="n">
        <v>38</v>
      </c>
      <c r="B6411" s="0" t="n">
        <v>11500</v>
      </c>
      <c r="C6411" s="0" t="n">
        <v>27.082</v>
      </c>
      <c r="D6411" s="0" t="n">
        <v>21.674</v>
      </c>
      <c r="E6411" s="0" t="n">
        <f aca="false">IFERROR((C6411-D6411)/C6411/'Project Inputs and Calcs'!$E$11,0)</f>
        <v>0.00665632769613273</v>
      </c>
    </row>
    <row r="6412" customFormat="false" ht="15" hidden="false" customHeight="false" outlineLevel="0" collapsed="false">
      <c r="A6412" s="0" t="n">
        <v>38</v>
      </c>
      <c r="B6412" s="0" t="n">
        <v>11600</v>
      </c>
      <c r="C6412" s="0" t="n">
        <v>26.955</v>
      </c>
      <c r="D6412" s="0" t="n">
        <v>22.144</v>
      </c>
      <c r="E6412" s="0" t="n">
        <f aca="false">IFERROR((C6412-D6412)/C6412/'Project Inputs and Calcs'!$E$11,0)</f>
        <v>0.00594942187596612</v>
      </c>
    </row>
    <row r="6413" customFormat="false" ht="15" hidden="false" customHeight="false" outlineLevel="0" collapsed="false">
      <c r="A6413" s="0" t="n">
        <v>38</v>
      </c>
      <c r="B6413" s="0" t="n">
        <v>11700</v>
      </c>
      <c r="C6413" s="0" t="n">
        <v>26.83</v>
      </c>
      <c r="D6413" s="0" t="n">
        <v>22.603</v>
      </c>
      <c r="E6413" s="0" t="n">
        <f aca="false">IFERROR((C6413-D6413)/C6413/'Project Inputs and Calcs'!$E$11,0)</f>
        <v>0.00525158404770779</v>
      </c>
    </row>
    <row r="6414" customFormat="false" ht="15" hidden="false" customHeight="false" outlineLevel="0" collapsed="false">
      <c r="A6414" s="0" t="n">
        <v>38</v>
      </c>
      <c r="B6414" s="0" t="n">
        <v>11800</v>
      </c>
      <c r="C6414" s="0" t="n">
        <v>26.705</v>
      </c>
      <c r="D6414" s="0" t="n">
        <v>23.052</v>
      </c>
      <c r="E6414" s="0" t="n">
        <f aca="false">IFERROR((C6414-D6414)/C6414/'Project Inputs and Calcs'!$E$11,0)</f>
        <v>0.00455969543780815</v>
      </c>
    </row>
    <row r="6415" customFormat="false" ht="15" hidden="false" customHeight="false" outlineLevel="0" collapsed="false">
      <c r="A6415" s="0" t="n">
        <v>38</v>
      </c>
      <c r="B6415" s="0" t="n">
        <v>11900</v>
      </c>
      <c r="C6415" s="0" t="n">
        <v>26.577</v>
      </c>
      <c r="D6415" s="0" t="n">
        <v>23.492</v>
      </c>
      <c r="E6415" s="0" t="n">
        <f aca="false">IFERROR((C6415-D6415)/C6415/'Project Inputs and Calcs'!$E$11,0)</f>
        <v>0.00386926038805484</v>
      </c>
    </row>
    <row r="6416" customFormat="false" ht="15" hidden="false" customHeight="false" outlineLevel="0" collapsed="false">
      <c r="A6416" s="0" t="n">
        <v>38</v>
      </c>
      <c r="B6416" s="0" t="n">
        <v>12000</v>
      </c>
      <c r="C6416" s="0" t="n">
        <v>26.444</v>
      </c>
      <c r="D6416" s="0" t="n">
        <v>23.922</v>
      </c>
      <c r="E6416" s="0" t="n">
        <f aca="false">IFERROR((C6416-D6416)/C6416/'Project Inputs and Calcs'!$E$11,0)</f>
        <v>0.00317904502596682</v>
      </c>
    </row>
    <row r="6417" customFormat="false" ht="15" hidden="false" customHeight="false" outlineLevel="0" collapsed="false">
      <c r="A6417" s="0" t="n">
        <v>38</v>
      </c>
      <c r="B6417" s="0" t="n">
        <v>12100</v>
      </c>
      <c r="C6417" s="0" t="n">
        <v>26.304</v>
      </c>
      <c r="D6417" s="0" t="n">
        <v>24.342</v>
      </c>
      <c r="E6417" s="0" t="n">
        <f aca="false">IFERROR((C6417-D6417)/C6417/'Project Inputs and Calcs'!$E$11,0)</f>
        <v>0.00248631386861314</v>
      </c>
    </row>
    <row r="6418" customFormat="false" ht="15" hidden="false" customHeight="false" outlineLevel="0" collapsed="false">
      <c r="A6418" s="0" t="n">
        <v>38</v>
      </c>
      <c r="B6418" s="0" t="n">
        <v>12200</v>
      </c>
      <c r="C6418" s="0" t="n">
        <v>26.157</v>
      </c>
      <c r="D6418" s="0" t="n">
        <v>24.749</v>
      </c>
      <c r="E6418" s="0" t="n">
        <f aca="false">IFERROR((C6418-D6418)/C6418/'Project Inputs and Calcs'!$E$11,0)</f>
        <v>0.00179429343324286</v>
      </c>
    </row>
    <row r="6419" customFormat="false" ht="15" hidden="false" customHeight="false" outlineLevel="0" collapsed="false">
      <c r="A6419" s="0" t="n">
        <v>38</v>
      </c>
      <c r="B6419" s="0" t="n">
        <v>12300</v>
      </c>
      <c r="C6419" s="0" t="n">
        <v>26.002</v>
      </c>
      <c r="D6419" s="0" t="n">
        <v>25.143</v>
      </c>
      <c r="E6419" s="0" t="n">
        <f aca="false">IFERROR((C6419-D6419)/C6419/'Project Inputs and Calcs'!$E$11,0)</f>
        <v>0.00110119734379406</v>
      </c>
    </row>
    <row r="6420" customFormat="false" ht="15" hidden="false" customHeight="false" outlineLevel="0" collapsed="false">
      <c r="A6420" s="0" t="n">
        <v>38</v>
      </c>
      <c r="B6420" s="0" t="n">
        <v>12400</v>
      </c>
      <c r="C6420" s="0" t="n">
        <v>25.84</v>
      </c>
      <c r="D6420" s="0" t="n">
        <v>25.521</v>
      </c>
      <c r="E6420" s="0" t="n">
        <f aca="false">IFERROR((C6420-D6420)/C6420/'Project Inputs and Calcs'!$E$11,0)</f>
        <v>0.000411506707946335</v>
      </c>
    </row>
    <row r="6421" customFormat="false" ht="15" hidden="false" customHeight="false" outlineLevel="0" collapsed="false">
      <c r="A6421" s="0" t="n">
        <v>38</v>
      </c>
      <c r="B6421" s="0" t="n">
        <v>12500</v>
      </c>
      <c r="C6421" s="0" t="n">
        <v>25.673</v>
      </c>
      <c r="D6421" s="0" t="n">
        <v>25.881</v>
      </c>
      <c r="E6421" s="0" t="n">
        <f aca="false">IFERROR((C6421-D6421)/C6421/'Project Inputs and Calcs'!$E$11,0)</f>
        <v>-0.000270063231150758</v>
      </c>
    </row>
    <row r="6422" customFormat="false" ht="15" hidden="false" customHeight="false" outlineLevel="0" collapsed="false">
      <c r="A6422" s="0" t="n">
        <v>38</v>
      </c>
      <c r="B6422" s="0" t="n">
        <v>12600</v>
      </c>
      <c r="C6422" s="0" t="n">
        <v>25.505</v>
      </c>
      <c r="D6422" s="0" t="n">
        <v>26.215</v>
      </c>
      <c r="E6422" s="0" t="n">
        <f aca="false">IFERROR((C6422-D6422)/C6422/'Project Inputs and Calcs'!$E$11,0)</f>
        <v>-0.000927922629549763</v>
      </c>
    </row>
    <row r="6423" customFormat="false" ht="15" hidden="false" customHeight="false" outlineLevel="0" collapsed="false">
      <c r="A6423" s="0" t="n">
        <v>38</v>
      </c>
      <c r="B6423" s="0" t="n">
        <v>12700</v>
      </c>
      <c r="C6423" s="0" t="n">
        <v>25.341</v>
      </c>
      <c r="D6423" s="0" t="n">
        <v>26.521</v>
      </c>
      <c r="E6423" s="0" t="n">
        <f aca="false">IFERROR((C6423-D6423)/C6423/'Project Inputs and Calcs'!$E$11,0)</f>
        <v>-0.0015521618457572</v>
      </c>
    </row>
    <row r="6424" customFormat="false" ht="15" hidden="false" customHeight="false" outlineLevel="0" collapsed="false">
      <c r="A6424" s="0" t="n">
        <v>38</v>
      </c>
      <c r="B6424" s="0" t="n">
        <v>12800</v>
      </c>
      <c r="C6424" s="0" t="s">
        <v>155</v>
      </c>
      <c r="D6424" s="0" t="s">
        <v>155</v>
      </c>
      <c r="E6424" s="0" t="n">
        <f aca="false">IFERROR((C6424-D6424)/C6424/'Project Inputs and Calcs'!$E$11,0)</f>
        <v>0</v>
      </c>
    </row>
    <row r="6425" customFormat="false" ht="15" hidden="false" customHeight="false" outlineLevel="0" collapsed="false">
      <c r="A6425" s="0" t="n">
        <v>38</v>
      </c>
      <c r="B6425" s="0" t="n">
        <v>12900</v>
      </c>
      <c r="C6425" s="0" t="s">
        <v>155</v>
      </c>
      <c r="D6425" s="0" t="s">
        <v>155</v>
      </c>
      <c r="E6425" s="0" t="n">
        <f aca="false">IFERROR((C6425-D6425)/C6425/'Project Inputs and Calcs'!$E$11,0)</f>
        <v>0</v>
      </c>
    </row>
    <row r="6426" customFormat="false" ht="15" hidden="false" customHeight="false" outlineLevel="0" collapsed="false">
      <c r="A6426" s="0" t="n">
        <v>38</v>
      </c>
      <c r="B6426" s="0" t="n">
        <v>13000</v>
      </c>
      <c r="C6426" s="0" t="s">
        <v>155</v>
      </c>
      <c r="D6426" s="0" t="s">
        <v>155</v>
      </c>
      <c r="E6426" s="0" t="n">
        <f aca="false">IFERROR((C6426-D6426)/C6426/'Project Inputs and Calcs'!$E$11,0)</f>
        <v>0</v>
      </c>
    </row>
    <row r="6427" customFormat="false" ht="15" hidden="false" customHeight="false" outlineLevel="0" collapsed="false">
      <c r="A6427" s="0" t="n">
        <v>38</v>
      </c>
      <c r="B6427" s="0" t="n">
        <v>13100</v>
      </c>
      <c r="C6427" s="0" t="s">
        <v>155</v>
      </c>
      <c r="D6427" s="0" t="s">
        <v>155</v>
      </c>
      <c r="E6427" s="0" t="n">
        <f aca="false">IFERROR((C6427-D6427)/C6427/'Project Inputs and Calcs'!$E$11,0)</f>
        <v>0</v>
      </c>
    </row>
    <row r="6428" customFormat="false" ht="15" hidden="false" customHeight="false" outlineLevel="0" collapsed="false">
      <c r="A6428" s="0" t="n">
        <v>38</v>
      </c>
      <c r="B6428" s="0" t="n">
        <v>13200</v>
      </c>
      <c r="C6428" s="0" t="s">
        <v>155</v>
      </c>
      <c r="D6428" s="0" t="s">
        <v>155</v>
      </c>
      <c r="E6428" s="0" t="n">
        <f aca="false">IFERROR((C6428-D6428)/C6428/'Project Inputs and Calcs'!$E$11,0)</f>
        <v>0</v>
      </c>
    </row>
    <row r="6429" customFormat="false" ht="15" hidden="false" customHeight="false" outlineLevel="0" collapsed="false">
      <c r="A6429" s="0" t="n">
        <v>38</v>
      </c>
      <c r="B6429" s="0" t="n">
        <v>13300</v>
      </c>
      <c r="C6429" s="0" t="s">
        <v>155</v>
      </c>
      <c r="D6429" s="0" t="s">
        <v>155</v>
      </c>
      <c r="E6429" s="0" t="n">
        <f aca="false">IFERROR((C6429-D6429)/C6429/'Project Inputs and Calcs'!$E$11,0)</f>
        <v>0</v>
      </c>
    </row>
    <row r="6430" customFormat="false" ht="15" hidden="false" customHeight="false" outlineLevel="0" collapsed="false">
      <c r="A6430" s="0" t="n">
        <v>38</v>
      </c>
      <c r="B6430" s="0" t="n">
        <v>13400</v>
      </c>
      <c r="C6430" s="0" t="s">
        <v>155</v>
      </c>
      <c r="D6430" s="0" t="s">
        <v>155</v>
      </c>
      <c r="E6430" s="0" t="n">
        <f aca="false">IFERROR((C6430-D6430)/C6430/'Project Inputs and Calcs'!$E$11,0)</f>
        <v>0</v>
      </c>
    </row>
    <row r="6431" customFormat="false" ht="15" hidden="false" customHeight="false" outlineLevel="0" collapsed="false">
      <c r="A6431" s="0" t="n">
        <v>38</v>
      </c>
      <c r="B6431" s="0" t="n">
        <v>13500</v>
      </c>
      <c r="C6431" s="0" t="s">
        <v>155</v>
      </c>
      <c r="D6431" s="0" t="s">
        <v>155</v>
      </c>
      <c r="E6431" s="0" t="n">
        <f aca="false">IFERROR((C6431-D6431)/C6431/'Project Inputs and Calcs'!$E$11,0)</f>
        <v>0</v>
      </c>
    </row>
    <row r="6432" customFormat="false" ht="15" hidden="false" customHeight="false" outlineLevel="0" collapsed="false">
      <c r="A6432" s="0" t="n">
        <v>38</v>
      </c>
      <c r="B6432" s="0" t="n">
        <v>13600</v>
      </c>
      <c r="C6432" s="0" t="s">
        <v>155</v>
      </c>
      <c r="D6432" s="0" t="s">
        <v>155</v>
      </c>
      <c r="E6432" s="0" t="n">
        <f aca="false">IFERROR((C6432-D6432)/C6432/'Project Inputs and Calcs'!$E$11,0)</f>
        <v>0</v>
      </c>
    </row>
    <row r="6433" customFormat="false" ht="15" hidden="false" customHeight="false" outlineLevel="0" collapsed="false">
      <c r="A6433" s="0" t="n">
        <v>38</v>
      </c>
      <c r="B6433" s="0" t="n">
        <v>13700</v>
      </c>
      <c r="C6433" s="0" t="s">
        <v>155</v>
      </c>
      <c r="D6433" s="0" t="s">
        <v>155</v>
      </c>
      <c r="E6433" s="0" t="n">
        <f aca="false">IFERROR((C6433-D6433)/C6433/'Project Inputs and Calcs'!$E$11,0)</f>
        <v>0</v>
      </c>
    </row>
    <row r="6434" customFormat="false" ht="15" hidden="false" customHeight="false" outlineLevel="0" collapsed="false">
      <c r="A6434" s="0" t="n">
        <v>38</v>
      </c>
      <c r="B6434" s="0" t="n">
        <v>13800</v>
      </c>
      <c r="C6434" s="0" t="s">
        <v>155</v>
      </c>
      <c r="D6434" s="0" t="s">
        <v>155</v>
      </c>
      <c r="E6434" s="0" t="n">
        <f aca="false">IFERROR((C6434-D6434)/C6434/'Project Inputs and Calcs'!$E$11,0)</f>
        <v>0</v>
      </c>
    </row>
    <row r="6435" customFormat="false" ht="15" hidden="false" customHeight="false" outlineLevel="0" collapsed="false">
      <c r="A6435" s="0" t="n">
        <v>38</v>
      </c>
      <c r="B6435" s="0" t="n">
        <v>13900</v>
      </c>
      <c r="C6435" s="0" t="s">
        <v>155</v>
      </c>
      <c r="D6435" s="0" t="s">
        <v>155</v>
      </c>
      <c r="E6435" s="0" t="n">
        <f aca="false">IFERROR((C6435-D6435)/C6435/'Project Inputs and Calcs'!$E$11,0)</f>
        <v>0</v>
      </c>
    </row>
    <row r="6436" customFormat="false" ht="15" hidden="false" customHeight="false" outlineLevel="0" collapsed="false">
      <c r="A6436" s="0" t="n">
        <v>38</v>
      </c>
      <c r="B6436" s="0" t="n">
        <v>14000</v>
      </c>
      <c r="C6436" s="0" t="s">
        <v>155</v>
      </c>
      <c r="D6436" s="0" t="s">
        <v>155</v>
      </c>
      <c r="E6436" s="0" t="n">
        <f aca="false">IFERROR((C6436-D6436)/C6436/'Project Inputs and Calcs'!$E$11,0)</f>
        <v>0</v>
      </c>
    </row>
    <row r="6437" customFormat="false" ht="15" hidden="false" customHeight="false" outlineLevel="0" collapsed="false">
      <c r="A6437" s="0" t="n">
        <v>38</v>
      </c>
      <c r="B6437" s="0" t="n">
        <v>14100</v>
      </c>
      <c r="C6437" s="0" t="s">
        <v>155</v>
      </c>
      <c r="D6437" s="0" t="s">
        <v>155</v>
      </c>
      <c r="E6437" s="0" t="n">
        <f aca="false">IFERROR((C6437-D6437)/C6437/'Project Inputs and Calcs'!$E$11,0)</f>
        <v>0</v>
      </c>
    </row>
    <row r="6438" customFormat="false" ht="15" hidden="false" customHeight="false" outlineLevel="0" collapsed="false">
      <c r="A6438" s="0" t="n">
        <v>38</v>
      </c>
      <c r="B6438" s="0" t="n">
        <v>14200</v>
      </c>
      <c r="C6438" s="0" t="s">
        <v>155</v>
      </c>
      <c r="D6438" s="0" t="s">
        <v>155</v>
      </c>
      <c r="E6438" s="0" t="n">
        <f aca="false">IFERROR((C6438-D6438)/C6438/'Project Inputs and Calcs'!$E$11,0)</f>
        <v>0</v>
      </c>
    </row>
    <row r="6439" customFormat="false" ht="15" hidden="false" customHeight="false" outlineLevel="0" collapsed="false">
      <c r="A6439" s="0" t="n">
        <v>38</v>
      </c>
      <c r="B6439" s="0" t="n">
        <v>14300</v>
      </c>
      <c r="C6439" s="0" t="s">
        <v>155</v>
      </c>
      <c r="D6439" s="0" t="s">
        <v>155</v>
      </c>
      <c r="E6439" s="0" t="n">
        <f aca="false">IFERROR((C6439-D6439)/C6439/'Project Inputs and Calcs'!$E$11,0)</f>
        <v>0</v>
      </c>
    </row>
    <row r="6440" customFormat="false" ht="15" hidden="false" customHeight="false" outlineLevel="0" collapsed="false">
      <c r="A6440" s="0" t="n">
        <v>38</v>
      </c>
      <c r="B6440" s="0" t="n">
        <v>14400</v>
      </c>
      <c r="C6440" s="0" t="s">
        <v>155</v>
      </c>
      <c r="D6440" s="0" t="s">
        <v>155</v>
      </c>
      <c r="E6440" s="0" t="n">
        <f aca="false">IFERROR((C6440-D6440)/C6440/'Project Inputs and Calcs'!$E$11,0)</f>
        <v>0</v>
      </c>
    </row>
    <row r="6441" customFormat="false" ht="15" hidden="false" customHeight="false" outlineLevel="0" collapsed="false">
      <c r="A6441" s="0" t="n">
        <v>38</v>
      </c>
      <c r="B6441" s="0" t="n">
        <v>14500</v>
      </c>
      <c r="C6441" s="0" t="s">
        <v>155</v>
      </c>
      <c r="D6441" s="0" t="s">
        <v>155</v>
      </c>
      <c r="E6441" s="0" t="n">
        <f aca="false">IFERROR((C6441-D6441)/C6441/'Project Inputs and Calcs'!$E$11,0)</f>
        <v>0</v>
      </c>
    </row>
    <row r="6442" customFormat="false" ht="15" hidden="false" customHeight="false" outlineLevel="0" collapsed="false">
      <c r="A6442" s="0" t="n">
        <v>38</v>
      </c>
      <c r="B6442" s="0" t="n">
        <v>14600</v>
      </c>
      <c r="C6442" s="0" t="s">
        <v>155</v>
      </c>
      <c r="D6442" s="0" t="s">
        <v>155</v>
      </c>
      <c r="E6442" s="0" t="n">
        <f aca="false">IFERROR((C6442-D6442)/C6442/'Project Inputs and Calcs'!$E$11,0)</f>
        <v>0</v>
      </c>
    </row>
    <row r="6443" customFormat="false" ht="15" hidden="false" customHeight="false" outlineLevel="0" collapsed="false">
      <c r="A6443" s="0" t="n">
        <v>38</v>
      </c>
      <c r="B6443" s="0" t="n">
        <v>14700</v>
      </c>
      <c r="C6443" s="0" t="s">
        <v>155</v>
      </c>
      <c r="D6443" s="0" t="s">
        <v>155</v>
      </c>
      <c r="E6443" s="0" t="n">
        <f aca="false">IFERROR((C6443-D6443)/C6443/'Project Inputs and Calcs'!$E$11,0)</f>
        <v>0</v>
      </c>
    </row>
    <row r="6444" customFormat="false" ht="15" hidden="false" customHeight="false" outlineLevel="0" collapsed="false">
      <c r="A6444" s="0" t="n">
        <v>38</v>
      </c>
      <c r="B6444" s="0" t="n">
        <v>14800</v>
      </c>
      <c r="C6444" s="0" t="s">
        <v>155</v>
      </c>
      <c r="D6444" s="0" t="s">
        <v>155</v>
      </c>
      <c r="E6444" s="0" t="n">
        <f aca="false">IFERROR((C6444-D6444)/C6444/'Project Inputs and Calcs'!$E$11,0)</f>
        <v>0</v>
      </c>
    </row>
    <row r="6445" customFormat="false" ht="15" hidden="false" customHeight="false" outlineLevel="0" collapsed="false">
      <c r="A6445" s="0" t="n">
        <v>38</v>
      </c>
      <c r="B6445" s="0" t="n">
        <v>14900</v>
      </c>
      <c r="C6445" s="0" t="s">
        <v>155</v>
      </c>
      <c r="D6445" s="0" t="s">
        <v>155</v>
      </c>
      <c r="E6445" s="0" t="n">
        <f aca="false">IFERROR((C6445-D6445)/C6445/'Project Inputs and Calcs'!$E$11,0)</f>
        <v>0</v>
      </c>
    </row>
    <row r="6446" customFormat="false" ht="15" hidden="false" customHeight="false" outlineLevel="0" collapsed="false">
      <c r="A6446" s="0" t="n">
        <v>38</v>
      </c>
      <c r="B6446" s="0" t="n">
        <v>15000</v>
      </c>
      <c r="C6446" s="0" t="s">
        <v>155</v>
      </c>
      <c r="D6446" s="0" t="s">
        <v>155</v>
      </c>
      <c r="E6446" s="0" t="n">
        <f aca="false">IFERROR((C6446-D6446)/C6446/'Project Inputs and Calcs'!$E$11,0)</f>
        <v>0</v>
      </c>
    </row>
    <row r="6447" customFormat="false" ht="15" hidden="false" customHeight="false" outlineLevel="0" collapsed="false">
      <c r="A6447" s="0" t="n">
        <v>38</v>
      </c>
      <c r="B6447" s="0" t="n">
        <v>15100</v>
      </c>
      <c r="C6447" s="0" t="s">
        <v>155</v>
      </c>
      <c r="D6447" s="0" t="s">
        <v>155</v>
      </c>
      <c r="E6447" s="0" t="n">
        <f aca="false">IFERROR((C6447-D6447)/C6447/'Project Inputs and Calcs'!$E$11,0)</f>
        <v>0</v>
      </c>
    </row>
    <row r="6448" customFormat="false" ht="15" hidden="false" customHeight="false" outlineLevel="0" collapsed="false">
      <c r="A6448" s="0" t="n">
        <v>38</v>
      </c>
      <c r="B6448" s="0" t="n">
        <v>15200</v>
      </c>
      <c r="C6448" s="0" t="s">
        <v>155</v>
      </c>
      <c r="D6448" s="0" t="s">
        <v>155</v>
      </c>
      <c r="E6448" s="0" t="n">
        <f aca="false">IFERROR((C6448-D6448)/C6448/'Project Inputs and Calcs'!$E$11,0)</f>
        <v>0</v>
      </c>
    </row>
    <row r="6449" customFormat="false" ht="15" hidden="false" customHeight="false" outlineLevel="0" collapsed="false">
      <c r="A6449" s="0" t="n">
        <v>38</v>
      </c>
      <c r="B6449" s="0" t="n">
        <v>15300</v>
      </c>
      <c r="C6449" s="0" t="s">
        <v>155</v>
      </c>
      <c r="D6449" s="0" t="s">
        <v>155</v>
      </c>
      <c r="E6449" s="0" t="n">
        <f aca="false">IFERROR((C6449-D6449)/C6449/'Project Inputs and Calcs'!$E$11,0)</f>
        <v>0</v>
      </c>
    </row>
    <row r="6450" customFormat="false" ht="15" hidden="false" customHeight="false" outlineLevel="0" collapsed="false">
      <c r="A6450" s="0" t="n">
        <v>38</v>
      </c>
      <c r="B6450" s="0" t="n">
        <v>15400</v>
      </c>
      <c r="C6450" s="0" t="s">
        <v>155</v>
      </c>
      <c r="D6450" s="0" t="s">
        <v>155</v>
      </c>
      <c r="E6450" s="0" t="n">
        <f aca="false">IFERROR((C6450-D6450)/C6450/'Project Inputs and Calcs'!$E$11,0)</f>
        <v>0</v>
      </c>
    </row>
    <row r="6451" customFormat="false" ht="15" hidden="false" customHeight="false" outlineLevel="0" collapsed="false">
      <c r="A6451" s="0" t="n">
        <v>38</v>
      </c>
      <c r="B6451" s="0" t="n">
        <v>15500</v>
      </c>
      <c r="C6451" s="0" t="s">
        <v>155</v>
      </c>
      <c r="D6451" s="0" t="s">
        <v>155</v>
      </c>
      <c r="E6451" s="0" t="n">
        <f aca="false">IFERROR((C6451-D6451)/C6451/'Project Inputs and Calcs'!$E$11,0)</f>
        <v>0</v>
      </c>
    </row>
    <row r="6452" customFormat="false" ht="15" hidden="false" customHeight="false" outlineLevel="0" collapsed="false">
      <c r="A6452" s="0" t="n">
        <v>38</v>
      </c>
      <c r="B6452" s="0" t="n">
        <v>15600</v>
      </c>
      <c r="C6452" s="0" t="s">
        <v>155</v>
      </c>
      <c r="D6452" s="0" t="s">
        <v>155</v>
      </c>
      <c r="E6452" s="0" t="n">
        <f aca="false">IFERROR((C6452-D6452)/C6452/'Project Inputs and Calcs'!$E$11,0)</f>
        <v>0</v>
      </c>
    </row>
    <row r="6453" customFormat="false" ht="15" hidden="false" customHeight="false" outlineLevel="0" collapsed="false">
      <c r="A6453" s="0" t="n">
        <v>38</v>
      </c>
      <c r="B6453" s="0" t="n">
        <v>15700</v>
      </c>
      <c r="C6453" s="0" t="s">
        <v>155</v>
      </c>
      <c r="D6453" s="0" t="s">
        <v>155</v>
      </c>
      <c r="E6453" s="0" t="n">
        <f aca="false">IFERROR((C6453-D6453)/C6453/'Project Inputs and Calcs'!$E$11,0)</f>
        <v>0</v>
      </c>
    </row>
    <row r="6454" customFormat="false" ht="15" hidden="false" customHeight="false" outlineLevel="0" collapsed="false">
      <c r="A6454" s="0" t="n">
        <v>38</v>
      </c>
      <c r="B6454" s="0" t="n">
        <v>15800</v>
      </c>
      <c r="C6454" s="0" t="s">
        <v>155</v>
      </c>
      <c r="D6454" s="0" t="s">
        <v>155</v>
      </c>
      <c r="E6454" s="0" t="n">
        <f aca="false">IFERROR((C6454-D6454)/C6454/'Project Inputs and Calcs'!$E$11,0)</f>
        <v>0</v>
      </c>
    </row>
    <row r="6455" customFormat="false" ht="15" hidden="false" customHeight="false" outlineLevel="0" collapsed="false">
      <c r="A6455" s="0" t="n">
        <v>38</v>
      </c>
      <c r="B6455" s="0" t="n">
        <v>15900</v>
      </c>
      <c r="C6455" s="0" t="s">
        <v>155</v>
      </c>
      <c r="D6455" s="0" t="s">
        <v>155</v>
      </c>
      <c r="E6455" s="0" t="n">
        <f aca="false">IFERROR((C6455-D6455)/C6455/'Project Inputs and Calcs'!$E$11,0)</f>
        <v>0</v>
      </c>
    </row>
    <row r="6456" customFormat="false" ht="15" hidden="false" customHeight="false" outlineLevel="0" collapsed="false">
      <c r="A6456" s="0" t="n">
        <v>38</v>
      </c>
      <c r="B6456" s="0" t="n">
        <v>16000</v>
      </c>
      <c r="C6456" s="0" t="s">
        <v>155</v>
      </c>
      <c r="D6456" s="0" t="s">
        <v>155</v>
      </c>
      <c r="E6456" s="0" t="n">
        <f aca="false">IFERROR((C6456-D6456)/C6456/'Project Inputs and Calcs'!$E$11,0)</f>
        <v>0</v>
      </c>
    </row>
    <row r="6457" customFormat="false" ht="15" hidden="false" customHeight="false" outlineLevel="0" collapsed="false">
      <c r="A6457" s="0" t="n">
        <v>38</v>
      </c>
      <c r="B6457" s="0" t="n">
        <v>16100</v>
      </c>
      <c r="C6457" s="0" t="s">
        <v>155</v>
      </c>
      <c r="D6457" s="0" t="s">
        <v>155</v>
      </c>
      <c r="E6457" s="0" t="n">
        <f aca="false">IFERROR((C6457-D6457)/C6457/'Project Inputs and Calcs'!$E$11,0)</f>
        <v>0</v>
      </c>
    </row>
    <row r="6458" customFormat="false" ht="15" hidden="false" customHeight="false" outlineLevel="0" collapsed="false">
      <c r="A6458" s="0" t="n">
        <v>38</v>
      </c>
      <c r="B6458" s="0" t="n">
        <v>16200</v>
      </c>
      <c r="C6458" s="0" t="s">
        <v>155</v>
      </c>
      <c r="D6458" s="0" t="s">
        <v>155</v>
      </c>
      <c r="E6458" s="0" t="n">
        <f aca="false">IFERROR((C6458-D6458)/C6458/'Project Inputs and Calcs'!$E$11,0)</f>
        <v>0</v>
      </c>
    </row>
    <row r="6459" customFormat="false" ht="15" hidden="false" customHeight="false" outlineLevel="0" collapsed="false">
      <c r="A6459" s="0" t="n">
        <v>38</v>
      </c>
      <c r="B6459" s="0" t="n">
        <v>16300</v>
      </c>
      <c r="C6459" s="0" t="s">
        <v>155</v>
      </c>
      <c r="D6459" s="0" t="s">
        <v>155</v>
      </c>
      <c r="E6459" s="0" t="n">
        <f aca="false">IFERROR((C6459-D6459)/C6459/'Project Inputs and Calcs'!$E$11,0)</f>
        <v>0</v>
      </c>
    </row>
    <row r="6460" customFormat="false" ht="15" hidden="false" customHeight="false" outlineLevel="0" collapsed="false">
      <c r="A6460" s="0" t="n">
        <v>38</v>
      </c>
      <c r="B6460" s="0" t="n">
        <v>16400</v>
      </c>
      <c r="C6460" s="0" t="s">
        <v>155</v>
      </c>
      <c r="D6460" s="0" t="s">
        <v>155</v>
      </c>
      <c r="E6460" s="0" t="n">
        <f aca="false">IFERROR((C6460-D6460)/C6460/'Project Inputs and Calcs'!$E$11,0)</f>
        <v>0</v>
      </c>
    </row>
    <row r="6461" customFormat="false" ht="15" hidden="false" customHeight="false" outlineLevel="0" collapsed="false">
      <c r="A6461" s="0" t="n">
        <v>38</v>
      </c>
      <c r="B6461" s="0" t="n">
        <v>16500</v>
      </c>
      <c r="C6461" s="0" t="s">
        <v>155</v>
      </c>
      <c r="D6461" s="0" t="s">
        <v>155</v>
      </c>
      <c r="E6461" s="0" t="n">
        <f aca="false">IFERROR((C6461-D6461)/C6461/'Project Inputs and Calcs'!$E$11,0)</f>
        <v>0</v>
      </c>
    </row>
    <row r="6462" customFormat="false" ht="15" hidden="false" customHeight="false" outlineLevel="0" collapsed="false">
      <c r="A6462" s="0" t="n">
        <v>38</v>
      </c>
      <c r="B6462" s="0" t="n">
        <v>16600</v>
      </c>
      <c r="C6462" s="0" t="s">
        <v>155</v>
      </c>
      <c r="D6462" s="0" t="s">
        <v>155</v>
      </c>
      <c r="E6462" s="0" t="n">
        <f aca="false">IFERROR((C6462-D6462)/C6462/'Project Inputs and Calcs'!$E$11,0)</f>
        <v>0</v>
      </c>
    </row>
    <row r="6463" customFormat="false" ht="15" hidden="false" customHeight="false" outlineLevel="0" collapsed="false">
      <c r="A6463" s="0" t="n">
        <v>38</v>
      </c>
      <c r="B6463" s="0" t="n">
        <v>16700</v>
      </c>
      <c r="C6463" s="0" t="s">
        <v>155</v>
      </c>
      <c r="D6463" s="0" t="s">
        <v>155</v>
      </c>
      <c r="E6463" s="0" t="n">
        <f aca="false">IFERROR((C6463-D6463)/C6463/'Project Inputs and Calcs'!$E$11,0)</f>
        <v>0</v>
      </c>
    </row>
    <row r="6464" customFormat="false" ht="15" hidden="false" customHeight="false" outlineLevel="0" collapsed="false">
      <c r="A6464" s="0" t="n">
        <v>38</v>
      </c>
      <c r="B6464" s="0" t="n">
        <v>16800</v>
      </c>
      <c r="C6464" s="0" t="s">
        <v>155</v>
      </c>
      <c r="D6464" s="0" t="s">
        <v>155</v>
      </c>
      <c r="E6464" s="0" t="n">
        <f aca="false">IFERROR((C6464-D6464)/C6464/'Project Inputs and Calcs'!$E$11,0)</f>
        <v>0</v>
      </c>
    </row>
    <row r="6465" customFormat="false" ht="15" hidden="false" customHeight="false" outlineLevel="0" collapsed="false">
      <c r="A6465" s="0" t="n">
        <v>38</v>
      </c>
      <c r="B6465" s="0" t="n">
        <v>16900</v>
      </c>
      <c r="C6465" s="0" t="s">
        <v>155</v>
      </c>
      <c r="D6465" s="0" t="s">
        <v>155</v>
      </c>
      <c r="E6465" s="0" t="n">
        <f aca="false">IFERROR((C6465-D6465)/C6465/'Project Inputs and Calcs'!$E$11,0)</f>
        <v>0</v>
      </c>
    </row>
    <row r="6466" customFormat="false" ht="15" hidden="false" customHeight="false" outlineLevel="0" collapsed="false">
      <c r="A6466" s="0" t="n">
        <v>38</v>
      </c>
      <c r="B6466" s="0" t="n">
        <v>17000</v>
      </c>
      <c r="C6466" s="0" t="s">
        <v>155</v>
      </c>
      <c r="D6466" s="0" t="s">
        <v>155</v>
      </c>
      <c r="E6466" s="0" t="n">
        <f aca="false">IFERROR((C6466-D6466)/C6466/'Project Inputs and Calcs'!$E$11,0)</f>
        <v>0</v>
      </c>
    </row>
    <row r="6467" customFormat="false" ht="15" hidden="false" customHeight="false" outlineLevel="0" collapsed="false">
      <c r="A6467" s="0" t="n">
        <v>38</v>
      </c>
      <c r="B6467" s="0" t="n">
        <v>17100</v>
      </c>
      <c r="C6467" s="0" t="s">
        <v>155</v>
      </c>
      <c r="D6467" s="0" t="s">
        <v>155</v>
      </c>
      <c r="E6467" s="0" t="n">
        <f aca="false">IFERROR((C6467-D6467)/C6467/'Project Inputs and Calcs'!$E$11,0)</f>
        <v>0</v>
      </c>
    </row>
    <row r="6468" customFormat="false" ht="15" hidden="false" customHeight="false" outlineLevel="0" collapsed="false">
      <c r="A6468" s="0" t="n">
        <v>38</v>
      </c>
      <c r="B6468" s="0" t="n">
        <v>17200</v>
      </c>
      <c r="C6468" s="0" t="s">
        <v>155</v>
      </c>
      <c r="D6468" s="0" t="s">
        <v>155</v>
      </c>
      <c r="E6468" s="0" t="n">
        <f aca="false">IFERROR((C6468-D6468)/C6468/'Project Inputs and Calcs'!$E$11,0)</f>
        <v>0</v>
      </c>
    </row>
    <row r="6469" customFormat="false" ht="15" hidden="false" customHeight="false" outlineLevel="0" collapsed="false">
      <c r="A6469" s="0" t="n">
        <v>38</v>
      </c>
      <c r="B6469" s="0" t="n">
        <v>17300</v>
      </c>
      <c r="C6469" s="0" t="s">
        <v>155</v>
      </c>
      <c r="D6469" s="0" t="s">
        <v>155</v>
      </c>
      <c r="E6469" s="0" t="n">
        <f aca="false">IFERROR((C6469-D6469)/C6469/'Project Inputs and Calcs'!$E$11,0)</f>
        <v>0</v>
      </c>
    </row>
    <row r="6470" customFormat="false" ht="15" hidden="false" customHeight="false" outlineLevel="0" collapsed="false">
      <c r="A6470" s="0" t="n">
        <v>38</v>
      </c>
      <c r="B6470" s="0" t="n">
        <v>17400</v>
      </c>
      <c r="C6470" s="0" t="s">
        <v>155</v>
      </c>
      <c r="D6470" s="0" t="s">
        <v>155</v>
      </c>
      <c r="E6470" s="0" t="n">
        <f aca="false">IFERROR((C6470-D6470)/C6470/'Project Inputs and Calcs'!$E$11,0)</f>
        <v>0</v>
      </c>
    </row>
    <row r="6471" customFormat="false" ht="15" hidden="false" customHeight="false" outlineLevel="0" collapsed="false">
      <c r="A6471" s="0" t="n">
        <v>38</v>
      </c>
      <c r="B6471" s="0" t="n">
        <v>17500</v>
      </c>
      <c r="C6471" s="0" t="s">
        <v>155</v>
      </c>
      <c r="D6471" s="0" t="s">
        <v>155</v>
      </c>
      <c r="E6471" s="0" t="n">
        <f aca="false">IFERROR((C6471-D6471)/C6471/'Project Inputs and Calcs'!$E$11,0)</f>
        <v>0</v>
      </c>
    </row>
    <row r="6472" customFormat="false" ht="15" hidden="false" customHeight="false" outlineLevel="0" collapsed="false">
      <c r="A6472" s="0" t="n">
        <v>38</v>
      </c>
      <c r="B6472" s="0" t="n">
        <v>17600</v>
      </c>
      <c r="C6472" s="0" t="s">
        <v>155</v>
      </c>
      <c r="D6472" s="0" t="s">
        <v>155</v>
      </c>
      <c r="E6472" s="0" t="n">
        <f aca="false">IFERROR((C6472-D6472)/C6472/'Project Inputs and Calcs'!$E$11,0)</f>
        <v>0</v>
      </c>
    </row>
    <row r="6473" customFormat="false" ht="15" hidden="false" customHeight="false" outlineLevel="0" collapsed="false">
      <c r="A6473" s="0" t="n">
        <v>38</v>
      </c>
      <c r="B6473" s="0" t="n">
        <v>17700</v>
      </c>
      <c r="C6473" s="0" t="s">
        <v>155</v>
      </c>
      <c r="D6473" s="0" t="s">
        <v>155</v>
      </c>
      <c r="E6473" s="0" t="n">
        <f aca="false">IFERROR((C6473-D6473)/C6473/'Project Inputs and Calcs'!$E$11,0)</f>
        <v>0</v>
      </c>
    </row>
    <row r="6474" customFormat="false" ht="15" hidden="false" customHeight="false" outlineLevel="0" collapsed="false">
      <c r="A6474" s="0" t="n">
        <v>38</v>
      </c>
      <c r="B6474" s="0" t="n">
        <v>17800</v>
      </c>
      <c r="C6474" s="0" t="s">
        <v>155</v>
      </c>
      <c r="D6474" s="0" t="s">
        <v>155</v>
      </c>
      <c r="E6474" s="0" t="n">
        <f aca="false">IFERROR((C6474-D6474)/C6474/'Project Inputs and Calcs'!$E$11,0)</f>
        <v>0</v>
      </c>
    </row>
    <row r="6475" customFormat="false" ht="15" hidden="false" customHeight="false" outlineLevel="0" collapsed="false">
      <c r="A6475" s="0" t="n">
        <v>38</v>
      </c>
      <c r="B6475" s="0" t="n">
        <v>17900</v>
      </c>
      <c r="C6475" s="0" t="s">
        <v>155</v>
      </c>
      <c r="D6475" s="0" t="s">
        <v>155</v>
      </c>
      <c r="E6475" s="0" t="n">
        <f aca="false">IFERROR((C6475-D6475)/C6475/'Project Inputs and Calcs'!$E$11,0)</f>
        <v>0</v>
      </c>
    </row>
    <row r="6476" customFormat="false" ht="15" hidden="false" customHeight="false" outlineLevel="0" collapsed="false">
      <c r="A6476" s="0" t="n">
        <v>38</v>
      </c>
      <c r="B6476" s="0" t="n">
        <v>18000</v>
      </c>
      <c r="C6476" s="0" t="s">
        <v>155</v>
      </c>
      <c r="D6476" s="0" t="s">
        <v>155</v>
      </c>
      <c r="E6476" s="0" t="n">
        <f aca="false">IFERROR((C6476-D6476)/C6476/'Project Inputs and Calcs'!$E$11,0)</f>
        <v>0</v>
      </c>
    </row>
    <row r="6477" customFormat="false" ht="15" hidden="false" customHeight="false" outlineLevel="0" collapsed="false">
      <c r="A6477" s="0" t="n">
        <v>38</v>
      </c>
      <c r="B6477" s="0" t="n">
        <v>18100</v>
      </c>
      <c r="C6477" s="0" t="s">
        <v>155</v>
      </c>
      <c r="D6477" s="0" t="s">
        <v>155</v>
      </c>
      <c r="E6477" s="0" t="n">
        <f aca="false">IFERROR((C6477-D6477)/C6477/'Project Inputs and Calcs'!$E$11,0)</f>
        <v>0</v>
      </c>
    </row>
    <row r="6478" customFormat="false" ht="15" hidden="false" customHeight="false" outlineLevel="0" collapsed="false">
      <c r="A6478" s="0" t="n">
        <v>38</v>
      </c>
      <c r="B6478" s="0" t="n">
        <v>18200</v>
      </c>
      <c r="C6478" s="0" t="s">
        <v>155</v>
      </c>
      <c r="D6478" s="0" t="s">
        <v>155</v>
      </c>
      <c r="E6478" s="0" t="n">
        <f aca="false">IFERROR((C6478-D6478)/C6478/'Project Inputs and Calcs'!$E$11,0)</f>
        <v>0</v>
      </c>
    </row>
    <row r="6479" customFormat="false" ht="15" hidden="false" customHeight="false" outlineLevel="0" collapsed="false">
      <c r="A6479" s="0" t="n">
        <v>38</v>
      </c>
      <c r="B6479" s="0" t="n">
        <v>18300</v>
      </c>
      <c r="C6479" s="0" t="s">
        <v>155</v>
      </c>
      <c r="D6479" s="0" t="s">
        <v>155</v>
      </c>
      <c r="E6479" s="0" t="n">
        <f aca="false">IFERROR((C6479-D6479)/C6479/'Project Inputs and Calcs'!$E$11,0)</f>
        <v>0</v>
      </c>
    </row>
    <row r="6480" customFormat="false" ht="15" hidden="false" customHeight="false" outlineLevel="0" collapsed="false">
      <c r="A6480" s="0" t="n">
        <v>38</v>
      </c>
      <c r="B6480" s="0" t="n">
        <v>18400</v>
      </c>
      <c r="C6480" s="0" t="s">
        <v>155</v>
      </c>
      <c r="D6480" s="0" t="s">
        <v>155</v>
      </c>
      <c r="E6480" s="0" t="n">
        <f aca="false">IFERROR((C6480-D6480)/C6480/'Project Inputs and Calcs'!$E$11,0)</f>
        <v>0</v>
      </c>
    </row>
    <row r="6481" customFormat="false" ht="15" hidden="false" customHeight="false" outlineLevel="0" collapsed="false">
      <c r="A6481" s="0" t="n">
        <v>38</v>
      </c>
      <c r="B6481" s="0" t="n">
        <v>18500</v>
      </c>
      <c r="C6481" s="0" t="s">
        <v>155</v>
      </c>
      <c r="D6481" s="0" t="s">
        <v>155</v>
      </c>
      <c r="E6481" s="0" t="n">
        <f aca="false">IFERROR((C6481-D6481)/C6481/'Project Inputs and Calcs'!$E$11,0)</f>
        <v>0</v>
      </c>
    </row>
    <row r="6482" customFormat="false" ht="15" hidden="false" customHeight="false" outlineLevel="0" collapsed="false">
      <c r="A6482" s="0" t="n">
        <v>38</v>
      </c>
      <c r="B6482" s="0" t="n">
        <v>18600</v>
      </c>
      <c r="C6482" s="0" t="s">
        <v>155</v>
      </c>
      <c r="D6482" s="0" t="s">
        <v>155</v>
      </c>
      <c r="E6482" s="0" t="n">
        <f aca="false">IFERROR((C6482-D6482)/C6482/'Project Inputs and Calcs'!$E$11,0)</f>
        <v>0</v>
      </c>
    </row>
    <row r="6483" customFormat="false" ht="15" hidden="false" customHeight="false" outlineLevel="0" collapsed="false">
      <c r="A6483" s="0" t="n">
        <v>38</v>
      </c>
      <c r="B6483" s="0" t="n">
        <v>18700</v>
      </c>
      <c r="C6483" s="0" t="s">
        <v>155</v>
      </c>
      <c r="D6483" s="0" t="s">
        <v>155</v>
      </c>
      <c r="E6483" s="0" t="n">
        <f aca="false">IFERROR((C6483-D6483)/C6483/'Project Inputs and Calcs'!$E$11,0)</f>
        <v>0</v>
      </c>
    </row>
    <row r="6484" customFormat="false" ht="15" hidden="false" customHeight="false" outlineLevel="0" collapsed="false">
      <c r="A6484" s="0" t="n">
        <v>38</v>
      </c>
      <c r="B6484" s="0" t="n">
        <v>18800</v>
      </c>
      <c r="C6484" s="0" t="s">
        <v>155</v>
      </c>
      <c r="D6484" s="0" t="s">
        <v>155</v>
      </c>
      <c r="E6484" s="0" t="n">
        <f aca="false">IFERROR((C6484-D6484)/C6484/'Project Inputs and Calcs'!$E$11,0)</f>
        <v>0</v>
      </c>
    </row>
    <row r="6485" customFormat="false" ht="15" hidden="false" customHeight="false" outlineLevel="0" collapsed="false">
      <c r="A6485" s="0" t="n">
        <v>38</v>
      </c>
      <c r="B6485" s="0" t="n">
        <v>18900</v>
      </c>
      <c r="C6485" s="0" t="s">
        <v>155</v>
      </c>
      <c r="D6485" s="0" t="s">
        <v>155</v>
      </c>
      <c r="E6485" s="0" t="n">
        <f aca="false">IFERROR((C6485-D6485)/C6485/'Project Inputs and Calcs'!$E$11,0)</f>
        <v>0</v>
      </c>
    </row>
    <row r="6486" customFormat="false" ht="15" hidden="false" customHeight="false" outlineLevel="0" collapsed="false">
      <c r="A6486" s="0" t="n">
        <v>38</v>
      </c>
      <c r="B6486" s="0" t="n">
        <v>19000</v>
      </c>
      <c r="C6486" s="0" t="s">
        <v>155</v>
      </c>
      <c r="D6486" s="0" t="s">
        <v>155</v>
      </c>
      <c r="E6486" s="0" t="n">
        <f aca="false">IFERROR((C6486-D6486)/C6486/'Project Inputs and Calcs'!$E$11,0)</f>
        <v>0</v>
      </c>
    </row>
    <row r="6487" customFormat="false" ht="15" hidden="false" customHeight="false" outlineLevel="0" collapsed="false">
      <c r="A6487" s="0" t="n">
        <v>38</v>
      </c>
      <c r="B6487" s="0" t="n">
        <v>19100</v>
      </c>
      <c r="C6487" s="0" t="s">
        <v>155</v>
      </c>
      <c r="D6487" s="0" t="s">
        <v>155</v>
      </c>
      <c r="E6487" s="0" t="n">
        <f aca="false">IFERROR((C6487-D6487)/C6487/'Project Inputs and Calcs'!$E$11,0)</f>
        <v>0</v>
      </c>
    </row>
    <row r="6488" customFormat="false" ht="15" hidden="false" customHeight="false" outlineLevel="0" collapsed="false">
      <c r="A6488" s="0" t="n">
        <v>38</v>
      </c>
      <c r="B6488" s="0" t="n">
        <v>19200</v>
      </c>
      <c r="C6488" s="0" t="s">
        <v>155</v>
      </c>
      <c r="D6488" s="0" t="s">
        <v>155</v>
      </c>
      <c r="E6488" s="0" t="n">
        <f aca="false">IFERROR((C6488-D6488)/C6488/'Project Inputs and Calcs'!$E$11,0)</f>
        <v>0</v>
      </c>
    </row>
    <row r="6489" customFormat="false" ht="15" hidden="false" customHeight="false" outlineLevel="0" collapsed="false">
      <c r="A6489" s="0" t="n">
        <v>38</v>
      </c>
      <c r="B6489" s="0" t="n">
        <v>19300</v>
      </c>
      <c r="C6489" s="0" t="s">
        <v>155</v>
      </c>
      <c r="D6489" s="0" t="s">
        <v>155</v>
      </c>
      <c r="E6489" s="0" t="n">
        <f aca="false">IFERROR((C6489-D6489)/C6489/'Project Inputs and Calcs'!$E$11,0)</f>
        <v>0</v>
      </c>
    </row>
    <row r="6490" customFormat="false" ht="15" hidden="false" customHeight="false" outlineLevel="0" collapsed="false">
      <c r="A6490" s="0" t="n">
        <v>38</v>
      </c>
      <c r="B6490" s="0" t="n">
        <v>19400</v>
      </c>
      <c r="C6490" s="0" t="s">
        <v>155</v>
      </c>
      <c r="D6490" s="0" t="s">
        <v>155</v>
      </c>
      <c r="E6490" s="0" t="n">
        <f aca="false">IFERROR((C6490-D6490)/C6490/'Project Inputs and Calcs'!$E$11,0)</f>
        <v>0</v>
      </c>
    </row>
    <row r="6491" customFormat="false" ht="15" hidden="false" customHeight="false" outlineLevel="0" collapsed="false">
      <c r="A6491" s="0" t="n">
        <v>38</v>
      </c>
      <c r="B6491" s="0" t="n">
        <v>19500</v>
      </c>
      <c r="C6491" s="0" t="s">
        <v>155</v>
      </c>
      <c r="D6491" s="0" t="s">
        <v>155</v>
      </c>
      <c r="E6491" s="0" t="n">
        <f aca="false">IFERROR((C6491-D6491)/C6491/'Project Inputs and Calcs'!$E$11,0)</f>
        <v>0</v>
      </c>
    </row>
    <row r="6492" customFormat="false" ht="15" hidden="false" customHeight="false" outlineLevel="0" collapsed="false">
      <c r="A6492" s="0" t="n">
        <v>38</v>
      </c>
      <c r="B6492" s="0" t="n">
        <v>19600</v>
      </c>
      <c r="C6492" s="0" t="s">
        <v>155</v>
      </c>
      <c r="D6492" s="0" t="s">
        <v>155</v>
      </c>
      <c r="E6492" s="0" t="n">
        <f aca="false">IFERROR((C6492-D6492)/C6492/'Project Inputs and Calcs'!$E$11,0)</f>
        <v>0</v>
      </c>
    </row>
    <row r="6493" customFormat="false" ht="15" hidden="false" customHeight="false" outlineLevel="0" collapsed="false">
      <c r="A6493" s="0" t="n">
        <v>38</v>
      </c>
      <c r="B6493" s="0" t="n">
        <v>19700</v>
      </c>
      <c r="C6493" s="0" t="s">
        <v>155</v>
      </c>
      <c r="D6493" s="0" t="s">
        <v>155</v>
      </c>
      <c r="E6493" s="0" t="n">
        <f aca="false">IFERROR((C6493-D6493)/C6493/'Project Inputs and Calcs'!$E$11,0)</f>
        <v>0</v>
      </c>
    </row>
    <row r="6494" customFormat="false" ht="15" hidden="false" customHeight="false" outlineLevel="0" collapsed="false">
      <c r="A6494" s="0" t="n">
        <v>38</v>
      </c>
      <c r="B6494" s="0" t="n">
        <v>19800</v>
      </c>
      <c r="C6494" s="0" t="s">
        <v>155</v>
      </c>
      <c r="D6494" s="0" t="s">
        <v>155</v>
      </c>
      <c r="E6494" s="0" t="n">
        <f aca="false">IFERROR((C6494-D6494)/C6494/'Project Inputs and Calcs'!$E$11,0)</f>
        <v>0</v>
      </c>
    </row>
    <row r="6495" customFormat="false" ht="15" hidden="false" customHeight="false" outlineLevel="0" collapsed="false">
      <c r="A6495" s="0" t="n">
        <v>38</v>
      </c>
      <c r="B6495" s="0" t="n">
        <v>19900</v>
      </c>
      <c r="C6495" s="0" t="s">
        <v>155</v>
      </c>
      <c r="D6495" s="0" t="s">
        <v>155</v>
      </c>
      <c r="E6495" s="0" t="n">
        <f aca="false">IFERROR((C6495-D6495)/C6495/'Project Inputs and Calcs'!$E$11,0)</f>
        <v>0</v>
      </c>
    </row>
    <row r="6496" customFormat="false" ht="15" hidden="false" customHeight="false" outlineLevel="0" collapsed="false">
      <c r="A6496" s="0" t="n">
        <v>38</v>
      </c>
      <c r="B6496" s="0" t="n">
        <v>20000</v>
      </c>
      <c r="C6496" s="0" t="s">
        <v>155</v>
      </c>
      <c r="D6496" s="0" t="s">
        <v>155</v>
      </c>
      <c r="E6496" s="0" t="n">
        <f aca="false">IFERROR((C6496-D6496)/C6496/'Project Inputs and Calcs'!$E$11,0)</f>
        <v>0</v>
      </c>
    </row>
    <row r="6497" customFormat="false" ht="15" hidden="false" customHeight="false" outlineLevel="0" collapsed="false">
      <c r="A6497" s="0" t="n">
        <v>39</v>
      </c>
      <c r="B6497" s="0" t="n">
        <v>1000</v>
      </c>
      <c r="C6497" s="0" t="n">
        <v>0.017421</v>
      </c>
      <c r="D6497" s="0" t="n">
        <v>0.0023128</v>
      </c>
      <c r="E6497" s="0" t="n">
        <f aca="false">IFERROR((C6497-D6497)/C6497/'Project Inputs and Calcs'!$E$11,0)</f>
        <v>0.0289080228842585</v>
      </c>
    </row>
    <row r="6498" customFormat="false" ht="15" hidden="false" customHeight="false" outlineLevel="0" collapsed="false">
      <c r="A6498" s="0" t="n">
        <v>39</v>
      </c>
      <c r="B6498" s="0" t="n">
        <v>1100</v>
      </c>
      <c r="C6498" s="0" t="n">
        <v>0.047357</v>
      </c>
      <c r="D6498" s="0" t="n">
        <v>0.0064395</v>
      </c>
      <c r="E6498" s="0" t="n">
        <f aca="false">IFERROR((C6498-D6498)/C6498/'Project Inputs and Calcs'!$E$11,0)</f>
        <v>0.028800740474833</v>
      </c>
    </row>
    <row r="6499" customFormat="false" ht="15" hidden="false" customHeight="false" outlineLevel="0" collapsed="false">
      <c r="A6499" s="0" t="n">
        <v>39</v>
      </c>
      <c r="B6499" s="0" t="n">
        <v>1200</v>
      </c>
      <c r="C6499" s="0" t="n">
        <v>0.09146</v>
      </c>
      <c r="D6499" s="0" t="n">
        <v>0.012808</v>
      </c>
      <c r="E6499" s="0" t="n">
        <f aca="false">IFERROR((C6499-D6499)/C6499/'Project Inputs and Calcs'!$E$11,0)</f>
        <v>0.0286653546176835</v>
      </c>
    </row>
    <row r="6500" customFormat="false" ht="15" hidden="false" customHeight="false" outlineLevel="0" collapsed="false">
      <c r="A6500" s="0" t="n">
        <v>39</v>
      </c>
      <c r="B6500" s="0" t="n">
        <v>1300</v>
      </c>
      <c r="C6500" s="0" t="n">
        <v>0.14928</v>
      </c>
      <c r="D6500" s="0" t="n">
        <v>0.021579</v>
      </c>
      <c r="E6500" s="0" t="n">
        <f aca="false">IFERROR((C6500-D6500)/C6500/'Project Inputs and Calcs'!$E$11,0)</f>
        <v>0.0285148713826367</v>
      </c>
    </row>
    <row r="6501" customFormat="false" ht="15" hidden="false" customHeight="false" outlineLevel="0" collapsed="false">
      <c r="A6501" s="0" t="n">
        <v>39</v>
      </c>
      <c r="B6501" s="0" t="n">
        <v>1400</v>
      </c>
      <c r="C6501" s="0" t="n">
        <v>0.22042</v>
      </c>
      <c r="D6501" s="0" t="n">
        <v>0.032872</v>
      </c>
      <c r="E6501" s="0" t="n">
        <f aca="false">IFERROR((C6501-D6501)/C6501/'Project Inputs and Calcs'!$E$11,0)</f>
        <v>0.0283622175846112</v>
      </c>
    </row>
    <row r="6502" customFormat="false" ht="15" hidden="false" customHeight="false" outlineLevel="0" collapsed="false">
      <c r="A6502" s="0" t="n">
        <v>39</v>
      </c>
      <c r="B6502" s="0" t="n">
        <v>1500</v>
      </c>
      <c r="C6502" s="0" t="n">
        <v>0.30447</v>
      </c>
      <c r="D6502" s="0" t="n">
        <v>0.046821</v>
      </c>
      <c r="E6502" s="0" t="n">
        <f aca="false">IFERROR((C6502-D6502)/C6502/'Project Inputs and Calcs'!$E$11,0)</f>
        <v>0.0282073767530463</v>
      </c>
    </row>
    <row r="6503" customFormat="false" ht="15" hidden="false" customHeight="false" outlineLevel="0" collapsed="false">
      <c r="A6503" s="0" t="n">
        <v>39</v>
      </c>
      <c r="B6503" s="0" t="n">
        <v>1600</v>
      </c>
      <c r="C6503" s="0" t="n">
        <v>0.38823</v>
      </c>
      <c r="D6503" s="0" t="n">
        <v>0.069468</v>
      </c>
      <c r="E6503" s="0" t="n">
        <f aca="false">IFERROR((C6503-D6503)/C6503/'Project Inputs and Calcs'!$E$11,0)</f>
        <v>0.0273688277567421</v>
      </c>
    </row>
    <row r="6504" customFormat="false" ht="15" hidden="false" customHeight="false" outlineLevel="0" collapsed="false">
      <c r="A6504" s="0" t="n">
        <v>39</v>
      </c>
      <c r="B6504" s="0" t="n">
        <v>1700</v>
      </c>
      <c r="C6504" s="0" t="n">
        <v>0.5098</v>
      </c>
      <c r="D6504" s="0" t="n">
        <v>0.083223</v>
      </c>
      <c r="E6504" s="0" t="n">
        <f aca="false">IFERROR((C6504-D6504)/C6504/'Project Inputs and Calcs'!$E$11,0)</f>
        <v>0.0278917876291356</v>
      </c>
    </row>
    <row r="6505" customFormat="false" ht="15" hidden="false" customHeight="false" outlineLevel="0" collapsed="false">
      <c r="A6505" s="0" t="n">
        <v>39</v>
      </c>
      <c r="B6505" s="0" t="n">
        <v>1800</v>
      </c>
      <c r="C6505" s="0" t="n">
        <v>0.63038</v>
      </c>
      <c r="D6505" s="0" t="n">
        <v>0.10588</v>
      </c>
      <c r="E6505" s="0" t="n">
        <f aca="false">IFERROR((C6505-D6505)/C6505/'Project Inputs and Calcs'!$E$11,0)</f>
        <v>0.0277345939486236</v>
      </c>
    </row>
    <row r="6506" customFormat="false" ht="15" hidden="false" customHeight="false" outlineLevel="0" collapsed="false">
      <c r="A6506" s="0" t="n">
        <v>39</v>
      </c>
      <c r="B6506" s="0" t="n">
        <v>1900</v>
      </c>
      <c r="C6506" s="0" t="n">
        <v>0.7624</v>
      </c>
      <c r="D6506" s="0" t="n">
        <v>0.13169</v>
      </c>
      <c r="E6506" s="0" t="n">
        <f aca="false">IFERROR((C6506-D6506)/C6506/'Project Inputs and Calcs'!$E$11,0)</f>
        <v>0.0275756383350822</v>
      </c>
    </row>
    <row r="6507" customFormat="false" ht="15" hidden="false" customHeight="false" outlineLevel="0" collapsed="false">
      <c r="A6507" s="0" t="n">
        <v>39</v>
      </c>
      <c r="B6507" s="0" t="n">
        <v>2000</v>
      </c>
      <c r="C6507" s="0" t="n">
        <v>0.9055</v>
      </c>
      <c r="D6507" s="0" t="n">
        <v>0.16073</v>
      </c>
      <c r="E6507" s="0" t="n">
        <f aca="false">IFERROR((C6507-D6507)/C6507/'Project Inputs and Calcs'!$E$11,0)</f>
        <v>0.0274165286213878</v>
      </c>
    </row>
    <row r="6508" customFormat="false" ht="15" hidden="false" customHeight="false" outlineLevel="0" collapsed="false">
      <c r="A6508" s="0" t="n">
        <v>39</v>
      </c>
      <c r="B6508" s="0" t="n">
        <v>2100</v>
      </c>
      <c r="C6508" s="0" t="n">
        <v>1.0594</v>
      </c>
      <c r="D6508" s="0" t="n">
        <v>0.19308</v>
      </c>
      <c r="E6508" s="0" t="n">
        <f aca="false">IFERROR((C6508-D6508)/C6508/'Project Inputs and Calcs'!$E$11,0)</f>
        <v>0.027258196463407</v>
      </c>
    </row>
    <row r="6509" customFormat="false" ht="15" hidden="false" customHeight="false" outlineLevel="0" collapsed="false">
      <c r="A6509" s="0" t="n">
        <v>39</v>
      </c>
      <c r="B6509" s="0" t="n">
        <v>2200</v>
      </c>
      <c r="C6509" s="0" t="n">
        <v>1.2238</v>
      </c>
      <c r="D6509" s="0" t="n">
        <v>0.22888</v>
      </c>
      <c r="E6509" s="0" t="n">
        <f aca="false">IFERROR((C6509-D6509)/C6509/'Project Inputs and Calcs'!$E$11,0)</f>
        <v>0.0270991992155581</v>
      </c>
    </row>
    <row r="6510" customFormat="false" ht="15" hidden="false" customHeight="false" outlineLevel="0" collapsed="false">
      <c r="A6510" s="0" t="n">
        <v>39</v>
      </c>
      <c r="B6510" s="0" t="n">
        <v>2300</v>
      </c>
      <c r="C6510" s="0" t="n">
        <v>1.3984</v>
      </c>
      <c r="D6510" s="0" t="n">
        <v>0.26815</v>
      </c>
      <c r="E6510" s="0" t="n">
        <f aca="false">IFERROR((C6510-D6510)/C6510/'Project Inputs and Calcs'!$E$11,0)</f>
        <v>0.026941504576659</v>
      </c>
    </row>
    <row r="6511" customFormat="false" ht="15" hidden="false" customHeight="false" outlineLevel="0" collapsed="false">
      <c r="A6511" s="0" t="n">
        <v>39</v>
      </c>
      <c r="B6511" s="0" t="n">
        <v>2400</v>
      </c>
      <c r="C6511" s="0" t="n">
        <v>1.5828</v>
      </c>
      <c r="D6511" s="0" t="n">
        <v>0.31104</v>
      </c>
      <c r="E6511" s="0" t="n">
        <f aca="false">IFERROR((C6511-D6511)/C6511/'Project Inputs and Calcs'!$E$11,0)</f>
        <v>0.0267829163507708</v>
      </c>
    </row>
    <row r="6512" customFormat="false" ht="15" hidden="false" customHeight="false" outlineLevel="0" collapsed="false">
      <c r="A6512" s="0" t="n">
        <v>39</v>
      </c>
      <c r="B6512" s="0" t="n">
        <v>2500</v>
      </c>
      <c r="C6512" s="0" t="n">
        <v>1.7768</v>
      </c>
      <c r="D6512" s="0" t="n">
        <v>0.35755</v>
      </c>
      <c r="E6512" s="0" t="n">
        <f aca="false">IFERROR((C6512-D6512)/C6512/'Project Inputs and Calcs'!$E$11,0)</f>
        <v>0.0266255815698634</v>
      </c>
    </row>
    <row r="6513" customFormat="false" ht="15" hidden="false" customHeight="false" outlineLevel="0" collapsed="false">
      <c r="A6513" s="0" t="n">
        <v>39</v>
      </c>
      <c r="B6513" s="0" t="n">
        <v>2600</v>
      </c>
      <c r="C6513" s="0" t="n">
        <v>1.9801</v>
      </c>
      <c r="D6513" s="0" t="n">
        <v>0.4078</v>
      </c>
      <c r="E6513" s="0" t="n">
        <f aca="false">IFERROR((C6513-D6513)/C6513/'Project Inputs and Calcs'!$E$11,0)</f>
        <v>0.0264683601838291</v>
      </c>
    </row>
    <row r="6514" customFormat="false" ht="15" hidden="false" customHeight="false" outlineLevel="0" collapsed="false">
      <c r="A6514" s="0" t="n">
        <v>39</v>
      </c>
      <c r="B6514" s="0" t="n">
        <v>2700</v>
      </c>
      <c r="C6514" s="0" t="n">
        <v>2.1925</v>
      </c>
      <c r="D6514" s="0" t="n">
        <v>0.46184</v>
      </c>
      <c r="E6514" s="0" t="n">
        <f aca="false">IFERROR((C6514-D6514)/C6514/'Project Inputs and Calcs'!$E$11,0)</f>
        <v>0.0263118206005321</v>
      </c>
    </row>
    <row r="6515" customFormat="false" ht="15" hidden="false" customHeight="false" outlineLevel="0" collapsed="false">
      <c r="A6515" s="0" t="n">
        <v>39</v>
      </c>
      <c r="B6515" s="0" t="n">
        <v>2800</v>
      </c>
      <c r="C6515" s="0" t="n">
        <v>2.4136</v>
      </c>
      <c r="D6515" s="0" t="n">
        <v>0.51517</v>
      </c>
      <c r="E6515" s="0" t="n">
        <f aca="false">IFERROR((C6515-D6515)/C6515/'Project Inputs and Calcs'!$E$11,0)</f>
        <v>0.0262185117666556</v>
      </c>
    </row>
    <row r="6516" customFormat="false" ht="15" hidden="false" customHeight="false" outlineLevel="0" collapsed="false">
      <c r="A6516" s="0" t="n">
        <v>39</v>
      </c>
      <c r="B6516" s="0" t="n">
        <v>2900</v>
      </c>
      <c r="C6516" s="0" t="n">
        <v>2.6433</v>
      </c>
      <c r="D6516" s="0" t="n">
        <v>0.58152</v>
      </c>
      <c r="E6516" s="0" t="n">
        <f aca="false">IFERROR((C6516-D6516)/C6516/'Project Inputs and Calcs'!$E$11,0)</f>
        <v>0.026000075662997</v>
      </c>
    </row>
    <row r="6517" customFormat="false" ht="15" hidden="false" customHeight="false" outlineLevel="0" collapsed="false">
      <c r="A6517" s="0" t="n">
        <v>39</v>
      </c>
      <c r="B6517" s="0" t="n">
        <v>3000</v>
      </c>
      <c r="C6517" s="0" t="n">
        <v>2.8812</v>
      </c>
      <c r="D6517" s="0" t="n">
        <v>0.64725</v>
      </c>
      <c r="E6517" s="0" t="n">
        <f aca="false">IFERROR((C6517-D6517)/C6517/'Project Inputs and Calcs'!$E$11,0)</f>
        <v>0.0258451339719561</v>
      </c>
    </row>
    <row r="6518" customFormat="false" ht="15" hidden="false" customHeight="false" outlineLevel="0" collapsed="false">
      <c r="A6518" s="0" t="n">
        <v>39</v>
      </c>
      <c r="B6518" s="0" t="n">
        <v>3100</v>
      </c>
      <c r="C6518" s="0" t="n">
        <v>3.1272</v>
      </c>
      <c r="D6518" s="0" t="n">
        <v>0.71698</v>
      </c>
      <c r="E6518" s="0" t="n">
        <f aca="false">IFERROR((C6518-D6518)/C6518/'Project Inputs and Calcs'!$E$11,0)</f>
        <v>0.0256909269207811</v>
      </c>
    </row>
    <row r="6519" customFormat="false" ht="15" hidden="false" customHeight="false" outlineLevel="0" collapsed="false">
      <c r="A6519" s="0" t="n">
        <v>39</v>
      </c>
      <c r="B6519" s="0" t="n">
        <v>3200</v>
      </c>
      <c r="C6519" s="0" t="n">
        <v>3.381</v>
      </c>
      <c r="D6519" s="0" t="n">
        <v>0.79073</v>
      </c>
      <c r="E6519" s="0" t="n">
        <f aca="false">IFERROR((C6519-D6519)/C6519/'Project Inputs and Calcs'!$E$11,0)</f>
        <v>0.0255375135561471</v>
      </c>
    </row>
    <row r="6520" customFormat="false" ht="15" hidden="false" customHeight="false" outlineLevel="0" collapsed="false">
      <c r="A6520" s="0" t="n">
        <v>39</v>
      </c>
      <c r="B6520" s="0" t="n">
        <v>3300</v>
      </c>
      <c r="C6520" s="0" t="n">
        <v>3.6423</v>
      </c>
      <c r="D6520" s="0" t="n">
        <v>0.86854</v>
      </c>
      <c r="E6520" s="0" t="n">
        <f aca="false">IFERROR((C6520-D6520)/C6520/'Project Inputs and Calcs'!$E$11,0)</f>
        <v>0.0253846928223009</v>
      </c>
    </row>
    <row r="6521" customFormat="false" ht="15" hidden="false" customHeight="false" outlineLevel="0" collapsed="false">
      <c r="A6521" s="0" t="n">
        <v>39</v>
      </c>
      <c r="B6521" s="0" t="n">
        <v>3400</v>
      </c>
      <c r="C6521" s="0" t="n">
        <v>3.911</v>
      </c>
      <c r="D6521" s="0" t="n">
        <v>0.95047</v>
      </c>
      <c r="E6521" s="0" t="n">
        <f aca="false">IFERROR((C6521-D6521)/C6521/'Project Inputs and Calcs'!$E$11,0)</f>
        <v>0.0252325066053013</v>
      </c>
    </row>
    <row r="6522" customFormat="false" ht="15" hidden="false" customHeight="false" outlineLevel="0" collapsed="false">
      <c r="A6522" s="0" t="n">
        <v>39</v>
      </c>
      <c r="B6522" s="0" t="n">
        <v>3500</v>
      </c>
      <c r="C6522" s="0" t="n">
        <v>4.1869</v>
      </c>
      <c r="D6522" s="0" t="n">
        <v>1.0365</v>
      </c>
      <c r="E6522" s="0" t="n">
        <f aca="false">IFERROR((C6522-D6522)/C6522/'Project Inputs and Calcs'!$E$11,0)</f>
        <v>0.0250814046987827</v>
      </c>
    </row>
    <row r="6523" customFormat="false" ht="15" hidden="false" customHeight="false" outlineLevel="0" collapsed="false">
      <c r="A6523" s="0" t="n">
        <v>39</v>
      </c>
      <c r="B6523" s="0" t="n">
        <v>3600</v>
      </c>
      <c r="C6523" s="0" t="n">
        <v>4.4696</v>
      </c>
      <c r="D6523" s="0" t="n">
        <v>1.1268</v>
      </c>
      <c r="E6523" s="0" t="n">
        <f aca="false">IFERROR((C6523-D6523)/C6523/'Project Inputs and Calcs'!$E$11,0)</f>
        <v>0.0249298967842014</v>
      </c>
    </row>
    <row r="6524" customFormat="false" ht="15" hidden="false" customHeight="false" outlineLevel="0" collapsed="false">
      <c r="A6524" s="0" t="n">
        <v>39</v>
      </c>
      <c r="B6524" s="0" t="n">
        <v>3700</v>
      </c>
      <c r="C6524" s="0" t="n">
        <v>4.759</v>
      </c>
      <c r="D6524" s="0" t="n">
        <v>1.2211</v>
      </c>
      <c r="E6524" s="0" t="n">
        <f aca="false">IFERROR((C6524-D6524)/C6524/'Project Inputs and Calcs'!$E$11,0)</f>
        <v>0.0247804160537928</v>
      </c>
    </row>
    <row r="6525" customFormat="false" ht="15" hidden="false" customHeight="false" outlineLevel="0" collapsed="false">
      <c r="A6525" s="0" t="n">
        <v>39</v>
      </c>
      <c r="B6525" s="0" t="n">
        <v>3800</v>
      </c>
      <c r="C6525" s="0" t="n">
        <v>5.055</v>
      </c>
      <c r="D6525" s="0" t="n">
        <v>1.3197</v>
      </c>
      <c r="E6525" s="0" t="n">
        <f aca="false">IFERROR((C6525-D6525)/C6525/'Project Inputs and Calcs'!$E$11,0)</f>
        <v>0.0246310583580613</v>
      </c>
    </row>
    <row r="6526" customFormat="false" ht="15" hidden="false" customHeight="false" outlineLevel="0" collapsed="false">
      <c r="A6526" s="0" t="n">
        <v>39</v>
      </c>
      <c r="B6526" s="0" t="n">
        <v>3900</v>
      </c>
      <c r="C6526" s="0" t="n">
        <v>5.3573</v>
      </c>
      <c r="D6526" s="0" t="n">
        <v>1.4225</v>
      </c>
      <c r="E6526" s="0" t="n">
        <f aca="false">IFERROR((C6526-D6526)/C6526/'Project Inputs and Calcs'!$E$11,0)</f>
        <v>0.0244824818471991</v>
      </c>
    </row>
    <row r="6527" customFormat="false" ht="15" hidden="false" customHeight="false" outlineLevel="0" collapsed="false">
      <c r="A6527" s="0" t="n">
        <v>39</v>
      </c>
      <c r="B6527" s="0" t="n">
        <v>4000</v>
      </c>
      <c r="C6527" s="0" t="n">
        <v>5.6657</v>
      </c>
      <c r="D6527" s="0" t="n">
        <v>1.5295</v>
      </c>
      <c r="E6527" s="0" t="n">
        <f aca="false">IFERROR((C6527-D6527)/C6527/'Project Inputs and Calcs'!$E$11,0)</f>
        <v>0.0243347394555542</v>
      </c>
    </row>
    <row r="6528" customFormat="false" ht="15" hidden="false" customHeight="false" outlineLevel="0" collapsed="false">
      <c r="A6528" s="0" t="n">
        <v>39</v>
      </c>
      <c r="B6528" s="0" t="n">
        <v>4100</v>
      </c>
      <c r="C6528" s="0" t="n">
        <v>5.9799</v>
      </c>
      <c r="D6528" s="0" t="n">
        <v>1.6408</v>
      </c>
      <c r="E6528" s="0" t="n">
        <f aca="false">IFERROR((C6528-D6528)/C6528/'Project Inputs and Calcs'!$E$11,0)</f>
        <v>0.0241871380234898</v>
      </c>
    </row>
    <row r="6529" customFormat="false" ht="15" hidden="false" customHeight="false" outlineLevel="0" collapsed="false">
      <c r="A6529" s="0" t="n">
        <v>39</v>
      </c>
      <c r="B6529" s="0" t="n">
        <v>4200</v>
      </c>
      <c r="C6529" s="0" t="n">
        <v>6.2999</v>
      </c>
      <c r="D6529" s="0" t="n">
        <v>1.7563</v>
      </c>
      <c r="E6529" s="0" t="n">
        <f aca="false">IFERROR((C6529-D6529)/C6529/'Project Inputs and Calcs'!$E$11,0)</f>
        <v>0.0240405932369297</v>
      </c>
    </row>
    <row r="6530" customFormat="false" ht="15" hidden="false" customHeight="false" outlineLevel="0" collapsed="false">
      <c r="A6530" s="0" t="n">
        <v>39</v>
      </c>
      <c r="B6530" s="0" t="n">
        <v>4300</v>
      </c>
      <c r="C6530" s="0" t="n">
        <v>6.6254</v>
      </c>
      <c r="D6530" s="0" t="n">
        <v>1.8761</v>
      </c>
      <c r="E6530" s="0" t="n">
        <f aca="false">IFERROR((C6530-D6530)/C6530/'Project Inputs and Calcs'!$E$11,0)</f>
        <v>0.0238944063754641</v>
      </c>
    </row>
    <row r="6531" customFormat="false" ht="15" hidden="false" customHeight="false" outlineLevel="0" collapsed="false">
      <c r="A6531" s="0" t="n">
        <v>39</v>
      </c>
      <c r="B6531" s="0" t="n">
        <v>4400</v>
      </c>
      <c r="C6531" s="0" t="n">
        <v>6.9564</v>
      </c>
      <c r="D6531" s="0" t="n">
        <v>2</v>
      </c>
      <c r="E6531" s="0" t="n">
        <f aca="false">IFERROR((C6531-D6531)/C6531/'Project Inputs and Calcs'!$E$11,0)</f>
        <v>0.0237498322887317</v>
      </c>
    </row>
    <row r="6532" customFormat="false" ht="15" hidden="false" customHeight="false" outlineLevel="0" collapsed="false">
      <c r="A6532" s="0" t="n">
        <v>39</v>
      </c>
      <c r="B6532" s="0" t="n">
        <v>4500</v>
      </c>
      <c r="C6532" s="0" t="n">
        <v>7.2925</v>
      </c>
      <c r="D6532" s="0" t="n">
        <v>2.1283</v>
      </c>
      <c r="E6532" s="0" t="n">
        <f aca="false">IFERROR((C6532-D6532)/C6532/'Project Inputs and Calcs'!$E$11,0)</f>
        <v>0.0236050737058622</v>
      </c>
    </row>
    <row r="6533" customFormat="false" ht="15" hidden="false" customHeight="false" outlineLevel="0" collapsed="false">
      <c r="A6533" s="0" t="n">
        <v>39</v>
      </c>
      <c r="B6533" s="0" t="n">
        <v>4600</v>
      </c>
      <c r="C6533" s="0" t="n">
        <v>7.6335</v>
      </c>
      <c r="D6533" s="0" t="n">
        <v>2.2609</v>
      </c>
      <c r="E6533" s="0" t="n">
        <f aca="false">IFERROR((C6533-D6533)/C6533/'Project Inputs and Calcs'!$E$11,0)</f>
        <v>0.0234606231304993</v>
      </c>
    </row>
    <row r="6534" customFormat="false" ht="15" hidden="false" customHeight="false" outlineLevel="0" collapsed="false">
      <c r="A6534" s="0" t="n">
        <v>39</v>
      </c>
      <c r="B6534" s="0" t="n">
        <v>4700</v>
      </c>
      <c r="C6534" s="0" t="n">
        <v>7.9793</v>
      </c>
      <c r="D6534" s="0" t="n">
        <v>2.3977</v>
      </c>
      <c r="E6534" s="0" t="n">
        <f aca="false">IFERROR((C6534-D6534)/C6534/'Project Inputs and Calcs'!$E$11,0)</f>
        <v>0.023316999402621</v>
      </c>
    </row>
    <row r="6535" customFormat="false" ht="15" hidden="false" customHeight="false" outlineLevel="0" collapsed="false">
      <c r="A6535" s="0" t="n">
        <v>39</v>
      </c>
      <c r="B6535" s="0" t="n">
        <v>4800</v>
      </c>
      <c r="C6535" s="0" t="n">
        <v>8.3297</v>
      </c>
      <c r="D6535" s="0" t="n">
        <v>2.5388</v>
      </c>
      <c r="E6535" s="0" t="n">
        <f aca="false">IFERROR((C6535-D6535)/C6535/'Project Inputs and Calcs'!$E$11,0)</f>
        <v>0.0231737037348284</v>
      </c>
    </row>
    <row r="6536" customFormat="false" ht="15" hidden="false" customHeight="false" outlineLevel="0" collapsed="false">
      <c r="A6536" s="0" t="n">
        <v>39</v>
      </c>
      <c r="B6536" s="0" t="n">
        <v>4900</v>
      </c>
      <c r="C6536" s="0" t="n">
        <v>8.6846</v>
      </c>
      <c r="D6536" s="0" t="n">
        <v>2.6842</v>
      </c>
      <c r="E6536" s="0" t="n">
        <f aca="false">IFERROR((C6536-D6536)/C6536/'Project Inputs and Calcs'!$E$11,0)</f>
        <v>0.0230308054871074</v>
      </c>
    </row>
    <row r="6537" customFormat="false" ht="15" hidden="false" customHeight="false" outlineLevel="0" collapsed="false">
      <c r="A6537" s="0" t="n">
        <v>39</v>
      </c>
      <c r="B6537" s="0" t="n">
        <v>5000</v>
      </c>
      <c r="C6537" s="0" t="n">
        <v>9.0437</v>
      </c>
      <c r="D6537" s="0" t="n">
        <v>2.8338</v>
      </c>
      <c r="E6537" s="0" t="n">
        <f aca="false">IFERROR((C6537-D6537)/C6537/'Project Inputs and Calcs'!$E$11,0)</f>
        <v>0.0228884932789308</v>
      </c>
    </row>
    <row r="6538" customFormat="false" ht="15" hidden="false" customHeight="false" outlineLevel="0" collapsed="false">
      <c r="A6538" s="0" t="n">
        <v>39</v>
      </c>
      <c r="B6538" s="0" t="n">
        <v>5100</v>
      </c>
      <c r="C6538" s="0" t="n">
        <v>9.407</v>
      </c>
      <c r="D6538" s="0" t="n">
        <v>2.9877</v>
      </c>
      <c r="E6538" s="0" t="n">
        <f aca="false">IFERROR((C6538-D6538)/C6538/'Project Inputs and Calcs'!$E$11,0)</f>
        <v>0.0227465362673187</v>
      </c>
    </row>
    <row r="6539" customFormat="false" ht="15" hidden="false" customHeight="false" outlineLevel="0" collapsed="false">
      <c r="A6539" s="0" t="n">
        <v>39</v>
      </c>
      <c r="B6539" s="0" t="n">
        <v>5200</v>
      </c>
      <c r="C6539" s="0" t="n">
        <v>9.774</v>
      </c>
      <c r="D6539" s="0" t="n">
        <v>3.1458</v>
      </c>
      <c r="E6539" s="0" t="n">
        <f aca="false">IFERROR((C6539-D6539)/C6539/'Project Inputs and Calcs'!$E$11,0)</f>
        <v>0.0226048700634336</v>
      </c>
    </row>
    <row r="6540" customFormat="false" ht="15" hidden="false" customHeight="false" outlineLevel="0" collapsed="false">
      <c r="A6540" s="0" t="n">
        <v>39</v>
      </c>
      <c r="B6540" s="0" t="n">
        <v>5300</v>
      </c>
      <c r="C6540" s="0" t="n">
        <v>10.145</v>
      </c>
      <c r="D6540" s="0" t="n">
        <v>3.3082</v>
      </c>
      <c r="E6540" s="0" t="n">
        <f aca="false">IFERROR((C6540-D6540)/C6540/'Project Inputs and Calcs'!$E$11,0)</f>
        <v>0.0224636109742073</v>
      </c>
    </row>
    <row r="6541" customFormat="false" ht="15" hidden="false" customHeight="false" outlineLevel="0" collapsed="false">
      <c r="A6541" s="0" t="n">
        <v>39</v>
      </c>
      <c r="B6541" s="0" t="n">
        <v>5400</v>
      </c>
      <c r="C6541" s="0" t="n">
        <v>10.519</v>
      </c>
      <c r="D6541" s="0" t="n">
        <v>3.4749</v>
      </c>
      <c r="E6541" s="0" t="n">
        <f aca="false">IFERROR((C6541-D6541)/C6541/'Project Inputs and Calcs'!$E$11,0)</f>
        <v>0.0223218303387521</v>
      </c>
    </row>
    <row r="6542" customFormat="false" ht="15" hidden="false" customHeight="false" outlineLevel="0" collapsed="false">
      <c r="A6542" s="0" t="n">
        <v>39</v>
      </c>
      <c r="B6542" s="0" t="n">
        <v>5500</v>
      </c>
      <c r="C6542" s="0" t="n">
        <v>10.897</v>
      </c>
      <c r="D6542" s="0" t="n">
        <v>3.6457</v>
      </c>
      <c r="E6542" s="0" t="n">
        <f aca="false">IFERROR((C6542-D6542)/C6542/'Project Inputs and Calcs'!$E$11,0)</f>
        <v>0.022181334312196</v>
      </c>
    </row>
    <row r="6543" customFormat="false" ht="15" hidden="false" customHeight="false" outlineLevel="0" collapsed="false">
      <c r="A6543" s="0" t="n">
        <v>39</v>
      </c>
      <c r="B6543" s="0" t="n">
        <v>5600</v>
      </c>
      <c r="C6543" s="0" t="n">
        <v>11.278</v>
      </c>
      <c r="D6543" s="0" t="n">
        <v>3.8209</v>
      </c>
      <c r="E6543" s="0" t="n">
        <f aca="false">IFERROR((C6543-D6543)/C6543/'Project Inputs and Calcs'!$E$11,0)</f>
        <v>0.0220402553644263</v>
      </c>
    </row>
    <row r="6544" customFormat="false" ht="15" hidden="false" customHeight="false" outlineLevel="0" collapsed="false">
      <c r="A6544" s="0" t="n">
        <v>39</v>
      </c>
      <c r="B6544" s="0" t="n">
        <v>5700</v>
      </c>
      <c r="C6544" s="0" t="n">
        <v>11.662</v>
      </c>
      <c r="D6544" s="0" t="n">
        <v>4.0003</v>
      </c>
      <c r="E6544" s="0" t="n">
        <f aca="false">IFERROR((C6544-D6544)/C6544/'Project Inputs and Calcs'!$E$11,0)</f>
        <v>0.0218993311610358</v>
      </c>
    </row>
    <row r="6545" customFormat="false" ht="15" hidden="false" customHeight="false" outlineLevel="0" collapsed="false">
      <c r="A6545" s="0" t="n">
        <v>39</v>
      </c>
      <c r="B6545" s="0" t="n">
        <v>5800</v>
      </c>
      <c r="C6545" s="0" t="n">
        <v>12.048</v>
      </c>
      <c r="D6545" s="0" t="n">
        <v>4.184</v>
      </c>
      <c r="E6545" s="0" t="n">
        <f aca="false">IFERROR((C6545-D6545)/C6545/'Project Inputs and Calcs'!$E$11,0)</f>
        <v>0.0217574147853032</v>
      </c>
    </row>
    <row r="6546" customFormat="false" ht="15" hidden="false" customHeight="false" outlineLevel="0" collapsed="false">
      <c r="A6546" s="0" t="n">
        <v>39</v>
      </c>
      <c r="B6546" s="0" t="n">
        <v>5900</v>
      </c>
      <c r="C6546" s="0" t="n">
        <v>12.437</v>
      </c>
      <c r="D6546" s="0" t="n">
        <v>4.3719</v>
      </c>
      <c r="E6546" s="0" t="n">
        <f aca="false">IFERROR((C6546-D6546)/C6546/'Project Inputs and Calcs'!$E$11,0)</f>
        <v>0.0216158773552036</v>
      </c>
    </row>
    <row r="6547" customFormat="false" ht="15" hidden="false" customHeight="false" outlineLevel="0" collapsed="false">
      <c r="A6547" s="0" t="n">
        <v>39</v>
      </c>
      <c r="B6547" s="0" t="n">
        <v>6000</v>
      </c>
      <c r="C6547" s="0" t="n">
        <v>12.829</v>
      </c>
      <c r="D6547" s="0" t="n">
        <v>4.564</v>
      </c>
      <c r="E6547" s="0" t="n">
        <f aca="false">IFERROR((C6547-D6547)/C6547/'Project Inputs and Calcs'!$E$11,0)</f>
        <v>0.0214747836931951</v>
      </c>
    </row>
    <row r="6548" customFormat="false" ht="15" hidden="false" customHeight="false" outlineLevel="0" collapsed="false">
      <c r="A6548" s="0" t="n">
        <v>39</v>
      </c>
      <c r="B6548" s="0" t="n">
        <v>6100</v>
      </c>
      <c r="C6548" s="0" t="n">
        <v>13.223</v>
      </c>
      <c r="D6548" s="0" t="n">
        <v>4.7604</v>
      </c>
      <c r="E6548" s="0" t="n">
        <f aca="false">IFERROR((C6548-D6548)/C6548/'Project Inputs and Calcs'!$E$11,0)</f>
        <v>0.0213330308301192</v>
      </c>
    </row>
    <row r="6549" customFormat="false" ht="15" hidden="false" customHeight="false" outlineLevel="0" collapsed="false">
      <c r="A6549" s="0" t="n">
        <v>39</v>
      </c>
      <c r="B6549" s="0" t="n">
        <v>6200</v>
      </c>
      <c r="C6549" s="0" t="n">
        <v>13.618</v>
      </c>
      <c r="D6549" s="0" t="n">
        <v>4.9611</v>
      </c>
      <c r="E6549" s="0" t="n">
        <f aca="false">IFERROR((C6549-D6549)/C6549/'Project Inputs and Calcs'!$E$11,0)</f>
        <v>0.02118984677143</v>
      </c>
    </row>
    <row r="6550" customFormat="false" ht="15" hidden="false" customHeight="false" outlineLevel="0" collapsed="false">
      <c r="A6550" s="0" t="n">
        <v>39</v>
      </c>
      <c r="B6550" s="0" t="n">
        <v>6300</v>
      </c>
      <c r="C6550" s="0" t="n">
        <v>14.016</v>
      </c>
      <c r="D6550" s="0" t="n">
        <v>5.1658</v>
      </c>
      <c r="E6550" s="0" t="n">
        <f aca="false">IFERROR((C6550-D6550)/C6550/'Project Inputs and Calcs'!$E$11,0)</f>
        <v>0.0210478500761035</v>
      </c>
    </row>
    <row r="6551" customFormat="false" ht="15" hidden="false" customHeight="false" outlineLevel="0" collapsed="false">
      <c r="A6551" s="0" t="n">
        <v>39</v>
      </c>
      <c r="B6551" s="0" t="n">
        <v>6400</v>
      </c>
      <c r="C6551" s="0" t="n">
        <v>14.415</v>
      </c>
      <c r="D6551" s="0" t="n">
        <v>5.3751</v>
      </c>
      <c r="E6551" s="0" t="n">
        <f aca="false">IFERROR((C6551-D6551)/C6551/'Project Inputs and Calcs'!$E$11,0)</f>
        <v>0.0209039195282692</v>
      </c>
    </row>
    <row r="6552" customFormat="false" ht="15" hidden="false" customHeight="false" outlineLevel="0" collapsed="false">
      <c r="A6552" s="0" t="n">
        <v>39</v>
      </c>
      <c r="B6552" s="0" t="n">
        <v>6500</v>
      </c>
      <c r="C6552" s="0" t="n">
        <v>14.815</v>
      </c>
      <c r="D6552" s="0" t="n">
        <v>5.5885</v>
      </c>
      <c r="E6552" s="0" t="n">
        <f aca="false">IFERROR((C6552-D6552)/C6552/'Project Inputs and Calcs'!$E$11,0)</f>
        <v>0.0207593655079312</v>
      </c>
    </row>
    <row r="6553" customFormat="false" ht="15" hidden="false" customHeight="false" outlineLevel="0" collapsed="false">
      <c r="A6553" s="0" t="n">
        <v>39</v>
      </c>
      <c r="B6553" s="0" t="n">
        <v>6600</v>
      </c>
      <c r="C6553" s="0" t="n">
        <v>15.217</v>
      </c>
      <c r="D6553" s="0" t="n">
        <v>5.806</v>
      </c>
      <c r="E6553" s="0" t="n">
        <f aca="false">IFERROR((C6553-D6553)/C6553/'Project Inputs and Calcs'!$E$11,0)</f>
        <v>0.0206151015311822</v>
      </c>
    </row>
    <row r="6554" customFormat="false" ht="15" hidden="false" customHeight="false" outlineLevel="0" collapsed="false">
      <c r="A6554" s="0" t="n">
        <v>39</v>
      </c>
      <c r="B6554" s="0" t="n">
        <v>6700</v>
      </c>
      <c r="C6554" s="0" t="n">
        <v>15.619</v>
      </c>
      <c r="D6554" s="0" t="n">
        <v>6.0281</v>
      </c>
      <c r="E6554" s="0" t="n">
        <f aca="false">IFERROR((C6554-D6554)/C6554/'Project Inputs and Calcs'!$E$11,0)</f>
        <v>0.0204684465501419</v>
      </c>
    </row>
    <row r="6555" customFormat="false" ht="15" hidden="false" customHeight="false" outlineLevel="0" collapsed="false">
      <c r="A6555" s="0" t="n">
        <v>39</v>
      </c>
      <c r="B6555" s="0" t="n">
        <v>6800</v>
      </c>
      <c r="C6555" s="0" t="n">
        <v>16.022</v>
      </c>
      <c r="D6555" s="0" t="n">
        <v>6.2542</v>
      </c>
      <c r="E6555" s="0" t="n">
        <f aca="false">IFERROR((C6555-D6555)/C6555/'Project Inputs and Calcs'!$E$11,0)</f>
        <v>0.0203216410768527</v>
      </c>
    </row>
    <row r="6556" customFormat="false" ht="15" hidden="false" customHeight="false" outlineLevel="0" collapsed="false">
      <c r="A6556" s="0" t="n">
        <v>39</v>
      </c>
      <c r="B6556" s="0" t="n">
        <v>6900</v>
      </c>
      <c r="C6556" s="0" t="n">
        <v>16.426</v>
      </c>
      <c r="D6556" s="0" t="n">
        <v>6.4848</v>
      </c>
      <c r="E6556" s="0" t="n">
        <f aca="false">IFERROR((C6556-D6556)/C6556/'Project Inputs and Calcs'!$E$11,0)</f>
        <v>0.0201737083485531</v>
      </c>
    </row>
    <row r="6557" customFormat="false" ht="15" hidden="false" customHeight="false" outlineLevel="0" collapsed="false">
      <c r="A6557" s="0" t="n">
        <v>39</v>
      </c>
      <c r="B6557" s="0" t="n">
        <v>7000</v>
      </c>
      <c r="C6557" s="0" t="n">
        <v>16.829</v>
      </c>
      <c r="D6557" s="0" t="n">
        <v>6.7196</v>
      </c>
      <c r="E6557" s="0" t="n">
        <f aca="false">IFERROR((C6557-D6557)/C6557/'Project Inputs and Calcs'!$E$11,0)</f>
        <v>0.0200237684948601</v>
      </c>
    </row>
    <row r="6558" customFormat="false" ht="15" hidden="false" customHeight="false" outlineLevel="0" collapsed="false">
      <c r="A6558" s="0" t="n">
        <v>39</v>
      </c>
      <c r="B6558" s="0" t="n">
        <v>7100</v>
      </c>
      <c r="C6558" s="0" t="n">
        <v>17.233</v>
      </c>
      <c r="D6558" s="0" t="n">
        <v>6.9589</v>
      </c>
      <c r="E6558" s="0" t="n">
        <f aca="false">IFERROR((C6558-D6558)/C6558/'Project Inputs and Calcs'!$E$11,0)</f>
        <v>0.0198729182382638</v>
      </c>
    </row>
    <row r="6559" customFormat="false" ht="15" hidden="false" customHeight="false" outlineLevel="0" collapsed="false">
      <c r="A6559" s="0" t="n">
        <v>39</v>
      </c>
      <c r="B6559" s="0" t="n">
        <v>7200</v>
      </c>
      <c r="C6559" s="0" t="n">
        <v>17.636</v>
      </c>
      <c r="D6559" s="0" t="n">
        <v>7.2024</v>
      </c>
      <c r="E6559" s="0" t="n">
        <f aca="false">IFERROR((C6559-D6559)/C6559/'Project Inputs and Calcs'!$E$11,0)</f>
        <v>0.0197202691464429</v>
      </c>
    </row>
    <row r="6560" customFormat="false" ht="15" hidden="false" customHeight="false" outlineLevel="0" collapsed="false">
      <c r="A6560" s="0" t="n">
        <v>39</v>
      </c>
      <c r="B6560" s="0" t="n">
        <v>7300</v>
      </c>
      <c r="C6560" s="0" t="n">
        <v>18.038</v>
      </c>
      <c r="D6560" s="0" t="n">
        <v>7.4503</v>
      </c>
      <c r="E6560" s="0" t="n">
        <f aca="false">IFERROR((C6560-D6560)/C6560/'Project Inputs and Calcs'!$E$11,0)</f>
        <v>0.0195655468085893</v>
      </c>
    </row>
    <row r="6561" customFormat="false" ht="15" hidden="false" customHeight="false" outlineLevel="0" collapsed="false">
      <c r="A6561" s="0" t="n">
        <v>39</v>
      </c>
      <c r="B6561" s="0" t="n">
        <v>7400</v>
      </c>
      <c r="C6561" s="0" t="n">
        <v>18.44</v>
      </c>
      <c r="D6561" s="0" t="n">
        <v>7.7027</v>
      </c>
      <c r="E6561" s="0" t="n">
        <f aca="false">IFERROR((C6561-D6561)/C6561/'Project Inputs and Calcs'!$E$11,0)</f>
        <v>0.0194094360086768</v>
      </c>
    </row>
    <row r="6562" customFormat="false" ht="15" hidden="false" customHeight="false" outlineLevel="0" collapsed="false">
      <c r="A6562" s="0" t="n">
        <v>39</v>
      </c>
      <c r="B6562" s="0" t="n">
        <v>7500</v>
      </c>
      <c r="C6562" s="0" t="n">
        <v>18.84</v>
      </c>
      <c r="D6562" s="0" t="n">
        <v>7.9594</v>
      </c>
      <c r="E6562" s="0" t="n">
        <f aca="false">IFERROR((C6562-D6562)/C6562/'Project Inputs and Calcs'!$E$11,0)</f>
        <v>0.0192508846426044</v>
      </c>
    </row>
    <row r="6563" customFormat="false" ht="15" hidden="false" customHeight="false" outlineLevel="0" collapsed="false">
      <c r="A6563" s="0" t="n">
        <v>39</v>
      </c>
      <c r="B6563" s="0" t="n">
        <v>7600</v>
      </c>
      <c r="C6563" s="0" t="n">
        <v>19.239</v>
      </c>
      <c r="D6563" s="0" t="n">
        <v>8.2206</v>
      </c>
      <c r="E6563" s="0" t="n">
        <f aca="false">IFERROR((C6563-D6563)/C6563/'Project Inputs and Calcs'!$E$11,0)</f>
        <v>0.0190903893133739</v>
      </c>
    </row>
    <row r="6564" customFormat="false" ht="15" hidden="false" customHeight="false" outlineLevel="0" collapsed="false">
      <c r="A6564" s="0" t="n">
        <v>39</v>
      </c>
      <c r="B6564" s="0" t="n">
        <v>7700</v>
      </c>
      <c r="C6564" s="0" t="n">
        <v>19.635</v>
      </c>
      <c r="D6564" s="0" t="n">
        <v>8.4864</v>
      </c>
      <c r="E6564" s="0" t="n">
        <f aca="false">IFERROR((C6564-D6564)/C6564/'Project Inputs and Calcs'!$E$11,0)</f>
        <v>0.0189264069264069</v>
      </c>
    </row>
    <row r="6565" customFormat="false" ht="15" hidden="false" customHeight="false" outlineLevel="0" collapsed="false">
      <c r="A6565" s="0" t="n">
        <v>39</v>
      </c>
      <c r="B6565" s="0" t="n">
        <v>7800</v>
      </c>
      <c r="C6565" s="0" t="n">
        <v>20.03</v>
      </c>
      <c r="D6565" s="0" t="n">
        <v>8.7567</v>
      </c>
      <c r="E6565" s="0" t="n">
        <f aca="false">IFERROR((C6565-D6565)/C6565/'Project Inputs and Calcs'!$E$11,0)</f>
        <v>0.018760692294891</v>
      </c>
    </row>
    <row r="6566" customFormat="false" ht="15" hidden="false" customHeight="false" outlineLevel="0" collapsed="false">
      <c r="A6566" s="0" t="n">
        <v>39</v>
      </c>
      <c r="B6566" s="0" t="n">
        <v>7900</v>
      </c>
      <c r="C6566" s="0" t="n">
        <v>20.422</v>
      </c>
      <c r="D6566" s="0" t="n">
        <v>9.0317</v>
      </c>
      <c r="E6566" s="0" t="n">
        <f aca="false">IFERROR((C6566-D6566)/C6566/'Project Inputs and Calcs'!$E$11,0)</f>
        <v>0.0185915515946855</v>
      </c>
    </row>
    <row r="6567" customFormat="false" ht="15" hidden="false" customHeight="false" outlineLevel="0" collapsed="false">
      <c r="A6567" s="0" t="n">
        <v>39</v>
      </c>
      <c r="B6567" s="0" t="n">
        <v>8000</v>
      </c>
      <c r="C6567" s="0" t="n">
        <v>20.811</v>
      </c>
      <c r="D6567" s="0" t="n">
        <v>9.3112</v>
      </c>
      <c r="E6567" s="0" t="n">
        <f aca="false">IFERROR((C6567-D6567)/C6567/'Project Inputs and Calcs'!$E$11,0)</f>
        <v>0.0184194256242692</v>
      </c>
    </row>
    <row r="6568" customFormat="false" ht="15" hidden="false" customHeight="false" outlineLevel="0" collapsed="false">
      <c r="A6568" s="0" t="n">
        <v>39</v>
      </c>
      <c r="B6568" s="0" t="n">
        <v>8100</v>
      </c>
      <c r="C6568" s="0" t="n">
        <v>21.196</v>
      </c>
      <c r="D6568" s="0" t="n">
        <v>9.5955</v>
      </c>
      <c r="E6568" s="0" t="n">
        <f aca="false">IFERROR((C6568-D6568)/C6568/'Project Inputs and Calcs'!$E$11,0)</f>
        <v>0.0182432219915707</v>
      </c>
    </row>
    <row r="6569" customFormat="false" ht="15" hidden="false" customHeight="false" outlineLevel="0" collapsed="false">
      <c r="A6569" s="0" t="n">
        <v>39</v>
      </c>
      <c r="B6569" s="0" t="n">
        <v>8200</v>
      </c>
      <c r="C6569" s="0" t="n">
        <v>21.578</v>
      </c>
      <c r="D6569" s="0" t="n">
        <v>9.8846</v>
      </c>
      <c r="E6569" s="0" t="n">
        <f aca="false">IFERROR((C6569-D6569)/C6569/'Project Inputs and Calcs'!$E$11,0)</f>
        <v>0.0180637686532579</v>
      </c>
    </row>
    <row r="6570" customFormat="false" ht="15" hidden="false" customHeight="false" outlineLevel="0" collapsed="false">
      <c r="A6570" s="0" t="n">
        <v>39</v>
      </c>
      <c r="B6570" s="0" t="n">
        <v>8300</v>
      </c>
      <c r="C6570" s="0" t="n">
        <v>21.956</v>
      </c>
      <c r="D6570" s="0" t="n">
        <v>10.179</v>
      </c>
      <c r="E6570" s="0" t="n">
        <f aca="false">IFERROR((C6570-D6570)/C6570/'Project Inputs and Calcs'!$E$11,0)</f>
        <v>0.0178796987915224</v>
      </c>
    </row>
    <row r="6571" customFormat="false" ht="15" hidden="false" customHeight="false" outlineLevel="0" collapsed="false">
      <c r="A6571" s="0" t="n">
        <v>39</v>
      </c>
      <c r="B6571" s="0" t="n">
        <v>8400</v>
      </c>
      <c r="C6571" s="0" t="n">
        <v>22.329</v>
      </c>
      <c r="D6571" s="0" t="n">
        <v>10.477</v>
      </c>
      <c r="E6571" s="0" t="n">
        <f aca="false">IFERROR((C6571-D6571)/C6571/'Project Inputs and Calcs'!$E$11,0)</f>
        <v>0.0176929852060848</v>
      </c>
    </row>
    <row r="6572" customFormat="false" ht="15" hidden="false" customHeight="false" outlineLevel="0" collapsed="false">
      <c r="A6572" s="0" t="n">
        <v>39</v>
      </c>
      <c r="B6572" s="0" t="n">
        <v>8500</v>
      </c>
      <c r="C6572" s="0" t="n">
        <v>22.697</v>
      </c>
      <c r="D6572" s="0" t="n">
        <v>10.781</v>
      </c>
      <c r="E6572" s="0" t="n">
        <f aca="false">IFERROR((C6572-D6572)/C6572/'Project Inputs and Calcs'!$E$11,0)</f>
        <v>0.0175001101467154</v>
      </c>
    </row>
    <row r="6573" customFormat="false" ht="15" hidden="false" customHeight="false" outlineLevel="0" collapsed="false">
      <c r="A6573" s="0" t="n">
        <v>39</v>
      </c>
      <c r="B6573" s="0" t="n">
        <v>8600</v>
      </c>
      <c r="C6573" s="0" t="n">
        <v>23.059</v>
      </c>
      <c r="D6573" s="0" t="n">
        <v>11.09</v>
      </c>
      <c r="E6573" s="0" t="n">
        <f aca="false">IFERROR((C6573-D6573)/C6573/'Project Inputs and Calcs'!$E$11,0)</f>
        <v>0.0173019934371251</v>
      </c>
    </row>
    <row r="6574" customFormat="false" ht="15" hidden="false" customHeight="false" outlineLevel="0" collapsed="false">
      <c r="A6574" s="0" t="n">
        <v>39</v>
      </c>
      <c r="B6574" s="0" t="n">
        <v>8700</v>
      </c>
      <c r="C6574" s="0" t="n">
        <v>23.415</v>
      </c>
      <c r="D6574" s="0" t="n">
        <v>11.404</v>
      </c>
      <c r="E6574" s="0" t="n">
        <f aca="false">IFERROR((C6574-D6574)/C6574/'Project Inputs and Calcs'!$E$11,0)</f>
        <v>0.0170987258879636</v>
      </c>
    </row>
    <row r="6575" customFormat="false" ht="15" hidden="false" customHeight="false" outlineLevel="0" collapsed="false">
      <c r="A6575" s="0" t="n">
        <v>39</v>
      </c>
      <c r="B6575" s="0" t="n">
        <v>8800</v>
      </c>
      <c r="C6575" s="0" t="n">
        <v>23.763</v>
      </c>
      <c r="D6575" s="0" t="n">
        <v>11.724</v>
      </c>
      <c r="E6575" s="0" t="n">
        <f aca="false">IFERROR((C6575-D6575)/C6575/'Project Inputs and Calcs'!$E$11,0)</f>
        <v>0.0168875983672095</v>
      </c>
    </row>
    <row r="6576" customFormat="false" ht="15" hidden="false" customHeight="false" outlineLevel="0" collapsed="false">
      <c r="A6576" s="0" t="n">
        <v>39</v>
      </c>
      <c r="B6576" s="0" t="n">
        <v>8900</v>
      </c>
      <c r="C6576" s="0" t="n">
        <v>24.105</v>
      </c>
      <c r="D6576" s="0" t="n">
        <v>12.049</v>
      </c>
      <c r="E6576" s="0" t="n">
        <f aca="false">IFERROR((C6576-D6576)/C6576/'Project Inputs and Calcs'!$E$11,0)</f>
        <v>0.0166715066030561</v>
      </c>
    </row>
    <row r="6577" customFormat="false" ht="15" hidden="false" customHeight="false" outlineLevel="0" collapsed="false">
      <c r="A6577" s="0" t="n">
        <v>39</v>
      </c>
      <c r="B6577" s="0" t="n">
        <v>9000</v>
      </c>
      <c r="C6577" s="0" t="n">
        <v>24.437</v>
      </c>
      <c r="D6577" s="0" t="n">
        <v>12.38</v>
      </c>
      <c r="E6577" s="0" t="n">
        <f aca="false">IFERROR((C6577-D6577)/C6577/'Project Inputs and Calcs'!$E$11,0)</f>
        <v>0.0164463723042927</v>
      </c>
    </row>
    <row r="6578" customFormat="false" ht="15" hidden="false" customHeight="false" outlineLevel="0" collapsed="false">
      <c r="A6578" s="0" t="n">
        <v>39</v>
      </c>
      <c r="B6578" s="0" t="n">
        <v>9100</v>
      </c>
      <c r="C6578" s="0" t="n">
        <v>24.761</v>
      </c>
      <c r="D6578" s="0" t="n">
        <v>12.717</v>
      </c>
      <c r="E6578" s="0" t="n">
        <f aca="false">IFERROR((C6578-D6578)/C6578/'Project Inputs and Calcs'!$E$11,0)</f>
        <v>0.0162136693456107</v>
      </c>
    </row>
    <row r="6579" customFormat="false" ht="15" hidden="false" customHeight="false" outlineLevel="0" collapsed="false">
      <c r="A6579" s="0" t="n">
        <v>39</v>
      </c>
      <c r="B6579" s="0" t="n">
        <v>9200</v>
      </c>
      <c r="C6579" s="0" t="n">
        <v>25.074</v>
      </c>
      <c r="D6579" s="0" t="n">
        <v>13.06</v>
      </c>
      <c r="E6579" s="0" t="n">
        <f aca="false">IFERROR((C6579-D6579)/C6579/'Project Inputs and Calcs'!$E$11,0)</f>
        <v>0.0159713913482758</v>
      </c>
    </row>
    <row r="6580" customFormat="false" ht="15" hidden="false" customHeight="false" outlineLevel="0" collapsed="false">
      <c r="A6580" s="0" t="n">
        <v>39</v>
      </c>
      <c r="B6580" s="0" t="n">
        <v>9300</v>
      </c>
      <c r="C6580" s="0" t="n">
        <v>25.376</v>
      </c>
      <c r="D6580" s="0" t="n">
        <v>13.409</v>
      </c>
      <c r="E6580" s="0" t="n">
        <f aca="false">IFERROR((C6580-D6580)/C6580/'Project Inputs and Calcs'!$E$11,0)</f>
        <v>0.0157195775535939</v>
      </c>
    </row>
    <row r="6581" customFormat="false" ht="15" hidden="false" customHeight="false" outlineLevel="0" collapsed="false">
      <c r="A6581" s="0" t="n">
        <v>39</v>
      </c>
      <c r="B6581" s="0" t="n">
        <v>9400</v>
      </c>
      <c r="C6581" s="0" t="n">
        <v>25.667</v>
      </c>
      <c r="D6581" s="0" t="n">
        <v>13.765</v>
      </c>
      <c r="E6581" s="0" t="n">
        <f aca="false">IFERROR((C6581-D6581)/C6581/'Project Inputs and Calcs'!$E$11,0)</f>
        <v>0.0154569421176348</v>
      </c>
    </row>
    <row r="6582" customFormat="false" ht="15" hidden="false" customHeight="false" outlineLevel="0" collapsed="false">
      <c r="A6582" s="0" t="n">
        <v>39</v>
      </c>
      <c r="B6582" s="0" t="n">
        <v>9500</v>
      </c>
      <c r="C6582" s="0" t="n">
        <v>25.944</v>
      </c>
      <c r="D6582" s="0" t="n">
        <v>14.127</v>
      </c>
      <c r="E6582" s="0" t="n">
        <f aca="false">IFERROR((C6582-D6582)/C6582/'Project Inputs and Calcs'!$E$11,0)</f>
        <v>0.0151827012025902</v>
      </c>
    </row>
    <row r="6583" customFormat="false" ht="15" hidden="false" customHeight="false" outlineLevel="0" collapsed="false">
      <c r="A6583" s="0" t="n">
        <v>39</v>
      </c>
      <c r="B6583" s="0" t="n">
        <v>9600</v>
      </c>
      <c r="C6583" s="0" t="n">
        <v>26.207</v>
      </c>
      <c r="D6583" s="0" t="n">
        <v>14.497</v>
      </c>
      <c r="E6583" s="0" t="n">
        <f aca="false">IFERROR((C6583-D6583)/C6583/'Project Inputs and Calcs'!$E$11,0)</f>
        <v>0.0148942394525636</v>
      </c>
    </row>
    <row r="6584" customFormat="false" ht="15" hidden="false" customHeight="false" outlineLevel="0" collapsed="false">
      <c r="A6584" s="0" t="n">
        <v>39</v>
      </c>
      <c r="B6584" s="0" t="n">
        <v>9700</v>
      </c>
      <c r="C6584" s="0" t="n">
        <v>26.454</v>
      </c>
      <c r="D6584" s="0" t="n">
        <v>14.874</v>
      </c>
      <c r="E6584" s="0" t="n">
        <f aca="false">IFERROR((C6584-D6584)/C6584/'Project Inputs and Calcs'!$E$11,0)</f>
        <v>0.0145913661450064</v>
      </c>
    </row>
    <row r="6585" customFormat="false" ht="15" hidden="false" customHeight="false" outlineLevel="0" collapsed="false">
      <c r="A6585" s="0" t="n">
        <v>39</v>
      </c>
      <c r="B6585" s="0" t="n">
        <v>9800</v>
      </c>
      <c r="C6585" s="0" t="n">
        <v>26.683</v>
      </c>
      <c r="D6585" s="0" t="n">
        <v>15.259</v>
      </c>
      <c r="E6585" s="0" t="n">
        <f aca="false">IFERROR((C6585-D6585)/C6585/'Project Inputs and Calcs'!$E$11,0)</f>
        <v>0.014271258853952</v>
      </c>
    </row>
    <row r="6586" customFormat="false" ht="15" hidden="false" customHeight="false" outlineLevel="0" collapsed="false">
      <c r="A6586" s="0" t="n">
        <v>39</v>
      </c>
      <c r="B6586" s="0" t="n">
        <v>9900</v>
      </c>
      <c r="C6586" s="0" t="n">
        <v>26.893</v>
      </c>
      <c r="D6586" s="0" t="n">
        <v>15.654</v>
      </c>
      <c r="E6586" s="0" t="n">
        <f aca="false">IFERROR((C6586-D6586)/C6586/'Project Inputs and Calcs'!$E$11,0)</f>
        <v>0.0139305147560084</v>
      </c>
    </row>
    <row r="6587" customFormat="false" ht="15" hidden="false" customHeight="false" outlineLevel="0" collapsed="false">
      <c r="A6587" s="0" t="n">
        <v>39</v>
      </c>
      <c r="B6587" s="0" t="n">
        <v>10000</v>
      </c>
      <c r="C6587" s="0" t="n">
        <v>27.083</v>
      </c>
      <c r="D6587" s="0" t="n">
        <v>16.056</v>
      </c>
      <c r="E6587" s="0" t="n">
        <f aca="false">IFERROR((C6587-D6587)/C6587/'Project Inputs and Calcs'!$E$11,0)</f>
        <v>0.0135718593459612</v>
      </c>
    </row>
    <row r="6588" customFormat="false" ht="15" hidden="false" customHeight="false" outlineLevel="0" collapsed="false">
      <c r="A6588" s="0" t="n">
        <v>39</v>
      </c>
      <c r="B6588" s="0" t="n">
        <v>10100</v>
      </c>
      <c r="C6588" s="0" t="n">
        <v>27.253</v>
      </c>
      <c r="D6588" s="0" t="n">
        <v>16.467</v>
      </c>
      <c r="E6588" s="0" t="n">
        <f aca="false">IFERROR((C6588-D6588)/C6588/'Project Inputs and Calcs'!$E$11,0)</f>
        <v>0.0131924314142786</v>
      </c>
    </row>
    <row r="6589" customFormat="false" ht="15" hidden="false" customHeight="false" outlineLevel="0" collapsed="false">
      <c r="A6589" s="0" t="n">
        <v>39</v>
      </c>
      <c r="B6589" s="0" t="n">
        <v>10200</v>
      </c>
      <c r="C6589" s="0" t="n">
        <v>27.399</v>
      </c>
      <c r="D6589" s="0" t="n">
        <v>16.887</v>
      </c>
      <c r="E6589" s="0" t="n">
        <f aca="false">IFERROR((C6589-D6589)/C6589/'Project Inputs and Calcs'!$E$11,0)</f>
        <v>0.0127887879119676</v>
      </c>
    </row>
    <row r="6590" customFormat="false" ht="15" hidden="false" customHeight="false" outlineLevel="0" collapsed="false">
      <c r="A6590" s="0" t="n">
        <v>39</v>
      </c>
      <c r="B6590" s="0" t="n">
        <v>10300</v>
      </c>
      <c r="C6590" s="0" t="n">
        <v>27.519</v>
      </c>
      <c r="D6590" s="0" t="n">
        <v>17.317</v>
      </c>
      <c r="E6590" s="0" t="n">
        <f aca="false">IFERROR((C6590-D6590)/C6590/'Project Inputs and Calcs'!$E$11,0)</f>
        <v>0.012357522681299</v>
      </c>
    </row>
    <row r="6591" customFormat="false" ht="15" hidden="false" customHeight="false" outlineLevel="0" collapsed="false">
      <c r="A6591" s="0" t="n">
        <v>39</v>
      </c>
      <c r="B6591" s="0" t="n">
        <v>10400</v>
      </c>
      <c r="C6591" s="0" t="n">
        <v>27.606</v>
      </c>
      <c r="D6591" s="0" t="n">
        <v>17.759</v>
      </c>
      <c r="E6591" s="0" t="n">
        <f aca="false">IFERROR((C6591-D6591)/C6591/'Project Inputs and Calcs'!$E$11,0)</f>
        <v>0.0118899273104881</v>
      </c>
    </row>
    <row r="6592" customFormat="false" ht="15" hidden="false" customHeight="false" outlineLevel="0" collapsed="false">
      <c r="A6592" s="0" t="n">
        <v>39</v>
      </c>
      <c r="B6592" s="0" t="n">
        <v>10500</v>
      </c>
      <c r="C6592" s="0" t="n">
        <v>27.657</v>
      </c>
      <c r="D6592" s="0" t="n">
        <v>18.214</v>
      </c>
      <c r="E6592" s="0" t="n">
        <f aca="false">IFERROR((C6592-D6592)/C6592/'Project Inputs and Calcs'!$E$11,0)</f>
        <v>0.0113810849573948</v>
      </c>
    </row>
    <row r="6593" customFormat="false" ht="15" hidden="false" customHeight="false" outlineLevel="0" collapsed="false">
      <c r="A6593" s="0" t="n">
        <v>39</v>
      </c>
      <c r="B6593" s="0" t="n">
        <v>10600</v>
      </c>
      <c r="C6593" s="0" t="n">
        <v>27.67</v>
      </c>
      <c r="D6593" s="0" t="n">
        <v>18.682</v>
      </c>
      <c r="E6593" s="0" t="n">
        <f aca="false">IFERROR((C6593-D6593)/C6593/'Project Inputs and Calcs'!$E$11,0)</f>
        <v>0.010827611131189</v>
      </c>
    </row>
    <row r="6594" customFormat="false" ht="15" hidden="false" customHeight="false" outlineLevel="0" collapsed="false">
      <c r="A6594" s="0" t="n">
        <v>39</v>
      </c>
      <c r="B6594" s="0" t="n">
        <v>10700</v>
      </c>
      <c r="C6594" s="0" t="n">
        <v>27.641</v>
      </c>
      <c r="D6594" s="0" t="n">
        <v>19.165</v>
      </c>
      <c r="E6594" s="0" t="n">
        <f aca="false">IFERROR((C6594-D6594)/C6594/'Project Inputs and Calcs'!$E$11,0)</f>
        <v>0.0102215308177466</v>
      </c>
    </row>
    <row r="6595" customFormat="false" ht="15" hidden="false" customHeight="false" outlineLevel="0" collapsed="false">
      <c r="A6595" s="0" t="n">
        <v>39</v>
      </c>
      <c r="B6595" s="0" t="n">
        <v>10800</v>
      </c>
      <c r="C6595" s="0" t="n">
        <v>27.571</v>
      </c>
      <c r="D6595" s="0" t="n">
        <v>19.66</v>
      </c>
      <c r="E6595" s="0" t="n">
        <f aca="false">IFERROR((C6595-D6595)/C6595/'Project Inputs and Calcs'!$E$11,0)</f>
        <v>0.00956439737405245</v>
      </c>
    </row>
    <row r="6596" customFormat="false" ht="15" hidden="false" customHeight="false" outlineLevel="0" collapsed="false">
      <c r="A6596" s="0" t="n">
        <v>39</v>
      </c>
      <c r="B6596" s="0" t="n">
        <v>10900</v>
      </c>
      <c r="C6596" s="0" t="n">
        <v>27.464</v>
      </c>
      <c r="D6596" s="0" t="n">
        <v>20.165</v>
      </c>
      <c r="E6596" s="0" t="n">
        <f aca="false">IFERROR((C6596-D6596)/C6596/'Project Inputs and Calcs'!$E$11,0)</f>
        <v>0.00885886979318381</v>
      </c>
    </row>
    <row r="6597" customFormat="false" ht="15" hidden="false" customHeight="false" outlineLevel="0" collapsed="false">
      <c r="A6597" s="0" t="n">
        <v>39</v>
      </c>
      <c r="B6597" s="0" t="n">
        <v>11000</v>
      </c>
      <c r="C6597" s="0" t="n">
        <v>27.332</v>
      </c>
      <c r="D6597" s="0" t="n">
        <v>20.674</v>
      </c>
      <c r="E6597" s="0" t="n">
        <f aca="false">IFERROR((C6597-D6597)/C6597/'Project Inputs and Calcs'!$E$11,0)</f>
        <v>0.00811990828820918</v>
      </c>
    </row>
    <row r="6598" customFormat="false" ht="15" hidden="false" customHeight="false" outlineLevel="0" collapsed="false">
      <c r="A6598" s="0" t="n">
        <v>39</v>
      </c>
      <c r="B6598" s="0" t="n">
        <v>11100</v>
      </c>
      <c r="C6598" s="0" t="n">
        <v>27.194</v>
      </c>
      <c r="D6598" s="0" t="n">
        <v>21.178</v>
      </c>
      <c r="E6598" s="0" t="n">
        <f aca="false">IFERROR((C6598-D6598)/C6598/'Project Inputs and Calcs'!$E$11,0)</f>
        <v>0.00737417567600696</v>
      </c>
    </row>
    <row r="6599" customFormat="false" ht="15" hidden="false" customHeight="false" outlineLevel="0" collapsed="false">
      <c r="A6599" s="0" t="n">
        <v>39</v>
      </c>
      <c r="B6599" s="0" t="n">
        <v>11200</v>
      </c>
      <c r="C6599" s="0" t="n">
        <v>27.056</v>
      </c>
      <c r="D6599" s="0" t="n">
        <v>21.674</v>
      </c>
      <c r="E6599" s="0" t="n">
        <f aca="false">IFERROR((C6599-D6599)/C6599/'Project Inputs and Calcs'!$E$11,0)</f>
        <v>0.00663069189828504</v>
      </c>
    </row>
    <row r="6600" customFormat="false" ht="15" hidden="false" customHeight="false" outlineLevel="0" collapsed="false">
      <c r="A6600" s="0" t="n">
        <v>39</v>
      </c>
      <c r="B6600" s="0" t="n">
        <v>11300</v>
      </c>
      <c r="C6600" s="0" t="n">
        <v>26.924</v>
      </c>
      <c r="D6600" s="0" t="n">
        <v>22.159</v>
      </c>
      <c r="E6600" s="0" t="n">
        <f aca="false">IFERROR((C6600-D6600)/C6600/'Project Inputs and Calcs'!$E$11,0)</f>
        <v>0.00589932154707077</v>
      </c>
    </row>
    <row r="6601" customFormat="false" ht="15" hidden="false" customHeight="false" outlineLevel="0" collapsed="false">
      <c r="A6601" s="0" t="n">
        <v>39</v>
      </c>
      <c r="B6601" s="0" t="n">
        <v>11400</v>
      </c>
      <c r="C6601" s="0" t="n">
        <v>26.794</v>
      </c>
      <c r="D6601" s="0" t="n">
        <v>22.633</v>
      </c>
      <c r="E6601" s="0" t="n">
        <f aca="false">IFERROR((C6601-D6601)/C6601/'Project Inputs and Calcs'!$E$11,0)</f>
        <v>0.00517653205941629</v>
      </c>
    </row>
    <row r="6602" customFormat="false" ht="15" hidden="false" customHeight="false" outlineLevel="0" collapsed="false">
      <c r="A6602" s="0" t="n">
        <v>39</v>
      </c>
      <c r="B6602" s="0" t="n">
        <v>11500</v>
      </c>
      <c r="C6602" s="0" t="n">
        <v>26.662</v>
      </c>
      <c r="D6602" s="0" t="n">
        <v>23.098</v>
      </c>
      <c r="E6602" s="0" t="n">
        <f aca="false">IFERROR((C6602-D6602)/C6602/'Project Inputs and Calcs'!$E$11,0)</f>
        <v>0.00445577976145826</v>
      </c>
    </row>
    <row r="6603" customFormat="false" ht="15" hidden="false" customHeight="false" outlineLevel="0" collapsed="false">
      <c r="A6603" s="0" t="n">
        <v>39</v>
      </c>
      <c r="B6603" s="0" t="n">
        <v>11600</v>
      </c>
      <c r="C6603" s="0" t="n">
        <v>26.526</v>
      </c>
      <c r="D6603" s="0" t="n">
        <v>23.553</v>
      </c>
      <c r="E6603" s="0" t="n">
        <f aca="false">IFERROR((C6603-D6603)/C6603/'Project Inputs and Calcs'!$E$11,0)</f>
        <v>0.00373595717409334</v>
      </c>
    </row>
    <row r="6604" customFormat="false" ht="15" hidden="false" customHeight="false" outlineLevel="0" collapsed="false">
      <c r="A6604" s="0" t="n">
        <v>39</v>
      </c>
      <c r="B6604" s="0" t="n">
        <v>11700</v>
      </c>
      <c r="C6604" s="0" t="n">
        <v>26.383</v>
      </c>
      <c r="D6604" s="0" t="n">
        <v>23.998</v>
      </c>
      <c r="E6604" s="0" t="n">
        <f aca="false">IFERROR((C6604-D6604)/C6604/'Project Inputs and Calcs'!$E$11,0)</f>
        <v>0.00301330402152901</v>
      </c>
    </row>
    <row r="6605" customFormat="false" ht="15" hidden="false" customHeight="false" outlineLevel="0" collapsed="false">
      <c r="A6605" s="0" t="n">
        <v>39</v>
      </c>
      <c r="B6605" s="0" t="n">
        <v>11800</v>
      </c>
      <c r="C6605" s="0" t="n">
        <v>26.231</v>
      </c>
      <c r="D6605" s="0" t="n">
        <v>24.432</v>
      </c>
      <c r="E6605" s="0" t="n">
        <f aca="false">IFERROR((C6605-D6605)/C6605/'Project Inputs and Calcs'!$E$11,0)</f>
        <v>0.00228609914477781</v>
      </c>
    </row>
    <row r="6606" customFormat="false" ht="15" hidden="false" customHeight="false" outlineLevel="0" collapsed="false">
      <c r="A6606" s="0" t="n">
        <v>39</v>
      </c>
      <c r="B6606" s="0" t="n">
        <v>11900</v>
      </c>
      <c r="C6606" s="0" t="n">
        <v>26.071</v>
      </c>
      <c r="D6606" s="0" t="n">
        <v>24.853</v>
      </c>
      <c r="E6606" s="0" t="n">
        <f aca="false">IFERROR((C6606-D6606)/C6606/'Project Inputs and Calcs'!$E$11,0)</f>
        <v>0.00155728587319244</v>
      </c>
    </row>
    <row r="6607" customFormat="false" ht="15" hidden="false" customHeight="false" outlineLevel="0" collapsed="false">
      <c r="A6607" s="0" t="n">
        <v>39</v>
      </c>
      <c r="B6607" s="0" t="n">
        <v>12000</v>
      </c>
      <c r="C6607" s="0" t="n">
        <v>25.902</v>
      </c>
      <c r="D6607" s="0" t="n">
        <v>25.261</v>
      </c>
      <c r="E6607" s="0" t="n">
        <f aca="false">IFERROR((C6607-D6607)/C6607/'Project Inputs and Calcs'!$E$11,0)</f>
        <v>0.000824904125807533</v>
      </c>
    </row>
    <row r="6608" customFormat="false" ht="15" hidden="false" customHeight="false" outlineLevel="0" collapsed="false">
      <c r="A6608" s="0" t="n">
        <v>39</v>
      </c>
      <c r="B6608" s="0" t="n">
        <v>12100</v>
      </c>
      <c r="C6608" s="0" t="n">
        <v>25.725</v>
      </c>
      <c r="D6608" s="0" t="n">
        <v>25.647</v>
      </c>
      <c r="E6608" s="0" t="n">
        <f aca="false">IFERROR((C6608-D6608)/C6608/'Project Inputs and Calcs'!$E$11,0)</f>
        <v>0.000101068999028187</v>
      </c>
    </row>
    <row r="6609" customFormat="false" ht="15" hidden="false" customHeight="false" outlineLevel="0" collapsed="false">
      <c r="A6609" s="0" t="n">
        <v>39</v>
      </c>
      <c r="B6609" s="0" t="n">
        <v>12200</v>
      </c>
      <c r="C6609" s="0" t="n">
        <v>25.546</v>
      </c>
      <c r="D6609" s="0" t="n">
        <v>26.011</v>
      </c>
      <c r="E6609" s="0" t="n">
        <f aca="false">IFERROR((C6609-D6609)/C6609/'Project Inputs and Calcs'!$E$11,0)</f>
        <v>-0.000606748610349957</v>
      </c>
    </row>
    <row r="6610" customFormat="false" ht="15" hidden="false" customHeight="false" outlineLevel="0" collapsed="false">
      <c r="A6610" s="0" t="n">
        <v>39</v>
      </c>
      <c r="B6610" s="0" t="n">
        <v>12300</v>
      </c>
      <c r="C6610" s="0" t="n">
        <v>25.369</v>
      </c>
      <c r="D6610" s="0" t="n">
        <v>26.349</v>
      </c>
      <c r="E6610" s="0" t="n">
        <f aca="false">IFERROR((C6610-D6610)/C6610/'Project Inputs and Calcs'!$E$11,0)</f>
        <v>-0.00128766079335672</v>
      </c>
    </row>
    <row r="6611" customFormat="false" ht="15" hidden="false" customHeight="false" outlineLevel="0" collapsed="false">
      <c r="A6611" s="0" t="n">
        <v>39</v>
      </c>
      <c r="B6611" s="0" t="n">
        <v>12400</v>
      </c>
      <c r="C6611" s="0" t="n">
        <v>25.203</v>
      </c>
      <c r="D6611" s="0" t="n">
        <v>26.656</v>
      </c>
      <c r="E6611" s="0" t="n">
        <f aca="false">IFERROR((C6611-D6611)/C6611/'Project Inputs and Calcs'!$E$11,0)</f>
        <v>-0.0019217288947083</v>
      </c>
    </row>
    <row r="6612" customFormat="false" ht="15" hidden="false" customHeight="false" outlineLevel="0" collapsed="false">
      <c r="A6612" s="0" t="n">
        <v>39</v>
      </c>
      <c r="B6612" s="0" t="n">
        <v>12500</v>
      </c>
      <c r="C6612" s="0" t="s">
        <v>155</v>
      </c>
      <c r="D6612" s="0" t="s">
        <v>155</v>
      </c>
      <c r="E6612" s="0" t="n">
        <f aca="false">IFERROR((C6612-D6612)/C6612/'Project Inputs and Calcs'!$E$11,0)</f>
        <v>0</v>
      </c>
    </row>
    <row r="6613" customFormat="false" ht="15" hidden="false" customHeight="false" outlineLevel="0" collapsed="false">
      <c r="A6613" s="0" t="n">
        <v>39</v>
      </c>
      <c r="B6613" s="0" t="n">
        <v>12600</v>
      </c>
      <c r="C6613" s="0" t="s">
        <v>155</v>
      </c>
      <c r="D6613" s="0" t="s">
        <v>155</v>
      </c>
      <c r="E6613" s="0" t="n">
        <f aca="false">IFERROR((C6613-D6613)/C6613/'Project Inputs and Calcs'!$E$11,0)</f>
        <v>0</v>
      </c>
    </row>
    <row r="6614" customFormat="false" ht="15" hidden="false" customHeight="false" outlineLevel="0" collapsed="false">
      <c r="A6614" s="0" t="n">
        <v>39</v>
      </c>
      <c r="B6614" s="0" t="n">
        <v>12700</v>
      </c>
      <c r="C6614" s="0" t="s">
        <v>155</v>
      </c>
      <c r="D6614" s="0" t="s">
        <v>155</v>
      </c>
      <c r="E6614" s="0" t="n">
        <f aca="false">IFERROR((C6614-D6614)/C6614/'Project Inputs and Calcs'!$E$11,0)</f>
        <v>0</v>
      </c>
    </row>
    <row r="6615" customFormat="false" ht="15" hidden="false" customHeight="false" outlineLevel="0" collapsed="false">
      <c r="A6615" s="0" t="n">
        <v>39</v>
      </c>
      <c r="B6615" s="0" t="n">
        <v>12800</v>
      </c>
      <c r="C6615" s="0" t="s">
        <v>155</v>
      </c>
      <c r="D6615" s="0" t="s">
        <v>155</v>
      </c>
      <c r="E6615" s="0" t="n">
        <f aca="false">IFERROR((C6615-D6615)/C6615/'Project Inputs and Calcs'!$E$11,0)</f>
        <v>0</v>
      </c>
    </row>
    <row r="6616" customFormat="false" ht="15" hidden="false" customHeight="false" outlineLevel="0" collapsed="false">
      <c r="A6616" s="0" t="n">
        <v>39</v>
      </c>
      <c r="B6616" s="0" t="n">
        <v>12900</v>
      </c>
      <c r="C6616" s="0" t="s">
        <v>155</v>
      </c>
      <c r="D6616" s="0" t="s">
        <v>155</v>
      </c>
      <c r="E6616" s="0" t="n">
        <f aca="false">IFERROR((C6616-D6616)/C6616/'Project Inputs and Calcs'!$E$11,0)</f>
        <v>0</v>
      </c>
    </row>
    <row r="6617" customFormat="false" ht="15" hidden="false" customHeight="false" outlineLevel="0" collapsed="false">
      <c r="A6617" s="0" t="n">
        <v>39</v>
      </c>
      <c r="B6617" s="0" t="n">
        <v>13000</v>
      </c>
      <c r="C6617" s="0" t="s">
        <v>155</v>
      </c>
      <c r="D6617" s="0" t="s">
        <v>155</v>
      </c>
      <c r="E6617" s="0" t="n">
        <f aca="false">IFERROR((C6617-D6617)/C6617/'Project Inputs and Calcs'!$E$11,0)</f>
        <v>0</v>
      </c>
    </row>
    <row r="6618" customFormat="false" ht="15" hidden="false" customHeight="false" outlineLevel="0" collapsed="false">
      <c r="A6618" s="0" t="n">
        <v>39</v>
      </c>
      <c r="B6618" s="0" t="n">
        <v>13100</v>
      </c>
      <c r="C6618" s="0" t="s">
        <v>155</v>
      </c>
      <c r="D6618" s="0" t="s">
        <v>155</v>
      </c>
      <c r="E6618" s="0" t="n">
        <f aca="false">IFERROR((C6618-D6618)/C6618/'Project Inputs and Calcs'!$E$11,0)</f>
        <v>0</v>
      </c>
    </row>
    <row r="6619" customFormat="false" ht="15" hidden="false" customHeight="false" outlineLevel="0" collapsed="false">
      <c r="A6619" s="0" t="n">
        <v>39</v>
      </c>
      <c r="B6619" s="0" t="n">
        <v>13200</v>
      </c>
      <c r="C6619" s="0" t="s">
        <v>155</v>
      </c>
      <c r="D6619" s="0" t="s">
        <v>155</v>
      </c>
      <c r="E6619" s="0" t="n">
        <f aca="false">IFERROR((C6619-D6619)/C6619/'Project Inputs and Calcs'!$E$11,0)</f>
        <v>0</v>
      </c>
    </row>
    <row r="6620" customFormat="false" ht="15" hidden="false" customHeight="false" outlineLevel="0" collapsed="false">
      <c r="A6620" s="0" t="n">
        <v>39</v>
      </c>
      <c r="B6620" s="0" t="n">
        <v>13300</v>
      </c>
      <c r="C6620" s="0" t="s">
        <v>155</v>
      </c>
      <c r="D6620" s="0" t="s">
        <v>155</v>
      </c>
      <c r="E6620" s="0" t="n">
        <f aca="false">IFERROR((C6620-D6620)/C6620/'Project Inputs and Calcs'!$E$11,0)</f>
        <v>0</v>
      </c>
    </row>
    <row r="6621" customFormat="false" ht="15" hidden="false" customHeight="false" outlineLevel="0" collapsed="false">
      <c r="A6621" s="0" t="n">
        <v>39</v>
      </c>
      <c r="B6621" s="0" t="n">
        <v>13400</v>
      </c>
      <c r="C6621" s="0" t="s">
        <v>155</v>
      </c>
      <c r="D6621" s="0" t="s">
        <v>155</v>
      </c>
      <c r="E6621" s="0" t="n">
        <f aca="false">IFERROR((C6621-D6621)/C6621/'Project Inputs and Calcs'!$E$11,0)</f>
        <v>0</v>
      </c>
    </row>
    <row r="6622" customFormat="false" ht="15" hidden="false" customHeight="false" outlineLevel="0" collapsed="false">
      <c r="A6622" s="0" t="n">
        <v>39</v>
      </c>
      <c r="B6622" s="0" t="n">
        <v>13500</v>
      </c>
      <c r="C6622" s="0" t="s">
        <v>155</v>
      </c>
      <c r="D6622" s="0" t="s">
        <v>155</v>
      </c>
      <c r="E6622" s="0" t="n">
        <f aca="false">IFERROR((C6622-D6622)/C6622/'Project Inputs and Calcs'!$E$11,0)</f>
        <v>0</v>
      </c>
    </row>
    <row r="6623" customFormat="false" ht="15" hidden="false" customHeight="false" outlineLevel="0" collapsed="false">
      <c r="A6623" s="0" t="n">
        <v>39</v>
      </c>
      <c r="B6623" s="0" t="n">
        <v>13600</v>
      </c>
      <c r="C6623" s="0" t="s">
        <v>155</v>
      </c>
      <c r="D6623" s="0" t="s">
        <v>155</v>
      </c>
      <c r="E6623" s="0" t="n">
        <f aca="false">IFERROR((C6623-D6623)/C6623/'Project Inputs and Calcs'!$E$11,0)</f>
        <v>0</v>
      </c>
    </row>
    <row r="6624" customFormat="false" ht="15" hidden="false" customHeight="false" outlineLevel="0" collapsed="false">
      <c r="A6624" s="0" t="n">
        <v>39</v>
      </c>
      <c r="B6624" s="0" t="n">
        <v>13700</v>
      </c>
      <c r="C6624" s="0" t="s">
        <v>155</v>
      </c>
      <c r="D6624" s="0" t="s">
        <v>155</v>
      </c>
      <c r="E6624" s="0" t="n">
        <f aca="false">IFERROR((C6624-D6624)/C6624/'Project Inputs and Calcs'!$E$11,0)</f>
        <v>0</v>
      </c>
    </row>
    <row r="6625" customFormat="false" ht="15" hidden="false" customHeight="false" outlineLevel="0" collapsed="false">
      <c r="A6625" s="0" t="n">
        <v>39</v>
      </c>
      <c r="B6625" s="0" t="n">
        <v>13800</v>
      </c>
      <c r="C6625" s="0" t="s">
        <v>155</v>
      </c>
      <c r="D6625" s="0" t="s">
        <v>155</v>
      </c>
      <c r="E6625" s="0" t="n">
        <f aca="false">IFERROR((C6625-D6625)/C6625/'Project Inputs and Calcs'!$E$11,0)</f>
        <v>0</v>
      </c>
    </row>
    <row r="6626" customFormat="false" ht="15" hidden="false" customHeight="false" outlineLevel="0" collapsed="false">
      <c r="A6626" s="0" t="n">
        <v>39</v>
      </c>
      <c r="B6626" s="0" t="n">
        <v>13900</v>
      </c>
      <c r="C6626" s="0" t="s">
        <v>155</v>
      </c>
      <c r="D6626" s="0" t="s">
        <v>155</v>
      </c>
      <c r="E6626" s="0" t="n">
        <f aca="false">IFERROR((C6626-D6626)/C6626/'Project Inputs and Calcs'!$E$11,0)</f>
        <v>0</v>
      </c>
    </row>
    <row r="6627" customFormat="false" ht="15" hidden="false" customHeight="false" outlineLevel="0" collapsed="false">
      <c r="A6627" s="0" t="n">
        <v>39</v>
      </c>
      <c r="B6627" s="0" t="n">
        <v>14000</v>
      </c>
      <c r="C6627" s="0" t="s">
        <v>155</v>
      </c>
      <c r="D6627" s="0" t="s">
        <v>155</v>
      </c>
      <c r="E6627" s="0" t="n">
        <f aca="false">IFERROR((C6627-D6627)/C6627/'Project Inputs and Calcs'!$E$11,0)</f>
        <v>0</v>
      </c>
    </row>
    <row r="6628" customFormat="false" ht="15" hidden="false" customHeight="false" outlineLevel="0" collapsed="false">
      <c r="A6628" s="0" t="n">
        <v>39</v>
      </c>
      <c r="B6628" s="0" t="n">
        <v>14100</v>
      </c>
      <c r="C6628" s="0" t="s">
        <v>155</v>
      </c>
      <c r="D6628" s="0" t="s">
        <v>155</v>
      </c>
      <c r="E6628" s="0" t="n">
        <f aca="false">IFERROR((C6628-D6628)/C6628/'Project Inputs and Calcs'!$E$11,0)</f>
        <v>0</v>
      </c>
    </row>
    <row r="6629" customFormat="false" ht="15" hidden="false" customHeight="false" outlineLevel="0" collapsed="false">
      <c r="A6629" s="0" t="n">
        <v>39</v>
      </c>
      <c r="B6629" s="0" t="n">
        <v>14200</v>
      </c>
      <c r="C6629" s="0" t="s">
        <v>155</v>
      </c>
      <c r="D6629" s="0" t="s">
        <v>155</v>
      </c>
      <c r="E6629" s="0" t="n">
        <f aca="false">IFERROR((C6629-D6629)/C6629/'Project Inputs and Calcs'!$E$11,0)</f>
        <v>0</v>
      </c>
    </row>
    <row r="6630" customFormat="false" ht="15" hidden="false" customHeight="false" outlineLevel="0" collapsed="false">
      <c r="A6630" s="0" t="n">
        <v>39</v>
      </c>
      <c r="B6630" s="0" t="n">
        <v>14300</v>
      </c>
      <c r="C6630" s="0" t="s">
        <v>155</v>
      </c>
      <c r="D6630" s="0" t="s">
        <v>155</v>
      </c>
      <c r="E6630" s="0" t="n">
        <f aca="false">IFERROR((C6630-D6630)/C6630/'Project Inputs and Calcs'!$E$11,0)</f>
        <v>0</v>
      </c>
    </row>
    <row r="6631" customFormat="false" ht="15" hidden="false" customHeight="false" outlineLevel="0" collapsed="false">
      <c r="A6631" s="0" t="n">
        <v>39</v>
      </c>
      <c r="B6631" s="0" t="n">
        <v>14400</v>
      </c>
      <c r="C6631" s="0" t="s">
        <v>155</v>
      </c>
      <c r="D6631" s="0" t="s">
        <v>155</v>
      </c>
      <c r="E6631" s="0" t="n">
        <f aca="false">IFERROR((C6631-D6631)/C6631/'Project Inputs and Calcs'!$E$11,0)</f>
        <v>0</v>
      </c>
    </row>
    <row r="6632" customFormat="false" ht="15" hidden="false" customHeight="false" outlineLevel="0" collapsed="false">
      <c r="A6632" s="0" t="n">
        <v>39</v>
      </c>
      <c r="B6632" s="0" t="n">
        <v>14500</v>
      </c>
      <c r="C6632" s="0" t="s">
        <v>155</v>
      </c>
      <c r="D6632" s="0" t="s">
        <v>155</v>
      </c>
      <c r="E6632" s="0" t="n">
        <f aca="false">IFERROR((C6632-D6632)/C6632/'Project Inputs and Calcs'!$E$11,0)</f>
        <v>0</v>
      </c>
    </row>
    <row r="6633" customFormat="false" ht="15" hidden="false" customHeight="false" outlineLevel="0" collapsed="false">
      <c r="A6633" s="0" t="n">
        <v>39</v>
      </c>
      <c r="B6633" s="0" t="n">
        <v>14600</v>
      </c>
      <c r="C6633" s="0" t="s">
        <v>155</v>
      </c>
      <c r="D6633" s="0" t="s">
        <v>155</v>
      </c>
      <c r="E6633" s="0" t="n">
        <f aca="false">IFERROR((C6633-D6633)/C6633/'Project Inputs and Calcs'!$E$11,0)</f>
        <v>0</v>
      </c>
    </row>
    <row r="6634" customFormat="false" ht="15" hidden="false" customHeight="false" outlineLevel="0" collapsed="false">
      <c r="A6634" s="0" t="n">
        <v>39</v>
      </c>
      <c r="B6634" s="0" t="n">
        <v>14700</v>
      </c>
      <c r="C6634" s="0" t="s">
        <v>155</v>
      </c>
      <c r="D6634" s="0" t="s">
        <v>155</v>
      </c>
      <c r="E6634" s="0" t="n">
        <f aca="false">IFERROR((C6634-D6634)/C6634/'Project Inputs and Calcs'!$E$11,0)</f>
        <v>0</v>
      </c>
    </row>
    <row r="6635" customFormat="false" ht="15" hidden="false" customHeight="false" outlineLevel="0" collapsed="false">
      <c r="A6635" s="0" t="n">
        <v>39</v>
      </c>
      <c r="B6635" s="0" t="n">
        <v>14800</v>
      </c>
      <c r="C6635" s="0" t="s">
        <v>155</v>
      </c>
      <c r="D6635" s="0" t="s">
        <v>155</v>
      </c>
      <c r="E6635" s="0" t="n">
        <f aca="false">IFERROR((C6635-D6635)/C6635/'Project Inputs and Calcs'!$E$11,0)</f>
        <v>0</v>
      </c>
    </row>
    <row r="6636" customFormat="false" ht="15" hidden="false" customHeight="false" outlineLevel="0" collapsed="false">
      <c r="A6636" s="0" t="n">
        <v>39</v>
      </c>
      <c r="B6636" s="0" t="n">
        <v>14900</v>
      </c>
      <c r="C6636" s="0" t="s">
        <v>155</v>
      </c>
      <c r="D6636" s="0" t="s">
        <v>155</v>
      </c>
      <c r="E6636" s="0" t="n">
        <f aca="false">IFERROR((C6636-D6636)/C6636/'Project Inputs and Calcs'!$E$11,0)</f>
        <v>0</v>
      </c>
    </row>
    <row r="6637" customFormat="false" ht="15" hidden="false" customHeight="false" outlineLevel="0" collapsed="false">
      <c r="A6637" s="0" t="n">
        <v>39</v>
      </c>
      <c r="B6637" s="0" t="n">
        <v>15000</v>
      </c>
      <c r="C6637" s="0" t="s">
        <v>155</v>
      </c>
      <c r="D6637" s="0" t="s">
        <v>155</v>
      </c>
      <c r="E6637" s="0" t="n">
        <f aca="false">IFERROR((C6637-D6637)/C6637/'Project Inputs and Calcs'!$E$11,0)</f>
        <v>0</v>
      </c>
    </row>
    <row r="6638" customFormat="false" ht="15" hidden="false" customHeight="false" outlineLevel="0" collapsed="false">
      <c r="A6638" s="0" t="n">
        <v>39</v>
      </c>
      <c r="B6638" s="0" t="n">
        <v>15100</v>
      </c>
      <c r="C6638" s="0" t="s">
        <v>155</v>
      </c>
      <c r="D6638" s="0" t="s">
        <v>155</v>
      </c>
      <c r="E6638" s="0" t="n">
        <f aca="false">IFERROR((C6638-D6638)/C6638/'Project Inputs and Calcs'!$E$11,0)</f>
        <v>0</v>
      </c>
    </row>
    <row r="6639" customFormat="false" ht="15" hidden="false" customHeight="false" outlineLevel="0" collapsed="false">
      <c r="A6639" s="0" t="n">
        <v>39</v>
      </c>
      <c r="B6639" s="0" t="n">
        <v>15200</v>
      </c>
      <c r="C6639" s="0" t="s">
        <v>155</v>
      </c>
      <c r="D6639" s="0" t="s">
        <v>155</v>
      </c>
      <c r="E6639" s="0" t="n">
        <f aca="false">IFERROR((C6639-D6639)/C6639/'Project Inputs and Calcs'!$E$11,0)</f>
        <v>0</v>
      </c>
    </row>
    <row r="6640" customFormat="false" ht="15" hidden="false" customHeight="false" outlineLevel="0" collapsed="false">
      <c r="A6640" s="0" t="n">
        <v>39</v>
      </c>
      <c r="B6640" s="0" t="n">
        <v>15300</v>
      </c>
      <c r="C6640" s="0" t="s">
        <v>155</v>
      </c>
      <c r="D6640" s="0" t="s">
        <v>155</v>
      </c>
      <c r="E6640" s="0" t="n">
        <f aca="false">IFERROR((C6640-D6640)/C6640/'Project Inputs and Calcs'!$E$11,0)</f>
        <v>0</v>
      </c>
    </row>
    <row r="6641" customFormat="false" ht="15" hidden="false" customHeight="false" outlineLevel="0" collapsed="false">
      <c r="A6641" s="0" t="n">
        <v>39</v>
      </c>
      <c r="B6641" s="0" t="n">
        <v>15400</v>
      </c>
      <c r="C6641" s="0" t="s">
        <v>155</v>
      </c>
      <c r="D6641" s="0" t="s">
        <v>155</v>
      </c>
      <c r="E6641" s="0" t="n">
        <f aca="false">IFERROR((C6641-D6641)/C6641/'Project Inputs and Calcs'!$E$11,0)</f>
        <v>0</v>
      </c>
    </row>
    <row r="6642" customFormat="false" ht="15" hidden="false" customHeight="false" outlineLevel="0" collapsed="false">
      <c r="A6642" s="0" t="n">
        <v>39</v>
      </c>
      <c r="B6642" s="0" t="n">
        <v>15500</v>
      </c>
      <c r="C6642" s="0" t="s">
        <v>155</v>
      </c>
      <c r="D6642" s="0" t="s">
        <v>155</v>
      </c>
      <c r="E6642" s="0" t="n">
        <f aca="false">IFERROR((C6642-D6642)/C6642/'Project Inputs and Calcs'!$E$11,0)</f>
        <v>0</v>
      </c>
    </row>
    <row r="6643" customFormat="false" ht="15" hidden="false" customHeight="false" outlineLevel="0" collapsed="false">
      <c r="A6643" s="0" t="n">
        <v>39</v>
      </c>
      <c r="B6643" s="0" t="n">
        <v>15600</v>
      </c>
      <c r="C6643" s="0" t="s">
        <v>155</v>
      </c>
      <c r="D6643" s="0" t="s">
        <v>155</v>
      </c>
      <c r="E6643" s="0" t="n">
        <f aca="false">IFERROR((C6643-D6643)/C6643/'Project Inputs and Calcs'!$E$11,0)</f>
        <v>0</v>
      </c>
    </row>
    <row r="6644" customFormat="false" ht="15" hidden="false" customHeight="false" outlineLevel="0" collapsed="false">
      <c r="A6644" s="0" t="n">
        <v>39</v>
      </c>
      <c r="B6644" s="0" t="n">
        <v>15700</v>
      </c>
      <c r="C6644" s="0" t="s">
        <v>155</v>
      </c>
      <c r="D6644" s="0" t="s">
        <v>155</v>
      </c>
      <c r="E6644" s="0" t="n">
        <f aca="false">IFERROR((C6644-D6644)/C6644/'Project Inputs and Calcs'!$E$11,0)</f>
        <v>0</v>
      </c>
    </row>
    <row r="6645" customFormat="false" ht="15" hidden="false" customHeight="false" outlineLevel="0" collapsed="false">
      <c r="A6645" s="0" t="n">
        <v>39</v>
      </c>
      <c r="B6645" s="0" t="n">
        <v>15800</v>
      </c>
      <c r="C6645" s="0" t="s">
        <v>155</v>
      </c>
      <c r="D6645" s="0" t="s">
        <v>155</v>
      </c>
      <c r="E6645" s="0" t="n">
        <f aca="false">IFERROR((C6645-D6645)/C6645/'Project Inputs and Calcs'!$E$11,0)</f>
        <v>0</v>
      </c>
    </row>
    <row r="6646" customFormat="false" ht="15" hidden="false" customHeight="false" outlineLevel="0" collapsed="false">
      <c r="A6646" s="0" t="n">
        <v>39</v>
      </c>
      <c r="B6646" s="0" t="n">
        <v>15900</v>
      </c>
      <c r="C6646" s="0" t="s">
        <v>155</v>
      </c>
      <c r="D6646" s="0" t="s">
        <v>155</v>
      </c>
      <c r="E6646" s="0" t="n">
        <f aca="false">IFERROR((C6646-D6646)/C6646/'Project Inputs and Calcs'!$E$11,0)</f>
        <v>0</v>
      </c>
    </row>
    <row r="6647" customFormat="false" ht="15" hidden="false" customHeight="false" outlineLevel="0" collapsed="false">
      <c r="A6647" s="0" t="n">
        <v>39</v>
      </c>
      <c r="B6647" s="0" t="n">
        <v>16000</v>
      </c>
      <c r="C6647" s="0" t="s">
        <v>155</v>
      </c>
      <c r="D6647" s="0" t="s">
        <v>155</v>
      </c>
      <c r="E6647" s="0" t="n">
        <f aca="false">IFERROR((C6647-D6647)/C6647/'Project Inputs and Calcs'!$E$11,0)</f>
        <v>0</v>
      </c>
    </row>
    <row r="6648" customFormat="false" ht="15" hidden="false" customHeight="false" outlineLevel="0" collapsed="false">
      <c r="A6648" s="0" t="n">
        <v>39</v>
      </c>
      <c r="B6648" s="0" t="n">
        <v>16100</v>
      </c>
      <c r="C6648" s="0" t="s">
        <v>155</v>
      </c>
      <c r="D6648" s="0" t="s">
        <v>155</v>
      </c>
      <c r="E6648" s="0" t="n">
        <f aca="false">IFERROR((C6648-D6648)/C6648/'Project Inputs and Calcs'!$E$11,0)</f>
        <v>0</v>
      </c>
    </row>
    <row r="6649" customFormat="false" ht="15" hidden="false" customHeight="false" outlineLevel="0" collapsed="false">
      <c r="A6649" s="0" t="n">
        <v>39</v>
      </c>
      <c r="B6649" s="0" t="n">
        <v>16200</v>
      </c>
      <c r="C6649" s="0" t="s">
        <v>155</v>
      </c>
      <c r="D6649" s="0" t="s">
        <v>155</v>
      </c>
      <c r="E6649" s="0" t="n">
        <f aca="false">IFERROR((C6649-D6649)/C6649/'Project Inputs and Calcs'!$E$11,0)</f>
        <v>0</v>
      </c>
    </row>
    <row r="6650" customFormat="false" ht="15" hidden="false" customHeight="false" outlineLevel="0" collapsed="false">
      <c r="A6650" s="0" t="n">
        <v>39</v>
      </c>
      <c r="B6650" s="0" t="n">
        <v>16300</v>
      </c>
      <c r="C6650" s="0" t="s">
        <v>155</v>
      </c>
      <c r="D6650" s="0" t="s">
        <v>155</v>
      </c>
      <c r="E6650" s="0" t="n">
        <f aca="false">IFERROR((C6650-D6650)/C6650/'Project Inputs and Calcs'!$E$11,0)</f>
        <v>0</v>
      </c>
    </row>
    <row r="6651" customFormat="false" ht="15" hidden="false" customHeight="false" outlineLevel="0" collapsed="false">
      <c r="A6651" s="0" t="n">
        <v>39</v>
      </c>
      <c r="B6651" s="0" t="n">
        <v>16400</v>
      </c>
      <c r="C6651" s="0" t="s">
        <v>155</v>
      </c>
      <c r="D6651" s="0" t="s">
        <v>155</v>
      </c>
      <c r="E6651" s="0" t="n">
        <f aca="false">IFERROR((C6651-D6651)/C6651/'Project Inputs and Calcs'!$E$11,0)</f>
        <v>0</v>
      </c>
    </row>
    <row r="6652" customFormat="false" ht="15" hidden="false" customHeight="false" outlineLevel="0" collapsed="false">
      <c r="A6652" s="0" t="n">
        <v>39</v>
      </c>
      <c r="B6652" s="0" t="n">
        <v>16500</v>
      </c>
      <c r="C6652" s="0" t="s">
        <v>155</v>
      </c>
      <c r="D6652" s="0" t="s">
        <v>155</v>
      </c>
      <c r="E6652" s="0" t="n">
        <f aca="false">IFERROR((C6652-D6652)/C6652/'Project Inputs and Calcs'!$E$11,0)</f>
        <v>0</v>
      </c>
    </row>
    <row r="6653" customFormat="false" ht="15" hidden="false" customHeight="false" outlineLevel="0" collapsed="false">
      <c r="A6653" s="0" t="n">
        <v>39</v>
      </c>
      <c r="B6653" s="0" t="n">
        <v>16600</v>
      </c>
      <c r="C6653" s="0" t="s">
        <v>155</v>
      </c>
      <c r="D6653" s="0" t="s">
        <v>155</v>
      </c>
      <c r="E6653" s="0" t="n">
        <f aca="false">IFERROR((C6653-D6653)/C6653/'Project Inputs and Calcs'!$E$11,0)</f>
        <v>0</v>
      </c>
    </row>
    <row r="6654" customFormat="false" ht="15" hidden="false" customHeight="false" outlineLevel="0" collapsed="false">
      <c r="A6654" s="0" t="n">
        <v>39</v>
      </c>
      <c r="B6654" s="0" t="n">
        <v>16700</v>
      </c>
      <c r="C6654" s="0" t="s">
        <v>155</v>
      </c>
      <c r="D6654" s="0" t="s">
        <v>155</v>
      </c>
      <c r="E6654" s="0" t="n">
        <f aca="false">IFERROR((C6654-D6654)/C6654/'Project Inputs and Calcs'!$E$11,0)</f>
        <v>0</v>
      </c>
    </row>
    <row r="6655" customFormat="false" ht="15" hidden="false" customHeight="false" outlineLevel="0" collapsed="false">
      <c r="A6655" s="0" t="n">
        <v>39</v>
      </c>
      <c r="B6655" s="0" t="n">
        <v>16800</v>
      </c>
      <c r="C6655" s="0" t="s">
        <v>155</v>
      </c>
      <c r="D6655" s="0" t="s">
        <v>155</v>
      </c>
      <c r="E6655" s="0" t="n">
        <f aca="false">IFERROR((C6655-D6655)/C6655/'Project Inputs and Calcs'!$E$11,0)</f>
        <v>0</v>
      </c>
    </row>
    <row r="6656" customFormat="false" ht="15" hidden="false" customHeight="false" outlineLevel="0" collapsed="false">
      <c r="A6656" s="0" t="n">
        <v>39</v>
      </c>
      <c r="B6656" s="0" t="n">
        <v>16900</v>
      </c>
      <c r="C6656" s="0" t="s">
        <v>155</v>
      </c>
      <c r="D6656" s="0" t="s">
        <v>155</v>
      </c>
      <c r="E6656" s="0" t="n">
        <f aca="false">IFERROR((C6656-D6656)/C6656/'Project Inputs and Calcs'!$E$11,0)</f>
        <v>0</v>
      </c>
    </row>
    <row r="6657" customFormat="false" ht="15" hidden="false" customHeight="false" outlineLevel="0" collapsed="false">
      <c r="A6657" s="0" t="n">
        <v>39</v>
      </c>
      <c r="B6657" s="0" t="n">
        <v>17000</v>
      </c>
      <c r="C6657" s="0" t="s">
        <v>155</v>
      </c>
      <c r="D6657" s="0" t="s">
        <v>155</v>
      </c>
      <c r="E6657" s="0" t="n">
        <f aca="false">IFERROR((C6657-D6657)/C6657/'Project Inputs and Calcs'!$E$11,0)</f>
        <v>0</v>
      </c>
    </row>
    <row r="6658" customFormat="false" ht="15" hidden="false" customHeight="false" outlineLevel="0" collapsed="false">
      <c r="A6658" s="0" t="n">
        <v>39</v>
      </c>
      <c r="B6658" s="0" t="n">
        <v>17100</v>
      </c>
      <c r="C6658" s="0" t="s">
        <v>155</v>
      </c>
      <c r="D6658" s="0" t="s">
        <v>155</v>
      </c>
      <c r="E6658" s="0" t="n">
        <f aca="false">IFERROR((C6658-D6658)/C6658/'Project Inputs and Calcs'!$E$11,0)</f>
        <v>0</v>
      </c>
    </row>
    <row r="6659" customFormat="false" ht="15" hidden="false" customHeight="false" outlineLevel="0" collapsed="false">
      <c r="A6659" s="0" t="n">
        <v>39</v>
      </c>
      <c r="B6659" s="0" t="n">
        <v>17200</v>
      </c>
      <c r="C6659" s="0" t="s">
        <v>155</v>
      </c>
      <c r="D6659" s="0" t="s">
        <v>155</v>
      </c>
      <c r="E6659" s="0" t="n">
        <f aca="false">IFERROR((C6659-D6659)/C6659/'Project Inputs and Calcs'!$E$11,0)</f>
        <v>0</v>
      </c>
    </row>
    <row r="6660" customFormat="false" ht="15" hidden="false" customHeight="false" outlineLevel="0" collapsed="false">
      <c r="A6660" s="0" t="n">
        <v>39</v>
      </c>
      <c r="B6660" s="0" t="n">
        <v>17300</v>
      </c>
      <c r="C6660" s="0" t="s">
        <v>155</v>
      </c>
      <c r="D6660" s="0" t="s">
        <v>155</v>
      </c>
      <c r="E6660" s="0" t="n">
        <f aca="false">IFERROR((C6660-D6660)/C6660/'Project Inputs and Calcs'!$E$11,0)</f>
        <v>0</v>
      </c>
    </row>
    <row r="6661" customFormat="false" ht="15" hidden="false" customHeight="false" outlineLevel="0" collapsed="false">
      <c r="A6661" s="0" t="n">
        <v>39</v>
      </c>
      <c r="B6661" s="0" t="n">
        <v>17400</v>
      </c>
      <c r="C6661" s="0" t="s">
        <v>155</v>
      </c>
      <c r="D6661" s="0" t="s">
        <v>155</v>
      </c>
      <c r="E6661" s="0" t="n">
        <f aca="false">IFERROR((C6661-D6661)/C6661/'Project Inputs and Calcs'!$E$11,0)</f>
        <v>0</v>
      </c>
    </row>
    <row r="6662" customFormat="false" ht="15" hidden="false" customHeight="false" outlineLevel="0" collapsed="false">
      <c r="A6662" s="0" t="n">
        <v>39</v>
      </c>
      <c r="B6662" s="0" t="n">
        <v>17500</v>
      </c>
      <c r="C6662" s="0" t="s">
        <v>155</v>
      </c>
      <c r="D6662" s="0" t="s">
        <v>155</v>
      </c>
      <c r="E6662" s="0" t="n">
        <f aca="false">IFERROR((C6662-D6662)/C6662/'Project Inputs and Calcs'!$E$11,0)</f>
        <v>0</v>
      </c>
    </row>
    <row r="6663" customFormat="false" ht="15" hidden="false" customHeight="false" outlineLevel="0" collapsed="false">
      <c r="A6663" s="0" t="n">
        <v>39</v>
      </c>
      <c r="B6663" s="0" t="n">
        <v>17600</v>
      </c>
      <c r="C6663" s="0" t="s">
        <v>155</v>
      </c>
      <c r="D6663" s="0" t="s">
        <v>155</v>
      </c>
      <c r="E6663" s="0" t="n">
        <f aca="false">IFERROR((C6663-D6663)/C6663/'Project Inputs and Calcs'!$E$11,0)</f>
        <v>0</v>
      </c>
    </row>
    <row r="6664" customFormat="false" ht="15" hidden="false" customHeight="false" outlineLevel="0" collapsed="false">
      <c r="A6664" s="0" t="n">
        <v>39</v>
      </c>
      <c r="B6664" s="0" t="n">
        <v>17700</v>
      </c>
      <c r="C6664" s="0" t="s">
        <v>155</v>
      </c>
      <c r="D6664" s="0" t="s">
        <v>155</v>
      </c>
      <c r="E6664" s="0" t="n">
        <f aca="false">IFERROR((C6664-D6664)/C6664/'Project Inputs and Calcs'!$E$11,0)</f>
        <v>0</v>
      </c>
    </row>
    <row r="6665" customFormat="false" ht="15" hidden="false" customHeight="false" outlineLevel="0" collapsed="false">
      <c r="A6665" s="0" t="n">
        <v>39</v>
      </c>
      <c r="B6665" s="0" t="n">
        <v>17800</v>
      </c>
      <c r="C6665" s="0" t="s">
        <v>155</v>
      </c>
      <c r="D6665" s="0" t="s">
        <v>155</v>
      </c>
      <c r="E6665" s="0" t="n">
        <f aca="false">IFERROR((C6665-D6665)/C6665/'Project Inputs and Calcs'!$E$11,0)</f>
        <v>0</v>
      </c>
    </row>
    <row r="6666" customFormat="false" ht="15" hidden="false" customHeight="false" outlineLevel="0" collapsed="false">
      <c r="A6666" s="0" t="n">
        <v>39</v>
      </c>
      <c r="B6666" s="0" t="n">
        <v>17900</v>
      </c>
      <c r="C6666" s="0" t="s">
        <v>155</v>
      </c>
      <c r="D6666" s="0" t="s">
        <v>155</v>
      </c>
      <c r="E6666" s="0" t="n">
        <f aca="false">IFERROR((C6666-D6666)/C6666/'Project Inputs and Calcs'!$E$11,0)</f>
        <v>0</v>
      </c>
    </row>
    <row r="6667" customFormat="false" ht="15" hidden="false" customHeight="false" outlineLevel="0" collapsed="false">
      <c r="A6667" s="0" t="n">
        <v>39</v>
      </c>
      <c r="B6667" s="0" t="n">
        <v>18000</v>
      </c>
      <c r="C6667" s="0" t="s">
        <v>155</v>
      </c>
      <c r="D6667" s="0" t="s">
        <v>155</v>
      </c>
      <c r="E6667" s="0" t="n">
        <f aca="false">IFERROR((C6667-D6667)/C6667/'Project Inputs and Calcs'!$E$11,0)</f>
        <v>0</v>
      </c>
    </row>
    <row r="6668" customFormat="false" ht="15" hidden="false" customHeight="false" outlineLevel="0" collapsed="false">
      <c r="A6668" s="0" t="n">
        <v>39</v>
      </c>
      <c r="B6668" s="0" t="n">
        <v>18100</v>
      </c>
      <c r="C6668" s="0" t="s">
        <v>155</v>
      </c>
      <c r="D6668" s="0" t="s">
        <v>155</v>
      </c>
      <c r="E6668" s="0" t="n">
        <f aca="false">IFERROR((C6668-D6668)/C6668/'Project Inputs and Calcs'!$E$11,0)</f>
        <v>0</v>
      </c>
    </row>
    <row r="6669" customFormat="false" ht="15" hidden="false" customHeight="false" outlineLevel="0" collapsed="false">
      <c r="A6669" s="0" t="n">
        <v>39</v>
      </c>
      <c r="B6669" s="0" t="n">
        <v>18200</v>
      </c>
      <c r="C6669" s="0" t="s">
        <v>155</v>
      </c>
      <c r="D6669" s="0" t="s">
        <v>155</v>
      </c>
      <c r="E6669" s="0" t="n">
        <f aca="false">IFERROR((C6669-D6669)/C6669/'Project Inputs and Calcs'!$E$11,0)</f>
        <v>0</v>
      </c>
    </row>
    <row r="6670" customFormat="false" ht="15" hidden="false" customHeight="false" outlineLevel="0" collapsed="false">
      <c r="A6670" s="0" t="n">
        <v>39</v>
      </c>
      <c r="B6670" s="0" t="n">
        <v>18300</v>
      </c>
      <c r="C6670" s="0" t="s">
        <v>155</v>
      </c>
      <c r="D6670" s="0" t="s">
        <v>155</v>
      </c>
      <c r="E6670" s="0" t="n">
        <f aca="false">IFERROR((C6670-D6670)/C6670/'Project Inputs and Calcs'!$E$11,0)</f>
        <v>0</v>
      </c>
    </row>
    <row r="6671" customFormat="false" ht="15" hidden="false" customHeight="false" outlineLevel="0" collapsed="false">
      <c r="A6671" s="0" t="n">
        <v>39</v>
      </c>
      <c r="B6671" s="0" t="n">
        <v>18400</v>
      </c>
      <c r="C6671" s="0" t="s">
        <v>155</v>
      </c>
      <c r="D6671" s="0" t="s">
        <v>155</v>
      </c>
      <c r="E6671" s="0" t="n">
        <f aca="false">IFERROR((C6671-D6671)/C6671/'Project Inputs and Calcs'!$E$11,0)</f>
        <v>0</v>
      </c>
    </row>
    <row r="6672" customFormat="false" ht="15" hidden="false" customHeight="false" outlineLevel="0" collapsed="false">
      <c r="A6672" s="0" t="n">
        <v>39</v>
      </c>
      <c r="B6672" s="0" t="n">
        <v>18500</v>
      </c>
      <c r="C6672" s="0" t="s">
        <v>155</v>
      </c>
      <c r="D6672" s="0" t="s">
        <v>155</v>
      </c>
      <c r="E6672" s="0" t="n">
        <f aca="false">IFERROR((C6672-D6672)/C6672/'Project Inputs and Calcs'!$E$11,0)</f>
        <v>0</v>
      </c>
    </row>
    <row r="6673" customFormat="false" ht="15" hidden="false" customHeight="false" outlineLevel="0" collapsed="false">
      <c r="A6673" s="0" t="n">
        <v>39</v>
      </c>
      <c r="B6673" s="0" t="n">
        <v>18600</v>
      </c>
      <c r="C6673" s="0" t="s">
        <v>155</v>
      </c>
      <c r="D6673" s="0" t="s">
        <v>155</v>
      </c>
      <c r="E6673" s="0" t="n">
        <f aca="false">IFERROR((C6673-D6673)/C6673/'Project Inputs and Calcs'!$E$11,0)</f>
        <v>0</v>
      </c>
    </row>
    <row r="6674" customFormat="false" ht="15" hidden="false" customHeight="false" outlineLevel="0" collapsed="false">
      <c r="A6674" s="0" t="n">
        <v>39</v>
      </c>
      <c r="B6674" s="0" t="n">
        <v>18700</v>
      </c>
      <c r="C6674" s="0" t="s">
        <v>155</v>
      </c>
      <c r="D6674" s="0" t="s">
        <v>155</v>
      </c>
      <c r="E6674" s="0" t="n">
        <f aca="false">IFERROR((C6674-D6674)/C6674/'Project Inputs and Calcs'!$E$11,0)</f>
        <v>0</v>
      </c>
    </row>
    <row r="6675" customFormat="false" ht="15" hidden="false" customHeight="false" outlineLevel="0" collapsed="false">
      <c r="A6675" s="0" t="n">
        <v>39</v>
      </c>
      <c r="B6675" s="0" t="n">
        <v>18800</v>
      </c>
      <c r="C6675" s="0" t="s">
        <v>155</v>
      </c>
      <c r="D6675" s="0" t="s">
        <v>155</v>
      </c>
      <c r="E6675" s="0" t="n">
        <f aca="false">IFERROR((C6675-D6675)/C6675/'Project Inputs and Calcs'!$E$11,0)</f>
        <v>0</v>
      </c>
    </row>
    <row r="6676" customFormat="false" ht="15" hidden="false" customHeight="false" outlineLevel="0" collapsed="false">
      <c r="A6676" s="0" t="n">
        <v>39</v>
      </c>
      <c r="B6676" s="0" t="n">
        <v>18900</v>
      </c>
      <c r="C6676" s="0" t="s">
        <v>155</v>
      </c>
      <c r="D6676" s="0" t="s">
        <v>155</v>
      </c>
      <c r="E6676" s="0" t="n">
        <f aca="false">IFERROR((C6676-D6676)/C6676/'Project Inputs and Calcs'!$E$11,0)</f>
        <v>0</v>
      </c>
    </row>
    <row r="6677" customFormat="false" ht="15" hidden="false" customHeight="false" outlineLevel="0" collapsed="false">
      <c r="A6677" s="0" t="n">
        <v>39</v>
      </c>
      <c r="B6677" s="0" t="n">
        <v>19000</v>
      </c>
      <c r="C6677" s="0" t="s">
        <v>155</v>
      </c>
      <c r="D6677" s="0" t="s">
        <v>155</v>
      </c>
      <c r="E6677" s="0" t="n">
        <f aca="false">IFERROR((C6677-D6677)/C6677/'Project Inputs and Calcs'!$E$11,0)</f>
        <v>0</v>
      </c>
    </row>
    <row r="6678" customFormat="false" ht="15" hidden="false" customHeight="false" outlineLevel="0" collapsed="false">
      <c r="A6678" s="0" t="n">
        <v>39</v>
      </c>
      <c r="B6678" s="0" t="n">
        <v>19100</v>
      </c>
      <c r="C6678" s="0" t="s">
        <v>155</v>
      </c>
      <c r="D6678" s="0" t="s">
        <v>155</v>
      </c>
      <c r="E6678" s="0" t="n">
        <f aca="false">IFERROR((C6678-D6678)/C6678/'Project Inputs and Calcs'!$E$11,0)</f>
        <v>0</v>
      </c>
    </row>
    <row r="6679" customFormat="false" ht="15" hidden="false" customHeight="false" outlineLevel="0" collapsed="false">
      <c r="A6679" s="0" t="n">
        <v>39</v>
      </c>
      <c r="B6679" s="0" t="n">
        <v>19200</v>
      </c>
      <c r="C6679" s="0" t="s">
        <v>155</v>
      </c>
      <c r="D6679" s="0" t="s">
        <v>155</v>
      </c>
      <c r="E6679" s="0" t="n">
        <f aca="false">IFERROR((C6679-D6679)/C6679/'Project Inputs and Calcs'!$E$11,0)</f>
        <v>0</v>
      </c>
    </row>
    <row r="6680" customFormat="false" ht="15" hidden="false" customHeight="false" outlineLevel="0" collapsed="false">
      <c r="A6680" s="0" t="n">
        <v>39</v>
      </c>
      <c r="B6680" s="0" t="n">
        <v>19300</v>
      </c>
      <c r="C6680" s="0" t="s">
        <v>155</v>
      </c>
      <c r="D6680" s="0" t="s">
        <v>155</v>
      </c>
      <c r="E6680" s="0" t="n">
        <f aca="false">IFERROR((C6680-D6680)/C6680/'Project Inputs and Calcs'!$E$11,0)</f>
        <v>0</v>
      </c>
    </row>
    <row r="6681" customFormat="false" ht="15" hidden="false" customHeight="false" outlineLevel="0" collapsed="false">
      <c r="A6681" s="0" t="n">
        <v>39</v>
      </c>
      <c r="B6681" s="0" t="n">
        <v>19400</v>
      </c>
      <c r="C6681" s="0" t="s">
        <v>155</v>
      </c>
      <c r="D6681" s="0" t="s">
        <v>155</v>
      </c>
      <c r="E6681" s="0" t="n">
        <f aca="false">IFERROR((C6681-D6681)/C6681/'Project Inputs and Calcs'!$E$11,0)</f>
        <v>0</v>
      </c>
    </row>
    <row r="6682" customFormat="false" ht="15" hidden="false" customHeight="false" outlineLevel="0" collapsed="false">
      <c r="A6682" s="0" t="n">
        <v>39</v>
      </c>
      <c r="B6682" s="0" t="n">
        <v>19500</v>
      </c>
      <c r="C6682" s="0" t="s">
        <v>155</v>
      </c>
      <c r="D6682" s="0" t="s">
        <v>155</v>
      </c>
      <c r="E6682" s="0" t="n">
        <f aca="false">IFERROR((C6682-D6682)/C6682/'Project Inputs and Calcs'!$E$11,0)</f>
        <v>0</v>
      </c>
    </row>
    <row r="6683" customFormat="false" ht="15" hidden="false" customHeight="false" outlineLevel="0" collapsed="false">
      <c r="A6683" s="0" t="n">
        <v>39</v>
      </c>
      <c r="B6683" s="0" t="n">
        <v>19600</v>
      </c>
      <c r="C6683" s="0" t="s">
        <v>155</v>
      </c>
      <c r="D6683" s="0" t="s">
        <v>155</v>
      </c>
      <c r="E6683" s="0" t="n">
        <f aca="false">IFERROR((C6683-D6683)/C6683/'Project Inputs and Calcs'!$E$11,0)</f>
        <v>0</v>
      </c>
    </row>
    <row r="6684" customFormat="false" ht="15" hidden="false" customHeight="false" outlineLevel="0" collapsed="false">
      <c r="A6684" s="0" t="n">
        <v>39</v>
      </c>
      <c r="B6684" s="0" t="n">
        <v>19700</v>
      </c>
      <c r="C6684" s="0" t="s">
        <v>155</v>
      </c>
      <c r="D6684" s="0" t="s">
        <v>155</v>
      </c>
      <c r="E6684" s="0" t="n">
        <f aca="false">IFERROR((C6684-D6684)/C6684/'Project Inputs and Calcs'!$E$11,0)</f>
        <v>0</v>
      </c>
    </row>
    <row r="6685" customFormat="false" ht="15" hidden="false" customHeight="false" outlineLevel="0" collapsed="false">
      <c r="A6685" s="0" t="n">
        <v>39</v>
      </c>
      <c r="B6685" s="0" t="n">
        <v>19800</v>
      </c>
      <c r="C6685" s="0" t="s">
        <v>155</v>
      </c>
      <c r="D6685" s="0" t="s">
        <v>155</v>
      </c>
      <c r="E6685" s="0" t="n">
        <f aca="false">IFERROR((C6685-D6685)/C6685/'Project Inputs and Calcs'!$E$11,0)</f>
        <v>0</v>
      </c>
    </row>
    <row r="6686" customFormat="false" ht="15" hidden="false" customHeight="false" outlineLevel="0" collapsed="false">
      <c r="A6686" s="0" t="n">
        <v>39</v>
      </c>
      <c r="B6686" s="0" t="n">
        <v>19900</v>
      </c>
      <c r="C6686" s="0" t="s">
        <v>155</v>
      </c>
      <c r="D6686" s="0" t="s">
        <v>155</v>
      </c>
      <c r="E6686" s="0" t="n">
        <f aca="false">IFERROR((C6686-D6686)/C6686/'Project Inputs and Calcs'!$E$11,0)</f>
        <v>0</v>
      </c>
    </row>
    <row r="6687" customFormat="false" ht="15" hidden="false" customHeight="false" outlineLevel="0" collapsed="false">
      <c r="A6687" s="0" t="n">
        <v>39</v>
      </c>
      <c r="B6687" s="0" t="n">
        <v>20000</v>
      </c>
      <c r="C6687" s="0" t="s">
        <v>155</v>
      </c>
      <c r="D6687" s="0" t="s">
        <v>155</v>
      </c>
      <c r="E6687" s="0" t="n">
        <f aca="false">IFERROR((C6687-D6687)/C6687/'Project Inputs and Calcs'!$E$11,0)</f>
        <v>0</v>
      </c>
    </row>
    <row r="6688" customFormat="false" ht="15" hidden="false" customHeight="false" outlineLevel="0" collapsed="false">
      <c r="A6688" s="0" t="n">
        <v>40</v>
      </c>
      <c r="B6688" s="0" t="n">
        <v>1000</v>
      </c>
      <c r="C6688" s="0" t="n">
        <v>0.023368</v>
      </c>
      <c r="D6688" s="0" t="n">
        <v>0.0031163</v>
      </c>
      <c r="E6688" s="0" t="n">
        <f aca="false">IFERROR((C6688-D6688)/C6688/'Project Inputs and Calcs'!$E$11,0)</f>
        <v>0.0288880805660162</v>
      </c>
    </row>
    <row r="6689" customFormat="false" ht="15" hidden="false" customHeight="false" outlineLevel="0" collapsed="false">
      <c r="A6689" s="0" t="n">
        <v>40</v>
      </c>
      <c r="B6689" s="0" t="n">
        <v>1100</v>
      </c>
      <c r="C6689" s="0" t="n">
        <v>0.05778</v>
      </c>
      <c r="D6689" s="0" t="n">
        <v>0.0079134</v>
      </c>
      <c r="E6689" s="0" t="n">
        <f aca="false">IFERROR((C6689-D6689)/C6689/'Project Inputs and Calcs'!$E$11,0)</f>
        <v>0.0287680858428522</v>
      </c>
    </row>
    <row r="6690" customFormat="false" ht="15" hidden="false" customHeight="false" outlineLevel="0" collapsed="false">
      <c r="A6690" s="0" t="n">
        <v>40</v>
      </c>
      <c r="B6690" s="0" t="n">
        <v>1200</v>
      </c>
      <c r="C6690" s="0" t="n">
        <v>0.10692</v>
      </c>
      <c r="D6690" s="0" t="n">
        <v>0.015111</v>
      </c>
      <c r="E6690" s="0" t="n">
        <f aca="false">IFERROR((C6690-D6690)/C6690/'Project Inputs and Calcs'!$E$11,0)</f>
        <v>0.0286223344556678</v>
      </c>
    </row>
    <row r="6691" customFormat="false" ht="15" hidden="false" customHeight="false" outlineLevel="0" collapsed="false">
      <c r="A6691" s="0" t="n">
        <v>40</v>
      </c>
      <c r="B6691" s="0" t="n">
        <v>1300</v>
      </c>
      <c r="C6691" s="0" t="n">
        <v>0.17036</v>
      </c>
      <c r="D6691" s="0" t="n">
        <v>0.024861</v>
      </c>
      <c r="E6691" s="0" t="n">
        <f aca="false">IFERROR((C6691-D6691)/C6691/'Project Inputs and Calcs'!$E$11,0)</f>
        <v>0.0284689285434766</v>
      </c>
    </row>
    <row r="6692" customFormat="false" ht="15" hidden="false" customHeight="false" outlineLevel="0" collapsed="false">
      <c r="A6692" s="0" t="n">
        <v>40</v>
      </c>
      <c r="B6692" s="0" t="n">
        <v>1400</v>
      </c>
      <c r="C6692" s="0" t="n">
        <v>0.24763</v>
      </c>
      <c r="D6692" s="0" t="n">
        <v>0.037306</v>
      </c>
      <c r="E6692" s="0" t="n">
        <f aca="false">IFERROR((C6692-D6692)/C6692/'Project Inputs and Calcs'!$E$11,0)</f>
        <v>0.0283115939102694</v>
      </c>
    </row>
    <row r="6693" customFormat="false" ht="15" hidden="false" customHeight="false" outlineLevel="0" collapsed="false">
      <c r="A6693" s="0" t="n">
        <v>40</v>
      </c>
      <c r="B6693" s="0" t="n">
        <v>1500</v>
      </c>
      <c r="C6693" s="0" t="n">
        <v>0.33833</v>
      </c>
      <c r="D6693" s="0" t="n">
        <v>0.05259</v>
      </c>
      <c r="E6693" s="0" t="n">
        <f aca="false">IFERROR((C6693-D6693)/C6693/'Project Inputs and Calcs'!$E$11,0)</f>
        <v>0.0281520014975517</v>
      </c>
    </row>
    <row r="6694" customFormat="false" ht="15" hidden="false" customHeight="false" outlineLevel="0" collapsed="false">
      <c r="A6694" s="0" t="n">
        <v>40</v>
      </c>
      <c r="B6694" s="0" t="n">
        <v>1600</v>
      </c>
      <c r="C6694" s="0" t="n">
        <v>0.44203</v>
      </c>
      <c r="D6694" s="0" t="n">
        <v>0.070855</v>
      </c>
      <c r="E6694" s="0" t="n">
        <f aca="false">IFERROR((C6694-D6694)/C6694/'Project Inputs and Calcs'!$E$11,0)</f>
        <v>0.0279901816618782</v>
      </c>
    </row>
    <row r="6695" customFormat="false" ht="15" hidden="false" customHeight="false" outlineLevel="0" collapsed="false">
      <c r="A6695" s="0" t="n">
        <v>40</v>
      </c>
      <c r="B6695" s="0" t="n">
        <v>1700</v>
      </c>
      <c r="C6695" s="0" t="n">
        <v>0.55838</v>
      </c>
      <c r="D6695" s="0" t="n">
        <v>0.092202</v>
      </c>
      <c r="E6695" s="0" t="n">
        <f aca="false">IFERROR((C6695-D6695)/C6695/'Project Inputs and Calcs'!$E$11,0)</f>
        <v>0.0278291963656769</v>
      </c>
    </row>
    <row r="6696" customFormat="false" ht="15" hidden="false" customHeight="false" outlineLevel="0" collapsed="false">
      <c r="A6696" s="0" t="n">
        <v>40</v>
      </c>
      <c r="B6696" s="0" t="n">
        <v>1800</v>
      </c>
      <c r="C6696" s="0" t="n">
        <v>0.68695</v>
      </c>
      <c r="D6696" s="0" t="n">
        <v>0.11678</v>
      </c>
      <c r="E6696" s="0" t="n">
        <f aca="false">IFERROR((C6696-D6696)/C6696/'Project Inputs and Calcs'!$E$11,0)</f>
        <v>0.0276667394521678</v>
      </c>
    </row>
    <row r="6697" customFormat="false" ht="15" hidden="false" customHeight="false" outlineLevel="0" collapsed="false">
      <c r="A6697" s="0" t="n">
        <v>40</v>
      </c>
      <c r="B6697" s="0" t="n">
        <v>1900</v>
      </c>
      <c r="C6697" s="0" t="n">
        <v>0.82739</v>
      </c>
      <c r="D6697" s="0" t="n">
        <v>0.14469</v>
      </c>
      <c r="E6697" s="0" t="n">
        <f aca="false">IFERROR((C6697-D6697)/C6697/'Project Inputs and Calcs'!$E$11,0)</f>
        <v>0.0275041596667432</v>
      </c>
    </row>
    <row r="6698" customFormat="false" ht="15" hidden="false" customHeight="false" outlineLevel="0" collapsed="false">
      <c r="A6698" s="0" t="n">
        <v>40</v>
      </c>
      <c r="B6698" s="0" t="n">
        <v>2000</v>
      </c>
      <c r="C6698" s="0" t="n">
        <v>0.97936</v>
      </c>
      <c r="D6698" s="0" t="n">
        <v>0.17603</v>
      </c>
      <c r="E6698" s="0" t="n">
        <f aca="false">IFERROR((C6698-D6698)/C6698/'Project Inputs and Calcs'!$E$11,0)</f>
        <v>0.0273420056635626</v>
      </c>
    </row>
    <row r="6699" customFormat="false" ht="15" hidden="false" customHeight="false" outlineLevel="0" collapsed="false">
      <c r="A6699" s="0" t="n">
        <v>40</v>
      </c>
      <c r="B6699" s="0" t="n">
        <v>2100</v>
      </c>
      <c r="C6699" s="0" t="n">
        <v>1.1425</v>
      </c>
      <c r="D6699" s="0" t="n">
        <v>0.21091</v>
      </c>
      <c r="E6699" s="0" t="n">
        <f aca="false">IFERROR((C6699-D6699)/C6699/'Project Inputs and Calcs'!$E$11,0)</f>
        <v>0.0271798687089716</v>
      </c>
    </row>
    <row r="6700" customFormat="false" ht="15" hidden="false" customHeight="false" outlineLevel="0" collapsed="false">
      <c r="A6700" s="0" t="n">
        <v>40</v>
      </c>
      <c r="B6700" s="0" t="n">
        <v>2200</v>
      </c>
      <c r="C6700" s="0" t="n">
        <v>1.3165</v>
      </c>
      <c r="D6700" s="0" t="n">
        <v>0.24944</v>
      </c>
      <c r="E6700" s="0" t="n">
        <f aca="false">IFERROR((C6700-D6700)/C6700/'Project Inputs and Calcs'!$E$11,0)</f>
        <v>0.027017597164198</v>
      </c>
    </row>
    <row r="6701" customFormat="false" ht="15" hidden="false" customHeight="false" outlineLevel="0" collapsed="false">
      <c r="A6701" s="0" t="n">
        <v>40</v>
      </c>
      <c r="B6701" s="0" t="n">
        <v>2300</v>
      </c>
      <c r="C6701" s="0" t="n">
        <v>1.501</v>
      </c>
      <c r="D6701" s="0" t="n">
        <v>0.29168</v>
      </c>
      <c r="E6701" s="0" t="n">
        <f aca="false">IFERROR((C6701-D6701)/C6701/'Project Inputs and Calcs'!$E$11,0)</f>
        <v>0.0268558738618699</v>
      </c>
    </row>
    <row r="6702" customFormat="false" ht="15" hidden="false" customHeight="false" outlineLevel="0" collapsed="false">
      <c r="A6702" s="0" t="n">
        <v>40</v>
      </c>
      <c r="B6702" s="0" t="n">
        <v>2400</v>
      </c>
      <c r="C6702" s="0" t="n">
        <v>1.6867</v>
      </c>
      <c r="D6702" s="0" t="n">
        <v>0.34208</v>
      </c>
      <c r="E6702" s="0" t="n">
        <f aca="false">IFERROR((C6702-D6702)/C6702/'Project Inputs and Calcs'!$E$11,0)</f>
        <v>0.0265729926286042</v>
      </c>
    </row>
    <row r="6703" customFormat="false" ht="15" hidden="false" customHeight="false" outlineLevel="0" collapsed="false">
      <c r="A6703" s="0" t="n">
        <v>40</v>
      </c>
      <c r="B6703" s="0" t="n">
        <v>2500</v>
      </c>
      <c r="C6703" s="0" t="n">
        <v>1.9003</v>
      </c>
      <c r="D6703" s="0" t="n">
        <v>0.38764</v>
      </c>
      <c r="E6703" s="0" t="n">
        <f aca="false">IFERROR((C6703-D6703)/C6703/'Project Inputs and Calcs'!$E$11,0)</f>
        <v>0.0265337052044414</v>
      </c>
    </row>
    <row r="6704" customFormat="false" ht="15" hidden="false" customHeight="false" outlineLevel="0" collapsed="false">
      <c r="A6704" s="0" t="n">
        <v>40</v>
      </c>
      <c r="B6704" s="0" t="n">
        <v>2600</v>
      </c>
      <c r="C6704" s="0" t="n">
        <v>2.1145</v>
      </c>
      <c r="D6704" s="0" t="n">
        <v>0.44153</v>
      </c>
      <c r="E6704" s="0" t="n">
        <f aca="false">IFERROR((C6704-D6704)/C6704/'Project Inputs and Calcs'!$E$11,0)</f>
        <v>0.0263729802159691</v>
      </c>
    </row>
    <row r="6705" customFormat="false" ht="15" hidden="false" customHeight="false" outlineLevel="0" collapsed="false">
      <c r="A6705" s="0" t="n">
        <v>40</v>
      </c>
      <c r="B6705" s="0" t="n">
        <v>2700</v>
      </c>
      <c r="C6705" s="0" t="n">
        <v>2.3381</v>
      </c>
      <c r="D6705" s="0" t="n">
        <v>0.49939</v>
      </c>
      <c r="E6705" s="0" t="n">
        <f aca="false">IFERROR((C6705-D6705)/C6705/'Project Inputs and Calcs'!$E$11,0)</f>
        <v>0.0262137347989108</v>
      </c>
    </row>
    <row r="6706" customFormat="false" ht="15" hidden="false" customHeight="false" outlineLevel="0" collapsed="false">
      <c r="A6706" s="0" t="n">
        <v>40</v>
      </c>
      <c r="B6706" s="0" t="n">
        <v>2800</v>
      </c>
      <c r="C6706" s="0" t="n">
        <v>2.5706</v>
      </c>
      <c r="D6706" s="0" t="n">
        <v>0.56136</v>
      </c>
      <c r="E6706" s="0" t="n">
        <f aca="false">IFERROR((C6706-D6706)/C6706/'Project Inputs and Calcs'!$E$11,0)</f>
        <v>0.0260540989133536</v>
      </c>
    </row>
    <row r="6707" customFormat="false" ht="15" hidden="false" customHeight="false" outlineLevel="0" collapsed="false">
      <c r="A6707" s="0" t="n">
        <v>40</v>
      </c>
      <c r="B6707" s="0" t="n">
        <v>2900</v>
      </c>
      <c r="C6707" s="0" t="n">
        <v>2.812</v>
      </c>
      <c r="D6707" s="0" t="n">
        <v>0.62746</v>
      </c>
      <c r="E6707" s="0" t="n">
        <f aca="false">IFERROR((C6707-D6707)/C6707/'Project Inputs and Calcs'!$E$11,0)</f>
        <v>0.0258954480796586</v>
      </c>
    </row>
    <row r="6708" customFormat="false" ht="15" hidden="false" customHeight="false" outlineLevel="0" collapsed="false">
      <c r="A6708" s="0" t="n">
        <v>40</v>
      </c>
      <c r="B6708" s="0" t="n">
        <v>3000</v>
      </c>
      <c r="C6708" s="0" t="n">
        <v>3.0619</v>
      </c>
      <c r="D6708" s="0" t="n">
        <v>0.69771</v>
      </c>
      <c r="E6708" s="0" t="n">
        <f aca="false">IFERROR((C6708-D6708)/C6708/'Project Inputs and Calcs'!$E$11,0)</f>
        <v>0.0257377227647321</v>
      </c>
    </row>
    <row r="6709" customFormat="false" ht="15" hidden="false" customHeight="false" outlineLevel="0" collapsed="false">
      <c r="A6709" s="0" t="n">
        <v>40</v>
      </c>
      <c r="B6709" s="0" t="n">
        <v>3100</v>
      </c>
      <c r="C6709" s="0" t="n">
        <v>3.32</v>
      </c>
      <c r="D6709" s="0" t="n">
        <v>0.77221</v>
      </c>
      <c r="E6709" s="0" t="n">
        <f aca="false">IFERROR((C6709-D6709)/C6709/'Project Inputs and Calcs'!$E$11,0)</f>
        <v>0.0255802208835341</v>
      </c>
    </row>
    <row r="6710" customFormat="false" ht="15" hidden="false" customHeight="false" outlineLevel="0" collapsed="false">
      <c r="A6710" s="0" t="n">
        <v>40</v>
      </c>
      <c r="B6710" s="0" t="n">
        <v>3200</v>
      </c>
      <c r="C6710" s="0" t="n">
        <v>3.5863</v>
      </c>
      <c r="D6710" s="0" t="n">
        <v>0.85094</v>
      </c>
      <c r="E6710" s="0" t="n">
        <f aca="false">IFERROR((C6710-D6710)/C6710/'Project Inputs and Calcs'!$E$11,0)</f>
        <v>0.0254241604625008</v>
      </c>
    </row>
    <row r="6711" customFormat="false" ht="15" hidden="false" customHeight="false" outlineLevel="0" collapsed="false">
      <c r="A6711" s="0" t="n">
        <v>40</v>
      </c>
      <c r="B6711" s="0" t="n">
        <v>3300</v>
      </c>
      <c r="C6711" s="0" t="n">
        <v>3.8602</v>
      </c>
      <c r="D6711" s="0" t="n">
        <v>0.93399</v>
      </c>
      <c r="E6711" s="0" t="n">
        <f aca="false">IFERROR((C6711-D6711)/C6711/'Project Inputs and Calcs'!$E$11,0)</f>
        <v>0.025268207174067</v>
      </c>
    </row>
    <row r="6712" customFormat="false" ht="15" hidden="false" customHeight="false" outlineLevel="0" collapsed="false">
      <c r="A6712" s="0" t="n">
        <v>40</v>
      </c>
      <c r="B6712" s="0" t="n">
        <v>3400</v>
      </c>
      <c r="C6712" s="0" t="n">
        <v>4.1417</v>
      </c>
      <c r="D6712" s="0" t="n">
        <v>1.0214</v>
      </c>
      <c r="E6712" s="0" t="n">
        <f aca="false">IFERROR((C6712-D6712)/C6712/'Project Inputs and Calcs'!$E$11,0)</f>
        <v>0.0251128763551199</v>
      </c>
    </row>
    <row r="6713" customFormat="false" ht="15" hidden="false" customHeight="false" outlineLevel="0" collapsed="false">
      <c r="A6713" s="0" t="n">
        <v>40</v>
      </c>
      <c r="B6713" s="0" t="n">
        <v>3500</v>
      </c>
      <c r="C6713" s="0" t="n">
        <v>4.4305</v>
      </c>
      <c r="D6713" s="0" t="n">
        <v>1.1131</v>
      </c>
      <c r="E6713" s="0" t="n">
        <f aca="false">IFERROR((C6713-D6713)/C6713/'Project Inputs and Calcs'!$E$11,0)</f>
        <v>0.0249588082609186</v>
      </c>
    </row>
    <row r="6714" customFormat="false" ht="15" hidden="false" customHeight="false" outlineLevel="0" collapsed="false">
      <c r="A6714" s="0" t="n">
        <v>40</v>
      </c>
      <c r="B6714" s="0" t="n">
        <v>3600</v>
      </c>
      <c r="C6714" s="0" t="n">
        <v>4.7265</v>
      </c>
      <c r="D6714" s="0" t="n">
        <v>1.2092</v>
      </c>
      <c r="E6714" s="0" t="n">
        <f aca="false">IFERROR((C6714-D6714)/C6714/'Project Inputs and Calcs'!$E$11,0)</f>
        <v>0.0248055291089249</v>
      </c>
    </row>
    <row r="6715" customFormat="false" ht="15" hidden="false" customHeight="false" outlineLevel="0" collapsed="false">
      <c r="A6715" s="0" t="n">
        <v>40</v>
      </c>
      <c r="B6715" s="0" t="n">
        <v>3700</v>
      </c>
      <c r="C6715" s="0" t="n">
        <v>5.0293</v>
      </c>
      <c r="D6715" s="0" t="n">
        <v>1.3097</v>
      </c>
      <c r="E6715" s="0" t="n">
        <f aca="false">IFERROR((C6715-D6715)/C6715/'Project Inputs and Calcs'!$E$11,0)</f>
        <v>0.0246528675296098</v>
      </c>
    </row>
    <row r="6716" customFormat="false" ht="15" hidden="false" customHeight="false" outlineLevel="0" collapsed="false">
      <c r="A6716" s="0" t="n">
        <v>40</v>
      </c>
      <c r="B6716" s="0" t="n">
        <v>3800</v>
      </c>
      <c r="C6716" s="0" t="n">
        <v>5.3388</v>
      </c>
      <c r="D6716" s="0" t="n">
        <v>1.4146</v>
      </c>
      <c r="E6716" s="0" t="n">
        <f aca="false">IFERROR((C6716-D6716)/C6716/'Project Inputs and Calcs'!$E$11,0)</f>
        <v>0.0245011363352564</v>
      </c>
    </row>
    <row r="6717" customFormat="false" ht="15" hidden="false" customHeight="false" outlineLevel="0" collapsed="false">
      <c r="A6717" s="0" t="n">
        <v>40</v>
      </c>
      <c r="B6717" s="0" t="n">
        <v>3900</v>
      </c>
      <c r="C6717" s="0" t="n">
        <v>5.6547</v>
      </c>
      <c r="D6717" s="0" t="n">
        <v>1.524</v>
      </c>
      <c r="E6717" s="0" t="n">
        <f aca="false">IFERROR((C6717-D6717)/C6717/'Project Inputs and Calcs'!$E$11,0)</f>
        <v>0.0243496560383398</v>
      </c>
    </row>
    <row r="6718" customFormat="false" ht="15" hidden="false" customHeight="false" outlineLevel="0" collapsed="false">
      <c r="A6718" s="0" t="n">
        <v>40</v>
      </c>
      <c r="B6718" s="0" t="n">
        <v>4000</v>
      </c>
      <c r="C6718" s="0" t="n">
        <v>5.9769</v>
      </c>
      <c r="D6718" s="0" t="n">
        <v>1.6378</v>
      </c>
      <c r="E6718" s="0" t="n">
        <f aca="false">IFERROR((C6718-D6718)/C6718/'Project Inputs and Calcs'!$E$11,0)</f>
        <v>0.024199278332692</v>
      </c>
    </row>
    <row r="6719" customFormat="false" ht="15" hidden="false" customHeight="false" outlineLevel="0" collapsed="false">
      <c r="A6719" s="0" t="n">
        <v>40</v>
      </c>
      <c r="B6719" s="0" t="n">
        <v>4100</v>
      </c>
      <c r="C6719" s="0" t="n">
        <v>6.3051</v>
      </c>
      <c r="D6719" s="0" t="n">
        <v>1.7561</v>
      </c>
      <c r="E6719" s="0" t="n">
        <f aca="false">IFERROR((C6719-D6719)/C6719/'Project Inputs and Calcs'!$E$11,0)</f>
        <v>0.024049314576031</v>
      </c>
    </row>
    <row r="6720" customFormat="false" ht="15" hidden="false" customHeight="false" outlineLevel="0" collapsed="false">
      <c r="A6720" s="0" t="n">
        <v>40</v>
      </c>
      <c r="B6720" s="0" t="n">
        <v>4200</v>
      </c>
      <c r="C6720" s="0" t="n">
        <v>6.6391</v>
      </c>
      <c r="D6720" s="0" t="n">
        <v>1.8788</v>
      </c>
      <c r="E6720" s="0" t="n">
        <f aca="false">IFERROR((C6720-D6720)/C6720/'Project Inputs and Calcs'!$E$11,0)</f>
        <v>0.0239003278556833</v>
      </c>
    </row>
    <row r="6721" customFormat="false" ht="15" hidden="false" customHeight="false" outlineLevel="0" collapsed="false">
      <c r="A6721" s="0" t="n">
        <v>40</v>
      </c>
      <c r="B6721" s="0" t="n">
        <v>4300</v>
      </c>
      <c r="C6721" s="0" t="n">
        <v>6.9787</v>
      </c>
      <c r="D6721" s="0" t="n">
        <v>2.006</v>
      </c>
      <c r="E6721" s="0" t="n">
        <f aca="false">IFERROR((C6721-D6721)/C6721/'Project Inputs and Calcs'!$E$11,0)</f>
        <v>0.023751797135092</v>
      </c>
    </row>
    <row r="6722" customFormat="false" ht="15" hidden="false" customHeight="false" outlineLevel="0" collapsed="false">
      <c r="A6722" s="0" t="n">
        <v>40</v>
      </c>
      <c r="B6722" s="0" t="n">
        <v>4400</v>
      </c>
      <c r="C6722" s="0" t="n">
        <v>7.3239</v>
      </c>
      <c r="D6722" s="0" t="n">
        <v>2.1377</v>
      </c>
      <c r="E6722" s="0" t="n">
        <f aca="false">IFERROR((C6722-D6722)/C6722/'Project Inputs and Calcs'!$E$11,0)</f>
        <v>0.023603999690511</v>
      </c>
    </row>
    <row r="6723" customFormat="false" ht="15" hidden="false" customHeight="false" outlineLevel="0" collapsed="false">
      <c r="A6723" s="0" t="n">
        <v>40</v>
      </c>
      <c r="B6723" s="0" t="n">
        <v>4500</v>
      </c>
      <c r="C6723" s="0" t="n">
        <v>7.6742</v>
      </c>
      <c r="D6723" s="0" t="n">
        <v>2.2739</v>
      </c>
      <c r="E6723" s="0" t="n">
        <f aca="false">IFERROR((C6723-D6723)/C6723/'Project Inputs and Calcs'!$E$11,0)</f>
        <v>0.023456516640171</v>
      </c>
    </row>
    <row r="6724" customFormat="false" ht="15" hidden="false" customHeight="false" outlineLevel="0" collapsed="false">
      <c r="A6724" s="0" t="n">
        <v>40</v>
      </c>
      <c r="B6724" s="0" t="n">
        <v>4600</v>
      </c>
      <c r="C6724" s="0" t="n">
        <v>8.0296</v>
      </c>
      <c r="D6724" s="0" t="n">
        <v>2.4145</v>
      </c>
      <c r="E6724" s="0" t="n">
        <f aca="false">IFERROR((C6724-D6724)/C6724/'Project Inputs and Calcs'!$E$11,0)</f>
        <v>0.0233100029889409</v>
      </c>
    </row>
    <row r="6725" customFormat="false" ht="15" hidden="false" customHeight="false" outlineLevel="0" collapsed="false">
      <c r="A6725" s="0" t="n">
        <v>40</v>
      </c>
      <c r="B6725" s="0" t="n">
        <v>4700</v>
      </c>
      <c r="C6725" s="0" t="n">
        <v>8.3898</v>
      </c>
      <c r="D6725" s="0" t="n">
        <v>2.5596</v>
      </c>
      <c r="E6725" s="0" t="n">
        <f aca="false">IFERROR((C6725-D6725)/C6725/'Project Inputs and Calcs'!$E$11,0)</f>
        <v>0.0231638418079096</v>
      </c>
    </row>
    <row r="6726" customFormat="false" ht="15" hidden="false" customHeight="false" outlineLevel="0" collapsed="false">
      <c r="A6726" s="0" t="n">
        <v>40</v>
      </c>
      <c r="B6726" s="0" t="n">
        <v>4800</v>
      </c>
      <c r="C6726" s="0" t="n">
        <v>8.7547</v>
      </c>
      <c r="D6726" s="0" t="n">
        <v>2.7092</v>
      </c>
      <c r="E6726" s="0" t="n">
        <f aca="false">IFERROR((C6726-D6726)/C6726/'Project Inputs and Calcs'!$E$11,0)</f>
        <v>0.023018112175936</v>
      </c>
    </row>
    <row r="6727" customFormat="false" ht="15" hidden="false" customHeight="false" outlineLevel="0" collapsed="false">
      <c r="A6727" s="0" t="n">
        <v>40</v>
      </c>
      <c r="B6727" s="0" t="n">
        <v>4900</v>
      </c>
      <c r="C6727" s="0" t="n">
        <v>9.1241</v>
      </c>
      <c r="D6727" s="0" t="n">
        <v>2.8633</v>
      </c>
      <c r="E6727" s="0" t="n">
        <f aca="false">IFERROR((C6727-D6727)/C6727/'Project Inputs and Calcs'!$E$11,0)</f>
        <v>0.0228727582263821</v>
      </c>
    </row>
    <row r="6728" customFormat="false" ht="15" hidden="false" customHeight="false" outlineLevel="0" collapsed="false">
      <c r="A6728" s="0" t="n">
        <v>40</v>
      </c>
      <c r="B6728" s="0" t="n">
        <v>5000</v>
      </c>
      <c r="C6728" s="0" t="n">
        <v>9.4977</v>
      </c>
      <c r="D6728" s="0" t="n">
        <v>3.0219</v>
      </c>
      <c r="E6728" s="0" t="n">
        <f aca="false">IFERROR((C6728-D6728)/C6728/'Project Inputs and Calcs'!$E$11,0)</f>
        <v>0.0227276077366099</v>
      </c>
    </row>
    <row r="6729" customFormat="false" ht="15" hidden="false" customHeight="false" outlineLevel="0" collapsed="false">
      <c r="A6729" s="0" t="n">
        <v>40</v>
      </c>
      <c r="B6729" s="0" t="n">
        <v>5100</v>
      </c>
      <c r="C6729" s="0" t="n">
        <v>9.8755</v>
      </c>
      <c r="D6729" s="0" t="n">
        <v>3.1849</v>
      </c>
      <c r="E6729" s="0" t="n">
        <f aca="false">IFERROR((C6729-D6729)/C6729/'Project Inputs and Calcs'!$E$11,0)</f>
        <v>0.0225831603463116</v>
      </c>
    </row>
    <row r="6730" customFormat="false" ht="15" hidden="false" customHeight="false" outlineLevel="0" collapsed="false">
      <c r="A6730" s="0" t="n">
        <v>40</v>
      </c>
      <c r="B6730" s="0" t="n">
        <v>5200</v>
      </c>
      <c r="C6730" s="0" t="n">
        <v>10.257</v>
      </c>
      <c r="D6730" s="0" t="n">
        <v>3.3524</v>
      </c>
      <c r="E6730" s="0" t="n">
        <f aca="false">IFERROR((C6730-D6730)/C6730/'Project Inputs and Calcs'!$E$11,0)</f>
        <v>0.0224386597770628</v>
      </c>
    </row>
    <row r="6731" customFormat="false" ht="15" hidden="false" customHeight="false" outlineLevel="0" collapsed="false">
      <c r="A6731" s="0" t="n">
        <v>40</v>
      </c>
      <c r="B6731" s="0" t="n">
        <v>5300</v>
      </c>
      <c r="C6731" s="0" t="n">
        <v>10.642</v>
      </c>
      <c r="D6731" s="0" t="n">
        <v>3.5243</v>
      </c>
      <c r="E6731" s="0" t="n">
        <f aca="false">IFERROR((C6731-D6731)/C6731/'Project Inputs and Calcs'!$E$11,0)</f>
        <v>0.0222943682265238</v>
      </c>
    </row>
    <row r="6732" customFormat="false" ht="15" hidden="false" customHeight="false" outlineLevel="0" collapsed="false">
      <c r="A6732" s="0" t="n">
        <v>40</v>
      </c>
      <c r="B6732" s="0" t="n">
        <v>5400</v>
      </c>
      <c r="C6732" s="0" t="n">
        <v>11.031</v>
      </c>
      <c r="D6732" s="0" t="n">
        <v>3.7007</v>
      </c>
      <c r="E6732" s="0" t="n">
        <f aca="false">IFERROR((C6732-D6732)/C6732/'Project Inputs and Calcs'!$E$11,0)</f>
        <v>0.0221506058683105</v>
      </c>
    </row>
    <row r="6733" customFormat="false" ht="15" hidden="false" customHeight="false" outlineLevel="0" collapsed="false">
      <c r="A6733" s="0" t="n">
        <v>40</v>
      </c>
      <c r="B6733" s="0" t="n">
        <v>5500</v>
      </c>
      <c r="C6733" s="0" t="n">
        <v>11.423</v>
      </c>
      <c r="D6733" s="0" t="n">
        <v>3.8816</v>
      </c>
      <c r="E6733" s="0" t="n">
        <f aca="false">IFERROR((C6733-D6733)/C6733/'Project Inputs and Calcs'!$E$11,0)</f>
        <v>0.0220064781581021</v>
      </c>
    </row>
    <row r="6734" customFormat="false" ht="15" hidden="false" customHeight="false" outlineLevel="0" collapsed="false">
      <c r="A6734" s="0" t="n">
        <v>40</v>
      </c>
      <c r="B6734" s="0" t="n">
        <v>5600</v>
      </c>
      <c r="C6734" s="0" t="n">
        <v>11.818</v>
      </c>
      <c r="D6734" s="0" t="n">
        <v>4.067</v>
      </c>
      <c r="E6734" s="0" t="n">
        <f aca="false">IFERROR((C6734-D6734)/C6734/'Project Inputs and Calcs'!$E$11,0)</f>
        <v>0.0218621312122751</v>
      </c>
    </row>
    <row r="6735" customFormat="false" ht="15" hidden="false" customHeight="false" outlineLevel="0" collapsed="false">
      <c r="A6735" s="0" t="n">
        <v>40</v>
      </c>
      <c r="B6735" s="0" t="n">
        <v>5700</v>
      </c>
      <c r="C6735" s="0" t="n">
        <v>12.216</v>
      </c>
      <c r="D6735" s="0" t="n">
        <v>4.2568</v>
      </c>
      <c r="E6735" s="0" t="n">
        <f aca="false">IFERROR((C6735-D6735)/C6735/'Project Inputs and Calcs'!$E$11,0)</f>
        <v>0.021717965509714</v>
      </c>
    </row>
    <row r="6736" customFormat="false" ht="15" hidden="false" customHeight="false" outlineLevel="0" collapsed="false">
      <c r="A6736" s="0" t="n">
        <v>40</v>
      </c>
      <c r="B6736" s="0" t="n">
        <v>5800</v>
      </c>
      <c r="C6736" s="0" t="n">
        <v>12.617</v>
      </c>
      <c r="D6736" s="0" t="n">
        <v>4.4511</v>
      </c>
      <c r="E6736" s="0" t="n">
        <f aca="false">IFERROR((C6736-D6736)/C6736/'Project Inputs and Calcs'!$E$11,0)</f>
        <v>0.0215738025415445</v>
      </c>
    </row>
    <row r="6737" customFormat="false" ht="15" hidden="false" customHeight="false" outlineLevel="0" collapsed="false">
      <c r="A6737" s="0" t="n">
        <v>40</v>
      </c>
      <c r="B6737" s="0" t="n">
        <v>5900</v>
      </c>
      <c r="C6737" s="0" t="n">
        <v>13.02</v>
      </c>
      <c r="D6737" s="0" t="n">
        <v>4.6498</v>
      </c>
      <c r="E6737" s="0" t="n">
        <f aca="false">IFERROR((C6737-D6737)/C6737/'Project Inputs and Calcs'!$E$11,0)</f>
        <v>0.0214290834613415</v>
      </c>
    </row>
    <row r="6738" customFormat="false" ht="15" hidden="false" customHeight="false" outlineLevel="0" collapsed="false">
      <c r="A6738" s="0" t="n">
        <v>40</v>
      </c>
      <c r="B6738" s="0" t="n">
        <v>6000</v>
      </c>
      <c r="C6738" s="0" t="n">
        <v>13.425</v>
      </c>
      <c r="D6738" s="0" t="n">
        <v>4.853</v>
      </c>
      <c r="E6738" s="0" t="n">
        <f aca="false">IFERROR((C6738-D6738)/C6738/'Project Inputs and Calcs'!$E$11,0)</f>
        <v>0.0212836747361887</v>
      </c>
    </row>
    <row r="6739" customFormat="false" ht="15" hidden="false" customHeight="false" outlineLevel="0" collapsed="false">
      <c r="A6739" s="0" t="n">
        <v>40</v>
      </c>
      <c r="B6739" s="0" t="n">
        <v>6100</v>
      </c>
      <c r="C6739" s="0" t="n">
        <v>13.833</v>
      </c>
      <c r="D6739" s="0" t="n">
        <v>5.0607</v>
      </c>
      <c r="E6739" s="0" t="n">
        <f aca="false">IFERROR((C6739-D6739)/C6739/'Project Inputs and Calcs'!$E$11,0)</f>
        <v>0.0211385816525699</v>
      </c>
    </row>
    <row r="6740" customFormat="false" ht="15" hidden="false" customHeight="false" outlineLevel="0" collapsed="false">
      <c r="A6740" s="0" t="n">
        <v>40</v>
      </c>
      <c r="B6740" s="0" t="n">
        <v>6200</v>
      </c>
      <c r="C6740" s="0" t="n">
        <v>14.242</v>
      </c>
      <c r="D6740" s="0" t="n">
        <v>5.2728</v>
      </c>
      <c r="E6740" s="0" t="n">
        <f aca="false">IFERROR((C6740-D6740)/C6740/'Project Inputs and Calcs'!$E$11,0)</f>
        <v>0.0209923699854889</v>
      </c>
    </row>
    <row r="6741" customFormat="false" ht="15" hidden="false" customHeight="false" outlineLevel="0" collapsed="false">
      <c r="A6741" s="0" t="n">
        <v>40</v>
      </c>
      <c r="B6741" s="0" t="n">
        <v>6300</v>
      </c>
      <c r="C6741" s="0" t="n">
        <v>14.652</v>
      </c>
      <c r="D6741" s="0" t="n">
        <v>5.4894</v>
      </c>
      <c r="E6741" s="0" t="n">
        <f aca="false">IFERROR((C6741-D6741)/C6741/'Project Inputs and Calcs'!$E$11,0)</f>
        <v>0.0208449358449358</v>
      </c>
    </row>
    <row r="6742" customFormat="false" ht="15" hidden="false" customHeight="false" outlineLevel="0" collapsed="false">
      <c r="A6742" s="0" t="n">
        <v>40</v>
      </c>
      <c r="B6742" s="0" t="n">
        <v>6400</v>
      </c>
      <c r="C6742" s="0" t="n">
        <v>15.064</v>
      </c>
      <c r="D6742" s="0" t="n">
        <v>5.7105</v>
      </c>
      <c r="E6742" s="0" t="n">
        <f aca="false">IFERROR((C6742-D6742)/C6742/'Project Inputs and Calcs'!$E$11,0)</f>
        <v>0.0206972473004072</v>
      </c>
    </row>
    <row r="6743" customFormat="false" ht="15" hidden="false" customHeight="false" outlineLevel="0" collapsed="false">
      <c r="A6743" s="0" t="n">
        <v>40</v>
      </c>
      <c r="B6743" s="0" t="n">
        <v>6500</v>
      </c>
      <c r="C6743" s="0" t="n">
        <v>15.477</v>
      </c>
      <c r="D6743" s="0" t="n">
        <v>5.9361</v>
      </c>
      <c r="E6743" s="0" t="n">
        <f aca="false">IFERROR((C6743-D6743)/C6743/'Project Inputs and Calcs'!$E$11,0)</f>
        <v>0.0205485559216903</v>
      </c>
    </row>
    <row r="6744" customFormat="false" ht="15" hidden="false" customHeight="false" outlineLevel="0" collapsed="false">
      <c r="A6744" s="0" t="n">
        <v>40</v>
      </c>
      <c r="B6744" s="0" t="n">
        <v>6600</v>
      </c>
      <c r="C6744" s="0" t="n">
        <v>15.891</v>
      </c>
      <c r="D6744" s="0" t="n">
        <v>6.1663</v>
      </c>
      <c r="E6744" s="0" t="n">
        <f aca="false">IFERROR((C6744-D6744)/C6744/'Project Inputs and Calcs'!$E$11,0)</f>
        <v>0.0203987582069515</v>
      </c>
    </row>
    <row r="6745" customFormat="false" ht="15" hidden="false" customHeight="false" outlineLevel="0" collapsed="false">
      <c r="A6745" s="0" t="n">
        <v>40</v>
      </c>
      <c r="B6745" s="0" t="n">
        <v>6700</v>
      </c>
      <c r="C6745" s="0" t="n">
        <v>16.306</v>
      </c>
      <c r="D6745" s="0" t="n">
        <v>6.4009</v>
      </c>
      <c r="E6745" s="0" t="n">
        <f aca="false">IFERROR((C6745-D6745)/C6745/'Project Inputs and Calcs'!$E$11,0)</f>
        <v>0.0202483748313504</v>
      </c>
    </row>
    <row r="6746" customFormat="false" ht="15" hidden="false" customHeight="false" outlineLevel="0" collapsed="false">
      <c r="A6746" s="0" t="n">
        <v>40</v>
      </c>
      <c r="B6746" s="0" t="n">
        <v>6800</v>
      </c>
      <c r="C6746" s="0" t="n">
        <v>16.72</v>
      </c>
      <c r="D6746" s="0" t="n">
        <v>6.64</v>
      </c>
      <c r="E6746" s="0" t="n">
        <f aca="false">IFERROR((C6746-D6746)/C6746/'Project Inputs and Calcs'!$E$11,0)</f>
        <v>0.0200956937799043</v>
      </c>
    </row>
    <row r="6747" customFormat="false" ht="15" hidden="false" customHeight="false" outlineLevel="0" collapsed="false">
      <c r="A6747" s="0" t="n">
        <v>40</v>
      </c>
      <c r="B6747" s="0" t="n">
        <v>6900</v>
      </c>
      <c r="C6747" s="0" t="n">
        <v>17.135</v>
      </c>
      <c r="D6747" s="0" t="n">
        <v>6.8839</v>
      </c>
      <c r="E6747" s="0" t="n">
        <f aca="false">IFERROR((C6747-D6747)/C6747/'Project Inputs and Calcs'!$E$11,0)</f>
        <v>0.0199418344519016</v>
      </c>
    </row>
    <row r="6748" customFormat="false" ht="15" hidden="false" customHeight="false" outlineLevel="0" collapsed="false">
      <c r="A6748" s="0" t="n">
        <v>40</v>
      </c>
      <c r="B6748" s="0" t="n">
        <v>7000</v>
      </c>
      <c r="C6748" s="0" t="n">
        <v>17.549</v>
      </c>
      <c r="D6748" s="0" t="n">
        <v>7.1321</v>
      </c>
      <c r="E6748" s="0" t="n">
        <f aca="false">IFERROR((C6748-D6748)/C6748/'Project Inputs and Calcs'!$E$11,0)</f>
        <v>0.0197863126104051</v>
      </c>
    </row>
    <row r="6749" customFormat="false" ht="15" hidden="false" customHeight="false" outlineLevel="0" collapsed="false">
      <c r="A6749" s="0" t="n">
        <v>40</v>
      </c>
      <c r="B6749" s="0" t="n">
        <v>7100</v>
      </c>
      <c r="C6749" s="0" t="n">
        <v>17.963</v>
      </c>
      <c r="D6749" s="0" t="n">
        <v>7.3851</v>
      </c>
      <c r="E6749" s="0" t="n">
        <f aca="false">IFERROR((C6749-D6749)/C6749/'Project Inputs and Calcs'!$E$11,0)</f>
        <v>0.0196290523112323</v>
      </c>
    </row>
    <row r="6750" customFormat="false" ht="15" hidden="false" customHeight="false" outlineLevel="0" collapsed="false">
      <c r="A6750" s="0" t="n">
        <v>40</v>
      </c>
      <c r="B6750" s="0" t="n">
        <v>7200</v>
      </c>
      <c r="C6750" s="0" t="n">
        <v>18.376</v>
      </c>
      <c r="D6750" s="0" t="n">
        <v>7.6427</v>
      </c>
      <c r="E6750" s="0" t="n">
        <f aca="false">IFERROR((C6750-D6750)/C6750/'Project Inputs and Calcs'!$E$11,0)</f>
        <v>0.0194697794224351</v>
      </c>
    </row>
    <row r="6751" customFormat="false" ht="15" hidden="false" customHeight="false" outlineLevel="0" collapsed="false">
      <c r="A6751" s="0" t="n">
        <v>40</v>
      </c>
      <c r="B6751" s="0" t="n">
        <v>7300</v>
      </c>
      <c r="C6751" s="0" t="n">
        <v>18.788</v>
      </c>
      <c r="D6751" s="0" t="n">
        <v>7.9048</v>
      </c>
      <c r="E6751" s="0" t="n">
        <f aca="false">IFERROR((C6751-D6751)/C6751/'Project Inputs and Calcs'!$E$11,0)</f>
        <v>0.0193087786530409</v>
      </c>
    </row>
    <row r="6752" customFormat="false" ht="15" hidden="false" customHeight="false" outlineLevel="0" collapsed="false">
      <c r="A6752" s="0" t="n">
        <v>40</v>
      </c>
      <c r="B6752" s="0" t="n">
        <v>7400</v>
      </c>
      <c r="C6752" s="0" t="n">
        <v>19.198</v>
      </c>
      <c r="D6752" s="0" t="n">
        <v>8.1719</v>
      </c>
      <c r="E6752" s="0" t="n">
        <f aca="false">IFERROR((C6752-D6752)/C6752/'Project Inputs and Calcs'!$E$11,0)</f>
        <v>0.0191445289439872</v>
      </c>
    </row>
    <row r="6753" customFormat="false" ht="15" hidden="false" customHeight="false" outlineLevel="0" collapsed="false">
      <c r="A6753" s="0" t="n">
        <v>40</v>
      </c>
      <c r="B6753" s="0" t="n">
        <v>7500</v>
      </c>
      <c r="C6753" s="0" t="n">
        <v>19.606</v>
      </c>
      <c r="D6753" s="0" t="n">
        <v>8.4436</v>
      </c>
      <c r="E6753" s="0" t="n">
        <f aca="false">IFERROR((C6753-D6753)/C6753/'Project Inputs and Calcs'!$E$11,0)</f>
        <v>0.0189778639192084</v>
      </c>
    </row>
    <row r="6754" customFormat="false" ht="15" hidden="false" customHeight="false" outlineLevel="0" collapsed="false">
      <c r="A6754" s="0" t="n">
        <v>40</v>
      </c>
      <c r="B6754" s="0" t="n">
        <v>7600</v>
      </c>
      <c r="C6754" s="0" t="n">
        <v>20.012</v>
      </c>
      <c r="D6754" s="0" t="n">
        <v>8.7201</v>
      </c>
      <c r="E6754" s="0" t="n">
        <f aca="false">IFERROR((C6754-D6754)/C6754/'Project Inputs and Calcs'!$E$11,0)</f>
        <v>0.0188085482044107</v>
      </c>
    </row>
    <row r="6755" customFormat="false" ht="15" hidden="false" customHeight="false" outlineLevel="0" collapsed="false">
      <c r="A6755" s="0" t="n">
        <v>40</v>
      </c>
      <c r="B6755" s="0" t="n">
        <v>7700</v>
      </c>
      <c r="C6755" s="0" t="n">
        <v>20.415</v>
      </c>
      <c r="D6755" s="0" t="n">
        <v>9.0015</v>
      </c>
      <c r="E6755" s="0" t="n">
        <f aca="false">IFERROR((C6755-D6755)/C6755/'Project Inputs and Calcs'!$E$11,0)</f>
        <v>0.0186358070046534</v>
      </c>
    </row>
    <row r="6756" customFormat="false" ht="15" hidden="false" customHeight="false" outlineLevel="0" collapsed="false">
      <c r="A6756" s="0" t="n">
        <v>40</v>
      </c>
      <c r="B6756" s="0" t="n">
        <v>7800</v>
      </c>
      <c r="C6756" s="0" t="n">
        <v>20.815</v>
      </c>
      <c r="D6756" s="0" t="n">
        <v>9.2879</v>
      </c>
      <c r="E6756" s="0" t="n">
        <f aca="false">IFERROR((C6756-D6756)/C6756/'Project Inputs and Calcs'!$E$11,0)</f>
        <v>0.0184596044519177</v>
      </c>
    </row>
    <row r="6757" customFormat="false" ht="15" hidden="false" customHeight="false" outlineLevel="0" collapsed="false">
      <c r="A6757" s="0" t="n">
        <v>40</v>
      </c>
      <c r="B6757" s="0" t="n">
        <v>7900</v>
      </c>
      <c r="C6757" s="0" t="n">
        <v>21.212</v>
      </c>
      <c r="D6757" s="0" t="n">
        <v>9.5791</v>
      </c>
      <c r="E6757" s="0" t="n">
        <f aca="false">IFERROR((C6757-D6757)/C6757/'Project Inputs and Calcs'!$E$11,0)</f>
        <v>0.0182803758878622</v>
      </c>
    </row>
    <row r="6758" customFormat="false" ht="15" hidden="false" customHeight="false" outlineLevel="0" collapsed="false">
      <c r="A6758" s="0" t="n">
        <v>40</v>
      </c>
      <c r="B6758" s="0" t="n">
        <v>8000</v>
      </c>
      <c r="C6758" s="0" t="n">
        <v>21.604</v>
      </c>
      <c r="D6758" s="0" t="n">
        <v>9.8755</v>
      </c>
      <c r="E6758" s="0" t="n">
        <f aca="false">IFERROR((C6758-D6758)/C6758/'Project Inputs and Calcs'!$E$11,0)</f>
        <v>0.0180961858915016</v>
      </c>
    </row>
    <row r="6759" customFormat="false" ht="15" hidden="false" customHeight="false" outlineLevel="0" collapsed="false">
      <c r="A6759" s="0" t="n">
        <v>40</v>
      </c>
      <c r="B6759" s="0" t="n">
        <v>8100</v>
      </c>
      <c r="C6759" s="0" t="n">
        <v>21.993</v>
      </c>
      <c r="D6759" s="0" t="n">
        <v>10.177</v>
      </c>
      <c r="E6759" s="0" t="n">
        <f aca="false">IFERROR((C6759-D6759)/C6759/'Project Inputs and Calcs'!$E$11,0)</f>
        <v>0.0179087285348368</v>
      </c>
    </row>
    <row r="6760" customFormat="false" ht="15" hidden="false" customHeight="false" outlineLevel="0" collapsed="false">
      <c r="A6760" s="0" t="n">
        <v>40</v>
      </c>
      <c r="B6760" s="0" t="n">
        <v>8200</v>
      </c>
      <c r="C6760" s="0" t="n">
        <v>22.376</v>
      </c>
      <c r="D6760" s="0" t="n">
        <v>10.484</v>
      </c>
      <c r="E6760" s="0" t="n">
        <f aca="false">IFERROR((C6760-D6760)/C6760/'Project Inputs and Calcs'!$E$11,0)</f>
        <v>0.0177154093671791</v>
      </c>
    </row>
    <row r="6761" customFormat="false" ht="15" hidden="false" customHeight="false" outlineLevel="0" collapsed="false">
      <c r="A6761" s="0" t="n">
        <v>40</v>
      </c>
      <c r="B6761" s="0" t="n">
        <v>8300</v>
      </c>
      <c r="C6761" s="0" t="n">
        <v>22.754</v>
      </c>
      <c r="D6761" s="0" t="n">
        <v>10.796</v>
      </c>
      <c r="E6761" s="0" t="n">
        <f aca="false">IFERROR((C6761-D6761)/C6761/'Project Inputs and Calcs'!$E$11,0)</f>
        <v>0.0175177990682957</v>
      </c>
    </row>
    <row r="6762" customFormat="false" ht="15" hidden="false" customHeight="false" outlineLevel="0" collapsed="false">
      <c r="A6762" s="0" t="n">
        <v>40</v>
      </c>
      <c r="B6762" s="0" t="n">
        <v>8400</v>
      </c>
      <c r="C6762" s="0" t="n">
        <v>23.125</v>
      </c>
      <c r="D6762" s="0" t="n">
        <v>11.113</v>
      </c>
      <c r="E6762" s="0" t="n">
        <f aca="false">IFERROR((C6762-D6762)/C6762/'Project Inputs and Calcs'!$E$11,0)</f>
        <v>0.0173145945945946</v>
      </c>
    </row>
    <row r="6763" customFormat="false" ht="15" hidden="false" customHeight="false" outlineLevel="0" collapsed="false">
      <c r="A6763" s="0" t="n">
        <v>40</v>
      </c>
      <c r="B6763" s="0" t="n">
        <v>8500</v>
      </c>
      <c r="C6763" s="0" t="n">
        <v>23.49</v>
      </c>
      <c r="D6763" s="0" t="n">
        <v>11.436</v>
      </c>
      <c r="E6763" s="0" t="n">
        <f aca="false">IFERROR((C6763-D6763)/C6763/'Project Inputs and Calcs'!$E$11,0)</f>
        <v>0.0171051511281396</v>
      </c>
    </row>
    <row r="6764" customFormat="false" ht="15" hidden="false" customHeight="false" outlineLevel="0" collapsed="false">
      <c r="A6764" s="0" t="n">
        <v>40</v>
      </c>
      <c r="B6764" s="0" t="n">
        <v>8600</v>
      </c>
      <c r="C6764" s="0" t="n">
        <v>23.848</v>
      </c>
      <c r="D6764" s="0" t="n">
        <v>11.765</v>
      </c>
      <c r="E6764" s="0" t="n">
        <f aca="false">IFERROR((C6764-D6764)/C6764/'Project Inputs and Calcs'!$E$11,0)</f>
        <v>0.0168889075254389</v>
      </c>
    </row>
    <row r="6765" customFormat="false" ht="15" hidden="false" customHeight="false" outlineLevel="0" collapsed="false">
      <c r="A6765" s="0" t="n">
        <v>40</v>
      </c>
      <c r="B6765" s="0" t="n">
        <v>8700</v>
      </c>
      <c r="C6765" s="0" t="n">
        <v>24.197</v>
      </c>
      <c r="D6765" s="0" t="n">
        <v>12.1</v>
      </c>
      <c r="E6765" s="0" t="n">
        <f aca="false">IFERROR((C6765-D6765)/C6765/'Project Inputs and Calcs'!$E$11,0)</f>
        <v>0.0166646002948024</v>
      </c>
    </row>
    <row r="6766" customFormat="false" ht="15" hidden="false" customHeight="false" outlineLevel="0" collapsed="false">
      <c r="A6766" s="0" t="n">
        <v>40</v>
      </c>
      <c r="B6766" s="0" t="n">
        <v>8800</v>
      </c>
      <c r="C6766" s="0" t="n">
        <v>24.538</v>
      </c>
      <c r="D6766" s="0" t="n">
        <v>12.44</v>
      </c>
      <c r="E6766" s="0" t="n">
        <f aca="false">IFERROR((C6766-D6766)/C6766/'Project Inputs and Calcs'!$E$11,0)</f>
        <v>0.0164343738962697</v>
      </c>
    </row>
    <row r="6767" customFormat="false" ht="15" hidden="false" customHeight="false" outlineLevel="0" collapsed="false">
      <c r="A6767" s="0" t="n">
        <v>40</v>
      </c>
      <c r="B6767" s="0" t="n">
        <v>8900</v>
      </c>
      <c r="C6767" s="0" t="n">
        <v>24.868</v>
      </c>
      <c r="D6767" s="0" t="n">
        <v>12.788</v>
      </c>
      <c r="E6767" s="0" t="n">
        <f aca="false">IFERROR((C6767-D6767)/C6767/'Project Inputs and Calcs'!$E$11,0)</f>
        <v>0.0161921612782156</v>
      </c>
    </row>
    <row r="6768" customFormat="false" ht="15" hidden="false" customHeight="false" outlineLevel="0" collapsed="false">
      <c r="A6768" s="0" t="n">
        <v>40</v>
      </c>
      <c r="B6768" s="0" t="n">
        <v>9000</v>
      </c>
      <c r="C6768" s="0" t="n">
        <v>25.187</v>
      </c>
      <c r="D6768" s="0" t="n">
        <v>13.142</v>
      </c>
      <c r="E6768" s="0" t="n">
        <f aca="false">IFERROR((C6768-D6768)/C6768/'Project Inputs and Calcs'!$E$11,0)</f>
        <v>0.0159407630920713</v>
      </c>
    </row>
    <row r="6769" customFormat="false" ht="15" hidden="false" customHeight="false" outlineLevel="0" collapsed="false">
      <c r="A6769" s="0" t="n">
        <v>40</v>
      </c>
      <c r="B6769" s="0" t="n">
        <v>9100</v>
      </c>
      <c r="C6769" s="0" t="n">
        <v>25.493</v>
      </c>
      <c r="D6769" s="0" t="n">
        <v>13.503</v>
      </c>
      <c r="E6769" s="0" t="n">
        <f aca="false">IFERROR((C6769-D6769)/C6769/'Project Inputs and Calcs'!$E$11,0)</f>
        <v>0.015677506243544</v>
      </c>
    </row>
    <row r="6770" customFormat="false" ht="15" hidden="false" customHeight="false" outlineLevel="0" collapsed="false">
      <c r="A6770" s="0" t="n">
        <v>40</v>
      </c>
      <c r="B6770" s="0" t="n">
        <v>9200</v>
      </c>
      <c r="C6770" s="0" t="n">
        <v>25.787</v>
      </c>
      <c r="D6770" s="0" t="n">
        <v>13.871</v>
      </c>
      <c r="E6770" s="0" t="n">
        <f aca="false">IFERROR((C6770-D6770)/C6770/'Project Inputs and Calcs'!$E$11,0)</f>
        <v>0.0154031100942335</v>
      </c>
    </row>
    <row r="6771" customFormat="false" ht="15" hidden="false" customHeight="false" outlineLevel="0" collapsed="false">
      <c r="A6771" s="0" t="n">
        <v>40</v>
      </c>
      <c r="B6771" s="0" t="n">
        <v>9300</v>
      </c>
      <c r="C6771" s="0" t="n">
        <v>26.065</v>
      </c>
      <c r="D6771" s="0" t="n">
        <v>14.247</v>
      </c>
      <c r="E6771" s="0" t="n">
        <f aca="false">IFERROR((C6771-D6771)/C6771/'Project Inputs and Calcs'!$E$11,0)</f>
        <v>0.0151134983055183</v>
      </c>
    </row>
    <row r="6772" customFormat="false" ht="15" hidden="false" customHeight="false" outlineLevel="0" collapsed="false">
      <c r="A6772" s="0" t="n">
        <v>40</v>
      </c>
      <c r="B6772" s="0" t="n">
        <v>9400</v>
      </c>
      <c r="C6772" s="0" t="n">
        <v>26.327</v>
      </c>
      <c r="D6772" s="0" t="n">
        <v>14.63</v>
      </c>
      <c r="E6772" s="0" t="n">
        <f aca="false">IFERROR((C6772-D6772)/C6772/'Project Inputs and Calcs'!$E$11,0)</f>
        <v>0.0148098909864398</v>
      </c>
    </row>
    <row r="6773" customFormat="false" ht="15" hidden="false" customHeight="false" outlineLevel="0" collapsed="false">
      <c r="A6773" s="0" t="n">
        <v>40</v>
      </c>
      <c r="B6773" s="0" t="n">
        <v>9500</v>
      </c>
      <c r="C6773" s="0" t="n">
        <v>26.572</v>
      </c>
      <c r="D6773" s="0" t="n">
        <v>15.022</v>
      </c>
      <c r="E6773" s="0" t="n">
        <f aca="false">IFERROR((C6773-D6773)/C6773/'Project Inputs and Calcs'!$E$11,0)</f>
        <v>0.0144889357218124</v>
      </c>
    </row>
    <row r="6774" customFormat="false" ht="15" hidden="false" customHeight="false" outlineLevel="0" collapsed="false">
      <c r="A6774" s="0" t="n">
        <v>40</v>
      </c>
      <c r="B6774" s="0" t="n">
        <v>9600</v>
      </c>
      <c r="C6774" s="0" t="n">
        <v>26.798</v>
      </c>
      <c r="D6774" s="0" t="n">
        <v>15.423</v>
      </c>
      <c r="E6774" s="0" t="n">
        <f aca="false">IFERROR((C6774-D6774)/C6774/'Project Inputs and Calcs'!$E$11,0)</f>
        <v>0.0141490658506854</v>
      </c>
    </row>
    <row r="6775" customFormat="false" ht="15" hidden="false" customHeight="false" outlineLevel="0" collapsed="false">
      <c r="A6775" s="0" t="n">
        <v>40</v>
      </c>
      <c r="B6775" s="0" t="n">
        <v>9700</v>
      </c>
      <c r="C6775" s="0" t="n">
        <v>27.004</v>
      </c>
      <c r="D6775" s="0" t="n">
        <v>15.832</v>
      </c>
      <c r="E6775" s="0" t="n">
        <f aca="false">IFERROR((C6775-D6775)/C6775/'Project Inputs and Calcs'!$E$11,0)</f>
        <v>0.0137905495482151</v>
      </c>
    </row>
    <row r="6776" customFormat="false" ht="15" hidden="false" customHeight="false" outlineLevel="0" collapsed="false">
      <c r="A6776" s="0" t="n">
        <v>40</v>
      </c>
      <c r="B6776" s="0" t="n">
        <v>9800</v>
      </c>
      <c r="C6776" s="0" t="n">
        <v>27.188</v>
      </c>
      <c r="D6776" s="0" t="n">
        <v>16.251</v>
      </c>
      <c r="E6776" s="0" t="n">
        <f aca="false">IFERROR((C6776-D6776)/C6776/'Project Inputs and Calcs'!$E$11,0)</f>
        <v>0.0134091020548281</v>
      </c>
    </row>
    <row r="6777" customFormat="false" ht="15" hidden="false" customHeight="false" outlineLevel="0" collapsed="false">
      <c r="A6777" s="0" t="n">
        <v>40</v>
      </c>
      <c r="B6777" s="0" t="n">
        <v>9900</v>
      </c>
      <c r="C6777" s="0" t="n">
        <v>27.348</v>
      </c>
      <c r="D6777" s="0" t="n">
        <v>16.679</v>
      </c>
      <c r="E6777" s="0" t="n">
        <f aca="false">IFERROR((C6777-D6777)/C6777/'Project Inputs and Calcs'!$E$11,0)</f>
        <v>0.0130039978548096</v>
      </c>
    </row>
    <row r="6778" customFormat="false" ht="15" hidden="false" customHeight="false" outlineLevel="0" collapsed="false">
      <c r="A6778" s="0" t="n">
        <v>40</v>
      </c>
      <c r="B6778" s="0" t="n">
        <v>10000</v>
      </c>
      <c r="C6778" s="0" t="n">
        <v>27.481</v>
      </c>
      <c r="D6778" s="0" t="n">
        <v>17.118</v>
      </c>
      <c r="E6778" s="0" t="n">
        <f aca="false">IFERROR((C6778-D6778)/C6778/'Project Inputs and Calcs'!$E$11,0)</f>
        <v>0.0125698967771673</v>
      </c>
    </row>
    <row r="6779" customFormat="false" ht="15" hidden="false" customHeight="false" outlineLevel="0" collapsed="false">
      <c r="A6779" s="0" t="n">
        <v>40</v>
      </c>
      <c r="B6779" s="0" t="n">
        <v>10100</v>
      </c>
      <c r="C6779" s="0" t="n">
        <v>27.581</v>
      </c>
      <c r="D6779" s="0" t="n">
        <v>17.569</v>
      </c>
      <c r="E6779" s="0" t="n">
        <f aca="false">IFERROR((C6779-D6779)/C6779/'Project Inputs and Calcs'!$E$11,0)</f>
        <v>0.0121001172304606</v>
      </c>
    </row>
    <row r="6780" customFormat="false" ht="15" hidden="false" customHeight="false" outlineLevel="0" collapsed="false">
      <c r="A6780" s="0" t="n">
        <v>40</v>
      </c>
      <c r="B6780" s="0" t="n">
        <v>10200</v>
      </c>
      <c r="C6780" s="0" t="n">
        <v>27.644</v>
      </c>
      <c r="D6780" s="0" t="n">
        <v>18.034</v>
      </c>
      <c r="E6780" s="0" t="n">
        <f aca="false">IFERROR((C6780-D6780)/C6780/'Project Inputs and Calcs'!$E$11,0)</f>
        <v>0.0115878068779241</v>
      </c>
    </row>
    <row r="6781" customFormat="false" ht="15" hidden="false" customHeight="false" outlineLevel="0" collapsed="false">
      <c r="A6781" s="0" t="n">
        <v>40</v>
      </c>
      <c r="B6781" s="0" t="n">
        <v>10300</v>
      </c>
      <c r="C6781" s="0" t="n">
        <v>27.666</v>
      </c>
      <c r="D6781" s="0" t="n">
        <v>18.513</v>
      </c>
      <c r="E6781" s="0" t="n">
        <f aca="false">IFERROR((C6781-D6781)/C6781/'Project Inputs and Calcs'!$E$11,0)</f>
        <v>0.0110279765777489</v>
      </c>
    </row>
    <row r="6782" customFormat="false" ht="15" hidden="false" customHeight="false" outlineLevel="0" collapsed="false">
      <c r="A6782" s="0" t="n">
        <v>40</v>
      </c>
      <c r="B6782" s="0" t="n">
        <v>10400</v>
      </c>
      <c r="C6782" s="0" t="n">
        <v>27.646</v>
      </c>
      <c r="D6782" s="0" t="n">
        <v>19.007</v>
      </c>
      <c r="E6782" s="0" t="n">
        <f aca="false">IFERROR((C6782-D6782)/C6782/'Project Inputs and Calcs'!$E$11,0)</f>
        <v>0.0104162145216909</v>
      </c>
    </row>
    <row r="6783" customFormat="false" ht="15" hidden="false" customHeight="false" outlineLevel="0" collapsed="false">
      <c r="A6783" s="0" t="n">
        <v>40</v>
      </c>
      <c r="B6783" s="0" t="n">
        <v>10500</v>
      </c>
      <c r="C6783" s="0" t="n">
        <v>27.585</v>
      </c>
      <c r="D6783" s="0" t="n">
        <v>19.514</v>
      </c>
      <c r="E6783" s="0" t="n">
        <f aca="false">IFERROR((C6783-D6783)/C6783/'Project Inputs and Calcs'!$E$11,0)</f>
        <v>0.00975288502205305</v>
      </c>
    </row>
    <row r="6784" customFormat="false" ht="15" hidden="false" customHeight="false" outlineLevel="0" collapsed="false">
      <c r="A6784" s="0" t="n">
        <v>40</v>
      </c>
      <c r="B6784" s="0" t="n">
        <v>10600</v>
      </c>
      <c r="C6784" s="0" t="n">
        <v>27.477</v>
      </c>
      <c r="D6784" s="0" t="n">
        <v>20.036</v>
      </c>
      <c r="E6784" s="0" t="n">
        <f aca="false">IFERROR((C6784-D6784)/C6784/'Project Inputs and Calcs'!$E$11,0)</f>
        <v>0.00902694374689134</v>
      </c>
    </row>
    <row r="6785" customFormat="false" ht="15" hidden="false" customHeight="false" outlineLevel="0" collapsed="false">
      <c r="A6785" s="0" t="n">
        <v>40</v>
      </c>
      <c r="B6785" s="0" t="n">
        <v>10700</v>
      </c>
      <c r="C6785" s="0" t="n">
        <v>27.34</v>
      </c>
      <c r="D6785" s="0" t="n">
        <v>20.563</v>
      </c>
      <c r="E6785" s="0" t="n">
        <f aca="false">IFERROR((C6785-D6785)/C6785/'Project Inputs and Calcs'!$E$11,0)</f>
        <v>0.0082626188734455</v>
      </c>
    </row>
    <row r="6786" customFormat="false" ht="15" hidden="false" customHeight="false" outlineLevel="0" collapsed="false">
      <c r="A6786" s="0" t="n">
        <v>40</v>
      </c>
      <c r="B6786" s="0" t="n">
        <v>10800</v>
      </c>
      <c r="C6786" s="0" t="n">
        <v>27.196</v>
      </c>
      <c r="D6786" s="0" t="n">
        <v>21.085</v>
      </c>
      <c r="E6786" s="0" t="n">
        <f aca="false">IFERROR((C6786-D6786)/C6786/'Project Inputs and Calcs'!$E$11,0)</f>
        <v>0.00749007206942197</v>
      </c>
    </row>
    <row r="6787" customFormat="false" ht="15" hidden="false" customHeight="false" outlineLevel="0" collapsed="false">
      <c r="A6787" s="0" t="n">
        <v>40</v>
      </c>
      <c r="B6787" s="0" t="n">
        <v>10900</v>
      </c>
      <c r="C6787" s="0" t="n">
        <v>27.052</v>
      </c>
      <c r="D6787" s="0" t="n">
        <v>21.598</v>
      </c>
      <c r="E6787" s="0" t="n">
        <f aca="false">IFERROR((C6787-D6787)/C6787/'Project Inputs and Calcs'!$E$11,0)</f>
        <v>0.006720390359308</v>
      </c>
    </row>
    <row r="6788" customFormat="false" ht="15" hidden="false" customHeight="false" outlineLevel="0" collapsed="false">
      <c r="A6788" s="0" t="n">
        <v>40</v>
      </c>
      <c r="B6788" s="0" t="n">
        <v>11000</v>
      </c>
      <c r="C6788" s="0" t="n">
        <v>26.914</v>
      </c>
      <c r="D6788" s="0" t="n">
        <v>22.101</v>
      </c>
      <c r="E6788" s="0" t="n">
        <f aca="false">IFERROR((C6788-D6788)/C6788/'Project Inputs and Calcs'!$E$11,0)</f>
        <v>0.00596096207673826</v>
      </c>
    </row>
    <row r="6789" customFormat="false" ht="15" hidden="false" customHeight="false" outlineLevel="0" collapsed="false">
      <c r="A6789" s="0" t="n">
        <v>40</v>
      </c>
      <c r="B6789" s="0" t="n">
        <v>11100</v>
      </c>
      <c r="C6789" s="0" t="n">
        <v>26.778</v>
      </c>
      <c r="D6789" s="0" t="n">
        <v>22.592</v>
      </c>
      <c r="E6789" s="0" t="n">
        <f aca="false">IFERROR((C6789-D6789)/C6789/'Project Inputs and Calcs'!$E$11,0)</f>
        <v>0.00521074513904449</v>
      </c>
    </row>
    <row r="6790" customFormat="false" ht="15" hidden="false" customHeight="false" outlineLevel="0" collapsed="false">
      <c r="A6790" s="0" t="n">
        <v>40</v>
      </c>
      <c r="B6790" s="0" t="n">
        <v>11200</v>
      </c>
      <c r="C6790" s="0" t="n">
        <v>26.639</v>
      </c>
      <c r="D6790" s="0" t="n">
        <v>23.074</v>
      </c>
      <c r="E6790" s="0" t="n">
        <f aca="false">IFERROR((C6790-D6790)/C6790/'Project Inputs and Calcs'!$E$11,0)</f>
        <v>0.00446087816109213</v>
      </c>
    </row>
    <row r="6791" customFormat="false" ht="15" hidden="false" customHeight="false" outlineLevel="0" collapsed="false">
      <c r="A6791" s="0" t="n">
        <v>40</v>
      </c>
      <c r="B6791" s="0" t="n">
        <v>11300</v>
      </c>
      <c r="C6791" s="0" t="n">
        <v>26.494</v>
      </c>
      <c r="D6791" s="0" t="n">
        <v>23.546</v>
      </c>
      <c r="E6791" s="0" t="n">
        <f aca="false">IFERROR((C6791-D6791)/C6791/'Project Inputs and Calcs'!$E$11,0)</f>
        <v>0.00370901587780881</v>
      </c>
    </row>
    <row r="6792" customFormat="false" ht="15" hidden="false" customHeight="false" outlineLevel="0" collapsed="false">
      <c r="A6792" s="0" t="n">
        <v>40</v>
      </c>
      <c r="B6792" s="0" t="n">
        <v>11400</v>
      </c>
      <c r="C6792" s="0" t="n">
        <v>26.341</v>
      </c>
      <c r="D6792" s="0" t="n">
        <v>24.008</v>
      </c>
      <c r="E6792" s="0" t="n">
        <f aca="false">IFERROR((C6792-D6792)/C6792/'Project Inputs and Calcs'!$E$11,0)</f>
        <v>0.00295230502511927</v>
      </c>
    </row>
    <row r="6793" customFormat="false" ht="15" hidden="false" customHeight="false" outlineLevel="0" collapsed="false">
      <c r="A6793" s="0" t="n">
        <v>40</v>
      </c>
      <c r="B6793" s="0" t="n">
        <v>11500</v>
      </c>
      <c r="C6793" s="0" t="n">
        <v>26.178</v>
      </c>
      <c r="D6793" s="0" t="n">
        <v>24.459</v>
      </c>
      <c r="E6793" s="0" t="n">
        <f aca="false">IFERROR((C6793-D6793)/C6793/'Project Inputs and Calcs'!$E$11,0)</f>
        <v>0.00218886087554435</v>
      </c>
    </row>
    <row r="6794" customFormat="false" ht="15" hidden="false" customHeight="false" outlineLevel="0" collapsed="false">
      <c r="A6794" s="0" t="n">
        <v>40</v>
      </c>
      <c r="B6794" s="0" t="n">
        <v>11600</v>
      </c>
      <c r="C6794" s="0" t="n">
        <v>26.005</v>
      </c>
      <c r="D6794" s="0" t="n">
        <v>24.897</v>
      </c>
      <c r="E6794" s="0" t="n">
        <f aca="false">IFERROR((C6794-D6794)/C6794/'Project Inputs and Calcs'!$E$11,0)</f>
        <v>0.00142023969749407</v>
      </c>
    </row>
    <row r="6795" customFormat="false" ht="15" hidden="false" customHeight="false" outlineLevel="0" collapsed="false">
      <c r="A6795" s="0" t="n">
        <v>40</v>
      </c>
      <c r="B6795" s="0" t="n">
        <v>11700</v>
      </c>
      <c r="C6795" s="0" t="n">
        <v>25.821</v>
      </c>
      <c r="D6795" s="0" t="n">
        <v>25.318</v>
      </c>
      <c r="E6795" s="0" t="n">
        <f aca="false">IFERROR((C6795-D6795)/C6795/'Project Inputs and Calcs'!$E$11,0)</f>
        <v>0.000649342266630521</v>
      </c>
    </row>
    <row r="6796" customFormat="false" ht="15" hidden="false" customHeight="false" outlineLevel="0" collapsed="false">
      <c r="A6796" s="0" t="n">
        <v>40</v>
      </c>
      <c r="B6796" s="0" t="n">
        <v>11800</v>
      </c>
      <c r="C6796" s="0" t="n">
        <v>25.631</v>
      </c>
      <c r="D6796" s="0" t="n">
        <v>25.718</v>
      </c>
      <c r="E6796" s="0" t="n">
        <f aca="false">IFERROR((C6796-D6796)/C6796/'Project Inputs and Calcs'!$E$11,0)</f>
        <v>-0.000113144239397604</v>
      </c>
    </row>
    <row r="6797" customFormat="false" ht="15" hidden="false" customHeight="false" outlineLevel="0" collapsed="false">
      <c r="A6797" s="0" t="n">
        <v>40</v>
      </c>
      <c r="B6797" s="0" t="n">
        <v>11900</v>
      </c>
      <c r="C6797" s="0" t="n">
        <v>25.44</v>
      </c>
      <c r="D6797" s="0" t="n">
        <v>26.093</v>
      </c>
      <c r="E6797" s="0" t="n">
        <f aca="false">IFERROR((C6797-D6797)/C6797/'Project Inputs and Calcs'!$E$11,0)</f>
        <v>-0.000855607966457021</v>
      </c>
    </row>
    <row r="6798" customFormat="false" ht="15" hidden="false" customHeight="false" outlineLevel="0" collapsed="false">
      <c r="A6798" s="0" t="n">
        <v>40</v>
      </c>
      <c r="B6798" s="0" t="n">
        <v>12000</v>
      </c>
      <c r="C6798" s="0" t="n">
        <v>25.259</v>
      </c>
      <c r="D6798" s="0" t="n">
        <v>26.438</v>
      </c>
      <c r="E6798" s="0" t="n">
        <f aca="false">IFERROR((C6798-D6798)/C6798/'Project Inputs and Calcs'!$E$11,0)</f>
        <v>-0.00155588107209311</v>
      </c>
    </row>
    <row r="6799" customFormat="false" ht="15" hidden="false" customHeight="false" outlineLevel="0" collapsed="false">
      <c r="A6799" s="0" t="n">
        <v>40</v>
      </c>
      <c r="B6799" s="0" t="n">
        <v>12100</v>
      </c>
      <c r="C6799" s="0" t="n">
        <v>25.097</v>
      </c>
      <c r="D6799" s="0" t="n">
        <v>26.739</v>
      </c>
      <c r="E6799" s="0" t="n">
        <f aca="false">IFERROR((C6799-D6799)/C6799/'Project Inputs and Calcs'!$E$11,0)</f>
        <v>-0.00218087155171269</v>
      </c>
    </row>
    <row r="6800" customFormat="false" ht="15" hidden="false" customHeight="false" outlineLevel="0" collapsed="false">
      <c r="A6800" s="0" t="n">
        <v>40</v>
      </c>
      <c r="B6800" s="0" t="n">
        <v>12200</v>
      </c>
      <c r="C6800" s="0" t="s">
        <v>155</v>
      </c>
      <c r="D6800" s="0" t="s">
        <v>155</v>
      </c>
      <c r="E6800" s="0" t="n">
        <f aca="false">IFERROR((C6800-D6800)/C6800/'Project Inputs and Calcs'!$E$11,0)</f>
        <v>0</v>
      </c>
    </row>
    <row r="6801" customFormat="false" ht="15" hidden="false" customHeight="false" outlineLevel="0" collapsed="false">
      <c r="A6801" s="0" t="n">
        <v>40</v>
      </c>
      <c r="B6801" s="0" t="n">
        <v>12300</v>
      </c>
      <c r="C6801" s="0" t="s">
        <v>155</v>
      </c>
      <c r="D6801" s="0" t="s">
        <v>155</v>
      </c>
      <c r="E6801" s="0" t="n">
        <f aca="false">IFERROR((C6801-D6801)/C6801/'Project Inputs and Calcs'!$E$11,0)</f>
        <v>0</v>
      </c>
    </row>
    <row r="6802" customFormat="false" ht="15" hidden="false" customHeight="false" outlineLevel="0" collapsed="false">
      <c r="A6802" s="0" t="n">
        <v>40</v>
      </c>
      <c r="B6802" s="0" t="n">
        <v>12400</v>
      </c>
      <c r="C6802" s="0" t="s">
        <v>155</v>
      </c>
      <c r="D6802" s="0" t="s">
        <v>155</v>
      </c>
      <c r="E6802" s="0" t="n">
        <f aca="false">IFERROR((C6802-D6802)/C6802/'Project Inputs and Calcs'!$E$11,0)</f>
        <v>0</v>
      </c>
    </row>
    <row r="6803" customFormat="false" ht="15" hidden="false" customHeight="false" outlineLevel="0" collapsed="false">
      <c r="A6803" s="0" t="n">
        <v>40</v>
      </c>
      <c r="B6803" s="0" t="n">
        <v>12500</v>
      </c>
      <c r="C6803" s="0" t="s">
        <v>155</v>
      </c>
      <c r="D6803" s="0" t="s">
        <v>155</v>
      </c>
      <c r="E6803" s="0" t="n">
        <f aca="false">IFERROR((C6803-D6803)/C6803/'Project Inputs and Calcs'!$E$11,0)</f>
        <v>0</v>
      </c>
    </row>
    <row r="6804" customFormat="false" ht="15" hidden="false" customHeight="false" outlineLevel="0" collapsed="false">
      <c r="A6804" s="0" t="n">
        <v>40</v>
      </c>
      <c r="B6804" s="0" t="n">
        <v>12600</v>
      </c>
      <c r="C6804" s="0" t="s">
        <v>155</v>
      </c>
      <c r="D6804" s="0" t="s">
        <v>155</v>
      </c>
      <c r="E6804" s="0" t="n">
        <f aca="false">IFERROR((C6804-D6804)/C6804/'Project Inputs and Calcs'!$E$11,0)</f>
        <v>0</v>
      </c>
    </row>
    <row r="6805" customFormat="false" ht="15" hidden="false" customHeight="false" outlineLevel="0" collapsed="false">
      <c r="A6805" s="0" t="n">
        <v>40</v>
      </c>
      <c r="B6805" s="0" t="n">
        <v>12700</v>
      </c>
      <c r="C6805" s="0" t="s">
        <v>155</v>
      </c>
      <c r="D6805" s="0" t="s">
        <v>155</v>
      </c>
      <c r="E6805" s="0" t="n">
        <f aca="false">IFERROR((C6805-D6805)/C6805/'Project Inputs and Calcs'!$E$11,0)</f>
        <v>0</v>
      </c>
    </row>
    <row r="6806" customFormat="false" ht="15" hidden="false" customHeight="false" outlineLevel="0" collapsed="false">
      <c r="A6806" s="0" t="n">
        <v>40</v>
      </c>
      <c r="B6806" s="0" t="n">
        <v>12800</v>
      </c>
      <c r="C6806" s="0" t="s">
        <v>155</v>
      </c>
      <c r="D6806" s="0" t="s">
        <v>155</v>
      </c>
      <c r="E6806" s="0" t="n">
        <f aca="false">IFERROR((C6806-D6806)/C6806/'Project Inputs and Calcs'!$E$11,0)</f>
        <v>0</v>
      </c>
    </row>
    <row r="6807" customFormat="false" ht="15" hidden="false" customHeight="false" outlineLevel="0" collapsed="false">
      <c r="A6807" s="0" t="n">
        <v>40</v>
      </c>
      <c r="B6807" s="0" t="n">
        <v>12900</v>
      </c>
      <c r="C6807" s="0" t="s">
        <v>155</v>
      </c>
      <c r="D6807" s="0" t="s">
        <v>155</v>
      </c>
      <c r="E6807" s="0" t="n">
        <f aca="false">IFERROR((C6807-D6807)/C6807/'Project Inputs and Calcs'!$E$11,0)</f>
        <v>0</v>
      </c>
    </row>
    <row r="6808" customFormat="false" ht="15" hidden="false" customHeight="false" outlineLevel="0" collapsed="false">
      <c r="A6808" s="0" t="n">
        <v>40</v>
      </c>
      <c r="B6808" s="0" t="n">
        <v>13000</v>
      </c>
      <c r="C6808" s="0" t="s">
        <v>155</v>
      </c>
      <c r="D6808" s="0" t="s">
        <v>155</v>
      </c>
      <c r="E6808" s="0" t="n">
        <f aca="false">IFERROR((C6808-D6808)/C6808/'Project Inputs and Calcs'!$E$11,0)</f>
        <v>0</v>
      </c>
    </row>
    <row r="6809" customFormat="false" ht="15" hidden="false" customHeight="false" outlineLevel="0" collapsed="false">
      <c r="A6809" s="0" t="n">
        <v>40</v>
      </c>
      <c r="B6809" s="0" t="n">
        <v>13100</v>
      </c>
      <c r="C6809" s="0" t="s">
        <v>155</v>
      </c>
      <c r="D6809" s="0" t="s">
        <v>155</v>
      </c>
      <c r="E6809" s="0" t="n">
        <f aca="false">IFERROR((C6809-D6809)/C6809/'Project Inputs and Calcs'!$E$11,0)</f>
        <v>0</v>
      </c>
    </row>
    <row r="6810" customFormat="false" ht="15" hidden="false" customHeight="false" outlineLevel="0" collapsed="false">
      <c r="A6810" s="0" t="n">
        <v>40</v>
      </c>
      <c r="B6810" s="0" t="n">
        <v>13200</v>
      </c>
      <c r="C6810" s="0" t="s">
        <v>155</v>
      </c>
      <c r="D6810" s="0" t="s">
        <v>155</v>
      </c>
      <c r="E6810" s="0" t="n">
        <f aca="false">IFERROR((C6810-D6810)/C6810/'Project Inputs and Calcs'!$E$11,0)</f>
        <v>0</v>
      </c>
    </row>
    <row r="6811" customFormat="false" ht="15" hidden="false" customHeight="false" outlineLevel="0" collapsed="false">
      <c r="A6811" s="0" t="n">
        <v>40</v>
      </c>
      <c r="B6811" s="0" t="n">
        <v>13300</v>
      </c>
      <c r="C6811" s="0" t="s">
        <v>155</v>
      </c>
      <c r="D6811" s="0" t="s">
        <v>155</v>
      </c>
      <c r="E6811" s="0" t="n">
        <f aca="false">IFERROR((C6811-D6811)/C6811/'Project Inputs and Calcs'!$E$11,0)</f>
        <v>0</v>
      </c>
    </row>
    <row r="6812" customFormat="false" ht="15" hidden="false" customHeight="false" outlineLevel="0" collapsed="false">
      <c r="A6812" s="0" t="n">
        <v>40</v>
      </c>
      <c r="B6812" s="0" t="n">
        <v>13400</v>
      </c>
      <c r="C6812" s="0" t="s">
        <v>155</v>
      </c>
      <c r="D6812" s="0" t="s">
        <v>155</v>
      </c>
      <c r="E6812" s="0" t="n">
        <f aca="false">IFERROR((C6812-D6812)/C6812/'Project Inputs and Calcs'!$E$11,0)</f>
        <v>0</v>
      </c>
    </row>
    <row r="6813" customFormat="false" ht="15" hidden="false" customHeight="false" outlineLevel="0" collapsed="false">
      <c r="A6813" s="0" t="n">
        <v>40</v>
      </c>
      <c r="B6813" s="0" t="n">
        <v>13500</v>
      </c>
      <c r="C6813" s="0" t="s">
        <v>155</v>
      </c>
      <c r="D6813" s="0" t="s">
        <v>155</v>
      </c>
      <c r="E6813" s="0" t="n">
        <f aca="false">IFERROR((C6813-D6813)/C6813/'Project Inputs and Calcs'!$E$11,0)</f>
        <v>0</v>
      </c>
    </row>
    <row r="6814" customFormat="false" ht="15" hidden="false" customHeight="false" outlineLevel="0" collapsed="false">
      <c r="A6814" s="0" t="n">
        <v>40</v>
      </c>
      <c r="B6814" s="0" t="n">
        <v>13600</v>
      </c>
      <c r="C6814" s="0" t="s">
        <v>155</v>
      </c>
      <c r="D6814" s="0" t="s">
        <v>155</v>
      </c>
      <c r="E6814" s="0" t="n">
        <f aca="false">IFERROR((C6814-D6814)/C6814/'Project Inputs and Calcs'!$E$11,0)</f>
        <v>0</v>
      </c>
    </row>
    <row r="6815" customFormat="false" ht="15" hidden="false" customHeight="false" outlineLevel="0" collapsed="false">
      <c r="A6815" s="0" t="n">
        <v>40</v>
      </c>
      <c r="B6815" s="0" t="n">
        <v>13700</v>
      </c>
      <c r="C6815" s="0" t="s">
        <v>155</v>
      </c>
      <c r="D6815" s="0" t="s">
        <v>155</v>
      </c>
      <c r="E6815" s="0" t="n">
        <f aca="false">IFERROR((C6815-D6815)/C6815/'Project Inputs and Calcs'!$E$11,0)</f>
        <v>0</v>
      </c>
    </row>
    <row r="6816" customFormat="false" ht="15" hidden="false" customHeight="false" outlineLevel="0" collapsed="false">
      <c r="A6816" s="0" t="n">
        <v>40</v>
      </c>
      <c r="B6816" s="0" t="n">
        <v>13800</v>
      </c>
      <c r="C6816" s="0" t="s">
        <v>155</v>
      </c>
      <c r="D6816" s="0" t="s">
        <v>155</v>
      </c>
      <c r="E6816" s="0" t="n">
        <f aca="false">IFERROR((C6816-D6816)/C6816/'Project Inputs and Calcs'!$E$11,0)</f>
        <v>0</v>
      </c>
    </row>
    <row r="6817" customFormat="false" ht="15" hidden="false" customHeight="false" outlineLevel="0" collapsed="false">
      <c r="A6817" s="0" t="n">
        <v>40</v>
      </c>
      <c r="B6817" s="0" t="n">
        <v>13900</v>
      </c>
      <c r="C6817" s="0" t="s">
        <v>155</v>
      </c>
      <c r="D6817" s="0" t="s">
        <v>155</v>
      </c>
      <c r="E6817" s="0" t="n">
        <f aca="false">IFERROR((C6817-D6817)/C6817/'Project Inputs and Calcs'!$E$11,0)</f>
        <v>0</v>
      </c>
    </row>
    <row r="6818" customFormat="false" ht="15" hidden="false" customHeight="false" outlineLevel="0" collapsed="false">
      <c r="A6818" s="0" t="n">
        <v>40</v>
      </c>
      <c r="B6818" s="0" t="n">
        <v>14000</v>
      </c>
      <c r="C6818" s="0" t="s">
        <v>155</v>
      </c>
      <c r="D6818" s="0" t="s">
        <v>155</v>
      </c>
      <c r="E6818" s="0" t="n">
        <f aca="false">IFERROR((C6818-D6818)/C6818/'Project Inputs and Calcs'!$E$11,0)</f>
        <v>0</v>
      </c>
    </row>
    <row r="6819" customFormat="false" ht="15" hidden="false" customHeight="false" outlineLevel="0" collapsed="false">
      <c r="A6819" s="0" t="n">
        <v>40</v>
      </c>
      <c r="B6819" s="0" t="n">
        <v>14100</v>
      </c>
      <c r="C6819" s="0" t="s">
        <v>155</v>
      </c>
      <c r="D6819" s="0" t="s">
        <v>155</v>
      </c>
      <c r="E6819" s="0" t="n">
        <f aca="false">IFERROR((C6819-D6819)/C6819/'Project Inputs and Calcs'!$E$11,0)</f>
        <v>0</v>
      </c>
    </row>
    <row r="6820" customFormat="false" ht="15" hidden="false" customHeight="false" outlineLevel="0" collapsed="false">
      <c r="A6820" s="0" t="n">
        <v>40</v>
      </c>
      <c r="B6820" s="0" t="n">
        <v>14200</v>
      </c>
      <c r="C6820" s="0" t="s">
        <v>155</v>
      </c>
      <c r="D6820" s="0" t="s">
        <v>155</v>
      </c>
      <c r="E6820" s="0" t="n">
        <f aca="false">IFERROR((C6820-D6820)/C6820/'Project Inputs and Calcs'!$E$11,0)</f>
        <v>0</v>
      </c>
    </row>
    <row r="6821" customFormat="false" ht="15" hidden="false" customHeight="false" outlineLevel="0" collapsed="false">
      <c r="A6821" s="0" t="n">
        <v>40</v>
      </c>
      <c r="B6821" s="0" t="n">
        <v>14300</v>
      </c>
      <c r="C6821" s="0" t="s">
        <v>155</v>
      </c>
      <c r="D6821" s="0" t="s">
        <v>155</v>
      </c>
      <c r="E6821" s="0" t="n">
        <f aca="false">IFERROR((C6821-D6821)/C6821/'Project Inputs and Calcs'!$E$11,0)</f>
        <v>0</v>
      </c>
    </row>
    <row r="6822" customFormat="false" ht="15" hidden="false" customHeight="false" outlineLevel="0" collapsed="false">
      <c r="A6822" s="0" t="n">
        <v>40</v>
      </c>
      <c r="B6822" s="0" t="n">
        <v>14400</v>
      </c>
      <c r="C6822" s="0" t="s">
        <v>155</v>
      </c>
      <c r="D6822" s="0" t="s">
        <v>155</v>
      </c>
      <c r="E6822" s="0" t="n">
        <f aca="false">IFERROR((C6822-D6822)/C6822/'Project Inputs and Calcs'!$E$11,0)</f>
        <v>0</v>
      </c>
    </row>
    <row r="6823" customFormat="false" ht="15" hidden="false" customHeight="false" outlineLevel="0" collapsed="false">
      <c r="A6823" s="0" t="n">
        <v>40</v>
      </c>
      <c r="B6823" s="0" t="n">
        <v>14500</v>
      </c>
      <c r="C6823" s="0" t="s">
        <v>155</v>
      </c>
      <c r="D6823" s="0" t="s">
        <v>155</v>
      </c>
      <c r="E6823" s="0" t="n">
        <f aca="false">IFERROR((C6823-D6823)/C6823/'Project Inputs and Calcs'!$E$11,0)</f>
        <v>0</v>
      </c>
    </row>
    <row r="6824" customFormat="false" ht="15" hidden="false" customHeight="false" outlineLevel="0" collapsed="false">
      <c r="A6824" s="0" t="n">
        <v>40</v>
      </c>
      <c r="B6824" s="0" t="n">
        <v>14600</v>
      </c>
      <c r="C6824" s="0" t="s">
        <v>155</v>
      </c>
      <c r="D6824" s="0" t="s">
        <v>155</v>
      </c>
      <c r="E6824" s="0" t="n">
        <f aca="false">IFERROR((C6824-D6824)/C6824/'Project Inputs and Calcs'!$E$11,0)</f>
        <v>0</v>
      </c>
    </row>
    <row r="6825" customFormat="false" ht="15" hidden="false" customHeight="false" outlineLevel="0" collapsed="false">
      <c r="A6825" s="0" t="n">
        <v>40</v>
      </c>
      <c r="B6825" s="0" t="n">
        <v>14700</v>
      </c>
      <c r="C6825" s="0" t="s">
        <v>155</v>
      </c>
      <c r="D6825" s="0" t="s">
        <v>155</v>
      </c>
      <c r="E6825" s="0" t="n">
        <f aca="false">IFERROR((C6825-D6825)/C6825/'Project Inputs and Calcs'!$E$11,0)</f>
        <v>0</v>
      </c>
    </row>
    <row r="6826" customFormat="false" ht="15" hidden="false" customHeight="false" outlineLevel="0" collapsed="false">
      <c r="A6826" s="0" t="n">
        <v>40</v>
      </c>
      <c r="B6826" s="0" t="n">
        <v>14800</v>
      </c>
      <c r="C6826" s="0" t="s">
        <v>155</v>
      </c>
      <c r="D6826" s="0" t="s">
        <v>155</v>
      </c>
      <c r="E6826" s="0" t="n">
        <f aca="false">IFERROR((C6826-D6826)/C6826/'Project Inputs and Calcs'!$E$11,0)</f>
        <v>0</v>
      </c>
    </row>
    <row r="6827" customFormat="false" ht="15" hidden="false" customHeight="false" outlineLevel="0" collapsed="false">
      <c r="A6827" s="0" t="n">
        <v>40</v>
      </c>
      <c r="B6827" s="0" t="n">
        <v>14900</v>
      </c>
      <c r="C6827" s="0" t="s">
        <v>155</v>
      </c>
      <c r="D6827" s="0" t="s">
        <v>155</v>
      </c>
      <c r="E6827" s="0" t="n">
        <f aca="false">IFERROR((C6827-D6827)/C6827/'Project Inputs and Calcs'!$E$11,0)</f>
        <v>0</v>
      </c>
    </row>
    <row r="6828" customFormat="false" ht="15" hidden="false" customHeight="false" outlineLevel="0" collapsed="false">
      <c r="A6828" s="0" t="n">
        <v>40</v>
      </c>
      <c r="B6828" s="0" t="n">
        <v>15000</v>
      </c>
      <c r="C6828" s="0" t="s">
        <v>155</v>
      </c>
      <c r="D6828" s="0" t="s">
        <v>155</v>
      </c>
      <c r="E6828" s="0" t="n">
        <f aca="false">IFERROR((C6828-D6828)/C6828/'Project Inputs and Calcs'!$E$11,0)</f>
        <v>0</v>
      </c>
    </row>
    <row r="6829" customFormat="false" ht="15" hidden="false" customHeight="false" outlineLevel="0" collapsed="false">
      <c r="A6829" s="0" t="n">
        <v>40</v>
      </c>
      <c r="B6829" s="0" t="n">
        <v>15100</v>
      </c>
      <c r="C6829" s="0" t="s">
        <v>155</v>
      </c>
      <c r="D6829" s="0" t="s">
        <v>155</v>
      </c>
      <c r="E6829" s="0" t="n">
        <f aca="false">IFERROR((C6829-D6829)/C6829/'Project Inputs and Calcs'!$E$11,0)</f>
        <v>0</v>
      </c>
    </row>
    <row r="6830" customFormat="false" ht="15" hidden="false" customHeight="false" outlineLevel="0" collapsed="false">
      <c r="A6830" s="0" t="n">
        <v>40</v>
      </c>
      <c r="B6830" s="0" t="n">
        <v>15200</v>
      </c>
      <c r="C6830" s="0" t="s">
        <v>155</v>
      </c>
      <c r="D6830" s="0" t="s">
        <v>155</v>
      </c>
      <c r="E6830" s="0" t="n">
        <f aca="false">IFERROR((C6830-D6830)/C6830/'Project Inputs and Calcs'!$E$11,0)</f>
        <v>0</v>
      </c>
    </row>
    <row r="6831" customFormat="false" ht="15" hidden="false" customHeight="false" outlineLevel="0" collapsed="false">
      <c r="A6831" s="0" t="n">
        <v>40</v>
      </c>
      <c r="B6831" s="0" t="n">
        <v>15300</v>
      </c>
      <c r="C6831" s="0" t="s">
        <v>155</v>
      </c>
      <c r="D6831" s="0" t="s">
        <v>155</v>
      </c>
      <c r="E6831" s="0" t="n">
        <f aca="false">IFERROR((C6831-D6831)/C6831/'Project Inputs and Calcs'!$E$11,0)</f>
        <v>0</v>
      </c>
    </row>
    <row r="6832" customFormat="false" ht="15" hidden="false" customHeight="false" outlineLevel="0" collapsed="false">
      <c r="A6832" s="0" t="n">
        <v>40</v>
      </c>
      <c r="B6832" s="0" t="n">
        <v>15400</v>
      </c>
      <c r="C6832" s="0" t="s">
        <v>155</v>
      </c>
      <c r="D6832" s="0" t="s">
        <v>155</v>
      </c>
      <c r="E6832" s="0" t="n">
        <f aca="false">IFERROR((C6832-D6832)/C6832/'Project Inputs and Calcs'!$E$11,0)</f>
        <v>0</v>
      </c>
    </row>
    <row r="6833" customFormat="false" ht="15" hidden="false" customHeight="false" outlineLevel="0" collapsed="false">
      <c r="A6833" s="0" t="n">
        <v>40</v>
      </c>
      <c r="B6833" s="0" t="n">
        <v>15500</v>
      </c>
      <c r="C6833" s="0" t="s">
        <v>155</v>
      </c>
      <c r="D6833" s="0" t="s">
        <v>155</v>
      </c>
      <c r="E6833" s="0" t="n">
        <f aca="false">IFERROR((C6833-D6833)/C6833/'Project Inputs and Calcs'!$E$11,0)</f>
        <v>0</v>
      </c>
    </row>
    <row r="6834" customFormat="false" ht="15" hidden="false" customHeight="false" outlineLevel="0" collapsed="false">
      <c r="A6834" s="0" t="n">
        <v>40</v>
      </c>
      <c r="B6834" s="0" t="n">
        <v>15600</v>
      </c>
      <c r="C6834" s="0" t="s">
        <v>155</v>
      </c>
      <c r="D6834" s="0" t="s">
        <v>155</v>
      </c>
      <c r="E6834" s="0" t="n">
        <f aca="false">IFERROR((C6834-D6834)/C6834/'Project Inputs and Calcs'!$E$11,0)</f>
        <v>0</v>
      </c>
    </row>
    <row r="6835" customFormat="false" ht="15" hidden="false" customHeight="false" outlineLevel="0" collapsed="false">
      <c r="A6835" s="0" t="n">
        <v>40</v>
      </c>
      <c r="B6835" s="0" t="n">
        <v>15700</v>
      </c>
      <c r="C6835" s="0" t="s">
        <v>155</v>
      </c>
      <c r="D6835" s="0" t="s">
        <v>155</v>
      </c>
      <c r="E6835" s="0" t="n">
        <f aca="false">IFERROR((C6835-D6835)/C6835/'Project Inputs and Calcs'!$E$11,0)</f>
        <v>0</v>
      </c>
    </row>
    <row r="6836" customFormat="false" ht="15" hidden="false" customHeight="false" outlineLevel="0" collapsed="false">
      <c r="A6836" s="0" t="n">
        <v>40</v>
      </c>
      <c r="B6836" s="0" t="n">
        <v>15800</v>
      </c>
      <c r="C6836" s="0" t="s">
        <v>155</v>
      </c>
      <c r="D6836" s="0" t="s">
        <v>155</v>
      </c>
      <c r="E6836" s="0" t="n">
        <f aca="false">IFERROR((C6836-D6836)/C6836/'Project Inputs and Calcs'!$E$11,0)</f>
        <v>0</v>
      </c>
    </row>
    <row r="6837" customFormat="false" ht="15" hidden="false" customHeight="false" outlineLevel="0" collapsed="false">
      <c r="A6837" s="0" t="n">
        <v>40</v>
      </c>
      <c r="B6837" s="0" t="n">
        <v>15900</v>
      </c>
      <c r="C6837" s="0" t="s">
        <v>155</v>
      </c>
      <c r="D6837" s="0" t="s">
        <v>155</v>
      </c>
      <c r="E6837" s="0" t="n">
        <f aca="false">IFERROR((C6837-D6837)/C6837/'Project Inputs and Calcs'!$E$11,0)</f>
        <v>0</v>
      </c>
    </row>
    <row r="6838" customFormat="false" ht="15" hidden="false" customHeight="false" outlineLevel="0" collapsed="false">
      <c r="A6838" s="0" t="n">
        <v>40</v>
      </c>
      <c r="B6838" s="0" t="n">
        <v>16000</v>
      </c>
      <c r="C6838" s="0" t="s">
        <v>155</v>
      </c>
      <c r="D6838" s="0" t="s">
        <v>155</v>
      </c>
      <c r="E6838" s="0" t="n">
        <f aca="false">IFERROR((C6838-D6838)/C6838/'Project Inputs and Calcs'!$E$11,0)</f>
        <v>0</v>
      </c>
    </row>
    <row r="6839" customFormat="false" ht="15" hidden="false" customHeight="false" outlineLevel="0" collapsed="false">
      <c r="A6839" s="0" t="n">
        <v>40</v>
      </c>
      <c r="B6839" s="0" t="n">
        <v>16100</v>
      </c>
      <c r="C6839" s="0" t="s">
        <v>155</v>
      </c>
      <c r="D6839" s="0" t="s">
        <v>155</v>
      </c>
      <c r="E6839" s="0" t="n">
        <f aca="false">IFERROR((C6839-D6839)/C6839/'Project Inputs and Calcs'!$E$11,0)</f>
        <v>0</v>
      </c>
    </row>
    <row r="6840" customFormat="false" ht="15" hidden="false" customHeight="false" outlineLevel="0" collapsed="false">
      <c r="A6840" s="0" t="n">
        <v>40</v>
      </c>
      <c r="B6840" s="0" t="n">
        <v>16200</v>
      </c>
      <c r="C6840" s="0" t="s">
        <v>155</v>
      </c>
      <c r="D6840" s="0" t="s">
        <v>155</v>
      </c>
      <c r="E6840" s="0" t="n">
        <f aca="false">IFERROR((C6840-D6840)/C6840/'Project Inputs and Calcs'!$E$11,0)</f>
        <v>0</v>
      </c>
    </row>
    <row r="6841" customFormat="false" ht="15" hidden="false" customHeight="false" outlineLevel="0" collapsed="false">
      <c r="A6841" s="0" t="n">
        <v>40</v>
      </c>
      <c r="B6841" s="0" t="n">
        <v>16300</v>
      </c>
      <c r="C6841" s="0" t="s">
        <v>155</v>
      </c>
      <c r="D6841" s="0" t="s">
        <v>155</v>
      </c>
      <c r="E6841" s="0" t="n">
        <f aca="false">IFERROR((C6841-D6841)/C6841/'Project Inputs and Calcs'!$E$11,0)</f>
        <v>0</v>
      </c>
    </row>
    <row r="6842" customFormat="false" ht="15" hidden="false" customHeight="false" outlineLevel="0" collapsed="false">
      <c r="A6842" s="0" t="n">
        <v>40</v>
      </c>
      <c r="B6842" s="0" t="n">
        <v>16400</v>
      </c>
      <c r="C6842" s="0" t="s">
        <v>155</v>
      </c>
      <c r="D6842" s="0" t="s">
        <v>155</v>
      </c>
      <c r="E6842" s="0" t="n">
        <f aca="false">IFERROR((C6842-D6842)/C6842/'Project Inputs and Calcs'!$E$11,0)</f>
        <v>0</v>
      </c>
    </row>
    <row r="6843" customFormat="false" ht="15" hidden="false" customHeight="false" outlineLevel="0" collapsed="false">
      <c r="A6843" s="0" t="n">
        <v>40</v>
      </c>
      <c r="B6843" s="0" t="n">
        <v>16500</v>
      </c>
      <c r="C6843" s="0" t="s">
        <v>155</v>
      </c>
      <c r="D6843" s="0" t="s">
        <v>155</v>
      </c>
      <c r="E6843" s="0" t="n">
        <f aca="false">IFERROR((C6843-D6843)/C6843/'Project Inputs and Calcs'!$E$11,0)</f>
        <v>0</v>
      </c>
    </row>
    <row r="6844" customFormat="false" ht="15" hidden="false" customHeight="false" outlineLevel="0" collapsed="false">
      <c r="A6844" s="0" t="n">
        <v>40</v>
      </c>
      <c r="B6844" s="0" t="n">
        <v>16600</v>
      </c>
      <c r="C6844" s="0" t="s">
        <v>155</v>
      </c>
      <c r="D6844" s="0" t="s">
        <v>155</v>
      </c>
      <c r="E6844" s="0" t="n">
        <f aca="false">IFERROR((C6844-D6844)/C6844/'Project Inputs and Calcs'!$E$11,0)</f>
        <v>0</v>
      </c>
    </row>
    <row r="6845" customFormat="false" ht="15" hidden="false" customHeight="false" outlineLevel="0" collapsed="false">
      <c r="A6845" s="0" t="n">
        <v>40</v>
      </c>
      <c r="B6845" s="0" t="n">
        <v>16700</v>
      </c>
      <c r="C6845" s="0" t="s">
        <v>155</v>
      </c>
      <c r="D6845" s="0" t="s">
        <v>155</v>
      </c>
      <c r="E6845" s="0" t="n">
        <f aca="false">IFERROR((C6845-D6845)/C6845/'Project Inputs and Calcs'!$E$11,0)</f>
        <v>0</v>
      </c>
    </row>
    <row r="6846" customFormat="false" ht="15" hidden="false" customHeight="false" outlineLevel="0" collapsed="false">
      <c r="A6846" s="0" t="n">
        <v>40</v>
      </c>
      <c r="B6846" s="0" t="n">
        <v>16800</v>
      </c>
      <c r="C6846" s="0" t="s">
        <v>155</v>
      </c>
      <c r="D6846" s="0" t="s">
        <v>155</v>
      </c>
      <c r="E6846" s="0" t="n">
        <f aca="false">IFERROR((C6846-D6846)/C6846/'Project Inputs and Calcs'!$E$11,0)</f>
        <v>0</v>
      </c>
    </row>
    <row r="6847" customFormat="false" ht="15" hidden="false" customHeight="false" outlineLevel="0" collapsed="false">
      <c r="A6847" s="0" t="n">
        <v>40</v>
      </c>
      <c r="B6847" s="0" t="n">
        <v>16900</v>
      </c>
      <c r="C6847" s="0" t="s">
        <v>155</v>
      </c>
      <c r="D6847" s="0" t="s">
        <v>155</v>
      </c>
      <c r="E6847" s="0" t="n">
        <f aca="false">IFERROR((C6847-D6847)/C6847/'Project Inputs and Calcs'!$E$11,0)</f>
        <v>0</v>
      </c>
    </row>
    <row r="6848" customFormat="false" ht="15" hidden="false" customHeight="false" outlineLevel="0" collapsed="false">
      <c r="A6848" s="0" t="n">
        <v>40</v>
      </c>
      <c r="B6848" s="0" t="n">
        <v>17000</v>
      </c>
      <c r="C6848" s="0" t="s">
        <v>155</v>
      </c>
      <c r="D6848" s="0" t="s">
        <v>155</v>
      </c>
      <c r="E6848" s="0" t="n">
        <f aca="false">IFERROR((C6848-D6848)/C6848/'Project Inputs and Calcs'!$E$11,0)</f>
        <v>0</v>
      </c>
    </row>
    <row r="6849" customFormat="false" ht="15" hidden="false" customHeight="false" outlineLevel="0" collapsed="false">
      <c r="A6849" s="0" t="n">
        <v>40</v>
      </c>
      <c r="B6849" s="0" t="n">
        <v>17100</v>
      </c>
      <c r="C6849" s="0" t="s">
        <v>155</v>
      </c>
      <c r="D6849" s="0" t="s">
        <v>155</v>
      </c>
      <c r="E6849" s="0" t="n">
        <f aca="false">IFERROR((C6849-D6849)/C6849/'Project Inputs and Calcs'!$E$11,0)</f>
        <v>0</v>
      </c>
    </row>
    <row r="6850" customFormat="false" ht="15" hidden="false" customHeight="false" outlineLevel="0" collapsed="false">
      <c r="A6850" s="0" t="n">
        <v>40</v>
      </c>
      <c r="B6850" s="0" t="n">
        <v>17200</v>
      </c>
      <c r="C6850" s="0" t="s">
        <v>155</v>
      </c>
      <c r="D6850" s="0" t="s">
        <v>155</v>
      </c>
      <c r="E6850" s="0" t="n">
        <f aca="false">IFERROR((C6850-D6850)/C6850/'Project Inputs and Calcs'!$E$11,0)</f>
        <v>0</v>
      </c>
    </row>
    <row r="6851" customFormat="false" ht="15" hidden="false" customHeight="false" outlineLevel="0" collapsed="false">
      <c r="A6851" s="0" t="n">
        <v>40</v>
      </c>
      <c r="B6851" s="0" t="n">
        <v>17300</v>
      </c>
      <c r="C6851" s="0" t="s">
        <v>155</v>
      </c>
      <c r="D6851" s="0" t="s">
        <v>155</v>
      </c>
      <c r="E6851" s="0" t="n">
        <f aca="false">IFERROR((C6851-D6851)/C6851/'Project Inputs and Calcs'!$E$11,0)</f>
        <v>0</v>
      </c>
    </row>
    <row r="6852" customFormat="false" ht="15" hidden="false" customHeight="false" outlineLevel="0" collapsed="false">
      <c r="A6852" s="0" t="n">
        <v>40</v>
      </c>
      <c r="B6852" s="0" t="n">
        <v>17400</v>
      </c>
      <c r="C6852" s="0" t="s">
        <v>155</v>
      </c>
      <c r="D6852" s="0" t="s">
        <v>155</v>
      </c>
      <c r="E6852" s="0" t="n">
        <f aca="false">IFERROR((C6852-D6852)/C6852/'Project Inputs and Calcs'!$E$11,0)</f>
        <v>0</v>
      </c>
    </row>
    <row r="6853" customFormat="false" ht="15" hidden="false" customHeight="false" outlineLevel="0" collapsed="false">
      <c r="A6853" s="0" t="n">
        <v>40</v>
      </c>
      <c r="B6853" s="0" t="n">
        <v>17500</v>
      </c>
      <c r="C6853" s="0" t="s">
        <v>155</v>
      </c>
      <c r="D6853" s="0" t="s">
        <v>155</v>
      </c>
      <c r="E6853" s="0" t="n">
        <f aca="false">IFERROR((C6853-D6853)/C6853/'Project Inputs and Calcs'!$E$11,0)</f>
        <v>0</v>
      </c>
    </row>
    <row r="6854" customFormat="false" ht="15" hidden="false" customHeight="false" outlineLevel="0" collapsed="false">
      <c r="A6854" s="0" t="n">
        <v>40</v>
      </c>
      <c r="B6854" s="0" t="n">
        <v>17600</v>
      </c>
      <c r="C6854" s="0" t="s">
        <v>155</v>
      </c>
      <c r="D6854" s="0" t="s">
        <v>155</v>
      </c>
      <c r="E6854" s="0" t="n">
        <f aca="false">IFERROR((C6854-D6854)/C6854/'Project Inputs and Calcs'!$E$11,0)</f>
        <v>0</v>
      </c>
    </row>
    <row r="6855" customFormat="false" ht="15" hidden="false" customHeight="false" outlineLevel="0" collapsed="false">
      <c r="A6855" s="0" t="n">
        <v>40</v>
      </c>
      <c r="B6855" s="0" t="n">
        <v>17700</v>
      </c>
      <c r="C6855" s="0" t="s">
        <v>155</v>
      </c>
      <c r="D6855" s="0" t="s">
        <v>155</v>
      </c>
      <c r="E6855" s="0" t="n">
        <f aca="false">IFERROR((C6855-D6855)/C6855/'Project Inputs and Calcs'!$E$11,0)</f>
        <v>0</v>
      </c>
    </row>
    <row r="6856" customFormat="false" ht="15" hidden="false" customHeight="false" outlineLevel="0" collapsed="false">
      <c r="A6856" s="0" t="n">
        <v>40</v>
      </c>
      <c r="B6856" s="0" t="n">
        <v>17800</v>
      </c>
      <c r="C6856" s="0" t="s">
        <v>155</v>
      </c>
      <c r="D6856" s="0" t="s">
        <v>155</v>
      </c>
      <c r="E6856" s="0" t="n">
        <f aca="false">IFERROR((C6856-D6856)/C6856/'Project Inputs and Calcs'!$E$11,0)</f>
        <v>0</v>
      </c>
    </row>
    <row r="6857" customFormat="false" ht="15" hidden="false" customHeight="false" outlineLevel="0" collapsed="false">
      <c r="A6857" s="0" t="n">
        <v>40</v>
      </c>
      <c r="B6857" s="0" t="n">
        <v>17900</v>
      </c>
      <c r="C6857" s="0" t="s">
        <v>155</v>
      </c>
      <c r="D6857" s="0" t="s">
        <v>155</v>
      </c>
      <c r="E6857" s="0" t="n">
        <f aca="false">IFERROR((C6857-D6857)/C6857/'Project Inputs and Calcs'!$E$11,0)</f>
        <v>0</v>
      </c>
    </row>
    <row r="6858" customFormat="false" ht="15" hidden="false" customHeight="false" outlineLevel="0" collapsed="false">
      <c r="A6858" s="0" t="n">
        <v>40</v>
      </c>
      <c r="B6858" s="0" t="n">
        <v>18000</v>
      </c>
      <c r="C6858" s="0" t="s">
        <v>155</v>
      </c>
      <c r="D6858" s="0" t="s">
        <v>155</v>
      </c>
      <c r="E6858" s="0" t="n">
        <f aca="false">IFERROR((C6858-D6858)/C6858/'Project Inputs and Calcs'!$E$11,0)</f>
        <v>0</v>
      </c>
    </row>
    <row r="6859" customFormat="false" ht="15" hidden="false" customHeight="false" outlineLevel="0" collapsed="false">
      <c r="A6859" s="0" t="n">
        <v>40</v>
      </c>
      <c r="B6859" s="0" t="n">
        <v>18100</v>
      </c>
      <c r="C6859" s="0" t="s">
        <v>155</v>
      </c>
      <c r="D6859" s="0" t="s">
        <v>155</v>
      </c>
      <c r="E6859" s="0" t="n">
        <f aca="false">IFERROR((C6859-D6859)/C6859/'Project Inputs and Calcs'!$E$11,0)</f>
        <v>0</v>
      </c>
    </row>
    <row r="6860" customFormat="false" ht="15" hidden="false" customHeight="false" outlineLevel="0" collapsed="false">
      <c r="A6860" s="0" t="n">
        <v>40</v>
      </c>
      <c r="B6860" s="0" t="n">
        <v>18200</v>
      </c>
      <c r="C6860" s="0" t="s">
        <v>155</v>
      </c>
      <c r="D6860" s="0" t="s">
        <v>155</v>
      </c>
      <c r="E6860" s="0" t="n">
        <f aca="false">IFERROR((C6860-D6860)/C6860/'Project Inputs and Calcs'!$E$11,0)</f>
        <v>0</v>
      </c>
    </row>
    <row r="6861" customFormat="false" ht="15" hidden="false" customHeight="false" outlineLevel="0" collapsed="false">
      <c r="A6861" s="0" t="n">
        <v>40</v>
      </c>
      <c r="B6861" s="0" t="n">
        <v>18300</v>
      </c>
      <c r="C6861" s="0" t="s">
        <v>155</v>
      </c>
      <c r="D6861" s="0" t="s">
        <v>155</v>
      </c>
      <c r="E6861" s="0" t="n">
        <f aca="false">IFERROR((C6861-D6861)/C6861/'Project Inputs and Calcs'!$E$11,0)</f>
        <v>0</v>
      </c>
    </row>
    <row r="6862" customFormat="false" ht="15" hidden="false" customHeight="false" outlineLevel="0" collapsed="false">
      <c r="A6862" s="0" t="n">
        <v>40</v>
      </c>
      <c r="B6862" s="0" t="n">
        <v>18400</v>
      </c>
      <c r="C6862" s="0" t="s">
        <v>155</v>
      </c>
      <c r="D6862" s="0" t="s">
        <v>155</v>
      </c>
      <c r="E6862" s="0" t="n">
        <f aca="false">IFERROR((C6862-D6862)/C6862/'Project Inputs and Calcs'!$E$11,0)</f>
        <v>0</v>
      </c>
    </row>
    <row r="6863" customFormat="false" ht="15" hidden="false" customHeight="false" outlineLevel="0" collapsed="false">
      <c r="A6863" s="0" t="n">
        <v>40</v>
      </c>
      <c r="B6863" s="0" t="n">
        <v>18500</v>
      </c>
      <c r="C6863" s="0" t="s">
        <v>155</v>
      </c>
      <c r="D6863" s="0" t="s">
        <v>155</v>
      </c>
      <c r="E6863" s="0" t="n">
        <f aca="false">IFERROR((C6863-D6863)/C6863/'Project Inputs and Calcs'!$E$11,0)</f>
        <v>0</v>
      </c>
    </row>
    <row r="6864" customFormat="false" ht="15" hidden="false" customHeight="false" outlineLevel="0" collapsed="false">
      <c r="A6864" s="0" t="n">
        <v>40</v>
      </c>
      <c r="B6864" s="0" t="n">
        <v>18600</v>
      </c>
      <c r="C6864" s="0" t="s">
        <v>155</v>
      </c>
      <c r="D6864" s="0" t="s">
        <v>155</v>
      </c>
      <c r="E6864" s="0" t="n">
        <f aca="false">IFERROR((C6864-D6864)/C6864/'Project Inputs and Calcs'!$E$11,0)</f>
        <v>0</v>
      </c>
    </row>
    <row r="6865" customFormat="false" ht="15" hidden="false" customHeight="false" outlineLevel="0" collapsed="false">
      <c r="A6865" s="0" t="n">
        <v>40</v>
      </c>
      <c r="B6865" s="0" t="n">
        <v>18700</v>
      </c>
      <c r="C6865" s="0" t="s">
        <v>155</v>
      </c>
      <c r="D6865" s="0" t="s">
        <v>155</v>
      </c>
      <c r="E6865" s="0" t="n">
        <f aca="false">IFERROR((C6865-D6865)/C6865/'Project Inputs and Calcs'!$E$11,0)</f>
        <v>0</v>
      </c>
    </row>
    <row r="6866" customFormat="false" ht="15" hidden="false" customHeight="false" outlineLevel="0" collapsed="false">
      <c r="A6866" s="0" t="n">
        <v>40</v>
      </c>
      <c r="B6866" s="0" t="n">
        <v>18800</v>
      </c>
      <c r="C6866" s="0" t="s">
        <v>155</v>
      </c>
      <c r="D6866" s="0" t="s">
        <v>155</v>
      </c>
      <c r="E6866" s="0" t="n">
        <f aca="false">IFERROR((C6866-D6866)/C6866/'Project Inputs and Calcs'!$E$11,0)</f>
        <v>0</v>
      </c>
    </row>
    <row r="6867" customFormat="false" ht="15" hidden="false" customHeight="false" outlineLevel="0" collapsed="false">
      <c r="A6867" s="0" t="n">
        <v>40</v>
      </c>
      <c r="B6867" s="0" t="n">
        <v>18900</v>
      </c>
      <c r="C6867" s="0" t="s">
        <v>155</v>
      </c>
      <c r="D6867" s="0" t="s">
        <v>155</v>
      </c>
      <c r="E6867" s="0" t="n">
        <f aca="false">IFERROR((C6867-D6867)/C6867/'Project Inputs and Calcs'!$E$11,0)</f>
        <v>0</v>
      </c>
    </row>
    <row r="6868" customFormat="false" ht="15" hidden="false" customHeight="false" outlineLevel="0" collapsed="false">
      <c r="A6868" s="0" t="n">
        <v>40</v>
      </c>
      <c r="B6868" s="0" t="n">
        <v>19000</v>
      </c>
      <c r="C6868" s="0" t="s">
        <v>155</v>
      </c>
      <c r="D6868" s="0" t="s">
        <v>155</v>
      </c>
      <c r="E6868" s="0" t="n">
        <f aca="false">IFERROR((C6868-D6868)/C6868/'Project Inputs and Calcs'!$E$11,0)</f>
        <v>0</v>
      </c>
    </row>
    <row r="6869" customFormat="false" ht="15" hidden="false" customHeight="false" outlineLevel="0" collapsed="false">
      <c r="A6869" s="0" t="n">
        <v>40</v>
      </c>
      <c r="B6869" s="0" t="n">
        <v>19100</v>
      </c>
      <c r="C6869" s="0" t="s">
        <v>155</v>
      </c>
      <c r="D6869" s="0" t="s">
        <v>155</v>
      </c>
      <c r="E6869" s="0" t="n">
        <f aca="false">IFERROR((C6869-D6869)/C6869/'Project Inputs and Calcs'!$E$11,0)</f>
        <v>0</v>
      </c>
    </row>
    <row r="6870" customFormat="false" ht="15" hidden="false" customHeight="false" outlineLevel="0" collapsed="false">
      <c r="A6870" s="0" t="n">
        <v>40</v>
      </c>
      <c r="B6870" s="0" t="n">
        <v>19200</v>
      </c>
      <c r="C6870" s="0" t="s">
        <v>155</v>
      </c>
      <c r="D6870" s="0" t="s">
        <v>155</v>
      </c>
      <c r="E6870" s="0" t="n">
        <f aca="false">IFERROR((C6870-D6870)/C6870/'Project Inputs and Calcs'!$E$11,0)</f>
        <v>0</v>
      </c>
    </row>
    <row r="6871" customFormat="false" ht="15" hidden="false" customHeight="false" outlineLevel="0" collapsed="false">
      <c r="A6871" s="0" t="n">
        <v>40</v>
      </c>
      <c r="B6871" s="0" t="n">
        <v>19300</v>
      </c>
      <c r="C6871" s="0" t="s">
        <v>155</v>
      </c>
      <c r="D6871" s="0" t="s">
        <v>155</v>
      </c>
      <c r="E6871" s="0" t="n">
        <f aca="false">IFERROR((C6871-D6871)/C6871/'Project Inputs and Calcs'!$E$11,0)</f>
        <v>0</v>
      </c>
    </row>
    <row r="6872" customFormat="false" ht="15" hidden="false" customHeight="false" outlineLevel="0" collapsed="false">
      <c r="A6872" s="0" t="n">
        <v>40</v>
      </c>
      <c r="B6872" s="0" t="n">
        <v>19400</v>
      </c>
      <c r="C6872" s="0" t="s">
        <v>155</v>
      </c>
      <c r="D6872" s="0" t="s">
        <v>155</v>
      </c>
      <c r="E6872" s="0" t="n">
        <f aca="false">IFERROR((C6872-D6872)/C6872/'Project Inputs and Calcs'!$E$11,0)</f>
        <v>0</v>
      </c>
    </row>
    <row r="6873" customFormat="false" ht="15" hidden="false" customHeight="false" outlineLevel="0" collapsed="false">
      <c r="A6873" s="0" t="n">
        <v>40</v>
      </c>
      <c r="B6873" s="0" t="n">
        <v>19500</v>
      </c>
      <c r="C6873" s="0" t="s">
        <v>155</v>
      </c>
      <c r="D6873" s="0" t="s">
        <v>155</v>
      </c>
      <c r="E6873" s="0" t="n">
        <f aca="false">IFERROR((C6873-D6873)/C6873/'Project Inputs and Calcs'!$E$11,0)</f>
        <v>0</v>
      </c>
    </row>
    <row r="6874" customFormat="false" ht="15" hidden="false" customHeight="false" outlineLevel="0" collapsed="false">
      <c r="A6874" s="0" t="n">
        <v>40</v>
      </c>
      <c r="B6874" s="0" t="n">
        <v>19600</v>
      </c>
      <c r="C6874" s="0" t="s">
        <v>155</v>
      </c>
      <c r="D6874" s="0" t="s">
        <v>155</v>
      </c>
      <c r="E6874" s="0" t="n">
        <f aca="false">IFERROR((C6874-D6874)/C6874/'Project Inputs and Calcs'!$E$11,0)</f>
        <v>0</v>
      </c>
    </row>
    <row r="6875" customFormat="false" ht="15" hidden="false" customHeight="false" outlineLevel="0" collapsed="false">
      <c r="A6875" s="0" t="n">
        <v>40</v>
      </c>
      <c r="B6875" s="0" t="n">
        <v>19700</v>
      </c>
      <c r="C6875" s="0" t="s">
        <v>155</v>
      </c>
      <c r="D6875" s="0" t="s">
        <v>155</v>
      </c>
      <c r="E6875" s="0" t="n">
        <f aca="false">IFERROR((C6875-D6875)/C6875/'Project Inputs and Calcs'!$E$11,0)</f>
        <v>0</v>
      </c>
    </row>
    <row r="6876" customFormat="false" ht="15" hidden="false" customHeight="false" outlineLevel="0" collapsed="false">
      <c r="A6876" s="0" t="n">
        <v>40</v>
      </c>
      <c r="B6876" s="0" t="n">
        <v>19800</v>
      </c>
      <c r="C6876" s="0" t="s">
        <v>155</v>
      </c>
      <c r="D6876" s="0" t="s">
        <v>155</v>
      </c>
      <c r="E6876" s="0" t="n">
        <f aca="false">IFERROR((C6876-D6876)/C6876/'Project Inputs and Calcs'!$E$11,0)</f>
        <v>0</v>
      </c>
    </row>
    <row r="6877" customFormat="false" ht="15" hidden="false" customHeight="false" outlineLevel="0" collapsed="false">
      <c r="A6877" s="0" t="n">
        <v>40</v>
      </c>
      <c r="B6877" s="0" t="n">
        <v>19900</v>
      </c>
      <c r="C6877" s="0" t="s">
        <v>155</v>
      </c>
      <c r="D6877" s="0" t="s">
        <v>155</v>
      </c>
      <c r="E6877" s="0" t="n">
        <f aca="false">IFERROR((C6877-D6877)/C6877/'Project Inputs and Calcs'!$E$11,0)</f>
        <v>0</v>
      </c>
    </row>
    <row r="6878" customFormat="false" ht="15" hidden="false" customHeight="false" outlineLevel="0" collapsed="false">
      <c r="A6878" s="0" t="n">
        <v>40</v>
      </c>
      <c r="B6878" s="0" t="n">
        <v>20000</v>
      </c>
      <c r="C6878" s="0" t="s">
        <v>155</v>
      </c>
      <c r="D6878" s="0" t="s">
        <v>155</v>
      </c>
      <c r="E6878" s="0" t="n">
        <f aca="false">IFERROR((C6878-D6878)/C6878/'Project Inputs and Calcs'!$E$11,0)</f>
        <v>0</v>
      </c>
    </row>
    <row r="6879" customFormat="false" ht="15" hidden="false" customHeight="false" outlineLevel="0" collapsed="false">
      <c r="A6879" s="0" t="n">
        <v>41</v>
      </c>
      <c r="B6879" s="0" t="n">
        <v>1000</v>
      </c>
      <c r="C6879" s="0" t="n">
        <v>0.03017</v>
      </c>
      <c r="D6879" s="0" t="n">
        <v>0.0040443</v>
      </c>
      <c r="E6879" s="0" t="n">
        <f aca="false">IFERROR((C6879-D6879)/C6879/'Project Inputs and Calcs'!$E$11,0)</f>
        <v>0.0288649872942216</v>
      </c>
    </row>
    <row r="6880" customFormat="false" ht="15" hidden="false" customHeight="false" outlineLevel="0" collapsed="false">
      <c r="A6880" s="0" t="n">
        <v>41</v>
      </c>
      <c r="B6880" s="0" t="n">
        <v>1100</v>
      </c>
      <c r="C6880" s="0" t="n">
        <v>0.069206</v>
      </c>
      <c r="D6880" s="0" t="n">
        <v>0.0095506</v>
      </c>
      <c r="E6880" s="0" t="n">
        <f aca="false">IFERROR((C6880-D6880)/C6880/'Project Inputs and Calcs'!$E$11,0)</f>
        <v>0.0287332504888786</v>
      </c>
    </row>
    <row r="6881" customFormat="false" ht="15" hidden="false" customHeight="false" outlineLevel="0" collapsed="false">
      <c r="A6881" s="0" t="n">
        <v>41</v>
      </c>
      <c r="B6881" s="0" t="n">
        <v>1200</v>
      </c>
      <c r="C6881" s="0" t="n">
        <v>0.12356</v>
      </c>
      <c r="D6881" s="0" t="n">
        <v>0.017617</v>
      </c>
      <c r="E6881" s="0" t="n">
        <f aca="false">IFERROR((C6881-D6881)/C6881/'Project Inputs and Calcs'!$E$11,0)</f>
        <v>0.0285807165209885</v>
      </c>
    </row>
    <row r="6882" customFormat="false" ht="15" hidden="false" customHeight="false" outlineLevel="0" collapsed="false">
      <c r="A6882" s="0" t="n">
        <v>41</v>
      </c>
      <c r="B6882" s="0" t="n">
        <v>1300</v>
      </c>
      <c r="C6882" s="0" t="n">
        <v>0.19275</v>
      </c>
      <c r="D6882" s="0" t="n">
        <v>0.028404</v>
      </c>
      <c r="E6882" s="0" t="n">
        <f aca="false">IFERROR((C6882-D6882)/C6882/'Project Inputs and Calcs'!$E$11,0)</f>
        <v>0.028421271076524</v>
      </c>
    </row>
    <row r="6883" customFormat="false" ht="15" hidden="false" customHeight="false" outlineLevel="0" collapsed="false">
      <c r="A6883" s="0" t="n">
        <v>41</v>
      </c>
      <c r="B6883" s="0" t="n">
        <v>1400</v>
      </c>
      <c r="C6883" s="0" t="n">
        <v>0.27633</v>
      </c>
      <c r="D6883" s="0" t="n">
        <v>0.042057</v>
      </c>
      <c r="E6883" s="0" t="n">
        <f aca="false">IFERROR((C6883-D6883)/C6883/'Project Inputs and Calcs'!$E$11,0)</f>
        <v>0.0282600513878334</v>
      </c>
    </row>
    <row r="6884" customFormat="false" ht="15" hidden="false" customHeight="false" outlineLevel="0" collapsed="false">
      <c r="A6884" s="0" t="n">
        <v>41</v>
      </c>
      <c r="B6884" s="0" t="n">
        <v>1500</v>
      </c>
      <c r="C6884" s="0" t="n">
        <v>0.37385</v>
      </c>
      <c r="D6884" s="0" t="n">
        <v>0.058732</v>
      </c>
      <c r="E6884" s="0" t="n">
        <f aca="false">IFERROR((C6884-D6884)/C6884/'Project Inputs and Calcs'!$E$11,0)</f>
        <v>0.0280966519548839</v>
      </c>
    </row>
    <row r="6885" customFormat="false" ht="15" hidden="false" customHeight="false" outlineLevel="0" collapsed="false">
      <c r="A6885" s="0" t="n">
        <v>41</v>
      </c>
      <c r="B6885" s="0" t="n">
        <v>1600</v>
      </c>
      <c r="C6885" s="0" t="n">
        <v>0.48486</v>
      </c>
      <c r="D6885" s="0" t="n">
        <v>0.078583</v>
      </c>
      <c r="E6885" s="0" t="n">
        <f aca="false">IFERROR((C6885-D6885)/C6885/'Project Inputs and Calcs'!$E$11,0)</f>
        <v>0.0279308803915907</v>
      </c>
    </row>
    <row r="6886" customFormat="false" ht="15" hidden="false" customHeight="false" outlineLevel="0" collapsed="false">
      <c r="A6886" s="0" t="n">
        <v>41</v>
      </c>
      <c r="B6886" s="0" t="n">
        <v>1700</v>
      </c>
      <c r="C6886" s="0" t="n">
        <v>0.60898</v>
      </c>
      <c r="D6886" s="0" t="n">
        <v>0.10171</v>
      </c>
      <c r="E6886" s="0" t="n">
        <f aca="false">IFERROR((C6886-D6886)/C6886/'Project Inputs and Calcs'!$E$11,0)</f>
        <v>0.027766100692962</v>
      </c>
    </row>
    <row r="6887" customFormat="false" ht="15" hidden="false" customHeight="false" outlineLevel="0" collapsed="false">
      <c r="A6887" s="0" t="n">
        <v>41</v>
      </c>
      <c r="B6887" s="0" t="n">
        <v>1800</v>
      </c>
      <c r="C6887" s="0" t="n">
        <v>0.74574</v>
      </c>
      <c r="D6887" s="0" t="n">
        <v>0.12828</v>
      </c>
      <c r="E6887" s="0" t="n">
        <f aca="false">IFERROR((C6887-D6887)/C6887/'Project Inputs and Calcs'!$E$11,0)</f>
        <v>0.0275994314372301</v>
      </c>
    </row>
    <row r="6888" customFormat="false" ht="15" hidden="false" customHeight="false" outlineLevel="0" collapsed="false">
      <c r="A6888" s="0" t="n">
        <v>41</v>
      </c>
      <c r="B6888" s="0" t="n">
        <v>1900</v>
      </c>
      <c r="C6888" s="0" t="n">
        <v>0.89481</v>
      </c>
      <c r="D6888" s="0" t="n">
        <v>0.15839</v>
      </c>
      <c r="E6888" s="0" t="n">
        <f aca="false">IFERROR((C6888-D6888)/C6888/'Project Inputs and Calcs'!$E$11,0)</f>
        <v>0.0274330118498154</v>
      </c>
    </row>
    <row r="6889" customFormat="false" ht="15" hidden="false" customHeight="false" outlineLevel="0" collapsed="false">
      <c r="A6889" s="0" t="n">
        <v>41</v>
      </c>
      <c r="B6889" s="0" t="n">
        <v>2000</v>
      </c>
      <c r="C6889" s="0" t="n">
        <v>1.0558</v>
      </c>
      <c r="D6889" s="0" t="n">
        <v>0.19213</v>
      </c>
      <c r="E6889" s="0" t="n">
        <f aca="false">IFERROR((C6889-D6889)/C6889/'Project Inputs and Calcs'!$E$11,0)</f>
        <v>0.0272674749005493</v>
      </c>
    </row>
    <row r="6890" customFormat="false" ht="15" hidden="false" customHeight="false" outlineLevel="0" collapsed="false">
      <c r="A6890" s="0" t="n">
        <v>41</v>
      </c>
      <c r="B6890" s="0" t="n">
        <v>2100</v>
      </c>
      <c r="C6890" s="0" t="n">
        <v>1.2283</v>
      </c>
      <c r="D6890" s="0" t="n">
        <v>0.22965</v>
      </c>
      <c r="E6890" s="0" t="n">
        <f aca="false">IFERROR((C6890-D6890)/C6890/'Project Inputs and Calcs'!$E$11,0)</f>
        <v>0.0271011425004749</v>
      </c>
    </row>
    <row r="6891" customFormat="false" ht="15" hidden="false" customHeight="false" outlineLevel="0" collapsed="false">
      <c r="A6891" s="0" t="n">
        <v>41</v>
      </c>
      <c r="B6891" s="0" t="n">
        <v>2200</v>
      </c>
      <c r="C6891" s="0" t="n">
        <v>1.4121</v>
      </c>
      <c r="D6891" s="0" t="n">
        <v>0.27102</v>
      </c>
      <c r="E6891" s="0" t="n">
        <f aca="false">IFERROR((C6891-D6891)/C6891/'Project Inputs and Calcs'!$E$11,0)</f>
        <v>0.0269357694214291</v>
      </c>
    </row>
    <row r="6892" customFormat="false" ht="15" hidden="false" customHeight="false" outlineLevel="0" collapsed="false">
      <c r="A6892" s="0" t="n">
        <v>41</v>
      </c>
      <c r="B6892" s="0" t="n">
        <v>2300</v>
      </c>
      <c r="C6892" s="0" t="n">
        <v>1.6067</v>
      </c>
      <c r="D6892" s="0" t="n">
        <v>0.31634</v>
      </c>
      <c r="E6892" s="0" t="n">
        <f aca="false">IFERROR((C6892-D6892)/C6892/'Project Inputs and Calcs'!$E$11,0)</f>
        <v>0.0267703989543785</v>
      </c>
    </row>
    <row r="6893" customFormat="false" ht="15" hidden="false" customHeight="false" outlineLevel="0" collapsed="false">
      <c r="A6893" s="0" t="n">
        <v>41</v>
      </c>
      <c r="B6893" s="0" t="n">
        <v>2400</v>
      </c>
      <c r="C6893" s="0" t="n">
        <v>1.8119</v>
      </c>
      <c r="D6893" s="0" t="n">
        <v>0.36567</v>
      </c>
      <c r="E6893" s="0" t="n">
        <f aca="false">IFERROR((C6893-D6893)/C6893/'Project Inputs and Calcs'!$E$11,0)</f>
        <v>0.0266061408834189</v>
      </c>
    </row>
    <row r="6894" customFormat="false" ht="15" hidden="false" customHeight="false" outlineLevel="0" collapsed="false">
      <c r="A6894" s="0" t="n">
        <v>41</v>
      </c>
      <c r="B6894" s="0" t="n">
        <v>2500</v>
      </c>
      <c r="C6894" s="0" t="n">
        <v>2.0273</v>
      </c>
      <c r="D6894" s="0" t="n">
        <v>0.41912</v>
      </c>
      <c r="E6894" s="0" t="n">
        <f aca="false">IFERROR((C6894-D6894)/C6894/'Project Inputs and Calcs'!$E$11,0)</f>
        <v>0.0264420658018054</v>
      </c>
    </row>
    <row r="6895" customFormat="false" ht="15" hidden="false" customHeight="false" outlineLevel="0" collapsed="false">
      <c r="A6895" s="0" t="n">
        <v>41</v>
      </c>
      <c r="B6895" s="0" t="n">
        <v>2600</v>
      </c>
      <c r="C6895" s="0" t="n">
        <v>2.2525</v>
      </c>
      <c r="D6895" s="0" t="n">
        <v>0.47676</v>
      </c>
      <c r="E6895" s="0" t="n">
        <f aca="false">IFERROR((C6895-D6895)/C6895/'Project Inputs and Calcs'!$E$11,0)</f>
        <v>0.0262780614132445</v>
      </c>
    </row>
    <row r="6896" customFormat="false" ht="15" hidden="false" customHeight="false" outlineLevel="0" collapsed="false">
      <c r="A6896" s="0" t="n">
        <v>41</v>
      </c>
      <c r="B6896" s="0" t="n">
        <v>2700</v>
      </c>
      <c r="C6896" s="0" t="n">
        <v>2.4736</v>
      </c>
      <c r="D6896" s="0" t="n">
        <v>0.54553</v>
      </c>
      <c r="E6896" s="0" t="n">
        <f aca="false">IFERROR((C6896-D6896)/C6896/'Project Inputs and Calcs'!$E$11,0)</f>
        <v>0.0259819695989651</v>
      </c>
    </row>
    <row r="6897" customFormat="false" ht="15" hidden="false" customHeight="false" outlineLevel="0" collapsed="false">
      <c r="A6897" s="0" t="n">
        <v>41</v>
      </c>
      <c r="B6897" s="0" t="n">
        <v>2800</v>
      </c>
      <c r="C6897" s="0" t="n">
        <v>2.7317</v>
      </c>
      <c r="D6897" s="0" t="n">
        <v>0.60485</v>
      </c>
      <c r="E6897" s="0" t="n">
        <f aca="false">IFERROR((C6897-D6897)/C6897/'Project Inputs and Calcs'!$E$11,0)</f>
        <v>0.0259527034447414</v>
      </c>
    </row>
    <row r="6898" customFormat="false" ht="15" hidden="false" customHeight="false" outlineLevel="0" collapsed="false">
      <c r="A6898" s="0" t="n">
        <v>41</v>
      </c>
      <c r="B6898" s="0" t="n">
        <v>2900</v>
      </c>
      <c r="C6898" s="0" t="n">
        <v>2.985</v>
      </c>
      <c r="D6898" s="0" t="n">
        <v>0.67537</v>
      </c>
      <c r="E6898" s="0" t="n">
        <f aca="false">IFERROR((C6898-D6898)/C6898/'Project Inputs and Calcs'!$E$11,0)</f>
        <v>0.0257915131211614</v>
      </c>
    </row>
    <row r="6899" customFormat="false" ht="15" hidden="false" customHeight="false" outlineLevel="0" collapsed="false">
      <c r="A6899" s="0" t="n">
        <v>41</v>
      </c>
      <c r="B6899" s="0" t="n">
        <v>3000</v>
      </c>
      <c r="C6899" s="0" t="n">
        <v>3.247</v>
      </c>
      <c r="D6899" s="0" t="n">
        <v>0.75035</v>
      </c>
      <c r="E6899" s="0" t="n">
        <f aca="false">IFERROR((C6899-D6899)/C6899/'Project Inputs and Calcs'!$E$11,0)</f>
        <v>0.0256303254286008</v>
      </c>
    </row>
    <row r="6900" customFormat="false" ht="15" hidden="false" customHeight="false" outlineLevel="0" collapsed="false">
      <c r="A6900" s="0" t="n">
        <v>41</v>
      </c>
      <c r="B6900" s="0" t="n">
        <v>3100</v>
      </c>
      <c r="C6900" s="0" t="n">
        <v>3.5175</v>
      </c>
      <c r="D6900" s="0" t="n">
        <v>0.82976</v>
      </c>
      <c r="E6900" s="0" t="n">
        <f aca="false">IFERROR((C6900-D6900)/C6900/'Project Inputs and Calcs'!$E$11,0)</f>
        <v>0.0254701729447998</v>
      </c>
    </row>
    <row r="6901" customFormat="false" ht="15" hidden="false" customHeight="false" outlineLevel="0" collapsed="false">
      <c r="A6901" s="0" t="n">
        <v>41</v>
      </c>
      <c r="B6901" s="0" t="n">
        <v>3200</v>
      </c>
      <c r="C6901" s="0" t="n">
        <v>3.7963</v>
      </c>
      <c r="D6901" s="0" t="n">
        <v>0.91366</v>
      </c>
      <c r="E6901" s="0" t="n">
        <f aca="false">IFERROR((C6901-D6901)/C6901/'Project Inputs and Calcs'!$E$11,0)</f>
        <v>0.0253109606722335</v>
      </c>
    </row>
    <row r="6902" customFormat="false" ht="15" hidden="false" customHeight="false" outlineLevel="0" collapsed="false">
      <c r="A6902" s="0" t="n">
        <v>41</v>
      </c>
      <c r="B6902" s="0" t="n">
        <v>3300</v>
      </c>
      <c r="C6902" s="0" t="n">
        <v>4.0831</v>
      </c>
      <c r="D6902" s="0" t="n">
        <v>1.0021</v>
      </c>
      <c r="E6902" s="0" t="n">
        <f aca="false">IFERROR((C6902-D6902)/C6902/'Project Inputs and Calcs'!$E$11,0)</f>
        <v>0.0251524576914599</v>
      </c>
    </row>
    <row r="6903" customFormat="false" ht="15" hidden="false" customHeight="false" outlineLevel="0" collapsed="false">
      <c r="A6903" s="0" t="n">
        <v>41</v>
      </c>
      <c r="B6903" s="0" t="n">
        <v>3400</v>
      </c>
      <c r="C6903" s="0" t="n">
        <v>4.3776</v>
      </c>
      <c r="D6903" s="0" t="n">
        <v>1.0951</v>
      </c>
      <c r="E6903" s="0" t="n">
        <f aca="false">IFERROR((C6903-D6903)/C6903/'Project Inputs and Calcs'!$E$11,0)</f>
        <v>0.024994669834308</v>
      </c>
    </row>
    <row r="6904" customFormat="false" ht="15" hidden="false" customHeight="false" outlineLevel="0" collapsed="false">
      <c r="A6904" s="0" t="n">
        <v>41</v>
      </c>
      <c r="B6904" s="0" t="n">
        <v>3500</v>
      </c>
      <c r="C6904" s="0" t="n">
        <v>4.6796</v>
      </c>
      <c r="D6904" s="0" t="n">
        <v>1.1927</v>
      </c>
      <c r="E6904" s="0" t="n">
        <f aca="false">IFERROR((C6904-D6904)/C6904/'Project Inputs and Calcs'!$E$11,0)</f>
        <v>0.024837592956663</v>
      </c>
    </row>
    <row r="6905" customFormat="false" ht="15" hidden="false" customHeight="false" outlineLevel="0" collapsed="false">
      <c r="A6905" s="0" t="n">
        <v>41</v>
      </c>
      <c r="B6905" s="0" t="n">
        <v>3600</v>
      </c>
      <c r="C6905" s="0" t="n">
        <v>4.9889</v>
      </c>
      <c r="D6905" s="0" t="n">
        <v>1.2949</v>
      </c>
      <c r="E6905" s="0" t="n">
        <f aca="false">IFERROR((C6905-D6905)/C6905/'Project Inputs and Calcs'!$E$11,0)</f>
        <v>0.0246814595067717</v>
      </c>
    </row>
    <row r="6906" customFormat="false" ht="15" hidden="false" customHeight="false" outlineLevel="0" collapsed="false">
      <c r="A6906" s="0" t="n">
        <v>41</v>
      </c>
      <c r="B6906" s="0" t="n">
        <v>3700</v>
      </c>
      <c r="C6906" s="0" t="n">
        <v>5.3052</v>
      </c>
      <c r="D6906" s="0" t="n">
        <v>1.4017</v>
      </c>
      <c r="E6906" s="0" t="n">
        <f aca="false">IFERROR((C6906-D6906)/C6906/'Project Inputs and Calcs'!$E$11,0)</f>
        <v>0.0245262509738873</v>
      </c>
    </row>
    <row r="6907" customFormat="false" ht="15" hidden="false" customHeight="false" outlineLevel="0" collapsed="false">
      <c r="A6907" s="0" t="n">
        <v>41</v>
      </c>
      <c r="B6907" s="0" t="n">
        <v>3800</v>
      </c>
      <c r="C6907" s="0" t="n">
        <v>5.6284</v>
      </c>
      <c r="D6907" s="0" t="n">
        <v>1.5132</v>
      </c>
      <c r="E6907" s="0" t="n">
        <f aca="false">IFERROR((C6907-D6907)/C6907/'Project Inputs and Calcs'!$E$11,0)</f>
        <v>0.0243716390685334</v>
      </c>
    </row>
    <row r="6908" customFormat="false" ht="15" hidden="false" customHeight="false" outlineLevel="0" collapsed="false">
      <c r="A6908" s="0" t="n">
        <v>41</v>
      </c>
      <c r="B6908" s="0" t="n">
        <v>3900</v>
      </c>
      <c r="C6908" s="0" t="n">
        <v>5.9581</v>
      </c>
      <c r="D6908" s="0" t="n">
        <v>1.6293</v>
      </c>
      <c r="E6908" s="0" t="n">
        <f aca="false">IFERROR((C6908-D6908)/C6908/'Project Inputs and Calcs'!$E$11,0)</f>
        <v>0.0242180113347096</v>
      </c>
    </row>
    <row r="6909" customFormat="false" ht="15" hidden="false" customHeight="false" outlineLevel="0" collapsed="false">
      <c r="A6909" s="0" t="n">
        <v>41</v>
      </c>
      <c r="B6909" s="0" t="n">
        <v>4000</v>
      </c>
      <c r="C6909" s="0" t="n">
        <v>6.2942</v>
      </c>
      <c r="D6909" s="0" t="n">
        <v>1.7501</v>
      </c>
      <c r="E6909" s="0" t="n">
        <f aca="false">IFERROR((C6909-D6909)/C6909/'Project Inputs and Calcs'!$E$11,0)</f>
        <v>0.0240650122334848</v>
      </c>
    </row>
    <row r="6910" customFormat="false" ht="15" hidden="false" customHeight="false" outlineLevel="0" collapsed="false">
      <c r="A6910" s="0" t="n">
        <v>41</v>
      </c>
      <c r="B6910" s="0" t="n">
        <v>4100</v>
      </c>
      <c r="C6910" s="0" t="n">
        <v>6.6365</v>
      </c>
      <c r="D6910" s="0" t="n">
        <v>1.8756</v>
      </c>
      <c r="E6910" s="0" t="n">
        <f aca="false">IFERROR((C6910-D6910)/C6910/'Project Inputs and Calcs'!$E$11,0)</f>
        <v>0.0239127049900801</v>
      </c>
    </row>
    <row r="6911" customFormat="false" ht="15" hidden="false" customHeight="false" outlineLevel="0" collapsed="false">
      <c r="A6911" s="0" t="n">
        <v>41</v>
      </c>
      <c r="B6911" s="0" t="n">
        <v>4200</v>
      </c>
      <c r="C6911" s="0" t="n">
        <v>6.9846</v>
      </c>
      <c r="D6911" s="0" t="n">
        <v>2.0058</v>
      </c>
      <c r="E6911" s="0" t="n">
        <f aca="false">IFERROR((C6911-D6911)/C6911/'Project Inputs and Calcs'!$E$11,0)</f>
        <v>0.0237608452882055</v>
      </c>
    </row>
    <row r="6912" customFormat="false" ht="15" hidden="false" customHeight="false" outlineLevel="0" collapsed="false">
      <c r="A6912" s="0" t="n">
        <v>41</v>
      </c>
      <c r="B6912" s="0" t="n">
        <v>4300</v>
      </c>
      <c r="C6912" s="0" t="n">
        <v>7.3386</v>
      </c>
      <c r="D6912" s="0" t="n">
        <v>2.1407</v>
      </c>
      <c r="E6912" s="0" t="n">
        <f aca="false">IFERROR((C6912-D6912)/C6912/'Project Inputs and Calcs'!$E$11,0)</f>
        <v>0.0236098620081941</v>
      </c>
    </row>
    <row r="6913" customFormat="false" ht="15" hidden="false" customHeight="false" outlineLevel="0" collapsed="false">
      <c r="A6913" s="0" t="n">
        <v>41</v>
      </c>
      <c r="B6913" s="0" t="n">
        <v>4400</v>
      </c>
      <c r="C6913" s="0" t="n">
        <v>7.698</v>
      </c>
      <c r="D6913" s="0" t="n">
        <v>2.2802</v>
      </c>
      <c r="E6913" s="0" t="n">
        <f aca="false">IFERROR((C6913-D6913)/C6913/'Project Inputs and Calcs'!$E$11,0)</f>
        <v>0.0234597731012384</v>
      </c>
    </row>
    <row r="6914" customFormat="false" ht="15" hidden="false" customHeight="false" outlineLevel="0" collapsed="false">
      <c r="A6914" s="0" t="n">
        <v>41</v>
      </c>
      <c r="B6914" s="0" t="n">
        <v>4500</v>
      </c>
      <c r="C6914" s="0" t="n">
        <v>8.0628</v>
      </c>
      <c r="D6914" s="0" t="n">
        <v>2.4245</v>
      </c>
      <c r="E6914" s="0" t="n">
        <f aca="false">IFERROR((C6914-D6914)/C6914/'Project Inputs and Calcs'!$E$11,0)</f>
        <v>0.023309933687222</v>
      </c>
    </row>
    <row r="6915" customFormat="false" ht="15" hidden="false" customHeight="false" outlineLevel="0" collapsed="false">
      <c r="A6915" s="0" t="n">
        <v>41</v>
      </c>
      <c r="B6915" s="0" t="n">
        <v>4600</v>
      </c>
      <c r="C6915" s="0" t="n">
        <v>8.4327</v>
      </c>
      <c r="D6915" s="0" t="n">
        <v>2.5734</v>
      </c>
      <c r="E6915" s="0" t="n">
        <f aca="false">IFERROR((C6915-D6915)/C6915/'Project Inputs and Calcs'!$E$11,0)</f>
        <v>0.0231610279032813</v>
      </c>
    </row>
    <row r="6916" customFormat="false" ht="15" hidden="false" customHeight="false" outlineLevel="0" collapsed="false">
      <c r="A6916" s="0" t="n">
        <v>41</v>
      </c>
      <c r="B6916" s="0" t="n">
        <v>4700</v>
      </c>
      <c r="C6916" s="0" t="n">
        <v>8.8074</v>
      </c>
      <c r="D6916" s="0" t="n">
        <v>2.7271</v>
      </c>
      <c r="E6916" s="0" t="n">
        <f aca="false">IFERROR((C6916-D6916)/C6916/'Project Inputs and Calcs'!$E$11,0)</f>
        <v>0.0230120883196706</v>
      </c>
    </row>
    <row r="6917" customFormat="false" ht="15" hidden="false" customHeight="false" outlineLevel="0" collapsed="false">
      <c r="A6917" s="0" t="n">
        <v>41</v>
      </c>
      <c r="B6917" s="0" t="n">
        <v>4800</v>
      </c>
      <c r="C6917" s="0" t="n">
        <v>9.1868</v>
      </c>
      <c r="D6917" s="0" t="n">
        <v>2.8854</v>
      </c>
      <c r="E6917" s="0" t="n">
        <f aca="false">IFERROR((C6917-D6917)/C6917/'Project Inputs and Calcs'!$E$11,0)</f>
        <v>0.0228639642385452</v>
      </c>
    </row>
    <row r="6918" customFormat="false" ht="15" hidden="false" customHeight="false" outlineLevel="0" collapsed="false">
      <c r="A6918" s="0" t="n">
        <v>41</v>
      </c>
      <c r="B6918" s="0" t="n">
        <v>4900</v>
      </c>
      <c r="C6918" s="0" t="n">
        <v>9.5707</v>
      </c>
      <c r="D6918" s="0" t="n">
        <v>3.0485</v>
      </c>
      <c r="E6918" s="0" t="n">
        <f aca="false">IFERROR((C6918-D6918)/C6918/'Project Inputs and Calcs'!$E$11,0)</f>
        <v>0.0227158584708189</v>
      </c>
    </row>
    <row r="6919" customFormat="false" ht="15" hidden="false" customHeight="false" outlineLevel="0" collapsed="false">
      <c r="A6919" s="0" t="n">
        <v>41</v>
      </c>
      <c r="B6919" s="0" t="n">
        <v>5000</v>
      </c>
      <c r="C6919" s="0" t="n">
        <v>9.959</v>
      </c>
      <c r="D6919" s="0" t="n">
        <v>3.2162</v>
      </c>
      <c r="E6919" s="0" t="n">
        <f aca="false">IFERROR((C6919-D6919)/C6919/'Project Inputs and Calcs'!$E$11,0)</f>
        <v>0.0225685309770057</v>
      </c>
    </row>
    <row r="6920" customFormat="false" ht="15" hidden="false" customHeight="false" outlineLevel="0" collapsed="false">
      <c r="A6920" s="0" t="n">
        <v>41</v>
      </c>
      <c r="B6920" s="0" t="n">
        <v>5100</v>
      </c>
      <c r="C6920" s="0" t="n">
        <v>10.351</v>
      </c>
      <c r="D6920" s="0" t="n">
        <v>3.3886</v>
      </c>
      <c r="E6920" s="0" t="n">
        <f aca="false">IFERROR((C6920-D6920)/C6920/'Project Inputs and Calcs'!$E$11,0)</f>
        <v>0.0224210221234663</v>
      </c>
    </row>
    <row r="6921" customFormat="false" ht="15" hidden="false" customHeight="false" outlineLevel="0" collapsed="false">
      <c r="A6921" s="0" t="n">
        <v>41</v>
      </c>
      <c r="B6921" s="0" t="n">
        <v>5200</v>
      </c>
      <c r="C6921" s="0" t="n">
        <v>10.747</v>
      </c>
      <c r="D6921" s="0" t="n">
        <v>3.5658</v>
      </c>
      <c r="E6921" s="0" t="n">
        <f aca="false">IFERROR((C6921-D6921)/C6921/'Project Inputs and Calcs'!$E$11,0)</f>
        <v>0.0222735026829193</v>
      </c>
    </row>
    <row r="6922" customFormat="false" ht="15" hidden="false" customHeight="false" outlineLevel="0" collapsed="false">
      <c r="A6922" s="0" t="n">
        <v>41</v>
      </c>
      <c r="B6922" s="0" t="n">
        <v>5300</v>
      </c>
      <c r="C6922" s="0" t="n">
        <v>11.147</v>
      </c>
      <c r="D6922" s="0" t="n">
        <v>3.7475</v>
      </c>
      <c r="E6922" s="0" t="n">
        <f aca="false">IFERROR((C6922-D6922)/C6922/'Project Inputs and Calcs'!$E$11,0)</f>
        <v>0.0221270296940881</v>
      </c>
    </row>
    <row r="6923" customFormat="false" ht="15" hidden="false" customHeight="false" outlineLevel="0" collapsed="false">
      <c r="A6923" s="0" t="n">
        <v>41</v>
      </c>
      <c r="B6923" s="0" t="n">
        <v>5400</v>
      </c>
      <c r="C6923" s="0" t="n">
        <v>11.55</v>
      </c>
      <c r="D6923" s="0" t="n">
        <v>3.9341</v>
      </c>
      <c r="E6923" s="0" t="n">
        <f aca="false">IFERROR((C6923-D6923)/C6923/'Project Inputs and Calcs'!$E$11,0)</f>
        <v>0.0219795093795094</v>
      </c>
    </row>
    <row r="6924" customFormat="false" ht="15" hidden="false" customHeight="false" outlineLevel="0" collapsed="false">
      <c r="A6924" s="0" t="n">
        <v>41</v>
      </c>
      <c r="B6924" s="0" t="n">
        <v>5500</v>
      </c>
      <c r="C6924" s="0" t="n">
        <v>11.956</v>
      </c>
      <c r="D6924" s="0" t="n">
        <v>4.1252</v>
      </c>
      <c r="E6924" s="0" t="n">
        <f aca="false">IFERROR((C6924-D6924)/C6924/'Project Inputs and Calcs'!$E$11,0)</f>
        <v>0.0218322738931638</v>
      </c>
    </row>
    <row r="6925" customFormat="false" ht="15" hidden="false" customHeight="false" outlineLevel="0" collapsed="false">
      <c r="A6925" s="0" t="n">
        <v>41</v>
      </c>
      <c r="B6925" s="0" t="n">
        <v>5600</v>
      </c>
      <c r="C6925" s="0" t="n">
        <v>12.366</v>
      </c>
      <c r="D6925" s="0" t="n">
        <v>4.3211</v>
      </c>
      <c r="E6925" s="0" t="n">
        <f aca="false">IFERROR((C6925-D6925)/C6925/'Project Inputs and Calcs'!$E$11,0)</f>
        <v>0.0216855356083886</v>
      </c>
    </row>
    <row r="6926" customFormat="false" ht="15" hidden="false" customHeight="false" outlineLevel="0" collapsed="false">
      <c r="A6926" s="0" t="n">
        <v>41</v>
      </c>
      <c r="B6926" s="0" t="n">
        <v>5700</v>
      </c>
      <c r="C6926" s="0" t="n">
        <v>12.778</v>
      </c>
      <c r="D6926" s="0" t="n">
        <v>4.5216</v>
      </c>
      <c r="E6926" s="0" t="n">
        <f aca="false">IFERROR((C6926-D6926)/C6926/'Project Inputs and Calcs'!$E$11,0)</f>
        <v>0.0215380602076486</v>
      </c>
    </row>
    <row r="6927" customFormat="false" ht="15" hidden="false" customHeight="false" outlineLevel="0" collapsed="false">
      <c r="A6927" s="0" t="n">
        <v>41</v>
      </c>
      <c r="B6927" s="0" t="n">
        <v>5800</v>
      </c>
      <c r="C6927" s="0" t="n">
        <v>13.192</v>
      </c>
      <c r="D6927" s="0" t="n">
        <v>4.7268</v>
      </c>
      <c r="E6927" s="0" t="n">
        <f aca="false">IFERROR((C6927-D6927)/C6927/'Project Inputs and Calcs'!$E$11,0)</f>
        <v>0.021389731150192</v>
      </c>
    </row>
    <row r="6928" customFormat="false" ht="15" hidden="false" customHeight="false" outlineLevel="0" collapsed="false">
      <c r="A6928" s="0" t="n">
        <v>41</v>
      </c>
      <c r="B6928" s="0" t="n">
        <v>5900</v>
      </c>
      <c r="C6928" s="0" t="n">
        <v>13.609</v>
      </c>
      <c r="D6928" s="0" t="n">
        <v>4.9368</v>
      </c>
      <c r="E6928" s="0" t="n">
        <f aca="false">IFERROR((C6928-D6928)/C6928/'Project Inputs and Calcs'!$E$11,0)</f>
        <v>0.0212413353907953</v>
      </c>
    </row>
    <row r="6929" customFormat="false" ht="15" hidden="false" customHeight="false" outlineLevel="0" collapsed="false">
      <c r="A6929" s="0" t="n">
        <v>41</v>
      </c>
      <c r="B6929" s="0" t="n">
        <v>6000</v>
      </c>
      <c r="C6929" s="0" t="n">
        <v>14.028</v>
      </c>
      <c r="D6929" s="0" t="n">
        <v>5.1513</v>
      </c>
      <c r="E6929" s="0" t="n">
        <f aca="false">IFERROR((C6929-D6929)/C6929/'Project Inputs and Calcs'!$E$11,0)</f>
        <v>0.0210928143712575</v>
      </c>
    </row>
    <row r="6930" customFormat="false" ht="15" hidden="false" customHeight="false" outlineLevel="0" collapsed="false">
      <c r="A6930" s="0" t="n">
        <v>41</v>
      </c>
      <c r="B6930" s="0" t="n">
        <v>6100</v>
      </c>
      <c r="C6930" s="0" t="n">
        <v>14.449</v>
      </c>
      <c r="D6930" s="0" t="n">
        <v>5.3706</v>
      </c>
      <c r="E6930" s="0" t="n">
        <f aca="false">IFERROR((C6930-D6930)/C6930/'Project Inputs and Calcs'!$E$11,0)</f>
        <v>0.0209435485731423</v>
      </c>
    </row>
    <row r="6931" customFormat="false" ht="15" hidden="false" customHeight="false" outlineLevel="0" collapsed="false">
      <c r="A6931" s="0" t="n">
        <v>41</v>
      </c>
      <c r="B6931" s="0" t="n">
        <v>6200</v>
      </c>
      <c r="C6931" s="0" t="n">
        <v>14.871</v>
      </c>
      <c r="D6931" s="0" t="n">
        <v>5.5946</v>
      </c>
      <c r="E6931" s="0" t="n">
        <f aca="false">IFERROR((C6931-D6931)/C6931/'Project Inputs and Calcs'!$E$11,0)</f>
        <v>0.0207930423867483</v>
      </c>
    </row>
    <row r="6932" customFormat="false" ht="15" hidden="false" customHeight="false" outlineLevel="0" collapsed="false">
      <c r="A6932" s="0" t="n">
        <v>41</v>
      </c>
      <c r="B6932" s="0" t="n">
        <v>6300</v>
      </c>
      <c r="C6932" s="0" t="n">
        <v>15.295</v>
      </c>
      <c r="D6932" s="0" t="n">
        <v>5.8233</v>
      </c>
      <c r="E6932" s="0" t="n">
        <f aca="false">IFERROR((C6932-D6932)/C6932/'Project Inputs and Calcs'!$E$11,0)</f>
        <v>0.0206422578184592</v>
      </c>
    </row>
    <row r="6933" customFormat="false" ht="15" hidden="false" customHeight="false" outlineLevel="0" collapsed="false">
      <c r="A6933" s="0" t="n">
        <v>41</v>
      </c>
      <c r="B6933" s="0" t="n">
        <v>6400</v>
      </c>
      <c r="C6933" s="0" t="n">
        <v>15.719</v>
      </c>
      <c r="D6933" s="0" t="n">
        <v>6.0568</v>
      </c>
      <c r="E6933" s="0" t="n">
        <f aca="false">IFERROR((C6933-D6933)/C6933/'Project Inputs and Calcs'!$E$11,0)</f>
        <v>0.0204894289288971</v>
      </c>
    </row>
    <row r="6934" customFormat="false" ht="15" hidden="false" customHeight="false" outlineLevel="0" collapsed="false">
      <c r="A6934" s="0" t="n">
        <v>41</v>
      </c>
      <c r="B6934" s="0" t="n">
        <v>6500</v>
      </c>
      <c r="C6934" s="0" t="n">
        <v>16.144</v>
      </c>
      <c r="D6934" s="0" t="n">
        <v>6.295</v>
      </c>
      <c r="E6934" s="0" t="n">
        <f aca="false">IFERROR((C6934-D6934)/C6934/'Project Inputs and Calcs'!$E$11,0)</f>
        <v>0.020335728444004</v>
      </c>
    </row>
    <row r="6935" customFormat="false" ht="15" hidden="false" customHeight="false" outlineLevel="0" collapsed="false">
      <c r="A6935" s="0" t="n">
        <v>41</v>
      </c>
      <c r="B6935" s="0" t="n">
        <v>6600</v>
      </c>
      <c r="C6935" s="0" t="n">
        <v>16.57</v>
      </c>
      <c r="D6935" s="0" t="n">
        <v>6.538</v>
      </c>
      <c r="E6935" s="0" t="n">
        <f aca="false">IFERROR((C6935-D6935)/C6935/'Project Inputs and Calcs'!$E$11,0)</f>
        <v>0.020181050090525</v>
      </c>
    </row>
    <row r="6936" customFormat="false" ht="15" hidden="false" customHeight="false" outlineLevel="0" collapsed="false">
      <c r="A6936" s="0" t="n">
        <v>41</v>
      </c>
      <c r="B6936" s="0" t="n">
        <v>6700</v>
      </c>
      <c r="C6936" s="0" t="n">
        <v>16.996</v>
      </c>
      <c r="D6936" s="0" t="n">
        <v>6.7858</v>
      </c>
      <c r="E6936" s="0" t="n">
        <f aca="false">IFERROR((C6936-D6936)/C6936/'Project Inputs and Calcs'!$E$11,0)</f>
        <v>0.0200247116968699</v>
      </c>
    </row>
    <row r="6937" customFormat="false" ht="15" hidden="false" customHeight="false" outlineLevel="0" collapsed="false">
      <c r="A6937" s="0" t="n">
        <v>41</v>
      </c>
      <c r="B6937" s="0" t="n">
        <v>6800</v>
      </c>
      <c r="C6937" s="0" t="n">
        <v>17.422</v>
      </c>
      <c r="D6937" s="0" t="n">
        <v>7.0382</v>
      </c>
      <c r="E6937" s="0" t="n">
        <f aca="false">IFERROR((C6937-D6937)/C6937/'Project Inputs and Calcs'!$E$11,0)</f>
        <v>0.0198672176941032</v>
      </c>
    </row>
    <row r="6938" customFormat="false" ht="15" hidden="false" customHeight="false" outlineLevel="0" collapsed="false">
      <c r="A6938" s="0" t="n">
        <v>41</v>
      </c>
      <c r="B6938" s="0" t="n">
        <v>6900</v>
      </c>
      <c r="C6938" s="0" t="n">
        <v>17.847</v>
      </c>
      <c r="D6938" s="0" t="n">
        <v>7.2957</v>
      </c>
      <c r="E6938" s="0" t="n">
        <f aca="false">IFERROR((C6938-D6938)/C6938/'Project Inputs and Calcs'!$E$11,0)</f>
        <v>0.0197069535496162</v>
      </c>
    </row>
    <row r="6939" customFormat="false" ht="15" hidden="false" customHeight="false" outlineLevel="0" collapsed="false">
      <c r="A6939" s="0" t="n">
        <v>41</v>
      </c>
      <c r="B6939" s="0" t="n">
        <v>7000</v>
      </c>
      <c r="C6939" s="0" t="n">
        <v>18.271</v>
      </c>
      <c r="D6939" s="0" t="n">
        <v>7.558</v>
      </c>
      <c r="E6939" s="0" t="n">
        <f aca="false">IFERROR((C6939-D6939)/C6939/'Project Inputs and Calcs'!$E$11,0)</f>
        <v>0.0195446335723277</v>
      </c>
    </row>
    <row r="6940" customFormat="false" ht="15" hidden="false" customHeight="false" outlineLevel="0" collapsed="false">
      <c r="A6940" s="0" t="n">
        <v>41</v>
      </c>
      <c r="B6940" s="0" t="n">
        <v>7100</v>
      </c>
      <c r="C6940" s="0" t="n">
        <v>18.695</v>
      </c>
      <c r="D6940" s="0" t="n">
        <v>7.8253</v>
      </c>
      <c r="E6940" s="0" t="n">
        <f aca="false">IFERROR((C6940-D6940)/C6940/'Project Inputs and Calcs'!$E$11,0)</f>
        <v>0.019380761344388</v>
      </c>
    </row>
    <row r="6941" customFormat="false" ht="15" hidden="false" customHeight="false" outlineLevel="0" collapsed="false">
      <c r="A6941" s="0" t="n">
        <v>41</v>
      </c>
      <c r="B6941" s="0" t="n">
        <v>7200</v>
      </c>
      <c r="C6941" s="0" t="n">
        <v>19.116</v>
      </c>
      <c r="D6941" s="0" t="n">
        <v>8.0975</v>
      </c>
      <c r="E6941" s="0" t="n">
        <f aca="false">IFERROR((C6941-D6941)/C6941/'Project Inputs and Calcs'!$E$11,0)</f>
        <v>0.0192133988979563</v>
      </c>
    </row>
    <row r="6942" customFormat="false" ht="15" hidden="false" customHeight="false" outlineLevel="0" collapsed="false">
      <c r="A6942" s="0" t="n">
        <v>41</v>
      </c>
      <c r="B6942" s="0" t="n">
        <v>7300</v>
      </c>
      <c r="C6942" s="0" t="n">
        <v>19.536</v>
      </c>
      <c r="D6942" s="0" t="n">
        <v>8.3746</v>
      </c>
      <c r="E6942" s="0" t="n">
        <f aca="false">IFERROR((C6942-D6942)/C6942/'Project Inputs and Calcs'!$E$11,0)</f>
        <v>0.0190441577941578</v>
      </c>
    </row>
    <row r="6943" customFormat="false" ht="15" hidden="false" customHeight="false" outlineLevel="0" collapsed="false">
      <c r="A6943" s="0" t="n">
        <v>41</v>
      </c>
      <c r="B6943" s="0" t="n">
        <v>7400</v>
      </c>
      <c r="C6943" s="0" t="n">
        <v>19.954</v>
      </c>
      <c r="D6943" s="0" t="n">
        <v>8.6569</v>
      </c>
      <c r="E6943" s="0" t="n">
        <f aca="false">IFERROR((C6943-D6943)/C6943/'Project Inputs and Calcs'!$E$11,0)</f>
        <v>0.0188719053823795</v>
      </c>
    </row>
    <row r="6944" customFormat="false" ht="15" hidden="false" customHeight="false" outlineLevel="0" collapsed="false">
      <c r="A6944" s="0" t="n">
        <v>41</v>
      </c>
      <c r="B6944" s="0" t="n">
        <v>7500</v>
      </c>
      <c r="C6944" s="0" t="n">
        <v>20.368</v>
      </c>
      <c r="D6944" s="0" t="n">
        <v>8.9443</v>
      </c>
      <c r="E6944" s="0" t="n">
        <f aca="false">IFERROR((C6944-D6944)/C6944/'Project Inputs and Calcs'!$E$11,0)</f>
        <v>0.0186955027494108</v>
      </c>
    </row>
    <row r="6945" customFormat="false" ht="15" hidden="false" customHeight="false" outlineLevel="0" collapsed="false">
      <c r="A6945" s="0" t="n">
        <v>41</v>
      </c>
      <c r="B6945" s="0" t="n">
        <v>7600</v>
      </c>
      <c r="C6945" s="0" t="n">
        <v>20.78</v>
      </c>
      <c r="D6945" s="0" t="n">
        <v>9.2368</v>
      </c>
      <c r="E6945" s="0" t="n">
        <f aca="false">IFERROR((C6945-D6945)/C6945/'Project Inputs and Calcs'!$E$11,0)</f>
        <v>0.0185165222970805</v>
      </c>
    </row>
    <row r="6946" customFormat="false" ht="15" hidden="false" customHeight="false" outlineLevel="0" collapsed="false">
      <c r="A6946" s="0" t="n">
        <v>41</v>
      </c>
      <c r="B6946" s="0" t="n">
        <v>7700</v>
      </c>
      <c r="C6946" s="0" t="n">
        <v>21.188</v>
      </c>
      <c r="D6946" s="0" t="n">
        <v>9.5346</v>
      </c>
      <c r="E6946" s="0" t="n">
        <f aca="false">IFERROR((C6946-D6946)/C6946/'Project Inputs and Calcs'!$E$11,0)</f>
        <v>0.0183333333333333</v>
      </c>
    </row>
    <row r="6947" customFormat="false" ht="15" hidden="false" customHeight="false" outlineLevel="0" collapsed="false">
      <c r="A6947" s="0" t="n">
        <v>41</v>
      </c>
      <c r="B6947" s="0" t="n">
        <v>7800</v>
      </c>
      <c r="C6947" s="0" t="n">
        <v>21.592</v>
      </c>
      <c r="D6947" s="0" t="n">
        <v>9.8378</v>
      </c>
      <c r="E6947" s="0" t="n">
        <f aca="false">IFERROR((C6947-D6947)/C6947/'Project Inputs and Calcs'!$E$11,0)</f>
        <v>0.0181459182413239</v>
      </c>
    </row>
    <row r="6948" customFormat="false" ht="15" hidden="false" customHeight="false" outlineLevel="0" collapsed="false">
      <c r="A6948" s="0" t="n">
        <v>41</v>
      </c>
      <c r="B6948" s="0" t="n">
        <v>7900</v>
      </c>
      <c r="C6948" s="0" t="n">
        <v>21.991</v>
      </c>
      <c r="D6948" s="0" t="n">
        <v>10.146</v>
      </c>
      <c r="E6948" s="0" t="n">
        <f aca="false">IFERROR((C6948-D6948)/C6948/'Project Inputs and Calcs'!$E$11,0)</f>
        <v>0.0179543146438695</v>
      </c>
    </row>
    <row r="6949" customFormat="false" ht="15" hidden="false" customHeight="false" outlineLevel="0" collapsed="false">
      <c r="A6949" s="0" t="n">
        <v>41</v>
      </c>
      <c r="B6949" s="0" t="n">
        <v>8000</v>
      </c>
      <c r="C6949" s="0" t="n">
        <v>22.385</v>
      </c>
      <c r="D6949" s="0" t="n">
        <v>10.46</v>
      </c>
      <c r="E6949" s="0" t="n">
        <f aca="false">IFERROR((C6949-D6949)/C6949/'Project Inputs and Calcs'!$E$11,0)</f>
        <v>0.0177574268483359</v>
      </c>
    </row>
    <row r="6950" customFormat="false" ht="15" hidden="false" customHeight="false" outlineLevel="0" collapsed="false">
      <c r="A6950" s="0" t="n">
        <v>41</v>
      </c>
      <c r="B6950" s="0" t="n">
        <v>8100</v>
      </c>
      <c r="C6950" s="0" t="n">
        <v>22.773</v>
      </c>
      <c r="D6950" s="0" t="n">
        <v>10.78</v>
      </c>
      <c r="E6950" s="0" t="n">
        <f aca="false">IFERROR((C6950-D6950)/C6950/'Project Inputs and Calcs'!$E$11,0)</f>
        <v>0.0175544138526618</v>
      </c>
    </row>
    <row r="6951" customFormat="false" ht="15" hidden="false" customHeight="false" outlineLevel="0" collapsed="false">
      <c r="A6951" s="0" t="n">
        <v>41</v>
      </c>
      <c r="B6951" s="0" t="n">
        <v>8200</v>
      </c>
      <c r="C6951" s="0" t="n">
        <v>23.155</v>
      </c>
      <c r="D6951" s="0" t="n">
        <v>11.106</v>
      </c>
      <c r="E6951" s="0" t="n">
        <f aca="false">IFERROR((C6951-D6951)/C6951/'Project Inputs and Calcs'!$E$11,0)</f>
        <v>0.0173454257539768</v>
      </c>
    </row>
    <row r="6952" customFormat="false" ht="15" hidden="false" customHeight="false" outlineLevel="0" collapsed="false">
      <c r="A6952" s="0" t="n">
        <v>41</v>
      </c>
      <c r="B6952" s="0" t="n">
        <v>8300</v>
      </c>
      <c r="C6952" s="0" t="n">
        <v>23.53</v>
      </c>
      <c r="D6952" s="0" t="n">
        <v>11.437</v>
      </c>
      <c r="E6952" s="0" t="n">
        <f aca="false">IFERROR((C6952-D6952)/C6952/'Project Inputs and Calcs'!$E$11,0)</f>
        <v>0.0171313217169571</v>
      </c>
    </row>
    <row r="6953" customFormat="false" ht="15" hidden="false" customHeight="false" outlineLevel="0" collapsed="false">
      <c r="A6953" s="0" t="n">
        <v>41</v>
      </c>
      <c r="B6953" s="0" t="n">
        <v>8400</v>
      </c>
      <c r="C6953" s="0" t="n">
        <v>23.897</v>
      </c>
      <c r="D6953" s="0" t="n">
        <v>11.775</v>
      </c>
      <c r="E6953" s="0" t="n">
        <f aca="false">IFERROR((C6953-D6953)/C6953/'Project Inputs and Calcs'!$E$11,0)</f>
        <v>0.0169086775187959</v>
      </c>
    </row>
    <row r="6954" customFormat="false" ht="15" hidden="false" customHeight="false" outlineLevel="0" collapsed="false">
      <c r="A6954" s="0" t="n">
        <v>41</v>
      </c>
      <c r="B6954" s="0" t="n">
        <v>8500</v>
      </c>
      <c r="C6954" s="0" t="n">
        <v>24.255</v>
      </c>
      <c r="D6954" s="0" t="n">
        <v>12.119</v>
      </c>
      <c r="E6954" s="0" t="n">
        <f aca="false">IFERROR((C6954-D6954)/C6954/'Project Inputs and Calcs'!$E$11,0)</f>
        <v>0.0166783481069195</v>
      </c>
    </row>
    <row r="6955" customFormat="false" ht="15" hidden="false" customHeight="false" outlineLevel="0" collapsed="false">
      <c r="A6955" s="0" t="n">
        <v>41</v>
      </c>
      <c r="B6955" s="0" t="n">
        <v>8600</v>
      </c>
      <c r="C6955" s="0" t="n">
        <v>24.604</v>
      </c>
      <c r="D6955" s="0" t="n">
        <v>12.469</v>
      </c>
      <c r="E6955" s="0" t="n">
        <f aca="false">IFERROR((C6955-D6955)/C6955/'Project Inputs and Calcs'!$E$11,0)</f>
        <v>0.016440416192489</v>
      </c>
    </row>
    <row r="6956" customFormat="false" ht="15" hidden="false" customHeight="false" outlineLevel="0" collapsed="false">
      <c r="A6956" s="0" t="n">
        <v>41</v>
      </c>
      <c r="B6956" s="0" t="n">
        <v>8700</v>
      </c>
      <c r="C6956" s="0" t="n">
        <v>24.942</v>
      </c>
      <c r="D6956" s="0" t="n">
        <v>12.826</v>
      </c>
      <c r="E6956" s="0" t="n">
        <f aca="false">IFERROR((C6956-D6956)/C6956/'Project Inputs and Calcs'!$E$11,0)</f>
        <v>0.0161922326464063</v>
      </c>
    </row>
    <row r="6957" customFormat="false" ht="15" hidden="false" customHeight="false" outlineLevel="0" collapsed="false">
      <c r="A6957" s="0" t="n">
        <v>41</v>
      </c>
      <c r="B6957" s="0" t="n">
        <v>8800</v>
      </c>
      <c r="C6957" s="0" t="n">
        <v>25.268</v>
      </c>
      <c r="D6957" s="0" t="n">
        <v>13.19</v>
      </c>
      <c r="E6957" s="0" t="n">
        <f aca="false">IFERROR((C6957-D6957)/C6957/'Project Inputs and Calcs'!$E$11,0)</f>
        <v>0.015933196137407</v>
      </c>
    </row>
    <row r="6958" customFormat="false" ht="15" hidden="false" customHeight="false" outlineLevel="0" collapsed="false">
      <c r="A6958" s="0" t="n">
        <v>41</v>
      </c>
      <c r="B6958" s="0" t="n">
        <v>8900</v>
      </c>
      <c r="C6958" s="0" t="n">
        <v>25.581</v>
      </c>
      <c r="D6958" s="0" t="n">
        <v>13.562</v>
      </c>
      <c r="E6958" s="0" t="n">
        <f aca="false">IFERROR((C6958-D6958)/C6958/'Project Inputs and Calcs'!$E$11,0)</f>
        <v>0.0156613632513715</v>
      </c>
    </row>
    <row r="6959" customFormat="false" ht="15" hidden="false" customHeight="false" outlineLevel="0" collapsed="false">
      <c r="A6959" s="0" t="n">
        <v>41</v>
      </c>
      <c r="B6959" s="0" t="n">
        <v>9000</v>
      </c>
      <c r="C6959" s="0" t="n">
        <v>25.879</v>
      </c>
      <c r="D6959" s="0" t="n">
        <v>13.941</v>
      </c>
      <c r="E6959" s="0" t="n">
        <f aca="false">IFERROR((C6959-D6959)/C6959/'Project Inputs and Calcs'!$E$11,0)</f>
        <v>0.0153766889498564</v>
      </c>
    </row>
    <row r="6960" customFormat="false" ht="15" hidden="false" customHeight="false" outlineLevel="0" collapsed="false">
      <c r="A6960" s="0" t="n">
        <v>41</v>
      </c>
      <c r="B6960" s="0" t="n">
        <v>9100</v>
      </c>
      <c r="C6960" s="0" t="n">
        <v>26.161</v>
      </c>
      <c r="D6960" s="0" t="n">
        <v>14.329</v>
      </c>
      <c r="E6960" s="0" t="n">
        <f aca="false">IFERROR((C6960-D6960)/C6960/'Project Inputs and Calcs'!$E$11,0)</f>
        <v>0.0150758763044226</v>
      </c>
    </row>
    <row r="6961" customFormat="false" ht="15" hidden="false" customHeight="false" outlineLevel="0" collapsed="false">
      <c r="A6961" s="0" t="n">
        <v>41</v>
      </c>
      <c r="B6961" s="0" t="n">
        <v>9200</v>
      </c>
      <c r="C6961" s="0" t="n">
        <v>26.425</v>
      </c>
      <c r="D6961" s="0" t="n">
        <v>14.726</v>
      </c>
      <c r="E6961" s="0" t="n">
        <f aca="false">IFERROR((C6961-D6961)/C6961/'Project Inputs and Calcs'!$E$11,0)</f>
        <v>0.0147574897508672</v>
      </c>
    </row>
    <row r="6962" customFormat="false" ht="15" hidden="false" customHeight="false" outlineLevel="0" collapsed="false">
      <c r="A6962" s="0" t="n">
        <v>41</v>
      </c>
      <c r="B6962" s="0" t="n">
        <v>9300</v>
      </c>
      <c r="C6962" s="0" t="n">
        <v>26.67</v>
      </c>
      <c r="D6962" s="0" t="n">
        <v>15.131</v>
      </c>
      <c r="E6962" s="0" t="n">
        <f aca="false">IFERROR((C6962-D6962)/C6962/'Project Inputs and Calcs'!$E$11,0)</f>
        <v>0.0144219472565929</v>
      </c>
    </row>
    <row r="6963" customFormat="false" ht="15" hidden="false" customHeight="false" outlineLevel="0" collapsed="false">
      <c r="A6963" s="0" t="n">
        <v>41</v>
      </c>
      <c r="B6963" s="0" t="n">
        <v>9400</v>
      </c>
      <c r="C6963" s="0" t="n">
        <v>26.895</v>
      </c>
      <c r="D6963" s="0" t="n">
        <v>15.546</v>
      </c>
      <c r="E6963" s="0" t="n">
        <f aca="false">IFERROR((C6963-D6963)/C6963/'Project Inputs and Calcs'!$E$11,0)</f>
        <v>0.0140658114891244</v>
      </c>
    </row>
    <row r="6964" customFormat="false" ht="15" hidden="false" customHeight="false" outlineLevel="0" collapsed="false">
      <c r="A6964" s="0" t="n">
        <v>41</v>
      </c>
      <c r="B6964" s="0" t="n">
        <v>9500</v>
      </c>
      <c r="C6964" s="0" t="n">
        <v>27.098</v>
      </c>
      <c r="D6964" s="0" t="n">
        <v>15.97</v>
      </c>
      <c r="E6964" s="0" t="n">
        <f aca="false">IFERROR((C6964-D6964)/C6964/'Project Inputs and Calcs'!$E$11,0)</f>
        <v>0.0136885871035993</v>
      </c>
    </row>
    <row r="6965" customFormat="false" ht="15" hidden="false" customHeight="false" outlineLevel="0" collapsed="false">
      <c r="A6965" s="0" t="n">
        <v>41</v>
      </c>
      <c r="B6965" s="0" t="n">
        <v>9600</v>
      </c>
      <c r="C6965" s="0" t="n">
        <v>27.278</v>
      </c>
      <c r="D6965" s="0" t="n">
        <v>16.404</v>
      </c>
      <c r="E6965" s="0" t="n">
        <f aca="false">IFERROR((C6965-D6965)/C6965/'Project Inputs and Calcs'!$E$11,0)</f>
        <v>0.0132878754551898</v>
      </c>
    </row>
    <row r="6966" customFormat="false" ht="15" hidden="false" customHeight="false" outlineLevel="0" collapsed="false">
      <c r="A6966" s="0" t="n">
        <v>41</v>
      </c>
      <c r="B6966" s="0" t="n">
        <v>9700</v>
      </c>
      <c r="C6966" s="0" t="n">
        <v>27.429</v>
      </c>
      <c r="D6966" s="0" t="n">
        <v>16.85</v>
      </c>
      <c r="E6966" s="0" t="n">
        <f aca="false">IFERROR((C6966-D6966)/C6966/'Project Inputs and Calcs'!$E$11,0)</f>
        <v>0.0128562227326309</v>
      </c>
    </row>
    <row r="6967" customFormat="false" ht="15" hidden="false" customHeight="false" outlineLevel="0" collapsed="false">
      <c r="A6967" s="0" t="n">
        <v>41</v>
      </c>
      <c r="B6967" s="0" t="n">
        <v>9800</v>
      </c>
      <c r="C6967" s="0" t="n">
        <v>27.547</v>
      </c>
      <c r="D6967" s="0" t="n">
        <v>17.308</v>
      </c>
      <c r="E6967" s="0" t="n">
        <f aca="false">IFERROR((C6967-D6967)/C6967/'Project Inputs and Calcs'!$E$11,0)</f>
        <v>0.0123897339093186</v>
      </c>
    </row>
    <row r="6968" customFormat="false" ht="15" hidden="false" customHeight="false" outlineLevel="0" collapsed="false">
      <c r="A6968" s="0" t="n">
        <v>41</v>
      </c>
      <c r="B6968" s="0" t="n">
        <v>9900</v>
      </c>
      <c r="C6968" s="0" t="n">
        <v>27.627</v>
      </c>
      <c r="D6968" s="0" t="n">
        <v>17.781</v>
      </c>
      <c r="E6968" s="0" t="n">
        <f aca="false">IFERROR((C6968-D6968)/C6968/'Project Inputs and Calcs'!$E$11,0)</f>
        <v>0.0118796829188837</v>
      </c>
    </row>
    <row r="6969" customFormat="false" ht="15" hidden="false" customHeight="false" outlineLevel="0" collapsed="false">
      <c r="A6969" s="0" t="n">
        <v>41</v>
      </c>
      <c r="B6969" s="0" t="n">
        <v>10000</v>
      </c>
      <c r="C6969" s="0" t="n">
        <v>27.664</v>
      </c>
      <c r="D6969" s="0" t="n">
        <v>18.27</v>
      </c>
      <c r="E6969" s="0" t="n">
        <f aca="false">IFERROR((C6969-D6969)/C6969/'Project Inputs and Calcs'!$E$11,0)</f>
        <v>0.0113191632928475</v>
      </c>
    </row>
    <row r="6970" customFormat="false" ht="15" hidden="false" customHeight="false" outlineLevel="0" collapsed="false">
      <c r="A6970" s="0" t="n">
        <v>41</v>
      </c>
      <c r="B6970" s="0" t="n">
        <v>10100</v>
      </c>
      <c r="C6970" s="0" t="n">
        <v>27.655</v>
      </c>
      <c r="D6970" s="0" t="n">
        <v>18.775</v>
      </c>
      <c r="E6970" s="0" t="n">
        <f aca="false">IFERROR((C6970-D6970)/C6970/'Project Inputs and Calcs'!$E$11,0)</f>
        <v>0.0107033086241186</v>
      </c>
    </row>
    <row r="6971" customFormat="false" ht="15" hidden="false" customHeight="false" outlineLevel="0" collapsed="false">
      <c r="A6971" s="0" t="n">
        <v>41</v>
      </c>
      <c r="B6971" s="0" t="n">
        <v>10200</v>
      </c>
      <c r="C6971" s="0" t="n">
        <v>27.602</v>
      </c>
      <c r="D6971" s="0" t="n">
        <v>19.295</v>
      </c>
      <c r="E6971" s="0" t="n">
        <f aca="false">IFERROR((C6971-D6971)/C6971/'Project Inputs and Calcs'!$E$11,0)</f>
        <v>0.0100318817476994</v>
      </c>
    </row>
    <row r="6972" customFormat="false" ht="15" hidden="false" customHeight="false" outlineLevel="0" collapsed="false">
      <c r="A6972" s="0" t="n">
        <v>41</v>
      </c>
      <c r="B6972" s="0" t="n">
        <v>10300</v>
      </c>
      <c r="C6972" s="0" t="n">
        <v>27.508</v>
      </c>
      <c r="D6972" s="0" t="n">
        <v>19.827</v>
      </c>
      <c r="E6972" s="0" t="n">
        <f aca="false">IFERROR((C6972-D6972)/C6972/'Project Inputs and Calcs'!$E$11,0)</f>
        <v>0.0093075953661965</v>
      </c>
    </row>
    <row r="6973" customFormat="false" ht="15" hidden="false" customHeight="false" outlineLevel="0" collapsed="false">
      <c r="A6973" s="0" t="n">
        <v>41</v>
      </c>
      <c r="B6973" s="0" t="n">
        <v>10400</v>
      </c>
      <c r="C6973" s="0" t="n">
        <v>27.372</v>
      </c>
      <c r="D6973" s="0" t="n">
        <v>20.37</v>
      </c>
      <c r="E6973" s="0" t="n">
        <f aca="false">IFERROR((C6973-D6973)/C6973/'Project Inputs and Calcs'!$E$11,0)</f>
        <v>0.00852696185883384</v>
      </c>
    </row>
    <row r="6974" customFormat="false" ht="15" hidden="false" customHeight="false" outlineLevel="0" collapsed="false">
      <c r="A6974" s="0" t="n">
        <v>41</v>
      </c>
      <c r="B6974" s="0" t="n">
        <v>10500</v>
      </c>
      <c r="C6974" s="0" t="n">
        <v>27.221</v>
      </c>
      <c r="D6974" s="0" t="n">
        <v>20.912</v>
      </c>
      <c r="E6974" s="0" t="n">
        <f aca="false">IFERROR((C6974-D6974)/C6974/'Project Inputs and Calcs'!$E$11,0)</f>
        <v>0.00772565298850153</v>
      </c>
    </row>
    <row r="6975" customFormat="false" ht="15" hidden="false" customHeight="false" outlineLevel="0" collapsed="false">
      <c r="A6975" s="0" t="n">
        <v>41</v>
      </c>
      <c r="B6975" s="0" t="n">
        <v>10600</v>
      </c>
      <c r="C6975" s="0" t="n">
        <v>27.069</v>
      </c>
      <c r="D6975" s="0" t="n">
        <v>21.446</v>
      </c>
      <c r="E6975" s="0" t="n">
        <f aca="false">IFERROR((C6975-D6975)/C6975/'Project Inputs and Calcs'!$E$11,0)</f>
        <v>0.00692427992660731</v>
      </c>
    </row>
    <row r="6976" customFormat="false" ht="15" hidden="false" customHeight="false" outlineLevel="0" collapsed="false">
      <c r="A6976" s="0" t="n">
        <v>41</v>
      </c>
      <c r="B6976" s="0" t="n">
        <v>10700</v>
      </c>
      <c r="C6976" s="0" t="n">
        <v>26.925</v>
      </c>
      <c r="D6976" s="0" t="n">
        <v>21.967</v>
      </c>
      <c r="E6976" s="0" t="n">
        <f aca="false">IFERROR((C6976-D6976)/C6976/'Project Inputs and Calcs'!$E$11,0)</f>
        <v>0.00613803775920768</v>
      </c>
    </row>
    <row r="6977" customFormat="false" ht="15" hidden="false" customHeight="false" outlineLevel="0" collapsed="false">
      <c r="A6977" s="0" t="n">
        <v>41</v>
      </c>
      <c r="B6977" s="0" t="n">
        <v>10800</v>
      </c>
      <c r="C6977" s="0" t="n">
        <v>26.782</v>
      </c>
      <c r="D6977" s="0" t="n">
        <v>22.478</v>
      </c>
      <c r="E6977" s="0" t="n">
        <f aca="false">IFERROR((C6977-D6977)/C6977/'Project Inputs and Calcs'!$E$11,0)</f>
        <v>0.00535683170288502</v>
      </c>
    </row>
    <row r="6978" customFormat="false" ht="15" hidden="false" customHeight="false" outlineLevel="0" collapsed="false">
      <c r="A6978" s="0" t="n">
        <v>41</v>
      </c>
      <c r="B6978" s="0" t="n">
        <v>10900</v>
      </c>
      <c r="C6978" s="0" t="n">
        <v>26.637</v>
      </c>
      <c r="D6978" s="0" t="n">
        <v>22.979</v>
      </c>
      <c r="E6978" s="0" t="n">
        <f aca="false">IFERROR((C6978-D6978)/C6978/'Project Inputs and Calcs'!$E$11,0)</f>
        <v>0.00457759257173606</v>
      </c>
    </row>
    <row r="6979" customFormat="false" ht="15" hidden="false" customHeight="false" outlineLevel="0" collapsed="false">
      <c r="A6979" s="0" t="n">
        <v>41</v>
      </c>
      <c r="B6979" s="0" t="n">
        <v>11000</v>
      </c>
      <c r="C6979" s="0" t="n">
        <v>26.485</v>
      </c>
      <c r="D6979" s="0" t="n">
        <v>23.47</v>
      </c>
      <c r="E6979" s="0" t="n">
        <f aca="false">IFERROR((C6979-D6979)/C6979/'Project Inputs and Calcs'!$E$11,0)</f>
        <v>0.0037946007173872</v>
      </c>
    </row>
    <row r="6980" customFormat="false" ht="15" hidden="false" customHeight="false" outlineLevel="0" collapsed="false">
      <c r="A6980" s="0" t="n">
        <v>41</v>
      </c>
      <c r="B6980" s="0" t="n">
        <v>11100</v>
      </c>
      <c r="C6980" s="0" t="n">
        <v>26.323</v>
      </c>
      <c r="D6980" s="0" t="n">
        <v>23.951</v>
      </c>
      <c r="E6980" s="0" t="n">
        <f aca="false">IFERROR((C6980-D6980)/C6980/'Project Inputs and Calcs'!$E$11,0)</f>
        <v>0.00300371031670656</v>
      </c>
    </row>
    <row r="6981" customFormat="false" ht="15" hidden="false" customHeight="false" outlineLevel="0" collapsed="false">
      <c r="A6981" s="0" t="n">
        <v>41</v>
      </c>
      <c r="B6981" s="0" t="n">
        <v>11200</v>
      </c>
      <c r="C6981" s="0" t="n">
        <v>26.149</v>
      </c>
      <c r="D6981" s="0" t="n">
        <v>24.421</v>
      </c>
      <c r="E6981" s="0" t="n">
        <f aca="false">IFERROR((C6981-D6981)/C6981/'Project Inputs and Calcs'!$E$11,0)</f>
        <v>0.00220276109985086</v>
      </c>
    </row>
    <row r="6982" customFormat="false" ht="15" hidden="false" customHeight="false" outlineLevel="0" collapsed="false">
      <c r="A6982" s="0" t="n">
        <v>41</v>
      </c>
      <c r="B6982" s="0" t="n">
        <v>11300</v>
      </c>
      <c r="C6982" s="0" t="n">
        <v>25.962</v>
      </c>
      <c r="D6982" s="0" t="n">
        <v>24.878</v>
      </c>
      <c r="E6982" s="0" t="n">
        <f aca="false">IFERROR((C6982-D6982)/C6982/'Project Inputs and Calcs'!$E$11,0)</f>
        <v>0.00139177772642067</v>
      </c>
    </row>
    <row r="6983" customFormat="false" ht="15" hidden="false" customHeight="false" outlineLevel="0" collapsed="false">
      <c r="A6983" s="0" t="n">
        <v>41</v>
      </c>
      <c r="B6983" s="0" t="n">
        <v>11400</v>
      </c>
      <c r="C6983" s="0" t="n">
        <v>25.765</v>
      </c>
      <c r="D6983" s="0" t="n">
        <v>25.317</v>
      </c>
      <c r="E6983" s="0" t="n">
        <f aca="false">IFERROR((C6983-D6983)/C6983/'Project Inputs and Calcs'!$E$11,0)</f>
        <v>0.000579597645384566</v>
      </c>
    </row>
    <row r="6984" customFormat="false" ht="15" hidden="false" customHeight="false" outlineLevel="0" collapsed="false">
      <c r="A6984" s="0" t="n">
        <v>41</v>
      </c>
      <c r="B6984" s="0" t="n">
        <v>11500</v>
      </c>
      <c r="C6984" s="0" t="n">
        <v>25.561</v>
      </c>
      <c r="D6984" s="0" t="n">
        <v>25.734</v>
      </c>
      <c r="E6984" s="0" t="n">
        <f aca="false">IFERROR((C6984-D6984)/C6984/'Project Inputs and Calcs'!$E$11,0)</f>
        <v>-0.00022560411042865</v>
      </c>
    </row>
    <row r="6985" customFormat="false" ht="15" hidden="false" customHeight="false" outlineLevel="0" collapsed="false">
      <c r="A6985" s="0" t="n">
        <v>41</v>
      </c>
      <c r="B6985" s="0" t="n">
        <v>11600</v>
      </c>
      <c r="C6985" s="0" t="n">
        <v>25.361</v>
      </c>
      <c r="D6985" s="0" t="n">
        <v>26.123</v>
      </c>
      <c r="E6985" s="0" t="n">
        <f aca="false">IFERROR((C6985-D6985)/C6985/'Project Inputs and Calcs'!$E$11,0)</f>
        <v>-0.00100153779425102</v>
      </c>
    </row>
    <row r="6986" customFormat="false" ht="15" hidden="false" customHeight="false" outlineLevel="0" collapsed="false">
      <c r="A6986" s="0" t="n">
        <v>41</v>
      </c>
      <c r="B6986" s="0" t="n">
        <v>11700</v>
      </c>
      <c r="C6986" s="0" t="n">
        <v>25.178</v>
      </c>
      <c r="D6986" s="0" t="n">
        <v>26.473</v>
      </c>
      <c r="E6986" s="0" t="n">
        <f aca="false">IFERROR((C6986-D6986)/C6986/'Project Inputs and Calcs'!$E$11,0)</f>
        <v>-0.0017144597135065</v>
      </c>
    </row>
    <row r="6987" customFormat="false" ht="15" hidden="false" customHeight="false" outlineLevel="0" collapsed="false">
      <c r="A6987" s="0" t="n">
        <v>41</v>
      </c>
      <c r="B6987" s="0" t="n">
        <v>11800</v>
      </c>
      <c r="C6987" s="0" t="n">
        <v>25.021</v>
      </c>
      <c r="D6987" s="0" t="n">
        <v>26.777</v>
      </c>
      <c r="E6987" s="0" t="n">
        <f aca="false">IFERROR((C6987-D6987)/C6987/'Project Inputs and Calcs'!$E$11,0)</f>
        <v>-0.00233936826399158</v>
      </c>
    </row>
    <row r="6988" customFormat="false" ht="15" hidden="false" customHeight="false" outlineLevel="0" collapsed="false">
      <c r="A6988" s="0" t="n">
        <v>41</v>
      </c>
      <c r="B6988" s="0" t="n">
        <v>11900</v>
      </c>
      <c r="C6988" s="0" t="s">
        <v>155</v>
      </c>
      <c r="D6988" s="0" t="s">
        <v>155</v>
      </c>
      <c r="E6988" s="0" t="n">
        <f aca="false">IFERROR((C6988-D6988)/C6988/'Project Inputs and Calcs'!$E$11,0)</f>
        <v>0</v>
      </c>
    </row>
    <row r="6989" customFormat="false" ht="15" hidden="false" customHeight="false" outlineLevel="0" collapsed="false">
      <c r="A6989" s="0" t="n">
        <v>41</v>
      </c>
      <c r="B6989" s="0" t="n">
        <v>12000</v>
      </c>
      <c r="C6989" s="0" t="s">
        <v>155</v>
      </c>
      <c r="D6989" s="0" t="s">
        <v>155</v>
      </c>
      <c r="E6989" s="0" t="n">
        <f aca="false">IFERROR((C6989-D6989)/C6989/'Project Inputs and Calcs'!$E$11,0)</f>
        <v>0</v>
      </c>
    </row>
    <row r="6990" customFormat="false" ht="15" hidden="false" customHeight="false" outlineLevel="0" collapsed="false">
      <c r="A6990" s="0" t="n">
        <v>41</v>
      </c>
      <c r="B6990" s="0" t="n">
        <v>12100</v>
      </c>
      <c r="C6990" s="0" t="s">
        <v>155</v>
      </c>
      <c r="D6990" s="0" t="s">
        <v>155</v>
      </c>
      <c r="E6990" s="0" t="n">
        <f aca="false">IFERROR((C6990-D6990)/C6990/'Project Inputs and Calcs'!$E$11,0)</f>
        <v>0</v>
      </c>
    </row>
    <row r="6991" customFormat="false" ht="15" hidden="false" customHeight="false" outlineLevel="0" collapsed="false">
      <c r="A6991" s="0" t="n">
        <v>41</v>
      </c>
      <c r="B6991" s="0" t="n">
        <v>12200</v>
      </c>
      <c r="C6991" s="0" t="s">
        <v>155</v>
      </c>
      <c r="D6991" s="0" t="s">
        <v>155</v>
      </c>
      <c r="E6991" s="0" t="n">
        <f aca="false">IFERROR((C6991-D6991)/C6991/'Project Inputs and Calcs'!$E$11,0)</f>
        <v>0</v>
      </c>
    </row>
    <row r="6992" customFormat="false" ht="15" hidden="false" customHeight="false" outlineLevel="0" collapsed="false">
      <c r="A6992" s="0" t="n">
        <v>41</v>
      </c>
      <c r="B6992" s="0" t="n">
        <v>12300</v>
      </c>
      <c r="C6992" s="0" t="s">
        <v>155</v>
      </c>
      <c r="D6992" s="0" t="s">
        <v>155</v>
      </c>
      <c r="E6992" s="0" t="n">
        <f aca="false">IFERROR((C6992-D6992)/C6992/'Project Inputs and Calcs'!$E$11,0)</f>
        <v>0</v>
      </c>
    </row>
    <row r="6993" customFormat="false" ht="15" hidden="false" customHeight="false" outlineLevel="0" collapsed="false">
      <c r="A6993" s="0" t="n">
        <v>41</v>
      </c>
      <c r="B6993" s="0" t="n">
        <v>12400</v>
      </c>
      <c r="C6993" s="0" t="s">
        <v>155</v>
      </c>
      <c r="D6993" s="0" t="s">
        <v>155</v>
      </c>
      <c r="E6993" s="0" t="n">
        <f aca="false">IFERROR((C6993-D6993)/C6993/'Project Inputs and Calcs'!$E$11,0)</f>
        <v>0</v>
      </c>
    </row>
    <row r="6994" customFormat="false" ht="15" hidden="false" customHeight="false" outlineLevel="0" collapsed="false">
      <c r="A6994" s="0" t="n">
        <v>41</v>
      </c>
      <c r="B6994" s="0" t="n">
        <v>12500</v>
      </c>
      <c r="C6994" s="0" t="s">
        <v>155</v>
      </c>
      <c r="D6994" s="0" t="s">
        <v>155</v>
      </c>
      <c r="E6994" s="0" t="n">
        <f aca="false">IFERROR((C6994-D6994)/C6994/'Project Inputs and Calcs'!$E$11,0)</f>
        <v>0</v>
      </c>
    </row>
    <row r="6995" customFormat="false" ht="15" hidden="false" customHeight="false" outlineLevel="0" collapsed="false">
      <c r="A6995" s="0" t="n">
        <v>41</v>
      </c>
      <c r="B6995" s="0" t="n">
        <v>12600</v>
      </c>
      <c r="C6995" s="0" t="s">
        <v>155</v>
      </c>
      <c r="D6995" s="0" t="s">
        <v>155</v>
      </c>
      <c r="E6995" s="0" t="n">
        <f aca="false">IFERROR((C6995-D6995)/C6995/'Project Inputs and Calcs'!$E$11,0)</f>
        <v>0</v>
      </c>
    </row>
    <row r="6996" customFormat="false" ht="15" hidden="false" customHeight="false" outlineLevel="0" collapsed="false">
      <c r="A6996" s="0" t="n">
        <v>41</v>
      </c>
      <c r="B6996" s="0" t="n">
        <v>12700</v>
      </c>
      <c r="C6996" s="0" t="s">
        <v>155</v>
      </c>
      <c r="D6996" s="0" t="s">
        <v>155</v>
      </c>
      <c r="E6996" s="0" t="n">
        <f aca="false">IFERROR((C6996-D6996)/C6996/'Project Inputs and Calcs'!$E$11,0)</f>
        <v>0</v>
      </c>
    </row>
    <row r="6997" customFormat="false" ht="15" hidden="false" customHeight="false" outlineLevel="0" collapsed="false">
      <c r="A6997" s="0" t="n">
        <v>41</v>
      </c>
      <c r="B6997" s="0" t="n">
        <v>12800</v>
      </c>
      <c r="C6997" s="0" t="s">
        <v>155</v>
      </c>
      <c r="D6997" s="0" t="s">
        <v>155</v>
      </c>
      <c r="E6997" s="0" t="n">
        <f aca="false">IFERROR((C6997-D6997)/C6997/'Project Inputs and Calcs'!$E$11,0)</f>
        <v>0</v>
      </c>
    </row>
    <row r="6998" customFormat="false" ht="15" hidden="false" customHeight="false" outlineLevel="0" collapsed="false">
      <c r="A6998" s="0" t="n">
        <v>41</v>
      </c>
      <c r="B6998" s="0" t="n">
        <v>12900</v>
      </c>
      <c r="C6998" s="0" t="s">
        <v>155</v>
      </c>
      <c r="D6998" s="0" t="s">
        <v>155</v>
      </c>
      <c r="E6998" s="0" t="n">
        <f aca="false">IFERROR((C6998-D6998)/C6998/'Project Inputs and Calcs'!$E$11,0)</f>
        <v>0</v>
      </c>
    </row>
    <row r="6999" customFormat="false" ht="15" hidden="false" customHeight="false" outlineLevel="0" collapsed="false">
      <c r="A6999" s="0" t="n">
        <v>41</v>
      </c>
      <c r="B6999" s="0" t="n">
        <v>13000</v>
      </c>
      <c r="C6999" s="0" t="s">
        <v>155</v>
      </c>
      <c r="D6999" s="0" t="s">
        <v>155</v>
      </c>
      <c r="E6999" s="0" t="n">
        <f aca="false">IFERROR((C6999-D6999)/C6999/'Project Inputs and Calcs'!$E$11,0)</f>
        <v>0</v>
      </c>
    </row>
    <row r="7000" customFormat="false" ht="15" hidden="false" customHeight="false" outlineLevel="0" collapsed="false">
      <c r="A7000" s="0" t="n">
        <v>41</v>
      </c>
      <c r="B7000" s="0" t="n">
        <v>13100</v>
      </c>
      <c r="C7000" s="0" t="s">
        <v>155</v>
      </c>
      <c r="D7000" s="0" t="s">
        <v>155</v>
      </c>
      <c r="E7000" s="0" t="n">
        <f aca="false">IFERROR((C7000-D7000)/C7000/'Project Inputs and Calcs'!$E$11,0)</f>
        <v>0</v>
      </c>
    </row>
    <row r="7001" customFormat="false" ht="15" hidden="false" customHeight="false" outlineLevel="0" collapsed="false">
      <c r="A7001" s="0" t="n">
        <v>41</v>
      </c>
      <c r="B7001" s="0" t="n">
        <v>13200</v>
      </c>
      <c r="C7001" s="0" t="s">
        <v>155</v>
      </c>
      <c r="D7001" s="0" t="s">
        <v>155</v>
      </c>
      <c r="E7001" s="0" t="n">
        <f aca="false">IFERROR((C7001-D7001)/C7001/'Project Inputs and Calcs'!$E$11,0)</f>
        <v>0</v>
      </c>
    </row>
    <row r="7002" customFormat="false" ht="15" hidden="false" customHeight="false" outlineLevel="0" collapsed="false">
      <c r="A7002" s="0" t="n">
        <v>41</v>
      </c>
      <c r="B7002" s="0" t="n">
        <v>13300</v>
      </c>
      <c r="C7002" s="0" t="s">
        <v>155</v>
      </c>
      <c r="D7002" s="0" t="s">
        <v>155</v>
      </c>
      <c r="E7002" s="0" t="n">
        <f aca="false">IFERROR((C7002-D7002)/C7002/'Project Inputs and Calcs'!$E$11,0)</f>
        <v>0</v>
      </c>
    </row>
    <row r="7003" customFormat="false" ht="15" hidden="false" customHeight="false" outlineLevel="0" collapsed="false">
      <c r="A7003" s="0" t="n">
        <v>41</v>
      </c>
      <c r="B7003" s="0" t="n">
        <v>13400</v>
      </c>
      <c r="C7003" s="0" t="s">
        <v>155</v>
      </c>
      <c r="D7003" s="0" t="s">
        <v>155</v>
      </c>
      <c r="E7003" s="0" t="n">
        <f aca="false">IFERROR((C7003-D7003)/C7003/'Project Inputs and Calcs'!$E$11,0)</f>
        <v>0</v>
      </c>
    </row>
    <row r="7004" customFormat="false" ht="15" hidden="false" customHeight="false" outlineLevel="0" collapsed="false">
      <c r="A7004" s="0" t="n">
        <v>41</v>
      </c>
      <c r="B7004" s="0" t="n">
        <v>13500</v>
      </c>
      <c r="C7004" s="0" t="s">
        <v>155</v>
      </c>
      <c r="D7004" s="0" t="s">
        <v>155</v>
      </c>
      <c r="E7004" s="0" t="n">
        <f aca="false">IFERROR((C7004-D7004)/C7004/'Project Inputs and Calcs'!$E$11,0)</f>
        <v>0</v>
      </c>
    </row>
    <row r="7005" customFormat="false" ht="15" hidden="false" customHeight="false" outlineLevel="0" collapsed="false">
      <c r="A7005" s="0" t="n">
        <v>41</v>
      </c>
      <c r="B7005" s="0" t="n">
        <v>13600</v>
      </c>
      <c r="C7005" s="0" t="s">
        <v>155</v>
      </c>
      <c r="D7005" s="0" t="s">
        <v>155</v>
      </c>
      <c r="E7005" s="0" t="n">
        <f aca="false">IFERROR((C7005-D7005)/C7005/'Project Inputs and Calcs'!$E$11,0)</f>
        <v>0</v>
      </c>
    </row>
    <row r="7006" customFormat="false" ht="15" hidden="false" customHeight="false" outlineLevel="0" collapsed="false">
      <c r="A7006" s="0" t="n">
        <v>41</v>
      </c>
      <c r="B7006" s="0" t="n">
        <v>13700</v>
      </c>
      <c r="C7006" s="0" t="s">
        <v>155</v>
      </c>
      <c r="D7006" s="0" t="s">
        <v>155</v>
      </c>
      <c r="E7006" s="0" t="n">
        <f aca="false">IFERROR((C7006-D7006)/C7006/'Project Inputs and Calcs'!$E$11,0)</f>
        <v>0</v>
      </c>
    </row>
    <row r="7007" customFormat="false" ht="15" hidden="false" customHeight="false" outlineLevel="0" collapsed="false">
      <c r="A7007" s="0" t="n">
        <v>41</v>
      </c>
      <c r="B7007" s="0" t="n">
        <v>13800</v>
      </c>
      <c r="C7007" s="0" t="s">
        <v>155</v>
      </c>
      <c r="D7007" s="0" t="s">
        <v>155</v>
      </c>
      <c r="E7007" s="0" t="n">
        <f aca="false">IFERROR((C7007-D7007)/C7007/'Project Inputs and Calcs'!$E$11,0)</f>
        <v>0</v>
      </c>
    </row>
    <row r="7008" customFormat="false" ht="15" hidden="false" customHeight="false" outlineLevel="0" collapsed="false">
      <c r="A7008" s="0" t="n">
        <v>41</v>
      </c>
      <c r="B7008" s="0" t="n">
        <v>13900</v>
      </c>
      <c r="C7008" s="0" t="s">
        <v>155</v>
      </c>
      <c r="D7008" s="0" t="s">
        <v>155</v>
      </c>
      <c r="E7008" s="0" t="n">
        <f aca="false">IFERROR((C7008-D7008)/C7008/'Project Inputs and Calcs'!$E$11,0)</f>
        <v>0</v>
      </c>
    </row>
    <row r="7009" customFormat="false" ht="15" hidden="false" customHeight="false" outlineLevel="0" collapsed="false">
      <c r="A7009" s="0" t="n">
        <v>41</v>
      </c>
      <c r="B7009" s="0" t="n">
        <v>14000</v>
      </c>
      <c r="C7009" s="0" t="s">
        <v>155</v>
      </c>
      <c r="D7009" s="0" t="s">
        <v>155</v>
      </c>
      <c r="E7009" s="0" t="n">
        <f aca="false">IFERROR((C7009-D7009)/C7009/'Project Inputs and Calcs'!$E$11,0)</f>
        <v>0</v>
      </c>
    </row>
    <row r="7010" customFormat="false" ht="15" hidden="false" customHeight="false" outlineLevel="0" collapsed="false">
      <c r="A7010" s="0" t="n">
        <v>41</v>
      </c>
      <c r="B7010" s="0" t="n">
        <v>14100</v>
      </c>
      <c r="C7010" s="0" t="s">
        <v>155</v>
      </c>
      <c r="D7010" s="0" t="s">
        <v>155</v>
      </c>
      <c r="E7010" s="0" t="n">
        <f aca="false">IFERROR((C7010-D7010)/C7010/'Project Inputs and Calcs'!$E$11,0)</f>
        <v>0</v>
      </c>
    </row>
    <row r="7011" customFormat="false" ht="15" hidden="false" customHeight="false" outlineLevel="0" collapsed="false">
      <c r="A7011" s="0" t="n">
        <v>41</v>
      </c>
      <c r="B7011" s="0" t="n">
        <v>14200</v>
      </c>
      <c r="C7011" s="0" t="s">
        <v>155</v>
      </c>
      <c r="D7011" s="0" t="s">
        <v>155</v>
      </c>
      <c r="E7011" s="0" t="n">
        <f aca="false">IFERROR((C7011-D7011)/C7011/'Project Inputs and Calcs'!$E$11,0)</f>
        <v>0</v>
      </c>
    </row>
    <row r="7012" customFormat="false" ht="15" hidden="false" customHeight="false" outlineLevel="0" collapsed="false">
      <c r="A7012" s="0" t="n">
        <v>41</v>
      </c>
      <c r="B7012" s="0" t="n">
        <v>14300</v>
      </c>
      <c r="C7012" s="0" t="s">
        <v>155</v>
      </c>
      <c r="D7012" s="0" t="s">
        <v>155</v>
      </c>
      <c r="E7012" s="0" t="n">
        <f aca="false">IFERROR((C7012-D7012)/C7012/'Project Inputs and Calcs'!$E$11,0)</f>
        <v>0</v>
      </c>
    </row>
    <row r="7013" customFormat="false" ht="15" hidden="false" customHeight="false" outlineLevel="0" collapsed="false">
      <c r="A7013" s="0" t="n">
        <v>41</v>
      </c>
      <c r="B7013" s="0" t="n">
        <v>14400</v>
      </c>
      <c r="C7013" s="0" t="s">
        <v>155</v>
      </c>
      <c r="D7013" s="0" t="s">
        <v>155</v>
      </c>
      <c r="E7013" s="0" t="n">
        <f aca="false">IFERROR((C7013-D7013)/C7013/'Project Inputs and Calcs'!$E$11,0)</f>
        <v>0</v>
      </c>
    </row>
    <row r="7014" customFormat="false" ht="15" hidden="false" customHeight="false" outlineLevel="0" collapsed="false">
      <c r="A7014" s="0" t="n">
        <v>41</v>
      </c>
      <c r="B7014" s="0" t="n">
        <v>14500</v>
      </c>
      <c r="C7014" s="0" t="s">
        <v>155</v>
      </c>
      <c r="D7014" s="0" t="s">
        <v>155</v>
      </c>
      <c r="E7014" s="0" t="n">
        <f aca="false">IFERROR((C7014-D7014)/C7014/'Project Inputs and Calcs'!$E$11,0)</f>
        <v>0</v>
      </c>
    </row>
    <row r="7015" customFormat="false" ht="15" hidden="false" customHeight="false" outlineLevel="0" collapsed="false">
      <c r="A7015" s="0" t="n">
        <v>41</v>
      </c>
      <c r="B7015" s="0" t="n">
        <v>14600</v>
      </c>
      <c r="C7015" s="0" t="s">
        <v>155</v>
      </c>
      <c r="D7015" s="0" t="s">
        <v>155</v>
      </c>
      <c r="E7015" s="0" t="n">
        <f aca="false">IFERROR((C7015-D7015)/C7015/'Project Inputs and Calcs'!$E$11,0)</f>
        <v>0</v>
      </c>
    </row>
    <row r="7016" customFormat="false" ht="15" hidden="false" customHeight="false" outlineLevel="0" collapsed="false">
      <c r="A7016" s="0" t="n">
        <v>41</v>
      </c>
      <c r="B7016" s="0" t="n">
        <v>14700</v>
      </c>
      <c r="C7016" s="0" t="s">
        <v>155</v>
      </c>
      <c r="D7016" s="0" t="s">
        <v>155</v>
      </c>
      <c r="E7016" s="0" t="n">
        <f aca="false">IFERROR((C7016-D7016)/C7016/'Project Inputs and Calcs'!$E$11,0)</f>
        <v>0</v>
      </c>
    </row>
    <row r="7017" customFormat="false" ht="15" hidden="false" customHeight="false" outlineLevel="0" collapsed="false">
      <c r="A7017" s="0" t="n">
        <v>41</v>
      </c>
      <c r="B7017" s="0" t="n">
        <v>14800</v>
      </c>
      <c r="C7017" s="0" t="s">
        <v>155</v>
      </c>
      <c r="D7017" s="0" t="s">
        <v>155</v>
      </c>
      <c r="E7017" s="0" t="n">
        <f aca="false">IFERROR((C7017-D7017)/C7017/'Project Inputs and Calcs'!$E$11,0)</f>
        <v>0</v>
      </c>
    </row>
    <row r="7018" customFormat="false" ht="15" hidden="false" customHeight="false" outlineLevel="0" collapsed="false">
      <c r="A7018" s="0" t="n">
        <v>41</v>
      </c>
      <c r="B7018" s="0" t="n">
        <v>14900</v>
      </c>
      <c r="C7018" s="0" t="s">
        <v>155</v>
      </c>
      <c r="D7018" s="0" t="s">
        <v>155</v>
      </c>
      <c r="E7018" s="0" t="n">
        <f aca="false">IFERROR((C7018-D7018)/C7018/'Project Inputs and Calcs'!$E$11,0)</f>
        <v>0</v>
      </c>
    </row>
    <row r="7019" customFormat="false" ht="15" hidden="false" customHeight="false" outlineLevel="0" collapsed="false">
      <c r="A7019" s="0" t="n">
        <v>41</v>
      </c>
      <c r="B7019" s="0" t="n">
        <v>15000</v>
      </c>
      <c r="C7019" s="0" t="s">
        <v>155</v>
      </c>
      <c r="D7019" s="0" t="s">
        <v>155</v>
      </c>
      <c r="E7019" s="0" t="n">
        <f aca="false">IFERROR((C7019-D7019)/C7019/'Project Inputs and Calcs'!$E$11,0)</f>
        <v>0</v>
      </c>
    </row>
    <row r="7020" customFormat="false" ht="15" hidden="false" customHeight="false" outlineLevel="0" collapsed="false">
      <c r="A7020" s="0" t="n">
        <v>41</v>
      </c>
      <c r="B7020" s="0" t="n">
        <v>15100</v>
      </c>
      <c r="C7020" s="0" t="s">
        <v>155</v>
      </c>
      <c r="D7020" s="0" t="s">
        <v>155</v>
      </c>
      <c r="E7020" s="0" t="n">
        <f aca="false">IFERROR((C7020-D7020)/C7020/'Project Inputs and Calcs'!$E$11,0)</f>
        <v>0</v>
      </c>
    </row>
    <row r="7021" customFormat="false" ht="15" hidden="false" customHeight="false" outlineLevel="0" collapsed="false">
      <c r="A7021" s="0" t="n">
        <v>41</v>
      </c>
      <c r="B7021" s="0" t="n">
        <v>15200</v>
      </c>
      <c r="C7021" s="0" t="s">
        <v>155</v>
      </c>
      <c r="D7021" s="0" t="s">
        <v>155</v>
      </c>
      <c r="E7021" s="0" t="n">
        <f aca="false">IFERROR((C7021-D7021)/C7021/'Project Inputs and Calcs'!$E$11,0)</f>
        <v>0</v>
      </c>
    </row>
    <row r="7022" customFormat="false" ht="15" hidden="false" customHeight="false" outlineLevel="0" collapsed="false">
      <c r="A7022" s="0" t="n">
        <v>41</v>
      </c>
      <c r="B7022" s="0" t="n">
        <v>15300</v>
      </c>
      <c r="C7022" s="0" t="s">
        <v>155</v>
      </c>
      <c r="D7022" s="0" t="s">
        <v>155</v>
      </c>
      <c r="E7022" s="0" t="n">
        <f aca="false">IFERROR((C7022-D7022)/C7022/'Project Inputs and Calcs'!$E$11,0)</f>
        <v>0</v>
      </c>
    </row>
    <row r="7023" customFormat="false" ht="15" hidden="false" customHeight="false" outlineLevel="0" collapsed="false">
      <c r="A7023" s="0" t="n">
        <v>41</v>
      </c>
      <c r="B7023" s="0" t="n">
        <v>15400</v>
      </c>
      <c r="C7023" s="0" t="s">
        <v>155</v>
      </c>
      <c r="D7023" s="0" t="s">
        <v>155</v>
      </c>
      <c r="E7023" s="0" t="n">
        <f aca="false">IFERROR((C7023-D7023)/C7023/'Project Inputs and Calcs'!$E$11,0)</f>
        <v>0</v>
      </c>
    </row>
    <row r="7024" customFormat="false" ht="15" hidden="false" customHeight="false" outlineLevel="0" collapsed="false">
      <c r="A7024" s="0" t="n">
        <v>41</v>
      </c>
      <c r="B7024" s="0" t="n">
        <v>15500</v>
      </c>
      <c r="C7024" s="0" t="s">
        <v>155</v>
      </c>
      <c r="D7024" s="0" t="s">
        <v>155</v>
      </c>
      <c r="E7024" s="0" t="n">
        <f aca="false">IFERROR((C7024-D7024)/C7024/'Project Inputs and Calcs'!$E$11,0)</f>
        <v>0</v>
      </c>
    </row>
    <row r="7025" customFormat="false" ht="15" hidden="false" customHeight="false" outlineLevel="0" collapsed="false">
      <c r="A7025" s="0" t="n">
        <v>41</v>
      </c>
      <c r="B7025" s="0" t="n">
        <v>15600</v>
      </c>
      <c r="C7025" s="0" t="s">
        <v>155</v>
      </c>
      <c r="D7025" s="0" t="s">
        <v>155</v>
      </c>
      <c r="E7025" s="0" t="n">
        <f aca="false">IFERROR((C7025-D7025)/C7025/'Project Inputs and Calcs'!$E$11,0)</f>
        <v>0</v>
      </c>
    </row>
    <row r="7026" customFormat="false" ht="15" hidden="false" customHeight="false" outlineLevel="0" collapsed="false">
      <c r="A7026" s="0" t="n">
        <v>41</v>
      </c>
      <c r="B7026" s="0" t="n">
        <v>15700</v>
      </c>
      <c r="C7026" s="0" t="s">
        <v>155</v>
      </c>
      <c r="D7026" s="0" t="s">
        <v>155</v>
      </c>
      <c r="E7026" s="0" t="n">
        <f aca="false">IFERROR((C7026-D7026)/C7026/'Project Inputs and Calcs'!$E$11,0)</f>
        <v>0</v>
      </c>
    </row>
    <row r="7027" customFormat="false" ht="15" hidden="false" customHeight="false" outlineLevel="0" collapsed="false">
      <c r="A7027" s="0" t="n">
        <v>41</v>
      </c>
      <c r="B7027" s="0" t="n">
        <v>15800</v>
      </c>
      <c r="C7027" s="0" t="s">
        <v>155</v>
      </c>
      <c r="D7027" s="0" t="s">
        <v>155</v>
      </c>
      <c r="E7027" s="0" t="n">
        <f aca="false">IFERROR((C7027-D7027)/C7027/'Project Inputs and Calcs'!$E$11,0)</f>
        <v>0</v>
      </c>
    </row>
    <row r="7028" customFormat="false" ht="15" hidden="false" customHeight="false" outlineLevel="0" collapsed="false">
      <c r="A7028" s="0" t="n">
        <v>41</v>
      </c>
      <c r="B7028" s="0" t="n">
        <v>15900</v>
      </c>
      <c r="C7028" s="0" t="s">
        <v>155</v>
      </c>
      <c r="D7028" s="0" t="s">
        <v>155</v>
      </c>
      <c r="E7028" s="0" t="n">
        <f aca="false">IFERROR((C7028-D7028)/C7028/'Project Inputs and Calcs'!$E$11,0)</f>
        <v>0</v>
      </c>
    </row>
    <row r="7029" customFormat="false" ht="15" hidden="false" customHeight="false" outlineLevel="0" collapsed="false">
      <c r="A7029" s="0" t="n">
        <v>41</v>
      </c>
      <c r="B7029" s="0" t="n">
        <v>16000</v>
      </c>
      <c r="C7029" s="0" t="s">
        <v>155</v>
      </c>
      <c r="D7029" s="0" t="s">
        <v>155</v>
      </c>
      <c r="E7029" s="0" t="n">
        <f aca="false">IFERROR((C7029-D7029)/C7029/'Project Inputs and Calcs'!$E$11,0)</f>
        <v>0</v>
      </c>
    </row>
    <row r="7030" customFormat="false" ht="15" hidden="false" customHeight="false" outlineLevel="0" collapsed="false">
      <c r="A7030" s="0" t="n">
        <v>41</v>
      </c>
      <c r="B7030" s="0" t="n">
        <v>16100</v>
      </c>
      <c r="C7030" s="0" t="s">
        <v>155</v>
      </c>
      <c r="D7030" s="0" t="s">
        <v>155</v>
      </c>
      <c r="E7030" s="0" t="n">
        <f aca="false">IFERROR((C7030-D7030)/C7030/'Project Inputs and Calcs'!$E$11,0)</f>
        <v>0</v>
      </c>
    </row>
    <row r="7031" customFormat="false" ht="15" hidden="false" customHeight="false" outlineLevel="0" collapsed="false">
      <c r="A7031" s="0" t="n">
        <v>41</v>
      </c>
      <c r="B7031" s="0" t="n">
        <v>16200</v>
      </c>
      <c r="C7031" s="0" t="s">
        <v>155</v>
      </c>
      <c r="D7031" s="0" t="s">
        <v>155</v>
      </c>
      <c r="E7031" s="0" t="n">
        <f aca="false">IFERROR((C7031-D7031)/C7031/'Project Inputs and Calcs'!$E$11,0)</f>
        <v>0</v>
      </c>
    </row>
    <row r="7032" customFormat="false" ht="15" hidden="false" customHeight="false" outlineLevel="0" collapsed="false">
      <c r="A7032" s="0" t="n">
        <v>41</v>
      </c>
      <c r="B7032" s="0" t="n">
        <v>16300</v>
      </c>
      <c r="C7032" s="0" t="s">
        <v>155</v>
      </c>
      <c r="D7032" s="0" t="s">
        <v>155</v>
      </c>
      <c r="E7032" s="0" t="n">
        <f aca="false">IFERROR((C7032-D7032)/C7032/'Project Inputs and Calcs'!$E$11,0)</f>
        <v>0</v>
      </c>
    </row>
    <row r="7033" customFormat="false" ht="15" hidden="false" customHeight="false" outlineLevel="0" collapsed="false">
      <c r="A7033" s="0" t="n">
        <v>41</v>
      </c>
      <c r="B7033" s="0" t="n">
        <v>16400</v>
      </c>
      <c r="C7033" s="0" t="s">
        <v>155</v>
      </c>
      <c r="D7033" s="0" t="s">
        <v>155</v>
      </c>
      <c r="E7033" s="0" t="n">
        <f aca="false">IFERROR((C7033-D7033)/C7033/'Project Inputs and Calcs'!$E$11,0)</f>
        <v>0</v>
      </c>
    </row>
    <row r="7034" customFormat="false" ht="15" hidden="false" customHeight="false" outlineLevel="0" collapsed="false">
      <c r="A7034" s="0" t="n">
        <v>41</v>
      </c>
      <c r="B7034" s="0" t="n">
        <v>16500</v>
      </c>
      <c r="C7034" s="0" t="s">
        <v>155</v>
      </c>
      <c r="D7034" s="0" t="s">
        <v>155</v>
      </c>
      <c r="E7034" s="0" t="n">
        <f aca="false">IFERROR((C7034-D7034)/C7034/'Project Inputs and Calcs'!$E$11,0)</f>
        <v>0</v>
      </c>
    </row>
    <row r="7035" customFormat="false" ht="15" hidden="false" customHeight="false" outlineLevel="0" collapsed="false">
      <c r="A7035" s="0" t="n">
        <v>41</v>
      </c>
      <c r="B7035" s="0" t="n">
        <v>16600</v>
      </c>
      <c r="C7035" s="0" t="s">
        <v>155</v>
      </c>
      <c r="D7035" s="0" t="s">
        <v>155</v>
      </c>
      <c r="E7035" s="0" t="n">
        <f aca="false">IFERROR((C7035-D7035)/C7035/'Project Inputs and Calcs'!$E$11,0)</f>
        <v>0</v>
      </c>
    </row>
    <row r="7036" customFormat="false" ht="15" hidden="false" customHeight="false" outlineLevel="0" collapsed="false">
      <c r="A7036" s="0" t="n">
        <v>41</v>
      </c>
      <c r="B7036" s="0" t="n">
        <v>16700</v>
      </c>
      <c r="C7036" s="0" t="s">
        <v>155</v>
      </c>
      <c r="D7036" s="0" t="s">
        <v>155</v>
      </c>
      <c r="E7036" s="0" t="n">
        <f aca="false">IFERROR((C7036-D7036)/C7036/'Project Inputs and Calcs'!$E$11,0)</f>
        <v>0</v>
      </c>
    </row>
    <row r="7037" customFormat="false" ht="15" hidden="false" customHeight="false" outlineLevel="0" collapsed="false">
      <c r="A7037" s="0" t="n">
        <v>41</v>
      </c>
      <c r="B7037" s="0" t="n">
        <v>16800</v>
      </c>
      <c r="C7037" s="0" t="s">
        <v>155</v>
      </c>
      <c r="D7037" s="0" t="s">
        <v>155</v>
      </c>
      <c r="E7037" s="0" t="n">
        <f aca="false">IFERROR((C7037-D7037)/C7037/'Project Inputs and Calcs'!$E$11,0)</f>
        <v>0</v>
      </c>
    </row>
    <row r="7038" customFormat="false" ht="15" hidden="false" customHeight="false" outlineLevel="0" collapsed="false">
      <c r="A7038" s="0" t="n">
        <v>41</v>
      </c>
      <c r="B7038" s="0" t="n">
        <v>16900</v>
      </c>
      <c r="C7038" s="0" t="s">
        <v>155</v>
      </c>
      <c r="D7038" s="0" t="s">
        <v>155</v>
      </c>
      <c r="E7038" s="0" t="n">
        <f aca="false">IFERROR((C7038-D7038)/C7038/'Project Inputs and Calcs'!$E$11,0)</f>
        <v>0</v>
      </c>
    </row>
    <row r="7039" customFormat="false" ht="15" hidden="false" customHeight="false" outlineLevel="0" collapsed="false">
      <c r="A7039" s="0" t="n">
        <v>41</v>
      </c>
      <c r="B7039" s="0" t="n">
        <v>17000</v>
      </c>
      <c r="C7039" s="0" t="s">
        <v>155</v>
      </c>
      <c r="D7039" s="0" t="s">
        <v>155</v>
      </c>
      <c r="E7039" s="0" t="n">
        <f aca="false">IFERROR((C7039-D7039)/C7039/'Project Inputs and Calcs'!$E$11,0)</f>
        <v>0</v>
      </c>
    </row>
    <row r="7040" customFormat="false" ht="15" hidden="false" customHeight="false" outlineLevel="0" collapsed="false">
      <c r="A7040" s="0" t="n">
        <v>41</v>
      </c>
      <c r="B7040" s="0" t="n">
        <v>17100</v>
      </c>
      <c r="C7040" s="0" t="s">
        <v>155</v>
      </c>
      <c r="D7040" s="0" t="s">
        <v>155</v>
      </c>
      <c r="E7040" s="0" t="n">
        <f aca="false">IFERROR((C7040-D7040)/C7040/'Project Inputs and Calcs'!$E$11,0)</f>
        <v>0</v>
      </c>
    </row>
    <row r="7041" customFormat="false" ht="15" hidden="false" customHeight="false" outlineLevel="0" collapsed="false">
      <c r="A7041" s="0" t="n">
        <v>41</v>
      </c>
      <c r="B7041" s="0" t="n">
        <v>17200</v>
      </c>
      <c r="C7041" s="0" t="s">
        <v>155</v>
      </c>
      <c r="D7041" s="0" t="s">
        <v>155</v>
      </c>
      <c r="E7041" s="0" t="n">
        <f aca="false">IFERROR((C7041-D7041)/C7041/'Project Inputs and Calcs'!$E$11,0)</f>
        <v>0</v>
      </c>
    </row>
    <row r="7042" customFormat="false" ht="15" hidden="false" customHeight="false" outlineLevel="0" collapsed="false">
      <c r="A7042" s="0" t="n">
        <v>41</v>
      </c>
      <c r="B7042" s="0" t="n">
        <v>17300</v>
      </c>
      <c r="C7042" s="0" t="s">
        <v>155</v>
      </c>
      <c r="D7042" s="0" t="s">
        <v>155</v>
      </c>
      <c r="E7042" s="0" t="n">
        <f aca="false">IFERROR((C7042-D7042)/C7042/'Project Inputs and Calcs'!$E$11,0)</f>
        <v>0</v>
      </c>
    </row>
    <row r="7043" customFormat="false" ht="15" hidden="false" customHeight="false" outlineLevel="0" collapsed="false">
      <c r="A7043" s="0" t="n">
        <v>41</v>
      </c>
      <c r="B7043" s="0" t="n">
        <v>17400</v>
      </c>
      <c r="C7043" s="0" t="s">
        <v>155</v>
      </c>
      <c r="D7043" s="0" t="s">
        <v>155</v>
      </c>
      <c r="E7043" s="0" t="n">
        <f aca="false">IFERROR((C7043-D7043)/C7043/'Project Inputs and Calcs'!$E$11,0)</f>
        <v>0</v>
      </c>
    </row>
    <row r="7044" customFormat="false" ht="15" hidden="false" customHeight="false" outlineLevel="0" collapsed="false">
      <c r="A7044" s="0" t="n">
        <v>41</v>
      </c>
      <c r="B7044" s="0" t="n">
        <v>17500</v>
      </c>
      <c r="C7044" s="0" t="s">
        <v>155</v>
      </c>
      <c r="D7044" s="0" t="s">
        <v>155</v>
      </c>
      <c r="E7044" s="0" t="n">
        <f aca="false">IFERROR((C7044-D7044)/C7044/'Project Inputs and Calcs'!$E$11,0)</f>
        <v>0</v>
      </c>
    </row>
    <row r="7045" customFormat="false" ht="15" hidden="false" customHeight="false" outlineLevel="0" collapsed="false">
      <c r="A7045" s="0" t="n">
        <v>41</v>
      </c>
      <c r="B7045" s="0" t="n">
        <v>17600</v>
      </c>
      <c r="C7045" s="0" t="s">
        <v>155</v>
      </c>
      <c r="D7045" s="0" t="s">
        <v>155</v>
      </c>
      <c r="E7045" s="0" t="n">
        <f aca="false">IFERROR((C7045-D7045)/C7045/'Project Inputs and Calcs'!$E$11,0)</f>
        <v>0</v>
      </c>
    </row>
    <row r="7046" customFormat="false" ht="15" hidden="false" customHeight="false" outlineLevel="0" collapsed="false">
      <c r="A7046" s="0" t="n">
        <v>41</v>
      </c>
      <c r="B7046" s="0" t="n">
        <v>17700</v>
      </c>
      <c r="C7046" s="0" t="s">
        <v>155</v>
      </c>
      <c r="D7046" s="0" t="s">
        <v>155</v>
      </c>
      <c r="E7046" s="0" t="n">
        <f aca="false">IFERROR((C7046-D7046)/C7046/'Project Inputs and Calcs'!$E$11,0)</f>
        <v>0</v>
      </c>
    </row>
    <row r="7047" customFormat="false" ht="15" hidden="false" customHeight="false" outlineLevel="0" collapsed="false">
      <c r="A7047" s="0" t="n">
        <v>41</v>
      </c>
      <c r="B7047" s="0" t="n">
        <v>17800</v>
      </c>
      <c r="C7047" s="0" t="s">
        <v>155</v>
      </c>
      <c r="D7047" s="0" t="s">
        <v>155</v>
      </c>
      <c r="E7047" s="0" t="n">
        <f aca="false">IFERROR((C7047-D7047)/C7047/'Project Inputs and Calcs'!$E$11,0)</f>
        <v>0</v>
      </c>
    </row>
    <row r="7048" customFormat="false" ht="15" hidden="false" customHeight="false" outlineLevel="0" collapsed="false">
      <c r="A7048" s="0" t="n">
        <v>41</v>
      </c>
      <c r="B7048" s="0" t="n">
        <v>17900</v>
      </c>
      <c r="C7048" s="0" t="s">
        <v>155</v>
      </c>
      <c r="D7048" s="0" t="s">
        <v>155</v>
      </c>
      <c r="E7048" s="0" t="n">
        <f aca="false">IFERROR((C7048-D7048)/C7048/'Project Inputs and Calcs'!$E$11,0)</f>
        <v>0</v>
      </c>
    </row>
    <row r="7049" customFormat="false" ht="15" hidden="false" customHeight="false" outlineLevel="0" collapsed="false">
      <c r="A7049" s="0" t="n">
        <v>41</v>
      </c>
      <c r="B7049" s="0" t="n">
        <v>18000</v>
      </c>
      <c r="C7049" s="0" t="s">
        <v>155</v>
      </c>
      <c r="D7049" s="0" t="s">
        <v>155</v>
      </c>
      <c r="E7049" s="0" t="n">
        <f aca="false">IFERROR((C7049-D7049)/C7049/'Project Inputs and Calcs'!$E$11,0)</f>
        <v>0</v>
      </c>
    </row>
    <row r="7050" customFormat="false" ht="15" hidden="false" customHeight="false" outlineLevel="0" collapsed="false">
      <c r="A7050" s="0" t="n">
        <v>41</v>
      </c>
      <c r="B7050" s="0" t="n">
        <v>18100</v>
      </c>
      <c r="C7050" s="0" t="s">
        <v>155</v>
      </c>
      <c r="D7050" s="0" t="s">
        <v>155</v>
      </c>
      <c r="E7050" s="0" t="n">
        <f aca="false">IFERROR((C7050-D7050)/C7050/'Project Inputs and Calcs'!$E$11,0)</f>
        <v>0</v>
      </c>
    </row>
    <row r="7051" customFormat="false" ht="15" hidden="false" customHeight="false" outlineLevel="0" collapsed="false">
      <c r="A7051" s="0" t="n">
        <v>41</v>
      </c>
      <c r="B7051" s="0" t="n">
        <v>18200</v>
      </c>
      <c r="C7051" s="0" t="s">
        <v>155</v>
      </c>
      <c r="D7051" s="0" t="s">
        <v>155</v>
      </c>
      <c r="E7051" s="0" t="n">
        <f aca="false">IFERROR((C7051-D7051)/C7051/'Project Inputs and Calcs'!$E$11,0)</f>
        <v>0</v>
      </c>
    </row>
    <row r="7052" customFormat="false" ht="15" hidden="false" customHeight="false" outlineLevel="0" collapsed="false">
      <c r="A7052" s="0" t="n">
        <v>41</v>
      </c>
      <c r="B7052" s="0" t="n">
        <v>18300</v>
      </c>
      <c r="C7052" s="0" t="s">
        <v>155</v>
      </c>
      <c r="D7052" s="0" t="s">
        <v>155</v>
      </c>
      <c r="E7052" s="0" t="n">
        <f aca="false">IFERROR((C7052-D7052)/C7052/'Project Inputs and Calcs'!$E$11,0)</f>
        <v>0</v>
      </c>
    </row>
    <row r="7053" customFormat="false" ht="15" hidden="false" customHeight="false" outlineLevel="0" collapsed="false">
      <c r="A7053" s="0" t="n">
        <v>41</v>
      </c>
      <c r="B7053" s="0" t="n">
        <v>18400</v>
      </c>
      <c r="C7053" s="0" t="s">
        <v>155</v>
      </c>
      <c r="D7053" s="0" t="s">
        <v>155</v>
      </c>
      <c r="E7053" s="0" t="n">
        <f aca="false">IFERROR((C7053-D7053)/C7053/'Project Inputs and Calcs'!$E$11,0)</f>
        <v>0</v>
      </c>
    </row>
    <row r="7054" customFormat="false" ht="15" hidden="false" customHeight="false" outlineLevel="0" collapsed="false">
      <c r="A7054" s="0" t="n">
        <v>41</v>
      </c>
      <c r="B7054" s="0" t="n">
        <v>18500</v>
      </c>
      <c r="C7054" s="0" t="s">
        <v>155</v>
      </c>
      <c r="D7054" s="0" t="s">
        <v>155</v>
      </c>
      <c r="E7054" s="0" t="n">
        <f aca="false">IFERROR((C7054-D7054)/C7054/'Project Inputs and Calcs'!$E$11,0)</f>
        <v>0</v>
      </c>
    </row>
    <row r="7055" customFormat="false" ht="15" hidden="false" customHeight="false" outlineLevel="0" collapsed="false">
      <c r="A7055" s="0" t="n">
        <v>41</v>
      </c>
      <c r="B7055" s="0" t="n">
        <v>18600</v>
      </c>
      <c r="C7055" s="0" t="s">
        <v>155</v>
      </c>
      <c r="D7055" s="0" t="s">
        <v>155</v>
      </c>
      <c r="E7055" s="0" t="n">
        <f aca="false">IFERROR((C7055-D7055)/C7055/'Project Inputs and Calcs'!$E$11,0)</f>
        <v>0</v>
      </c>
    </row>
    <row r="7056" customFormat="false" ht="15" hidden="false" customHeight="false" outlineLevel="0" collapsed="false">
      <c r="A7056" s="0" t="n">
        <v>41</v>
      </c>
      <c r="B7056" s="0" t="n">
        <v>18700</v>
      </c>
      <c r="C7056" s="0" t="s">
        <v>155</v>
      </c>
      <c r="D7056" s="0" t="s">
        <v>155</v>
      </c>
      <c r="E7056" s="0" t="n">
        <f aca="false">IFERROR((C7056-D7056)/C7056/'Project Inputs and Calcs'!$E$11,0)</f>
        <v>0</v>
      </c>
    </row>
    <row r="7057" customFormat="false" ht="15" hidden="false" customHeight="false" outlineLevel="0" collapsed="false">
      <c r="A7057" s="0" t="n">
        <v>41</v>
      </c>
      <c r="B7057" s="0" t="n">
        <v>18800</v>
      </c>
      <c r="C7057" s="0" t="s">
        <v>155</v>
      </c>
      <c r="D7057" s="0" t="s">
        <v>155</v>
      </c>
      <c r="E7057" s="0" t="n">
        <f aca="false">IFERROR((C7057-D7057)/C7057/'Project Inputs and Calcs'!$E$11,0)</f>
        <v>0</v>
      </c>
    </row>
    <row r="7058" customFormat="false" ht="15" hidden="false" customHeight="false" outlineLevel="0" collapsed="false">
      <c r="A7058" s="0" t="n">
        <v>41</v>
      </c>
      <c r="B7058" s="0" t="n">
        <v>18900</v>
      </c>
      <c r="C7058" s="0" t="s">
        <v>155</v>
      </c>
      <c r="D7058" s="0" t="s">
        <v>155</v>
      </c>
      <c r="E7058" s="0" t="n">
        <f aca="false">IFERROR((C7058-D7058)/C7058/'Project Inputs and Calcs'!$E$11,0)</f>
        <v>0</v>
      </c>
    </row>
    <row r="7059" customFormat="false" ht="15" hidden="false" customHeight="false" outlineLevel="0" collapsed="false">
      <c r="A7059" s="0" t="n">
        <v>41</v>
      </c>
      <c r="B7059" s="0" t="n">
        <v>19000</v>
      </c>
      <c r="C7059" s="0" t="s">
        <v>155</v>
      </c>
      <c r="D7059" s="0" t="s">
        <v>155</v>
      </c>
      <c r="E7059" s="0" t="n">
        <f aca="false">IFERROR((C7059-D7059)/C7059/'Project Inputs and Calcs'!$E$11,0)</f>
        <v>0</v>
      </c>
    </row>
    <row r="7060" customFormat="false" ht="15" hidden="false" customHeight="false" outlineLevel="0" collapsed="false">
      <c r="A7060" s="0" t="n">
        <v>41</v>
      </c>
      <c r="B7060" s="0" t="n">
        <v>19100</v>
      </c>
      <c r="C7060" s="0" t="s">
        <v>155</v>
      </c>
      <c r="D7060" s="0" t="s">
        <v>155</v>
      </c>
      <c r="E7060" s="0" t="n">
        <f aca="false">IFERROR((C7060-D7060)/C7060/'Project Inputs and Calcs'!$E$11,0)</f>
        <v>0</v>
      </c>
    </row>
    <row r="7061" customFormat="false" ht="15" hidden="false" customHeight="false" outlineLevel="0" collapsed="false">
      <c r="A7061" s="0" t="n">
        <v>41</v>
      </c>
      <c r="B7061" s="0" t="n">
        <v>19200</v>
      </c>
      <c r="C7061" s="0" t="s">
        <v>155</v>
      </c>
      <c r="D7061" s="0" t="s">
        <v>155</v>
      </c>
      <c r="E7061" s="0" t="n">
        <f aca="false">IFERROR((C7061-D7061)/C7061/'Project Inputs and Calcs'!$E$11,0)</f>
        <v>0</v>
      </c>
    </row>
    <row r="7062" customFormat="false" ht="15" hidden="false" customHeight="false" outlineLevel="0" collapsed="false">
      <c r="A7062" s="0" t="n">
        <v>41</v>
      </c>
      <c r="B7062" s="0" t="n">
        <v>19300</v>
      </c>
      <c r="C7062" s="0" t="s">
        <v>155</v>
      </c>
      <c r="D7062" s="0" t="s">
        <v>155</v>
      </c>
      <c r="E7062" s="0" t="n">
        <f aca="false">IFERROR((C7062-D7062)/C7062/'Project Inputs and Calcs'!$E$11,0)</f>
        <v>0</v>
      </c>
    </row>
    <row r="7063" customFormat="false" ht="15" hidden="false" customHeight="false" outlineLevel="0" collapsed="false">
      <c r="A7063" s="0" t="n">
        <v>41</v>
      </c>
      <c r="B7063" s="0" t="n">
        <v>19400</v>
      </c>
      <c r="C7063" s="0" t="s">
        <v>155</v>
      </c>
      <c r="D7063" s="0" t="s">
        <v>155</v>
      </c>
      <c r="E7063" s="0" t="n">
        <f aca="false">IFERROR((C7063-D7063)/C7063/'Project Inputs and Calcs'!$E$11,0)</f>
        <v>0</v>
      </c>
    </row>
    <row r="7064" customFormat="false" ht="15" hidden="false" customHeight="false" outlineLevel="0" collapsed="false">
      <c r="A7064" s="0" t="n">
        <v>41</v>
      </c>
      <c r="B7064" s="0" t="n">
        <v>19500</v>
      </c>
      <c r="C7064" s="0" t="s">
        <v>155</v>
      </c>
      <c r="D7064" s="0" t="s">
        <v>155</v>
      </c>
      <c r="E7064" s="0" t="n">
        <f aca="false">IFERROR((C7064-D7064)/C7064/'Project Inputs and Calcs'!$E$11,0)</f>
        <v>0</v>
      </c>
    </row>
    <row r="7065" customFormat="false" ht="15" hidden="false" customHeight="false" outlineLevel="0" collapsed="false">
      <c r="A7065" s="0" t="n">
        <v>41</v>
      </c>
      <c r="B7065" s="0" t="n">
        <v>19600</v>
      </c>
      <c r="C7065" s="0" t="s">
        <v>155</v>
      </c>
      <c r="D7065" s="0" t="s">
        <v>155</v>
      </c>
      <c r="E7065" s="0" t="n">
        <f aca="false">IFERROR((C7065-D7065)/C7065/'Project Inputs and Calcs'!$E$11,0)</f>
        <v>0</v>
      </c>
    </row>
    <row r="7066" customFormat="false" ht="15" hidden="false" customHeight="false" outlineLevel="0" collapsed="false">
      <c r="A7066" s="0" t="n">
        <v>41</v>
      </c>
      <c r="B7066" s="0" t="n">
        <v>19700</v>
      </c>
      <c r="C7066" s="0" t="s">
        <v>155</v>
      </c>
      <c r="D7066" s="0" t="s">
        <v>155</v>
      </c>
      <c r="E7066" s="0" t="n">
        <f aca="false">IFERROR((C7066-D7066)/C7066/'Project Inputs and Calcs'!$E$11,0)</f>
        <v>0</v>
      </c>
    </row>
    <row r="7067" customFormat="false" ht="15" hidden="false" customHeight="false" outlineLevel="0" collapsed="false">
      <c r="A7067" s="0" t="n">
        <v>41</v>
      </c>
      <c r="B7067" s="0" t="n">
        <v>19800</v>
      </c>
      <c r="C7067" s="0" t="s">
        <v>155</v>
      </c>
      <c r="D7067" s="0" t="s">
        <v>155</v>
      </c>
      <c r="E7067" s="0" t="n">
        <f aca="false">IFERROR((C7067-D7067)/C7067/'Project Inputs and Calcs'!$E$11,0)</f>
        <v>0</v>
      </c>
    </row>
    <row r="7068" customFormat="false" ht="15" hidden="false" customHeight="false" outlineLevel="0" collapsed="false">
      <c r="A7068" s="0" t="n">
        <v>41</v>
      </c>
      <c r="B7068" s="0" t="n">
        <v>19900</v>
      </c>
      <c r="C7068" s="0" t="s">
        <v>155</v>
      </c>
      <c r="D7068" s="0" t="s">
        <v>155</v>
      </c>
      <c r="E7068" s="0" t="n">
        <f aca="false">IFERROR((C7068-D7068)/C7068/'Project Inputs and Calcs'!$E$11,0)</f>
        <v>0</v>
      </c>
    </row>
    <row r="7069" customFormat="false" ht="15" hidden="false" customHeight="false" outlineLevel="0" collapsed="false">
      <c r="A7069" s="0" t="n">
        <v>41</v>
      </c>
      <c r="B7069" s="0" t="n">
        <v>20000</v>
      </c>
      <c r="C7069" s="0" t="s">
        <v>155</v>
      </c>
      <c r="D7069" s="0" t="s">
        <v>155</v>
      </c>
      <c r="E7069" s="0" t="n">
        <f aca="false">IFERROR((C7069-D7069)/C7069/'Project Inputs and Calcs'!$E$11,0)</f>
        <v>0</v>
      </c>
    </row>
    <row r="7070" customFormat="false" ht="15" hidden="false" customHeight="false" outlineLevel="0" collapsed="false">
      <c r="A7070" s="0" t="n">
        <v>42</v>
      </c>
      <c r="B7070" s="0" t="n">
        <v>1000</v>
      </c>
      <c r="C7070" s="0" t="n">
        <v>0.037819</v>
      </c>
      <c r="D7070" s="0" t="n">
        <v>0.0051003</v>
      </c>
      <c r="E7070" s="0" t="n">
        <f aca="false">IFERROR((C7070-D7070)/C7070/'Project Inputs and Calcs'!$E$11,0)</f>
        <v>0.0288379738579374</v>
      </c>
    </row>
    <row r="7071" customFormat="false" ht="15" hidden="false" customHeight="false" outlineLevel="0" collapsed="false">
      <c r="A7071" s="0" t="n">
        <v>42</v>
      </c>
      <c r="B7071" s="0" t="n">
        <v>1100</v>
      </c>
      <c r="C7071" s="0" t="n">
        <v>0.081626</v>
      </c>
      <c r="D7071" s="0" t="n">
        <v>0.011354</v>
      </c>
      <c r="E7071" s="0" t="n">
        <f aca="false">IFERROR((C7071-D7071)/C7071/'Project Inputs and Calcs'!$E$11,0)</f>
        <v>0.0286967387842109</v>
      </c>
    </row>
    <row r="7072" customFormat="false" ht="15" hidden="false" customHeight="false" outlineLevel="0" collapsed="false">
      <c r="A7072" s="0" t="n">
        <v>42</v>
      </c>
      <c r="B7072" s="0" t="n">
        <v>1200</v>
      </c>
      <c r="C7072" s="0" t="n">
        <v>0.14135</v>
      </c>
      <c r="D7072" s="0" t="n">
        <v>0.020335</v>
      </c>
      <c r="E7072" s="0" t="n">
        <f aca="false">IFERROR((C7072-D7072)/C7072/'Project Inputs and Calcs'!$E$11,0)</f>
        <v>0.0285379082655347</v>
      </c>
    </row>
    <row r="7073" customFormat="false" ht="15" hidden="false" customHeight="false" outlineLevel="0" collapsed="false">
      <c r="A7073" s="0" t="n">
        <v>42</v>
      </c>
      <c r="B7073" s="0" t="n">
        <v>1300</v>
      </c>
      <c r="C7073" s="0" t="n">
        <v>0.21648</v>
      </c>
      <c r="D7073" s="0" t="n">
        <v>0.032201</v>
      </c>
      <c r="E7073" s="0" t="n">
        <f aca="false">IFERROR((C7073-D7073)/C7073/'Project Inputs and Calcs'!$E$11,0)</f>
        <v>0.028375061591525</v>
      </c>
    </row>
    <row r="7074" customFormat="false" ht="15" hidden="false" customHeight="false" outlineLevel="0" collapsed="false">
      <c r="A7074" s="0" t="n">
        <v>42</v>
      </c>
      <c r="B7074" s="0" t="n">
        <v>1400</v>
      </c>
      <c r="C7074" s="0" t="n">
        <v>0.30653</v>
      </c>
      <c r="D7074" s="0" t="n">
        <v>0.047117</v>
      </c>
      <c r="E7074" s="0" t="n">
        <f aca="false">IFERROR((C7074-D7074)/C7074/'Project Inputs and Calcs'!$E$11,0)</f>
        <v>0.0282096369034026</v>
      </c>
    </row>
    <row r="7075" customFormat="false" ht="15" hidden="false" customHeight="false" outlineLevel="0" collapsed="false">
      <c r="A7075" s="0" t="n">
        <v>42</v>
      </c>
      <c r="B7075" s="0" t="n">
        <v>1500</v>
      </c>
      <c r="C7075" s="0" t="n">
        <v>0.41101</v>
      </c>
      <c r="D7075" s="0" t="n">
        <v>0.065267</v>
      </c>
      <c r="E7075" s="0" t="n">
        <f aca="false">IFERROR((C7075-D7075)/C7075/'Project Inputs and Calcs'!$E$11,0)</f>
        <v>0.0280401125682262</v>
      </c>
    </row>
    <row r="7076" customFormat="false" ht="15" hidden="false" customHeight="false" outlineLevel="0" collapsed="false">
      <c r="A7076" s="0" t="n">
        <v>42</v>
      </c>
      <c r="B7076" s="0" t="n">
        <v>1600</v>
      </c>
      <c r="C7076" s="0" t="n">
        <v>0.50146</v>
      </c>
      <c r="D7076" s="0" t="n">
        <v>0.10011</v>
      </c>
      <c r="E7076" s="0" t="n">
        <f aca="false">IFERROR((C7076-D7076)/C7076/'Project Inputs and Calcs'!$E$11,0)</f>
        <v>0.0266787646738191</v>
      </c>
    </row>
    <row r="7077" customFormat="false" ht="15" hidden="false" customHeight="false" outlineLevel="0" collapsed="false">
      <c r="A7077" s="0" t="n">
        <v>42</v>
      </c>
      <c r="B7077" s="0" t="n">
        <v>1700</v>
      </c>
      <c r="C7077" s="0" t="n">
        <v>0.66154</v>
      </c>
      <c r="D7077" s="0" t="n">
        <v>0.11177</v>
      </c>
      <c r="E7077" s="0" t="n">
        <f aca="false">IFERROR((C7077-D7077)/C7077/'Project Inputs and Calcs'!$E$11,0)</f>
        <v>0.0277015247251363</v>
      </c>
    </row>
    <row r="7078" customFormat="false" ht="15" hidden="false" customHeight="false" outlineLevel="0" collapsed="false">
      <c r="A7078" s="0" t="n">
        <v>42</v>
      </c>
      <c r="B7078" s="0" t="n">
        <v>1800</v>
      </c>
      <c r="C7078" s="0" t="n">
        <v>0.80674</v>
      </c>
      <c r="D7078" s="0" t="n">
        <v>0.14039</v>
      </c>
      <c r="E7078" s="0" t="n">
        <f aca="false">IFERROR((C7078-D7078)/C7078/'Project Inputs and Calcs'!$E$11,0)</f>
        <v>0.0275326210013966</v>
      </c>
    </row>
    <row r="7079" customFormat="false" ht="15" hidden="false" customHeight="false" outlineLevel="0" collapsed="false">
      <c r="A7079" s="0" t="n">
        <v>42</v>
      </c>
      <c r="B7079" s="0" t="n">
        <v>1900</v>
      </c>
      <c r="C7079" s="0" t="n">
        <v>0.96462</v>
      </c>
      <c r="D7079" s="0" t="n">
        <v>0.17277</v>
      </c>
      <c r="E7079" s="0" t="n">
        <f aca="false">IFERROR((C7079-D7079)/C7079/'Project Inputs and Calcs'!$E$11,0)</f>
        <v>0.0273631067155979</v>
      </c>
    </row>
    <row r="7080" customFormat="false" ht="15" hidden="false" customHeight="false" outlineLevel="0" collapsed="false">
      <c r="A7080" s="0" t="n">
        <v>42</v>
      </c>
      <c r="B7080" s="0" t="n">
        <v>2000</v>
      </c>
      <c r="C7080" s="0" t="n">
        <v>1.1348</v>
      </c>
      <c r="D7080" s="0" t="n">
        <v>0.20906</v>
      </c>
      <c r="E7080" s="0" t="n">
        <f aca="false">IFERROR((C7080-D7080)/C7080/'Project Inputs and Calcs'!$E$11,0)</f>
        <v>0.0271924568205851</v>
      </c>
    </row>
    <row r="7081" customFormat="false" ht="15" hidden="false" customHeight="false" outlineLevel="0" collapsed="false">
      <c r="A7081" s="0" t="n">
        <v>42</v>
      </c>
      <c r="B7081" s="0" t="n">
        <v>2100</v>
      </c>
      <c r="C7081" s="0" t="n">
        <v>1.317</v>
      </c>
      <c r="D7081" s="0" t="n">
        <v>0.24929</v>
      </c>
      <c r="E7081" s="0" t="n">
        <f aca="false">IFERROR((C7081-D7081)/C7081/'Project Inputs and Calcs'!$E$11,0)</f>
        <v>0.0270237914452037</v>
      </c>
    </row>
    <row r="7082" customFormat="false" ht="15" hidden="false" customHeight="false" outlineLevel="0" collapsed="false">
      <c r="A7082" s="0" t="n">
        <v>42</v>
      </c>
      <c r="B7082" s="0" t="n">
        <v>2200</v>
      </c>
      <c r="C7082" s="0" t="n">
        <v>1.5107</v>
      </c>
      <c r="D7082" s="0" t="n">
        <v>0.29363</v>
      </c>
      <c r="E7082" s="0" t="n">
        <f aca="false">IFERROR((C7082-D7082)/C7082/'Project Inputs and Calcs'!$E$11,0)</f>
        <v>0.0268544383398425</v>
      </c>
    </row>
    <row r="7083" customFormat="false" ht="15" hidden="false" customHeight="false" outlineLevel="0" collapsed="false">
      <c r="A7083" s="0" t="n">
        <v>42</v>
      </c>
      <c r="B7083" s="0" t="n">
        <v>2300</v>
      </c>
      <c r="C7083" s="0" t="n">
        <v>1.7156</v>
      </c>
      <c r="D7083" s="0" t="n">
        <v>0.34214</v>
      </c>
      <c r="E7083" s="0" t="n">
        <f aca="false">IFERROR((C7083-D7083)/C7083/'Project Inputs and Calcs'!$E$11,0)</f>
        <v>0.0266857076241548</v>
      </c>
    </row>
    <row r="7084" customFormat="false" ht="15" hidden="false" customHeight="false" outlineLevel="0" collapsed="false">
      <c r="A7084" s="0" t="n">
        <v>42</v>
      </c>
      <c r="B7084" s="0" t="n">
        <v>2400</v>
      </c>
      <c r="C7084" s="0" t="n">
        <v>1.9314</v>
      </c>
      <c r="D7084" s="0" t="n">
        <v>0.37898</v>
      </c>
      <c r="E7084" s="0" t="n">
        <f aca="false">IFERROR((C7084-D7084)/C7084/'Project Inputs and Calcs'!$E$11,0)</f>
        <v>0.0267926547236892</v>
      </c>
    </row>
    <row r="7085" customFormat="false" ht="15" hidden="false" customHeight="false" outlineLevel="0" collapsed="false">
      <c r="A7085" s="0" t="n">
        <v>42</v>
      </c>
      <c r="B7085" s="0" t="n">
        <v>2500</v>
      </c>
      <c r="C7085" s="0" t="n">
        <v>2.1578</v>
      </c>
      <c r="D7085" s="0" t="n">
        <v>0.45201</v>
      </c>
      <c r="E7085" s="0" t="n">
        <f aca="false">IFERROR((C7085-D7085)/C7085/'Project Inputs and Calcs'!$E$11,0)</f>
        <v>0.0263507584885841</v>
      </c>
    </row>
    <row r="7086" customFormat="false" ht="15" hidden="false" customHeight="false" outlineLevel="0" collapsed="false">
      <c r="A7086" s="0" t="n">
        <v>42</v>
      </c>
      <c r="B7086" s="0" t="n">
        <v>2600</v>
      </c>
      <c r="C7086" s="0" t="n">
        <v>2.3943</v>
      </c>
      <c r="D7086" s="0" t="n">
        <v>0.51355</v>
      </c>
      <c r="E7086" s="0" t="n">
        <f aca="false">IFERROR((C7086-D7086)/C7086/'Project Inputs and Calcs'!$E$11,0)</f>
        <v>0.0261837140987623</v>
      </c>
    </row>
    <row r="7087" customFormat="false" ht="15" hidden="false" customHeight="false" outlineLevel="0" collapsed="false">
      <c r="A7087" s="0" t="n">
        <v>42</v>
      </c>
      <c r="B7087" s="0" t="n">
        <v>2700</v>
      </c>
      <c r="C7087" s="0" t="n">
        <v>2.6407</v>
      </c>
      <c r="D7087" s="0" t="n">
        <v>0.57959</v>
      </c>
      <c r="E7087" s="0" t="n">
        <f aca="false">IFERROR((C7087-D7087)/C7087/'Project Inputs and Calcs'!$E$11,0)</f>
        <v>0.0260172176569344</v>
      </c>
    </row>
    <row r="7088" customFormat="false" ht="15" hidden="false" customHeight="false" outlineLevel="0" collapsed="false">
      <c r="A7088" s="0" t="n">
        <v>42</v>
      </c>
      <c r="B7088" s="0" t="n">
        <v>2800</v>
      </c>
      <c r="C7088" s="0" t="n">
        <v>2.8968</v>
      </c>
      <c r="D7088" s="0" t="n">
        <v>0.65016</v>
      </c>
      <c r="E7088" s="0" t="n">
        <f aca="false">IFERROR((C7088-D7088)/C7088/'Project Inputs and Calcs'!$E$11,0)</f>
        <v>0.025851974592654</v>
      </c>
    </row>
    <row r="7089" customFormat="false" ht="15" hidden="false" customHeight="false" outlineLevel="0" collapsed="false">
      <c r="A7089" s="0" t="n">
        <v>42</v>
      </c>
      <c r="B7089" s="0" t="n">
        <v>2900</v>
      </c>
      <c r="C7089" s="0" t="n">
        <v>3.1622</v>
      </c>
      <c r="D7089" s="0" t="n">
        <v>0.72531</v>
      </c>
      <c r="E7089" s="0" t="n">
        <f aca="false">IFERROR((C7089-D7089)/C7089/'Project Inputs and Calcs'!$E$11,0)</f>
        <v>0.025687706870744</v>
      </c>
    </row>
    <row r="7090" customFormat="false" ht="15" hidden="false" customHeight="false" outlineLevel="0" collapsed="false">
      <c r="A7090" s="0" t="n">
        <v>42</v>
      </c>
      <c r="B7090" s="0" t="n">
        <v>3000</v>
      </c>
      <c r="C7090" s="0" t="n">
        <v>3.4364</v>
      </c>
      <c r="D7090" s="0" t="n">
        <v>0.80514</v>
      </c>
      <c r="E7090" s="0" t="n">
        <f aca="false">IFERROR((C7090-D7090)/C7090/'Project Inputs and Calcs'!$E$11,0)</f>
        <v>0.0255234159779614</v>
      </c>
    </row>
    <row r="7091" customFormat="false" ht="15" hidden="false" customHeight="false" outlineLevel="0" collapsed="false">
      <c r="A7091" s="0" t="n">
        <v>42</v>
      </c>
      <c r="B7091" s="0" t="n">
        <v>3100</v>
      </c>
      <c r="C7091" s="0" t="n">
        <v>3.7195</v>
      </c>
      <c r="D7091" s="0" t="n">
        <v>0.88963</v>
      </c>
      <c r="E7091" s="0" t="n">
        <f aca="false">IFERROR((C7091-D7091)/C7091/'Project Inputs and Calcs'!$E$11,0)</f>
        <v>0.0253606667562845</v>
      </c>
    </row>
    <row r="7092" customFormat="false" ht="15" hidden="false" customHeight="false" outlineLevel="0" collapsed="false">
      <c r="A7092" s="0" t="n">
        <v>42</v>
      </c>
      <c r="B7092" s="0" t="n">
        <v>3200</v>
      </c>
      <c r="C7092" s="0" t="n">
        <v>4.0111</v>
      </c>
      <c r="D7092" s="0" t="n">
        <v>0.97889</v>
      </c>
      <c r="E7092" s="0" t="n">
        <f aca="false">IFERROR((C7092-D7092)/C7092/'Project Inputs and Calcs'!$E$11,0)</f>
        <v>0.0251984908545453</v>
      </c>
    </row>
    <row r="7093" customFormat="false" ht="15" hidden="false" customHeight="false" outlineLevel="0" collapsed="false">
      <c r="A7093" s="0" t="n">
        <v>42</v>
      </c>
      <c r="B7093" s="0" t="n">
        <v>3300</v>
      </c>
      <c r="C7093" s="0" t="n">
        <v>4.3109</v>
      </c>
      <c r="D7093" s="0" t="n">
        <v>1.0729</v>
      </c>
      <c r="E7093" s="0" t="n">
        <f aca="false">IFERROR((C7093-D7093)/C7093/'Project Inputs and Calcs'!$E$11,0)</f>
        <v>0.0250373085279949</v>
      </c>
    </row>
    <row r="7094" customFormat="false" ht="15" hidden="false" customHeight="false" outlineLevel="0" collapsed="false">
      <c r="A7094" s="0" t="n">
        <v>42</v>
      </c>
      <c r="B7094" s="0" t="n">
        <v>3400</v>
      </c>
      <c r="C7094" s="0" t="n">
        <v>4.6186</v>
      </c>
      <c r="D7094" s="0" t="n">
        <v>1.1717</v>
      </c>
      <c r="E7094" s="0" t="n">
        <f aca="false">IFERROR((C7094-D7094)/C7094/'Project Inputs and Calcs'!$E$11,0)</f>
        <v>0.0248769468381472</v>
      </c>
    </row>
    <row r="7095" customFormat="false" ht="15" hidden="false" customHeight="false" outlineLevel="0" collapsed="false">
      <c r="A7095" s="0" t="n">
        <v>42</v>
      </c>
      <c r="B7095" s="0" t="n">
        <v>3500</v>
      </c>
      <c r="C7095" s="0" t="n">
        <v>4.934</v>
      </c>
      <c r="D7095" s="0" t="n">
        <v>1.2753</v>
      </c>
      <c r="E7095" s="0" t="n">
        <f aca="false">IFERROR((C7095-D7095)/C7095/'Project Inputs and Calcs'!$E$11,0)</f>
        <v>0.0247176057289555</v>
      </c>
    </row>
    <row r="7096" customFormat="false" ht="15" hidden="false" customHeight="false" outlineLevel="0" collapsed="false">
      <c r="A7096" s="0" t="n">
        <v>42</v>
      </c>
      <c r="B7096" s="0" t="n">
        <v>3600</v>
      </c>
      <c r="C7096" s="0" t="n">
        <v>5.2568</v>
      </c>
      <c r="D7096" s="0" t="n">
        <v>1.3838</v>
      </c>
      <c r="E7096" s="0" t="n">
        <f aca="false">IFERROR((C7096-D7096)/C7096/'Project Inputs and Calcs'!$E$11,0)</f>
        <v>0.0245586668695785</v>
      </c>
    </row>
    <row r="7097" customFormat="false" ht="15" hidden="false" customHeight="false" outlineLevel="0" collapsed="false">
      <c r="A7097" s="0" t="n">
        <v>42</v>
      </c>
      <c r="B7097" s="0" t="n">
        <v>3700</v>
      </c>
      <c r="C7097" s="0" t="n">
        <v>5.5868</v>
      </c>
      <c r="D7097" s="0" t="n">
        <v>1.4971</v>
      </c>
      <c r="E7097" s="0" t="n">
        <f aca="false">IFERROR((C7097-D7097)/C7097/'Project Inputs and Calcs'!$E$11,0)</f>
        <v>0.0244009689506217</v>
      </c>
    </row>
    <row r="7098" customFormat="false" ht="15" hidden="false" customHeight="false" outlineLevel="0" collapsed="false">
      <c r="A7098" s="0" t="n">
        <v>42</v>
      </c>
      <c r="B7098" s="0" t="n">
        <v>3800</v>
      </c>
      <c r="C7098" s="0" t="n">
        <v>5.9237</v>
      </c>
      <c r="D7098" s="0" t="n">
        <v>1.6154</v>
      </c>
      <c r="E7098" s="0" t="n">
        <f aca="false">IFERROR((C7098-D7098)/C7098/'Project Inputs and Calcs'!$E$11,0)</f>
        <v>0.0242432938872664</v>
      </c>
    </row>
    <row r="7099" customFormat="false" ht="15" hidden="false" customHeight="false" outlineLevel="0" collapsed="false">
      <c r="A7099" s="0" t="n">
        <v>42</v>
      </c>
      <c r="B7099" s="0" t="n">
        <v>3900</v>
      </c>
      <c r="C7099" s="0" t="n">
        <v>6.2664</v>
      </c>
      <c r="D7099" s="0" t="n">
        <v>1.739</v>
      </c>
      <c r="E7099" s="0" t="n">
        <f aca="false">IFERROR((C7099-D7099)/C7099/'Project Inputs and Calcs'!$E$11,0)</f>
        <v>0.0240829396995617</v>
      </c>
    </row>
    <row r="7100" customFormat="false" ht="15" hidden="false" customHeight="false" outlineLevel="0" collapsed="false">
      <c r="A7100" s="0" t="n">
        <v>42</v>
      </c>
      <c r="B7100" s="0" t="n">
        <v>4000</v>
      </c>
      <c r="C7100" s="0" t="n">
        <v>6.6176</v>
      </c>
      <c r="D7100" s="0" t="n">
        <v>1.8665</v>
      </c>
      <c r="E7100" s="0" t="n">
        <f aca="false">IFERROR((C7100-D7100)/C7100/'Project Inputs and Calcs'!$E$11,0)</f>
        <v>0.0239316368471954</v>
      </c>
    </row>
    <row r="7101" customFormat="false" ht="15" hidden="false" customHeight="false" outlineLevel="0" collapsed="false">
      <c r="A7101" s="0" t="n">
        <v>42</v>
      </c>
      <c r="B7101" s="0" t="n">
        <v>4100</v>
      </c>
      <c r="C7101" s="0" t="n">
        <v>6.9741</v>
      </c>
      <c r="D7101" s="0" t="n">
        <v>1.9994</v>
      </c>
      <c r="E7101" s="0" t="n">
        <f aca="false">IFERROR((C7101-D7101)/C7101/'Project Inputs and Calcs'!$E$11,0)</f>
        <v>0.0237770226026775</v>
      </c>
    </row>
    <row r="7102" customFormat="false" ht="15" hidden="false" customHeight="false" outlineLevel="0" collapsed="false">
      <c r="A7102" s="0" t="n">
        <v>42</v>
      </c>
      <c r="B7102" s="0" t="n">
        <v>4200</v>
      </c>
      <c r="C7102" s="0" t="n">
        <v>7.3366</v>
      </c>
      <c r="D7102" s="0" t="n">
        <v>2.1373</v>
      </c>
      <c r="E7102" s="0" t="n">
        <f aca="false">IFERROR((C7102-D7102)/C7102/'Project Inputs and Calcs'!$E$11,0)</f>
        <v>0.0236226589973557</v>
      </c>
    </row>
    <row r="7103" customFormat="false" ht="15" hidden="false" customHeight="false" outlineLevel="0" collapsed="false">
      <c r="A7103" s="0" t="n">
        <v>42</v>
      </c>
      <c r="B7103" s="0" t="n">
        <v>4300</v>
      </c>
      <c r="C7103" s="0" t="n">
        <v>7.7048</v>
      </c>
      <c r="D7103" s="0" t="n">
        <v>2.28</v>
      </c>
      <c r="E7103" s="0" t="n">
        <f aca="false">IFERROR((C7103-D7103)/C7103/'Project Inputs and Calcs'!$E$11,0)</f>
        <v>0.0234693524383069</v>
      </c>
    </row>
    <row r="7104" customFormat="false" ht="15" hidden="false" customHeight="false" outlineLevel="0" collapsed="false">
      <c r="A7104" s="0" t="n">
        <v>42</v>
      </c>
      <c r="B7104" s="0" t="n">
        <v>4400</v>
      </c>
      <c r="C7104" s="0" t="n">
        <v>8.0787</v>
      </c>
      <c r="D7104" s="0" t="n">
        <v>2.4277</v>
      </c>
      <c r="E7104" s="0" t="n">
        <f aca="false">IFERROR((C7104-D7104)/C7104/'Project Inputs and Calcs'!$E$11,0)</f>
        <v>0.0233164576808975</v>
      </c>
    </row>
    <row r="7105" customFormat="false" ht="15" hidden="false" customHeight="false" outlineLevel="0" collapsed="false">
      <c r="A7105" s="0" t="n">
        <v>42</v>
      </c>
      <c r="B7105" s="0" t="n">
        <v>4500</v>
      </c>
      <c r="C7105" s="0" t="n">
        <v>8.458</v>
      </c>
      <c r="D7105" s="0" t="n">
        <v>2.5803</v>
      </c>
      <c r="E7105" s="0" t="n">
        <f aca="false">IFERROR((C7105-D7105)/C7105/'Project Inputs and Calcs'!$E$11,0)</f>
        <v>0.0231642626310397</v>
      </c>
    </row>
    <row r="7106" customFormat="false" ht="15" hidden="false" customHeight="false" outlineLevel="0" collapsed="false">
      <c r="A7106" s="0" t="n">
        <v>42</v>
      </c>
      <c r="B7106" s="0" t="n">
        <v>4600</v>
      </c>
      <c r="C7106" s="0" t="n">
        <v>8.8424</v>
      </c>
      <c r="D7106" s="0" t="n">
        <v>2.7378</v>
      </c>
      <c r="E7106" s="0" t="n">
        <f aca="false">IFERROR((C7106-D7106)/C7106/'Project Inputs and Calcs'!$E$11,0)</f>
        <v>0.0230126059290087</v>
      </c>
    </row>
    <row r="7107" customFormat="false" ht="15" hidden="false" customHeight="false" outlineLevel="0" collapsed="false">
      <c r="A7107" s="0" t="n">
        <v>42</v>
      </c>
      <c r="B7107" s="0" t="n">
        <v>4700</v>
      </c>
      <c r="C7107" s="0" t="n">
        <v>9.2316</v>
      </c>
      <c r="D7107" s="0" t="n">
        <v>2.9003</v>
      </c>
      <c r="E7107" s="0" t="n">
        <f aca="false">IFERROR((C7107-D7107)/C7107/'Project Inputs and Calcs'!$E$11,0)</f>
        <v>0.0228609702904516</v>
      </c>
    </row>
    <row r="7108" customFormat="false" ht="15" hidden="false" customHeight="false" outlineLevel="0" collapsed="false">
      <c r="A7108" s="0" t="n">
        <v>42</v>
      </c>
      <c r="B7108" s="0" t="n">
        <v>4800</v>
      </c>
      <c r="C7108" s="0" t="n">
        <v>9.6256</v>
      </c>
      <c r="D7108" s="0" t="n">
        <v>3.0676</v>
      </c>
      <c r="E7108" s="0" t="n">
        <f aca="false">IFERROR((C7108-D7108)/C7108/'Project Inputs and Calcs'!$E$11,0)</f>
        <v>0.022710272606383</v>
      </c>
    </row>
    <row r="7109" customFormat="false" ht="15" hidden="false" customHeight="false" outlineLevel="0" collapsed="false">
      <c r="A7109" s="0" t="n">
        <v>42</v>
      </c>
      <c r="B7109" s="0" t="n">
        <v>4900</v>
      </c>
      <c r="C7109" s="0" t="n">
        <v>10.024</v>
      </c>
      <c r="D7109" s="0" t="n">
        <v>3.2399</v>
      </c>
      <c r="E7109" s="0" t="n">
        <f aca="false">IFERROR((C7109-D7109)/C7109/'Project Inputs and Calcs'!$E$11,0)</f>
        <v>0.0225595238095238</v>
      </c>
    </row>
    <row r="7110" customFormat="false" ht="15" hidden="false" customHeight="false" outlineLevel="0" collapsed="false">
      <c r="A7110" s="0" t="n">
        <v>42</v>
      </c>
      <c r="B7110" s="0" t="n">
        <v>5000</v>
      </c>
      <c r="C7110" s="0" t="n">
        <v>10.427</v>
      </c>
      <c r="D7110" s="0" t="n">
        <v>3.417</v>
      </c>
      <c r="E7110" s="0" t="n">
        <f aca="false">IFERROR((C7110-D7110)/C7110/'Project Inputs and Calcs'!$E$11,0)</f>
        <v>0.0224097695086474</v>
      </c>
    </row>
    <row r="7111" customFormat="false" ht="15" hidden="false" customHeight="false" outlineLevel="0" collapsed="false">
      <c r="A7111" s="0" t="n">
        <v>42</v>
      </c>
      <c r="B7111" s="0" t="n">
        <v>5100</v>
      </c>
      <c r="C7111" s="0" t="n">
        <v>10.834</v>
      </c>
      <c r="D7111" s="0" t="n">
        <v>3.5991</v>
      </c>
      <c r="E7111" s="0" t="n">
        <f aca="false">IFERROR((C7111-D7111)/C7111/'Project Inputs and Calcs'!$E$11,0)</f>
        <v>0.022259860931635</v>
      </c>
    </row>
    <row r="7112" customFormat="false" ht="15" hidden="false" customHeight="false" outlineLevel="0" collapsed="false">
      <c r="A7112" s="0" t="n">
        <v>42</v>
      </c>
      <c r="B7112" s="0" t="n">
        <v>5200</v>
      </c>
      <c r="C7112" s="0" t="n">
        <v>11.244</v>
      </c>
      <c r="D7112" s="0" t="n">
        <v>3.7861</v>
      </c>
      <c r="E7112" s="0" t="n">
        <f aca="false">IFERROR((C7112-D7112)/C7112/'Project Inputs and Calcs'!$E$11,0)</f>
        <v>0.0221092730937982</v>
      </c>
    </row>
    <row r="7113" customFormat="false" ht="15" hidden="false" customHeight="false" outlineLevel="0" collapsed="false">
      <c r="A7113" s="0" t="n">
        <v>42</v>
      </c>
      <c r="B7113" s="0" t="n">
        <v>5300</v>
      </c>
      <c r="C7113" s="0" t="n">
        <v>11.658</v>
      </c>
      <c r="D7113" s="0" t="n">
        <v>3.9781</v>
      </c>
      <c r="E7113" s="0" t="n">
        <f aca="false">IFERROR((C7113-D7113)/C7113/'Project Inputs and Calcs'!$E$11,0)</f>
        <v>0.0219588837422085</v>
      </c>
    </row>
    <row r="7114" customFormat="false" ht="15" hidden="false" customHeight="false" outlineLevel="0" collapsed="false">
      <c r="A7114" s="0" t="n">
        <v>42</v>
      </c>
      <c r="B7114" s="0" t="n">
        <v>5400</v>
      </c>
      <c r="C7114" s="0" t="n">
        <v>12.076</v>
      </c>
      <c r="D7114" s="0" t="n">
        <v>4.1748</v>
      </c>
      <c r="E7114" s="0" t="n">
        <f aca="false">IFERROR((C7114-D7114)/C7114/'Project Inputs and Calcs'!$E$11,0)</f>
        <v>0.0218096499944794</v>
      </c>
    </row>
    <row r="7115" customFormat="false" ht="15" hidden="false" customHeight="false" outlineLevel="0" collapsed="false">
      <c r="A7115" s="0" t="n">
        <v>42</v>
      </c>
      <c r="B7115" s="0" t="n">
        <v>5500</v>
      </c>
      <c r="C7115" s="0" t="n">
        <v>12.497</v>
      </c>
      <c r="D7115" s="0" t="n">
        <v>4.3765</v>
      </c>
      <c r="E7115" s="0" t="n">
        <f aca="false">IFERROR((C7115-D7115)/C7115/'Project Inputs and Calcs'!$E$11,0)</f>
        <v>0.0216598650342749</v>
      </c>
    </row>
    <row r="7116" customFormat="false" ht="15" hidden="false" customHeight="false" outlineLevel="0" collapsed="false">
      <c r="A7116" s="0" t="n">
        <v>42</v>
      </c>
      <c r="B7116" s="0" t="n">
        <v>5600</v>
      </c>
      <c r="C7116" s="0" t="n">
        <v>12.92</v>
      </c>
      <c r="D7116" s="0" t="n">
        <v>4.5832</v>
      </c>
      <c r="E7116" s="0" t="n">
        <f aca="false">IFERROR((C7116-D7116)/C7116/'Project Inputs and Calcs'!$E$11,0)</f>
        <v>0.0215087719298246</v>
      </c>
    </row>
    <row r="7117" customFormat="false" ht="15" hidden="false" customHeight="false" outlineLevel="0" collapsed="false">
      <c r="A7117" s="0" t="n">
        <v>42</v>
      </c>
      <c r="B7117" s="0" t="n">
        <v>5700</v>
      </c>
      <c r="C7117" s="0" t="n">
        <v>13.346</v>
      </c>
      <c r="D7117" s="0" t="n">
        <v>4.7947</v>
      </c>
      <c r="E7117" s="0" t="n">
        <f aca="false">IFERROR((C7117-D7117)/C7117/'Project Inputs and Calcs'!$E$11,0)</f>
        <v>0.0213579599380588</v>
      </c>
    </row>
    <row r="7118" customFormat="false" ht="15" hidden="false" customHeight="false" outlineLevel="0" collapsed="false">
      <c r="A7118" s="0" t="n">
        <v>42</v>
      </c>
      <c r="B7118" s="0" t="n">
        <v>5800</v>
      </c>
      <c r="C7118" s="0" t="n">
        <v>13.774</v>
      </c>
      <c r="D7118" s="0" t="n">
        <v>5.0112</v>
      </c>
      <c r="E7118" s="0" t="n">
        <f aca="false">IFERROR((C7118-D7118)/C7118/'Project Inputs and Calcs'!$E$11,0)</f>
        <v>0.0212061371666425</v>
      </c>
    </row>
    <row r="7119" customFormat="false" ht="15" hidden="false" customHeight="false" outlineLevel="0" collapsed="false">
      <c r="A7119" s="0" t="n">
        <v>42</v>
      </c>
      <c r="B7119" s="0" t="n">
        <v>5900</v>
      </c>
      <c r="C7119" s="0" t="n">
        <v>14.205</v>
      </c>
      <c r="D7119" s="0" t="n">
        <v>5.2326</v>
      </c>
      <c r="E7119" s="0" t="n">
        <f aca="false">IFERROR((C7119-D7119)/C7119/'Project Inputs and Calcs'!$E$11,0)</f>
        <v>0.0210545582541359</v>
      </c>
    </row>
    <row r="7120" customFormat="false" ht="15" hidden="false" customHeight="false" outlineLevel="0" collapsed="false">
      <c r="A7120" s="0" t="n">
        <v>42</v>
      </c>
      <c r="B7120" s="0" t="n">
        <v>6000</v>
      </c>
      <c r="C7120" s="0" t="n">
        <v>14.637</v>
      </c>
      <c r="D7120" s="0" t="n">
        <v>5.4589</v>
      </c>
      <c r="E7120" s="0" t="n">
        <f aca="false">IFERROR((C7120-D7120)/C7120/'Project Inputs and Calcs'!$E$11,0)</f>
        <v>0.0209015964109221</v>
      </c>
    </row>
    <row r="7121" customFormat="false" ht="15" hidden="false" customHeight="false" outlineLevel="0" collapsed="false">
      <c r="A7121" s="0" t="n">
        <v>42</v>
      </c>
      <c r="B7121" s="0" t="n">
        <v>6100</v>
      </c>
      <c r="C7121" s="0" t="n">
        <v>15.071</v>
      </c>
      <c r="D7121" s="0" t="n">
        <v>5.6903</v>
      </c>
      <c r="E7121" s="0" t="n">
        <f aca="false">IFERROR((C7121-D7121)/C7121/'Project Inputs and Calcs'!$E$11,0)</f>
        <v>0.0207477937761263</v>
      </c>
    </row>
    <row r="7122" customFormat="false" ht="15" hidden="false" customHeight="false" outlineLevel="0" collapsed="false">
      <c r="A7122" s="0" t="n">
        <v>42</v>
      </c>
      <c r="B7122" s="0" t="n">
        <v>6200</v>
      </c>
      <c r="C7122" s="0" t="n">
        <v>15.506</v>
      </c>
      <c r="D7122" s="0" t="n">
        <v>5.9265</v>
      </c>
      <c r="E7122" s="0" t="n">
        <f aca="false">IFERROR((C7122-D7122)/C7122/'Project Inputs and Calcs'!$E$11,0)</f>
        <v>0.020593103744787</v>
      </c>
    </row>
    <row r="7123" customFormat="false" ht="15" hidden="false" customHeight="false" outlineLevel="0" collapsed="false">
      <c r="A7123" s="0" t="n">
        <v>42</v>
      </c>
      <c r="B7123" s="0" t="n">
        <v>6300</v>
      </c>
      <c r="C7123" s="0" t="n">
        <v>15.942</v>
      </c>
      <c r="D7123" s="0" t="n">
        <v>6.1677</v>
      </c>
      <c r="E7123" s="0" t="n">
        <f aca="false">IFERROR((C7123-D7123)/C7123/'Project Inputs and Calcs'!$E$11,0)</f>
        <v>0.0204372098858362</v>
      </c>
    </row>
    <row r="7124" customFormat="false" ht="15" hidden="false" customHeight="false" outlineLevel="0" collapsed="false">
      <c r="A7124" s="0" t="n">
        <v>42</v>
      </c>
      <c r="B7124" s="0" t="n">
        <v>6400</v>
      </c>
      <c r="C7124" s="0" t="n">
        <v>16.378</v>
      </c>
      <c r="D7124" s="0" t="n">
        <v>6.4139</v>
      </c>
      <c r="E7124" s="0" t="n">
        <f aca="false">IFERROR((C7124-D7124)/C7124/'Project Inputs and Calcs'!$E$11,0)</f>
        <v>0.0202794398990516</v>
      </c>
    </row>
    <row r="7125" customFormat="false" ht="15" hidden="false" customHeight="false" outlineLevel="0" collapsed="false">
      <c r="A7125" s="0" t="n">
        <v>42</v>
      </c>
      <c r="B7125" s="0" t="n">
        <v>6500</v>
      </c>
      <c r="C7125" s="0" t="n">
        <v>16.815</v>
      </c>
      <c r="D7125" s="0" t="n">
        <v>6.665</v>
      </c>
      <c r="E7125" s="0" t="n">
        <f aca="false">IFERROR((C7125-D7125)/C7125/'Project Inputs and Calcs'!$E$11,0)</f>
        <v>0.0201209237783725</v>
      </c>
    </row>
    <row r="7126" customFormat="false" ht="15" hidden="false" customHeight="false" outlineLevel="0" collapsed="false">
      <c r="A7126" s="0" t="n">
        <v>42</v>
      </c>
      <c r="B7126" s="0" t="n">
        <v>6600</v>
      </c>
      <c r="C7126" s="0" t="n">
        <v>17.252</v>
      </c>
      <c r="D7126" s="0" t="n">
        <v>6.9215</v>
      </c>
      <c r="E7126" s="0" t="n">
        <f aca="false">IFERROR((C7126-D7126)/C7126/'Project Inputs and Calcs'!$E$11,0)</f>
        <v>0.0199600046371435</v>
      </c>
    </row>
    <row r="7127" customFormat="false" ht="15" hidden="false" customHeight="false" outlineLevel="0" collapsed="false">
      <c r="A7127" s="0" t="n">
        <v>42</v>
      </c>
      <c r="B7127" s="0" t="n">
        <v>6700</v>
      </c>
      <c r="C7127" s="0" t="n">
        <v>17.689</v>
      </c>
      <c r="D7127" s="0" t="n">
        <v>7.1828</v>
      </c>
      <c r="E7127" s="0" t="n">
        <f aca="false">IFERROR((C7127-D7127)/C7127/'Project Inputs and Calcs'!$E$11,0)</f>
        <v>0.0197979912186481</v>
      </c>
    </row>
    <row r="7128" customFormat="false" ht="15" hidden="false" customHeight="false" outlineLevel="0" collapsed="false">
      <c r="A7128" s="0" t="n">
        <v>42</v>
      </c>
      <c r="B7128" s="0" t="n">
        <v>6800</v>
      </c>
      <c r="C7128" s="0" t="n">
        <v>18.125</v>
      </c>
      <c r="D7128" s="0" t="n">
        <v>7.4492</v>
      </c>
      <c r="E7128" s="0" t="n">
        <f aca="false">IFERROR((C7128-D7128)/C7128/'Project Inputs and Calcs'!$E$11,0)</f>
        <v>0.0196336551724138</v>
      </c>
    </row>
    <row r="7129" customFormat="false" ht="15" hidden="false" customHeight="false" outlineLevel="0" collapsed="false">
      <c r="A7129" s="0" t="n">
        <v>42</v>
      </c>
      <c r="B7129" s="0" t="n">
        <v>6900</v>
      </c>
      <c r="C7129" s="0" t="n">
        <v>18.56</v>
      </c>
      <c r="D7129" s="0" t="n">
        <v>7.7209</v>
      </c>
      <c r="E7129" s="0" t="n">
        <f aca="false">IFERROR((C7129-D7129)/C7129/'Project Inputs and Calcs'!$E$11,0)</f>
        <v>0.0194667744252874</v>
      </c>
    </row>
    <row r="7130" customFormat="false" ht="15" hidden="false" customHeight="false" outlineLevel="0" collapsed="false">
      <c r="A7130" s="0" t="n">
        <v>42</v>
      </c>
      <c r="B7130" s="0" t="n">
        <v>7000</v>
      </c>
      <c r="C7130" s="0" t="n">
        <v>18.993</v>
      </c>
      <c r="D7130" s="0" t="n">
        <v>7.9978</v>
      </c>
      <c r="E7130" s="0" t="n">
        <f aca="false">IFERROR((C7130-D7130)/C7130/'Project Inputs and Calcs'!$E$11,0)</f>
        <v>0.0192969339581249</v>
      </c>
    </row>
    <row r="7131" customFormat="false" ht="15" hidden="false" customHeight="false" outlineLevel="0" collapsed="false">
      <c r="A7131" s="0" t="n">
        <v>42</v>
      </c>
      <c r="B7131" s="0" t="n">
        <v>7100</v>
      </c>
      <c r="C7131" s="0" t="n">
        <v>19.425</v>
      </c>
      <c r="D7131" s="0" t="n">
        <v>8.2798</v>
      </c>
      <c r="E7131" s="0" t="n">
        <f aca="false">IFERROR((C7131-D7131)/C7131/'Project Inputs and Calcs'!$E$11,0)</f>
        <v>0.0191251823251823</v>
      </c>
    </row>
    <row r="7132" customFormat="false" ht="15" hidden="false" customHeight="false" outlineLevel="0" collapsed="false">
      <c r="A7132" s="0" t="n">
        <v>42</v>
      </c>
      <c r="B7132" s="0" t="n">
        <v>7200</v>
      </c>
      <c r="C7132" s="0" t="n">
        <v>19.855</v>
      </c>
      <c r="D7132" s="0" t="n">
        <v>8.5672</v>
      </c>
      <c r="E7132" s="0" t="n">
        <f aca="false">IFERROR((C7132-D7132)/C7132/'Project Inputs and Calcs'!$E$11,0)</f>
        <v>0.0189503903298917</v>
      </c>
    </row>
    <row r="7133" customFormat="false" ht="15" hidden="false" customHeight="false" outlineLevel="0" collapsed="false">
      <c r="A7133" s="0" t="n">
        <v>42</v>
      </c>
      <c r="B7133" s="0" t="n">
        <v>7300</v>
      </c>
      <c r="C7133" s="0" t="n">
        <v>20.281</v>
      </c>
      <c r="D7133" s="0" t="n">
        <v>8.86</v>
      </c>
      <c r="E7133" s="0" t="n">
        <f aca="false">IFERROR((C7133-D7133)/C7133/'Project Inputs and Calcs'!$E$11,0)</f>
        <v>0.0187712637443913</v>
      </c>
    </row>
    <row r="7134" customFormat="false" ht="15" hidden="false" customHeight="false" outlineLevel="0" collapsed="false">
      <c r="A7134" s="0" t="n">
        <v>42</v>
      </c>
      <c r="B7134" s="0" t="n">
        <v>7400</v>
      </c>
      <c r="C7134" s="0" t="n">
        <v>20.705</v>
      </c>
      <c r="D7134" s="0" t="n">
        <v>9.1583</v>
      </c>
      <c r="E7134" s="0" t="n">
        <f aca="false">IFERROR((C7134-D7134)/C7134/'Project Inputs and Calcs'!$E$11,0)</f>
        <v>0.0185892296546728</v>
      </c>
    </row>
    <row r="7135" customFormat="false" ht="15" hidden="false" customHeight="false" outlineLevel="0" collapsed="false">
      <c r="A7135" s="0" t="n">
        <v>42</v>
      </c>
      <c r="B7135" s="0" t="n">
        <v>7500</v>
      </c>
      <c r="C7135" s="0" t="n">
        <v>21.124</v>
      </c>
      <c r="D7135" s="0" t="n">
        <v>9.4621</v>
      </c>
      <c r="E7135" s="0" t="n">
        <f aca="false">IFERROR((C7135-D7135)/C7135/'Project Inputs and Calcs'!$E$11,0)</f>
        <v>0.0184022912327211</v>
      </c>
    </row>
    <row r="7136" customFormat="false" ht="15" hidden="false" customHeight="false" outlineLevel="0" collapsed="false">
      <c r="A7136" s="0" t="n">
        <v>42</v>
      </c>
      <c r="B7136" s="0" t="n">
        <v>7600</v>
      </c>
      <c r="C7136" s="0" t="n">
        <v>21.54</v>
      </c>
      <c r="D7136" s="0" t="n">
        <v>9.7714</v>
      </c>
      <c r="E7136" s="0" t="n">
        <f aca="false">IFERROR((C7136-D7136)/C7136/'Project Inputs and Calcs'!$E$11,0)</f>
        <v>0.0182120086660477</v>
      </c>
    </row>
    <row r="7137" customFormat="false" ht="15" hidden="false" customHeight="false" outlineLevel="0" collapsed="false">
      <c r="A7137" s="0" t="n">
        <v>42</v>
      </c>
      <c r="B7137" s="0" t="n">
        <v>7700</v>
      </c>
      <c r="C7137" s="0" t="n">
        <v>21.951</v>
      </c>
      <c r="D7137" s="0" t="n">
        <v>10.086</v>
      </c>
      <c r="E7137" s="0" t="n">
        <f aca="false">IFERROR((C7137-D7137)/C7137/'Project Inputs and Calcs'!$E$11,0)</f>
        <v>0.0180174023962462</v>
      </c>
    </row>
    <row r="7138" customFormat="false" ht="15" hidden="false" customHeight="false" outlineLevel="0" collapsed="false">
      <c r="A7138" s="0" t="n">
        <v>42</v>
      </c>
      <c r="B7138" s="0" t="n">
        <v>7800</v>
      </c>
      <c r="C7138" s="0" t="n">
        <v>22.356</v>
      </c>
      <c r="D7138" s="0" t="n">
        <v>10.408</v>
      </c>
      <c r="E7138" s="0" t="n">
        <f aca="false">IFERROR((C7138-D7138)/C7138/'Project Inputs and Calcs'!$E$11,0)</f>
        <v>0.0178147551738534</v>
      </c>
    </row>
    <row r="7139" customFormat="false" ht="15" hidden="false" customHeight="false" outlineLevel="0" collapsed="false">
      <c r="A7139" s="0" t="n">
        <v>42</v>
      </c>
      <c r="B7139" s="0" t="n">
        <v>7900</v>
      </c>
      <c r="C7139" s="0" t="n">
        <v>22.756</v>
      </c>
      <c r="D7139" s="0" t="n">
        <v>10.734</v>
      </c>
      <c r="E7139" s="0" t="n">
        <f aca="false">IFERROR((C7139-D7139)/C7139/'Project Inputs and Calcs'!$E$11,0)</f>
        <v>0.0176100076170387</v>
      </c>
    </row>
    <row r="7140" customFormat="false" ht="15" hidden="false" customHeight="false" outlineLevel="0" collapsed="false">
      <c r="A7140" s="0" t="n">
        <v>42</v>
      </c>
      <c r="B7140" s="0" t="n">
        <v>8000</v>
      </c>
      <c r="C7140" s="0" t="n">
        <v>23.149</v>
      </c>
      <c r="D7140" s="0" t="n">
        <v>11.067</v>
      </c>
      <c r="E7140" s="0" t="n">
        <f aca="false">IFERROR((C7140-D7140)/C7140/'Project Inputs and Calcs'!$E$11,0)</f>
        <v>0.0173974397742163</v>
      </c>
    </row>
    <row r="7141" customFormat="false" ht="15" hidden="false" customHeight="false" outlineLevel="0" collapsed="false">
      <c r="A7141" s="0" t="n">
        <v>42</v>
      </c>
      <c r="B7141" s="0" t="n">
        <v>8100</v>
      </c>
      <c r="C7141" s="0" t="n">
        <v>23.534</v>
      </c>
      <c r="D7141" s="0" t="n">
        <v>11.407</v>
      </c>
      <c r="E7141" s="0" t="n">
        <f aca="false">IFERROR((C7141-D7141)/C7141/'Project Inputs and Calcs'!$E$11,0)</f>
        <v>0.0171765672360556</v>
      </c>
    </row>
    <row r="7142" customFormat="false" ht="15" hidden="false" customHeight="false" outlineLevel="0" collapsed="false">
      <c r="A7142" s="0" t="n">
        <v>42</v>
      </c>
      <c r="B7142" s="0" t="n">
        <v>8200</v>
      </c>
      <c r="C7142" s="0" t="n">
        <v>23.911</v>
      </c>
      <c r="D7142" s="0" t="n">
        <v>11.752</v>
      </c>
      <c r="E7142" s="0" t="n">
        <f aca="false">IFERROR((C7142-D7142)/C7142/'Project Inputs and Calcs'!$E$11,0)</f>
        <v>0.016950357576011</v>
      </c>
    </row>
    <row r="7143" customFormat="false" ht="15" hidden="false" customHeight="false" outlineLevel="0" collapsed="false">
      <c r="A7143" s="0" t="n">
        <v>42</v>
      </c>
      <c r="B7143" s="0" t="n">
        <v>8300</v>
      </c>
      <c r="C7143" s="0" t="n">
        <v>24.279</v>
      </c>
      <c r="D7143" s="0" t="n">
        <v>12.105</v>
      </c>
      <c r="E7143" s="0" t="n">
        <f aca="false">IFERROR((C7143-D7143)/C7143/'Project Inputs and Calcs'!$E$11,0)</f>
        <v>0.0167140327031591</v>
      </c>
    </row>
    <row r="7144" customFormat="false" ht="15" hidden="false" customHeight="false" outlineLevel="0" collapsed="false">
      <c r="A7144" s="0" t="n">
        <v>42</v>
      </c>
      <c r="B7144" s="0" t="n">
        <v>8400</v>
      </c>
      <c r="C7144" s="0" t="n">
        <v>24.636</v>
      </c>
      <c r="D7144" s="0" t="n">
        <v>12.464</v>
      </c>
      <c r="E7144" s="0" t="n">
        <f aca="false">IFERROR((C7144-D7144)/C7144/'Project Inputs and Calcs'!$E$11,0)</f>
        <v>0.0164691237755047</v>
      </c>
    </row>
    <row r="7145" customFormat="false" ht="15" hidden="false" customHeight="false" outlineLevel="0" collapsed="false">
      <c r="A7145" s="0" t="n">
        <v>42</v>
      </c>
      <c r="B7145" s="0" t="n">
        <v>8500</v>
      </c>
      <c r="C7145" s="0" t="n">
        <v>24.983</v>
      </c>
      <c r="D7145" s="0" t="n">
        <v>12.831</v>
      </c>
      <c r="E7145" s="0" t="n">
        <f aca="false">IFERROR((C7145-D7145)/C7145/'Project Inputs and Calcs'!$E$11,0)</f>
        <v>0.0162136919772112</v>
      </c>
    </row>
    <row r="7146" customFormat="false" ht="15" hidden="false" customHeight="false" outlineLevel="0" collapsed="false">
      <c r="A7146" s="0" t="n">
        <v>42</v>
      </c>
      <c r="B7146" s="0" t="n">
        <v>8600</v>
      </c>
      <c r="C7146" s="0" t="n">
        <v>25.316</v>
      </c>
      <c r="D7146" s="0" t="n">
        <v>13.205</v>
      </c>
      <c r="E7146" s="0" t="n">
        <f aca="false">IFERROR((C7146-D7146)/C7146/'Project Inputs and Calcs'!$E$11,0)</f>
        <v>0.0159464370358666</v>
      </c>
    </row>
    <row r="7147" customFormat="false" ht="15" hidden="false" customHeight="false" outlineLevel="0" collapsed="false">
      <c r="A7147" s="0" t="n">
        <v>42</v>
      </c>
      <c r="B7147" s="0" t="n">
        <v>8700</v>
      </c>
      <c r="C7147" s="0" t="n">
        <v>25.635</v>
      </c>
      <c r="D7147" s="0" t="n">
        <v>13.587</v>
      </c>
      <c r="E7147" s="0" t="n">
        <f aca="false">IFERROR((C7147-D7147)/C7147/'Project Inputs and Calcs'!$E$11,0)</f>
        <v>0.0156660815291594</v>
      </c>
    </row>
    <row r="7148" customFormat="false" ht="15" hidden="false" customHeight="false" outlineLevel="0" collapsed="false">
      <c r="A7148" s="0" t="n">
        <v>42</v>
      </c>
      <c r="B7148" s="0" t="n">
        <v>8800</v>
      </c>
      <c r="C7148" s="0" t="n">
        <v>25.939</v>
      </c>
      <c r="D7148" s="0" t="n">
        <v>13.978</v>
      </c>
      <c r="E7148" s="0" t="n">
        <f aca="false">IFERROR((C7148-D7148)/C7148/'Project Inputs and Calcs'!$E$11,0)</f>
        <v>0.0153706773584178</v>
      </c>
    </row>
    <row r="7149" customFormat="false" ht="15" hidden="false" customHeight="false" outlineLevel="0" collapsed="false">
      <c r="A7149" s="0" t="n">
        <v>42</v>
      </c>
      <c r="B7149" s="0" t="n">
        <v>8900</v>
      </c>
      <c r="C7149" s="0" t="n">
        <v>26.225</v>
      </c>
      <c r="D7149" s="0" t="n">
        <v>14.377</v>
      </c>
      <c r="E7149" s="0" t="n">
        <f aca="false">IFERROR((C7149-D7149)/C7149/'Project Inputs and Calcs'!$E$11,0)</f>
        <v>0.0150594216714331</v>
      </c>
    </row>
    <row r="7150" customFormat="false" ht="15" hidden="false" customHeight="false" outlineLevel="0" collapsed="false">
      <c r="A7150" s="0" t="n">
        <v>42</v>
      </c>
      <c r="B7150" s="0" t="n">
        <v>9000</v>
      </c>
      <c r="C7150" s="0" t="n">
        <v>26.492</v>
      </c>
      <c r="D7150" s="0" t="n">
        <v>14.786</v>
      </c>
      <c r="E7150" s="0" t="n">
        <f aca="false">IFERROR((C7150-D7150)/C7150/'Project Inputs and Calcs'!$E$11,0)</f>
        <v>0.0147289747848407</v>
      </c>
    </row>
    <row r="7151" customFormat="false" ht="15" hidden="false" customHeight="false" outlineLevel="0" collapsed="false">
      <c r="A7151" s="0" t="n">
        <v>42</v>
      </c>
      <c r="B7151" s="0" t="n">
        <v>9100</v>
      </c>
      <c r="C7151" s="0" t="n">
        <v>26.739</v>
      </c>
      <c r="D7151" s="0" t="n">
        <v>15.205</v>
      </c>
      <c r="E7151" s="0" t="n">
        <f aca="false">IFERROR((C7151-D7151)/C7151/'Project Inputs and Calcs'!$E$11,0)</f>
        <v>0.0143784983232981</v>
      </c>
    </row>
    <row r="7152" customFormat="false" ht="15" hidden="false" customHeight="false" outlineLevel="0" collapsed="false">
      <c r="A7152" s="0" t="n">
        <v>42</v>
      </c>
      <c r="B7152" s="0" t="n">
        <v>9200</v>
      </c>
      <c r="C7152" s="0" t="n">
        <v>26.962</v>
      </c>
      <c r="D7152" s="0" t="n">
        <v>15.634</v>
      </c>
      <c r="E7152" s="0" t="n">
        <f aca="false">IFERROR((C7152-D7152)/C7152/'Project Inputs and Calcs'!$E$11,0)</f>
        <v>0.0140048957792449</v>
      </c>
    </row>
    <row r="7153" customFormat="false" ht="15" hidden="false" customHeight="false" outlineLevel="0" collapsed="false">
      <c r="A7153" s="0" t="n">
        <v>42</v>
      </c>
      <c r="B7153" s="0" t="n">
        <v>9300</v>
      </c>
      <c r="C7153" s="0" t="n">
        <v>27.162</v>
      </c>
      <c r="D7153" s="0" t="n">
        <v>16.073</v>
      </c>
      <c r="E7153" s="0" t="n">
        <f aca="false">IFERROR((C7153-D7153)/C7153/'Project Inputs and Calcs'!$E$11,0)</f>
        <v>0.0136084726210637</v>
      </c>
    </row>
    <row r="7154" customFormat="false" ht="15" hidden="false" customHeight="false" outlineLevel="0" collapsed="false">
      <c r="A7154" s="0" t="n">
        <v>42</v>
      </c>
      <c r="B7154" s="0" t="n">
        <v>9400</v>
      </c>
      <c r="C7154" s="0" t="n">
        <v>27.336</v>
      </c>
      <c r="D7154" s="0" t="n">
        <v>16.524</v>
      </c>
      <c r="E7154" s="0" t="n">
        <f aca="false">IFERROR((C7154-D7154)/C7154/'Project Inputs and Calcs'!$E$11,0)</f>
        <v>0.01318407960199</v>
      </c>
    </row>
    <row r="7155" customFormat="false" ht="15" hidden="false" customHeight="false" outlineLevel="0" collapsed="false">
      <c r="A7155" s="0" t="n">
        <v>42</v>
      </c>
      <c r="B7155" s="0" t="n">
        <v>9500</v>
      </c>
      <c r="C7155" s="0" t="n">
        <v>27.479</v>
      </c>
      <c r="D7155" s="0" t="n">
        <v>16.986</v>
      </c>
      <c r="E7155" s="0" t="n">
        <f aca="false">IFERROR((C7155-D7155)/C7155/'Project Inputs and Calcs'!$E$11,0)</f>
        <v>0.0127285078302219</v>
      </c>
    </row>
    <row r="7156" customFormat="false" ht="15" hidden="false" customHeight="false" outlineLevel="0" collapsed="false">
      <c r="A7156" s="0" t="n">
        <v>42</v>
      </c>
      <c r="B7156" s="0" t="n">
        <v>9600</v>
      </c>
      <c r="C7156" s="0" t="n">
        <v>27.586</v>
      </c>
      <c r="D7156" s="0" t="n">
        <v>17.463</v>
      </c>
      <c r="E7156" s="0" t="n">
        <f aca="false">IFERROR((C7156-D7156)/C7156/'Project Inputs and Calcs'!$E$11,0)</f>
        <v>0.0122320500737089</v>
      </c>
    </row>
    <row r="7157" customFormat="false" ht="15" hidden="false" customHeight="false" outlineLevel="0" collapsed="false">
      <c r="A7157" s="0" t="n">
        <v>42</v>
      </c>
      <c r="B7157" s="0" t="n">
        <v>9700</v>
      </c>
      <c r="C7157" s="0" t="n">
        <v>27.651</v>
      </c>
      <c r="D7157" s="0" t="n">
        <v>17.955</v>
      </c>
      <c r="E7157" s="0" t="n">
        <f aca="false">IFERROR((C7157-D7157)/C7157/'Project Inputs and Calcs'!$E$11,0)</f>
        <v>0.0116885465263462</v>
      </c>
    </row>
    <row r="7158" customFormat="false" ht="15" hidden="false" customHeight="false" outlineLevel="0" collapsed="false">
      <c r="A7158" s="0" t="n">
        <v>42</v>
      </c>
      <c r="B7158" s="0" t="n">
        <v>9800</v>
      </c>
      <c r="C7158" s="0" t="n">
        <v>27.67</v>
      </c>
      <c r="D7158" s="0" t="n">
        <v>18.465</v>
      </c>
      <c r="E7158" s="0" t="n">
        <f aca="false">IFERROR((C7158-D7158)/C7158/'Project Inputs and Calcs'!$E$11,0)</f>
        <v>0.0110890254186243</v>
      </c>
    </row>
    <row r="7159" customFormat="false" ht="15" hidden="false" customHeight="false" outlineLevel="0" collapsed="false">
      <c r="A7159" s="0" t="n">
        <v>42</v>
      </c>
      <c r="B7159" s="0" t="n">
        <v>9900</v>
      </c>
      <c r="C7159" s="0" t="n">
        <v>27.634</v>
      </c>
      <c r="D7159" s="0" t="n">
        <v>18.994</v>
      </c>
      <c r="E7159" s="0" t="n">
        <f aca="false">IFERROR((C7159-D7159)/C7159/'Project Inputs and Calcs'!$E$11,0)</f>
        <v>0.0104219439820511</v>
      </c>
    </row>
    <row r="7160" customFormat="false" ht="15" hidden="false" customHeight="false" outlineLevel="0" collapsed="false">
      <c r="A7160" s="0" t="n">
        <v>42</v>
      </c>
      <c r="B7160" s="0" t="n">
        <v>10000</v>
      </c>
      <c r="C7160" s="0" t="n">
        <v>27.548</v>
      </c>
      <c r="D7160" s="0" t="n">
        <v>19.54</v>
      </c>
      <c r="E7160" s="0" t="n">
        <f aca="false">IFERROR((C7160-D7160)/C7160/'Project Inputs and Calcs'!$E$11,0)</f>
        <v>0.00968975364212768</v>
      </c>
    </row>
    <row r="7161" customFormat="false" ht="15" hidden="false" customHeight="false" outlineLevel="0" collapsed="false">
      <c r="A7161" s="0" t="n">
        <v>42</v>
      </c>
      <c r="B7161" s="0" t="n">
        <v>10100</v>
      </c>
      <c r="C7161" s="0" t="n">
        <v>27.421</v>
      </c>
      <c r="D7161" s="0" t="n">
        <v>20.098</v>
      </c>
      <c r="E7161" s="0" t="n">
        <f aca="false">IFERROR((C7161-D7161)/C7161/'Project Inputs and Calcs'!$E$11,0)</f>
        <v>0.00890193647204697</v>
      </c>
    </row>
    <row r="7162" customFormat="false" ht="15" hidden="false" customHeight="false" outlineLevel="0" collapsed="false">
      <c r="A7162" s="0" t="n">
        <v>42</v>
      </c>
      <c r="B7162" s="0" t="n">
        <v>10200</v>
      </c>
      <c r="C7162" s="0" t="n">
        <v>27.271</v>
      </c>
      <c r="D7162" s="0" t="n">
        <v>20.657</v>
      </c>
      <c r="E7162" s="0" t="n">
        <f aca="false">IFERROR((C7162-D7162)/C7162/'Project Inputs and Calcs'!$E$11,0)</f>
        <v>0.00808428978279736</v>
      </c>
    </row>
    <row r="7163" customFormat="false" ht="15" hidden="false" customHeight="false" outlineLevel="0" collapsed="false">
      <c r="A7163" s="0" t="n">
        <v>42</v>
      </c>
      <c r="B7163" s="0" t="n">
        <v>10300</v>
      </c>
      <c r="C7163" s="0" t="n">
        <v>27.111</v>
      </c>
      <c r="D7163" s="0" t="n">
        <v>21.213</v>
      </c>
      <c r="E7163" s="0" t="n">
        <f aca="false">IFERROR((C7163-D7163)/C7163/'Project Inputs and Calcs'!$E$11,0)</f>
        <v>0.00725166906421748</v>
      </c>
    </row>
    <row r="7164" customFormat="false" ht="15" hidden="false" customHeight="false" outlineLevel="0" collapsed="false">
      <c r="A7164" s="0" t="n">
        <v>42</v>
      </c>
      <c r="B7164" s="0" t="n">
        <v>10400</v>
      </c>
      <c r="C7164" s="0" t="n">
        <v>26.959</v>
      </c>
      <c r="D7164" s="0" t="n">
        <v>21.755</v>
      </c>
      <c r="E7164" s="0" t="n">
        <f aca="false">IFERROR((C7164-D7164)/C7164/'Project Inputs and Calcs'!$E$11,0)</f>
        <v>0.00643446220804432</v>
      </c>
    </row>
    <row r="7165" customFormat="false" ht="15" hidden="false" customHeight="false" outlineLevel="0" collapsed="false">
      <c r="A7165" s="0" t="n">
        <v>42</v>
      </c>
      <c r="B7165" s="0" t="n">
        <v>10500</v>
      </c>
      <c r="C7165" s="0" t="n">
        <v>26.809</v>
      </c>
      <c r="D7165" s="0" t="n">
        <v>22.287</v>
      </c>
      <c r="E7165" s="0" t="n">
        <f aca="false">IFERROR((C7165-D7165)/C7165/'Project Inputs and Calcs'!$E$11,0)</f>
        <v>0.00562248995983936</v>
      </c>
    </row>
    <row r="7166" customFormat="false" ht="15" hidden="false" customHeight="false" outlineLevel="0" collapsed="false">
      <c r="A7166" s="0" t="n">
        <v>42</v>
      </c>
      <c r="B7166" s="0" t="n">
        <v>10600</v>
      </c>
      <c r="C7166" s="0" t="n">
        <v>26.658</v>
      </c>
      <c r="D7166" s="0" t="n">
        <v>22.808</v>
      </c>
      <c r="E7166" s="0" t="n">
        <f aca="false">IFERROR((C7166-D7166)/C7166/'Project Inputs and Calcs'!$E$11,0)</f>
        <v>0.00481406457098557</v>
      </c>
    </row>
    <row r="7167" customFormat="false" ht="15" hidden="false" customHeight="false" outlineLevel="0" collapsed="false">
      <c r="A7167" s="0" t="n">
        <v>42</v>
      </c>
      <c r="B7167" s="0" t="n">
        <v>10700</v>
      </c>
      <c r="C7167" s="0" t="n">
        <v>26.499</v>
      </c>
      <c r="D7167" s="0" t="n">
        <v>23.32</v>
      </c>
      <c r="E7167" s="0" t="n">
        <f aca="false">IFERROR((C7167-D7167)/C7167/'Project Inputs and Calcs'!$E$11,0)</f>
        <v>0.00399889303998893</v>
      </c>
    </row>
    <row r="7168" customFormat="false" ht="15" hidden="false" customHeight="false" outlineLevel="0" collapsed="false">
      <c r="A7168" s="0" t="n">
        <v>42</v>
      </c>
      <c r="B7168" s="0" t="n">
        <v>10800</v>
      </c>
      <c r="C7168" s="0" t="n">
        <v>26.329</v>
      </c>
      <c r="D7168" s="0" t="n">
        <v>23.823</v>
      </c>
      <c r="E7168" s="0" t="n">
        <f aca="false">IFERROR((C7168-D7168)/C7168/'Project Inputs and Calcs'!$E$11,0)</f>
        <v>0.00317267398432654</v>
      </c>
    </row>
    <row r="7169" customFormat="false" ht="15" hidden="false" customHeight="false" outlineLevel="0" collapsed="false">
      <c r="A7169" s="0" t="n">
        <v>42</v>
      </c>
      <c r="B7169" s="0" t="n">
        <v>10900</v>
      </c>
      <c r="C7169" s="0" t="n">
        <v>26.146</v>
      </c>
      <c r="D7169" s="0" t="n">
        <v>24.314</v>
      </c>
      <c r="E7169" s="0" t="n">
        <f aca="false">IFERROR((C7169-D7169)/C7169/'Project Inputs and Calcs'!$E$11,0)</f>
        <v>0.00233560264157679</v>
      </c>
    </row>
    <row r="7170" customFormat="false" ht="15" hidden="false" customHeight="false" outlineLevel="0" collapsed="false">
      <c r="A7170" s="0" t="n">
        <v>42</v>
      </c>
      <c r="B7170" s="0" t="n">
        <v>11000</v>
      </c>
      <c r="C7170" s="0" t="n">
        <v>25.948</v>
      </c>
      <c r="D7170" s="0" t="n">
        <v>24.792</v>
      </c>
      <c r="E7170" s="0" t="n">
        <f aca="false">IFERROR((C7170-D7170)/C7170/'Project Inputs and Calcs'!$E$11,0)</f>
        <v>0.00148502132470068</v>
      </c>
    </row>
    <row r="7171" customFormat="false" ht="15" hidden="false" customHeight="false" outlineLevel="0" collapsed="false">
      <c r="A7171" s="0" t="n">
        <v>42</v>
      </c>
      <c r="B7171" s="0" t="n">
        <v>11100</v>
      </c>
      <c r="C7171" s="0" t="n">
        <v>25.737</v>
      </c>
      <c r="D7171" s="0" t="n">
        <v>25.256</v>
      </c>
      <c r="E7171" s="0" t="n">
        <f aca="false">IFERROR((C7171-D7171)/C7171/'Project Inputs and Calcs'!$E$11,0)</f>
        <v>0.000622968229915424</v>
      </c>
    </row>
    <row r="7172" customFormat="false" ht="15" hidden="false" customHeight="false" outlineLevel="0" collapsed="false">
      <c r="A7172" s="0" t="n">
        <v>42</v>
      </c>
      <c r="B7172" s="0" t="n">
        <v>11200</v>
      </c>
      <c r="C7172" s="0" t="n">
        <v>25.52</v>
      </c>
      <c r="D7172" s="0" t="n">
        <v>25.692</v>
      </c>
      <c r="E7172" s="0" t="n">
        <f aca="false">IFERROR((C7172-D7172)/C7172/'Project Inputs and Calcs'!$E$11,0)</f>
        <v>-0.000224660397074191</v>
      </c>
    </row>
    <row r="7173" customFormat="false" ht="15" hidden="false" customHeight="false" outlineLevel="0" collapsed="false">
      <c r="A7173" s="0" t="n">
        <v>42</v>
      </c>
      <c r="B7173" s="0" t="n">
        <v>11300</v>
      </c>
      <c r="C7173" s="0" t="n">
        <v>25.311</v>
      </c>
      <c r="D7173" s="0" t="n">
        <v>26.097</v>
      </c>
      <c r="E7173" s="0" t="n">
        <f aca="false">IFERROR((C7173-D7173)/C7173/'Project Inputs and Calcs'!$E$11,0)</f>
        <v>-0.00103512306902138</v>
      </c>
    </row>
    <row r="7174" customFormat="false" ht="15" hidden="false" customHeight="false" outlineLevel="0" collapsed="false">
      <c r="A7174" s="0" t="n">
        <v>42</v>
      </c>
      <c r="B7174" s="0" t="n">
        <v>11400</v>
      </c>
      <c r="C7174" s="0" t="n">
        <v>25.125</v>
      </c>
      <c r="D7174" s="0" t="n">
        <v>26.461</v>
      </c>
      <c r="E7174" s="0" t="n">
        <f aca="false">IFERROR((C7174-D7174)/C7174/'Project Inputs and Calcs'!$E$11,0)</f>
        <v>-0.00177247097844113</v>
      </c>
    </row>
    <row r="7175" customFormat="false" ht="15" hidden="false" customHeight="false" outlineLevel="0" collapsed="false">
      <c r="A7175" s="0" t="n">
        <v>42</v>
      </c>
      <c r="B7175" s="0" t="n">
        <v>11500</v>
      </c>
      <c r="C7175" s="0" t="n">
        <v>24.973</v>
      </c>
      <c r="D7175" s="0" t="n">
        <v>26.772</v>
      </c>
      <c r="E7175" s="0" t="n">
        <f aca="false">IFERROR((C7175-D7175)/C7175/'Project Inputs and Calcs'!$E$11,0)</f>
        <v>-0.00240126002749636</v>
      </c>
    </row>
    <row r="7176" customFormat="false" ht="15" hidden="false" customHeight="false" outlineLevel="0" collapsed="false">
      <c r="A7176" s="0" t="n">
        <v>42</v>
      </c>
      <c r="B7176" s="0" t="n">
        <v>11600</v>
      </c>
      <c r="C7176" s="0" t="s">
        <v>155</v>
      </c>
      <c r="D7176" s="0" t="s">
        <v>155</v>
      </c>
      <c r="E7176" s="0" t="n">
        <f aca="false">IFERROR((C7176-D7176)/C7176/'Project Inputs and Calcs'!$E$11,0)</f>
        <v>0</v>
      </c>
    </row>
    <row r="7177" customFormat="false" ht="15" hidden="false" customHeight="false" outlineLevel="0" collapsed="false">
      <c r="A7177" s="0" t="n">
        <v>42</v>
      </c>
      <c r="B7177" s="0" t="n">
        <v>11700</v>
      </c>
      <c r="C7177" s="0" t="s">
        <v>155</v>
      </c>
      <c r="D7177" s="0" t="s">
        <v>155</v>
      </c>
      <c r="E7177" s="0" t="n">
        <f aca="false">IFERROR((C7177-D7177)/C7177/'Project Inputs and Calcs'!$E$11,0)</f>
        <v>0</v>
      </c>
    </row>
    <row r="7178" customFormat="false" ht="15" hidden="false" customHeight="false" outlineLevel="0" collapsed="false">
      <c r="A7178" s="0" t="n">
        <v>42</v>
      </c>
      <c r="B7178" s="0" t="n">
        <v>11800</v>
      </c>
      <c r="C7178" s="0" t="s">
        <v>155</v>
      </c>
      <c r="D7178" s="0" t="s">
        <v>155</v>
      </c>
      <c r="E7178" s="0" t="n">
        <f aca="false">IFERROR((C7178-D7178)/C7178/'Project Inputs and Calcs'!$E$11,0)</f>
        <v>0</v>
      </c>
    </row>
    <row r="7179" customFormat="false" ht="15" hidden="false" customHeight="false" outlineLevel="0" collapsed="false">
      <c r="A7179" s="0" t="n">
        <v>42</v>
      </c>
      <c r="B7179" s="0" t="n">
        <v>11900</v>
      </c>
      <c r="C7179" s="0" t="s">
        <v>155</v>
      </c>
      <c r="D7179" s="0" t="s">
        <v>155</v>
      </c>
      <c r="E7179" s="0" t="n">
        <f aca="false">IFERROR((C7179-D7179)/C7179/'Project Inputs and Calcs'!$E$11,0)</f>
        <v>0</v>
      </c>
    </row>
    <row r="7180" customFormat="false" ht="15" hidden="false" customHeight="false" outlineLevel="0" collapsed="false">
      <c r="A7180" s="0" t="n">
        <v>42</v>
      </c>
      <c r="B7180" s="0" t="n">
        <v>12000</v>
      </c>
      <c r="C7180" s="0" t="s">
        <v>155</v>
      </c>
      <c r="D7180" s="0" t="s">
        <v>155</v>
      </c>
      <c r="E7180" s="0" t="n">
        <f aca="false">IFERROR((C7180-D7180)/C7180/'Project Inputs and Calcs'!$E$11,0)</f>
        <v>0</v>
      </c>
    </row>
    <row r="7181" customFormat="false" ht="15" hidden="false" customHeight="false" outlineLevel="0" collapsed="false">
      <c r="A7181" s="0" t="n">
        <v>42</v>
      </c>
      <c r="B7181" s="0" t="n">
        <v>12100</v>
      </c>
      <c r="C7181" s="0" t="s">
        <v>155</v>
      </c>
      <c r="D7181" s="0" t="s">
        <v>155</v>
      </c>
      <c r="E7181" s="0" t="n">
        <f aca="false">IFERROR((C7181-D7181)/C7181/'Project Inputs and Calcs'!$E$11,0)</f>
        <v>0</v>
      </c>
    </row>
    <row r="7182" customFormat="false" ht="15" hidden="false" customHeight="false" outlineLevel="0" collapsed="false">
      <c r="A7182" s="0" t="n">
        <v>42</v>
      </c>
      <c r="B7182" s="0" t="n">
        <v>12200</v>
      </c>
      <c r="C7182" s="0" t="s">
        <v>155</v>
      </c>
      <c r="D7182" s="0" t="s">
        <v>155</v>
      </c>
      <c r="E7182" s="0" t="n">
        <f aca="false">IFERROR((C7182-D7182)/C7182/'Project Inputs and Calcs'!$E$11,0)</f>
        <v>0</v>
      </c>
    </row>
    <row r="7183" customFormat="false" ht="15" hidden="false" customHeight="false" outlineLevel="0" collapsed="false">
      <c r="A7183" s="0" t="n">
        <v>42</v>
      </c>
      <c r="B7183" s="0" t="n">
        <v>12300</v>
      </c>
      <c r="C7183" s="0" t="s">
        <v>155</v>
      </c>
      <c r="D7183" s="0" t="s">
        <v>155</v>
      </c>
      <c r="E7183" s="0" t="n">
        <f aca="false">IFERROR((C7183-D7183)/C7183/'Project Inputs and Calcs'!$E$11,0)</f>
        <v>0</v>
      </c>
    </row>
    <row r="7184" customFormat="false" ht="15" hidden="false" customHeight="false" outlineLevel="0" collapsed="false">
      <c r="A7184" s="0" t="n">
        <v>42</v>
      </c>
      <c r="B7184" s="0" t="n">
        <v>12400</v>
      </c>
      <c r="C7184" s="0" t="s">
        <v>155</v>
      </c>
      <c r="D7184" s="0" t="s">
        <v>155</v>
      </c>
      <c r="E7184" s="0" t="n">
        <f aca="false">IFERROR((C7184-D7184)/C7184/'Project Inputs and Calcs'!$E$11,0)</f>
        <v>0</v>
      </c>
    </row>
    <row r="7185" customFormat="false" ht="15" hidden="false" customHeight="false" outlineLevel="0" collapsed="false">
      <c r="A7185" s="0" t="n">
        <v>42</v>
      </c>
      <c r="B7185" s="0" t="n">
        <v>12500</v>
      </c>
      <c r="C7185" s="0" t="s">
        <v>155</v>
      </c>
      <c r="D7185" s="0" t="s">
        <v>155</v>
      </c>
      <c r="E7185" s="0" t="n">
        <f aca="false">IFERROR((C7185-D7185)/C7185/'Project Inputs and Calcs'!$E$11,0)</f>
        <v>0</v>
      </c>
    </row>
    <row r="7186" customFormat="false" ht="15" hidden="false" customHeight="false" outlineLevel="0" collapsed="false">
      <c r="A7186" s="0" t="n">
        <v>42</v>
      </c>
      <c r="B7186" s="0" t="n">
        <v>12600</v>
      </c>
      <c r="C7186" s="0" t="s">
        <v>155</v>
      </c>
      <c r="D7186" s="0" t="s">
        <v>155</v>
      </c>
      <c r="E7186" s="0" t="n">
        <f aca="false">IFERROR((C7186-D7186)/C7186/'Project Inputs and Calcs'!$E$11,0)</f>
        <v>0</v>
      </c>
    </row>
    <row r="7187" customFormat="false" ht="15" hidden="false" customHeight="false" outlineLevel="0" collapsed="false">
      <c r="A7187" s="0" t="n">
        <v>42</v>
      </c>
      <c r="B7187" s="0" t="n">
        <v>12700</v>
      </c>
      <c r="C7187" s="0" t="s">
        <v>155</v>
      </c>
      <c r="D7187" s="0" t="s">
        <v>155</v>
      </c>
      <c r="E7187" s="0" t="n">
        <f aca="false">IFERROR((C7187-D7187)/C7187/'Project Inputs and Calcs'!$E$11,0)</f>
        <v>0</v>
      </c>
    </row>
    <row r="7188" customFormat="false" ht="15" hidden="false" customHeight="false" outlineLevel="0" collapsed="false">
      <c r="A7188" s="0" t="n">
        <v>42</v>
      </c>
      <c r="B7188" s="0" t="n">
        <v>12800</v>
      </c>
      <c r="C7188" s="0" t="s">
        <v>155</v>
      </c>
      <c r="D7188" s="0" t="s">
        <v>155</v>
      </c>
      <c r="E7188" s="0" t="n">
        <f aca="false">IFERROR((C7188-D7188)/C7188/'Project Inputs and Calcs'!$E$11,0)</f>
        <v>0</v>
      </c>
    </row>
    <row r="7189" customFormat="false" ht="15" hidden="false" customHeight="false" outlineLevel="0" collapsed="false">
      <c r="A7189" s="0" t="n">
        <v>42</v>
      </c>
      <c r="B7189" s="0" t="n">
        <v>12900</v>
      </c>
      <c r="C7189" s="0" t="s">
        <v>155</v>
      </c>
      <c r="D7189" s="0" t="s">
        <v>155</v>
      </c>
      <c r="E7189" s="0" t="n">
        <f aca="false">IFERROR((C7189-D7189)/C7189/'Project Inputs and Calcs'!$E$11,0)</f>
        <v>0</v>
      </c>
    </row>
    <row r="7190" customFormat="false" ht="15" hidden="false" customHeight="false" outlineLevel="0" collapsed="false">
      <c r="A7190" s="0" t="n">
        <v>42</v>
      </c>
      <c r="B7190" s="0" t="n">
        <v>13000</v>
      </c>
      <c r="C7190" s="0" t="s">
        <v>155</v>
      </c>
      <c r="D7190" s="0" t="s">
        <v>155</v>
      </c>
      <c r="E7190" s="0" t="n">
        <f aca="false">IFERROR((C7190-D7190)/C7190/'Project Inputs and Calcs'!$E$11,0)</f>
        <v>0</v>
      </c>
    </row>
    <row r="7191" customFormat="false" ht="15" hidden="false" customHeight="false" outlineLevel="0" collapsed="false">
      <c r="A7191" s="0" t="n">
        <v>42</v>
      </c>
      <c r="B7191" s="0" t="n">
        <v>13100</v>
      </c>
      <c r="C7191" s="0" t="s">
        <v>155</v>
      </c>
      <c r="D7191" s="0" t="s">
        <v>155</v>
      </c>
      <c r="E7191" s="0" t="n">
        <f aca="false">IFERROR((C7191-D7191)/C7191/'Project Inputs and Calcs'!$E$11,0)</f>
        <v>0</v>
      </c>
    </row>
    <row r="7192" customFormat="false" ht="15" hidden="false" customHeight="false" outlineLevel="0" collapsed="false">
      <c r="A7192" s="0" t="n">
        <v>42</v>
      </c>
      <c r="B7192" s="0" t="n">
        <v>13200</v>
      </c>
      <c r="C7192" s="0" t="s">
        <v>155</v>
      </c>
      <c r="D7192" s="0" t="s">
        <v>155</v>
      </c>
      <c r="E7192" s="0" t="n">
        <f aca="false">IFERROR((C7192-D7192)/C7192/'Project Inputs and Calcs'!$E$11,0)</f>
        <v>0</v>
      </c>
    </row>
    <row r="7193" customFormat="false" ht="15" hidden="false" customHeight="false" outlineLevel="0" collapsed="false">
      <c r="A7193" s="0" t="n">
        <v>42</v>
      </c>
      <c r="B7193" s="0" t="n">
        <v>13300</v>
      </c>
      <c r="C7193" s="0" t="s">
        <v>155</v>
      </c>
      <c r="D7193" s="0" t="s">
        <v>155</v>
      </c>
      <c r="E7193" s="0" t="n">
        <f aca="false">IFERROR((C7193-D7193)/C7193/'Project Inputs and Calcs'!$E$11,0)</f>
        <v>0</v>
      </c>
    </row>
    <row r="7194" customFormat="false" ht="15" hidden="false" customHeight="false" outlineLevel="0" collapsed="false">
      <c r="A7194" s="0" t="n">
        <v>42</v>
      </c>
      <c r="B7194" s="0" t="n">
        <v>13400</v>
      </c>
      <c r="C7194" s="0" t="s">
        <v>155</v>
      </c>
      <c r="D7194" s="0" t="s">
        <v>155</v>
      </c>
      <c r="E7194" s="0" t="n">
        <f aca="false">IFERROR((C7194-D7194)/C7194/'Project Inputs and Calcs'!$E$11,0)</f>
        <v>0</v>
      </c>
    </row>
    <row r="7195" customFormat="false" ht="15" hidden="false" customHeight="false" outlineLevel="0" collapsed="false">
      <c r="A7195" s="0" t="n">
        <v>42</v>
      </c>
      <c r="B7195" s="0" t="n">
        <v>13500</v>
      </c>
      <c r="C7195" s="0" t="s">
        <v>155</v>
      </c>
      <c r="D7195" s="0" t="s">
        <v>155</v>
      </c>
      <c r="E7195" s="0" t="n">
        <f aca="false">IFERROR((C7195-D7195)/C7195/'Project Inputs and Calcs'!$E$11,0)</f>
        <v>0</v>
      </c>
    </row>
    <row r="7196" customFormat="false" ht="15" hidden="false" customHeight="false" outlineLevel="0" collapsed="false">
      <c r="A7196" s="0" t="n">
        <v>42</v>
      </c>
      <c r="B7196" s="0" t="n">
        <v>13600</v>
      </c>
      <c r="C7196" s="0" t="s">
        <v>155</v>
      </c>
      <c r="D7196" s="0" t="s">
        <v>155</v>
      </c>
      <c r="E7196" s="0" t="n">
        <f aca="false">IFERROR((C7196-D7196)/C7196/'Project Inputs and Calcs'!$E$11,0)</f>
        <v>0</v>
      </c>
    </row>
    <row r="7197" customFormat="false" ht="15" hidden="false" customHeight="false" outlineLevel="0" collapsed="false">
      <c r="A7197" s="0" t="n">
        <v>42</v>
      </c>
      <c r="B7197" s="0" t="n">
        <v>13700</v>
      </c>
      <c r="C7197" s="0" t="s">
        <v>155</v>
      </c>
      <c r="D7197" s="0" t="s">
        <v>155</v>
      </c>
      <c r="E7197" s="0" t="n">
        <f aca="false">IFERROR((C7197-D7197)/C7197/'Project Inputs and Calcs'!$E$11,0)</f>
        <v>0</v>
      </c>
    </row>
    <row r="7198" customFormat="false" ht="15" hidden="false" customHeight="false" outlineLevel="0" collapsed="false">
      <c r="A7198" s="0" t="n">
        <v>42</v>
      </c>
      <c r="B7198" s="0" t="n">
        <v>13800</v>
      </c>
      <c r="C7198" s="0" t="s">
        <v>155</v>
      </c>
      <c r="D7198" s="0" t="s">
        <v>155</v>
      </c>
      <c r="E7198" s="0" t="n">
        <f aca="false">IFERROR((C7198-D7198)/C7198/'Project Inputs and Calcs'!$E$11,0)</f>
        <v>0</v>
      </c>
    </row>
    <row r="7199" customFormat="false" ht="15" hidden="false" customHeight="false" outlineLevel="0" collapsed="false">
      <c r="A7199" s="0" t="n">
        <v>42</v>
      </c>
      <c r="B7199" s="0" t="n">
        <v>13900</v>
      </c>
      <c r="C7199" s="0" t="s">
        <v>155</v>
      </c>
      <c r="D7199" s="0" t="s">
        <v>155</v>
      </c>
      <c r="E7199" s="0" t="n">
        <f aca="false">IFERROR((C7199-D7199)/C7199/'Project Inputs and Calcs'!$E$11,0)</f>
        <v>0</v>
      </c>
    </row>
    <row r="7200" customFormat="false" ht="15" hidden="false" customHeight="false" outlineLevel="0" collapsed="false">
      <c r="A7200" s="0" t="n">
        <v>42</v>
      </c>
      <c r="B7200" s="0" t="n">
        <v>14000</v>
      </c>
      <c r="C7200" s="0" t="s">
        <v>155</v>
      </c>
      <c r="D7200" s="0" t="s">
        <v>155</v>
      </c>
      <c r="E7200" s="0" t="n">
        <f aca="false">IFERROR((C7200-D7200)/C7200/'Project Inputs and Calcs'!$E$11,0)</f>
        <v>0</v>
      </c>
    </row>
    <row r="7201" customFormat="false" ht="15" hidden="false" customHeight="false" outlineLevel="0" collapsed="false">
      <c r="A7201" s="0" t="n">
        <v>42</v>
      </c>
      <c r="B7201" s="0" t="n">
        <v>14100</v>
      </c>
      <c r="C7201" s="0" t="s">
        <v>155</v>
      </c>
      <c r="D7201" s="0" t="s">
        <v>155</v>
      </c>
      <c r="E7201" s="0" t="n">
        <f aca="false">IFERROR((C7201-D7201)/C7201/'Project Inputs and Calcs'!$E$11,0)</f>
        <v>0</v>
      </c>
    </row>
    <row r="7202" customFormat="false" ht="15" hidden="false" customHeight="false" outlineLevel="0" collapsed="false">
      <c r="A7202" s="0" t="n">
        <v>42</v>
      </c>
      <c r="B7202" s="0" t="n">
        <v>14200</v>
      </c>
      <c r="C7202" s="0" t="s">
        <v>155</v>
      </c>
      <c r="D7202" s="0" t="s">
        <v>155</v>
      </c>
      <c r="E7202" s="0" t="n">
        <f aca="false">IFERROR((C7202-D7202)/C7202/'Project Inputs and Calcs'!$E$11,0)</f>
        <v>0</v>
      </c>
    </row>
    <row r="7203" customFormat="false" ht="15" hidden="false" customHeight="false" outlineLevel="0" collapsed="false">
      <c r="A7203" s="0" t="n">
        <v>42</v>
      </c>
      <c r="B7203" s="0" t="n">
        <v>14300</v>
      </c>
      <c r="C7203" s="0" t="s">
        <v>155</v>
      </c>
      <c r="D7203" s="0" t="s">
        <v>155</v>
      </c>
      <c r="E7203" s="0" t="n">
        <f aca="false">IFERROR((C7203-D7203)/C7203/'Project Inputs and Calcs'!$E$11,0)</f>
        <v>0</v>
      </c>
    </row>
    <row r="7204" customFormat="false" ht="15" hidden="false" customHeight="false" outlineLevel="0" collapsed="false">
      <c r="A7204" s="0" t="n">
        <v>42</v>
      </c>
      <c r="B7204" s="0" t="n">
        <v>14400</v>
      </c>
      <c r="C7204" s="0" t="s">
        <v>155</v>
      </c>
      <c r="D7204" s="0" t="s">
        <v>155</v>
      </c>
      <c r="E7204" s="0" t="n">
        <f aca="false">IFERROR((C7204-D7204)/C7204/'Project Inputs and Calcs'!$E$11,0)</f>
        <v>0</v>
      </c>
    </row>
    <row r="7205" customFormat="false" ht="15" hidden="false" customHeight="false" outlineLevel="0" collapsed="false">
      <c r="A7205" s="0" t="n">
        <v>42</v>
      </c>
      <c r="B7205" s="0" t="n">
        <v>14500</v>
      </c>
      <c r="C7205" s="0" t="s">
        <v>155</v>
      </c>
      <c r="D7205" s="0" t="s">
        <v>155</v>
      </c>
      <c r="E7205" s="0" t="n">
        <f aca="false">IFERROR((C7205-D7205)/C7205/'Project Inputs and Calcs'!$E$11,0)</f>
        <v>0</v>
      </c>
    </row>
    <row r="7206" customFormat="false" ht="15" hidden="false" customHeight="false" outlineLevel="0" collapsed="false">
      <c r="A7206" s="0" t="n">
        <v>42</v>
      </c>
      <c r="B7206" s="0" t="n">
        <v>14600</v>
      </c>
      <c r="C7206" s="0" t="s">
        <v>155</v>
      </c>
      <c r="D7206" s="0" t="s">
        <v>155</v>
      </c>
      <c r="E7206" s="0" t="n">
        <f aca="false">IFERROR((C7206-D7206)/C7206/'Project Inputs and Calcs'!$E$11,0)</f>
        <v>0</v>
      </c>
    </row>
    <row r="7207" customFormat="false" ht="15" hidden="false" customHeight="false" outlineLevel="0" collapsed="false">
      <c r="A7207" s="0" t="n">
        <v>42</v>
      </c>
      <c r="B7207" s="0" t="n">
        <v>14700</v>
      </c>
      <c r="C7207" s="0" t="s">
        <v>155</v>
      </c>
      <c r="D7207" s="0" t="s">
        <v>155</v>
      </c>
      <c r="E7207" s="0" t="n">
        <f aca="false">IFERROR((C7207-D7207)/C7207/'Project Inputs and Calcs'!$E$11,0)</f>
        <v>0</v>
      </c>
    </row>
    <row r="7208" customFormat="false" ht="15" hidden="false" customHeight="false" outlineLevel="0" collapsed="false">
      <c r="A7208" s="0" t="n">
        <v>42</v>
      </c>
      <c r="B7208" s="0" t="n">
        <v>14800</v>
      </c>
      <c r="C7208" s="0" t="s">
        <v>155</v>
      </c>
      <c r="D7208" s="0" t="s">
        <v>155</v>
      </c>
      <c r="E7208" s="0" t="n">
        <f aca="false">IFERROR((C7208-D7208)/C7208/'Project Inputs and Calcs'!$E$11,0)</f>
        <v>0</v>
      </c>
    </row>
    <row r="7209" customFormat="false" ht="15" hidden="false" customHeight="false" outlineLevel="0" collapsed="false">
      <c r="A7209" s="0" t="n">
        <v>42</v>
      </c>
      <c r="B7209" s="0" t="n">
        <v>14900</v>
      </c>
      <c r="C7209" s="0" t="s">
        <v>155</v>
      </c>
      <c r="D7209" s="0" t="s">
        <v>155</v>
      </c>
      <c r="E7209" s="0" t="n">
        <f aca="false">IFERROR((C7209-D7209)/C7209/'Project Inputs and Calcs'!$E$11,0)</f>
        <v>0</v>
      </c>
    </row>
    <row r="7210" customFormat="false" ht="15" hidden="false" customHeight="false" outlineLevel="0" collapsed="false">
      <c r="A7210" s="0" t="n">
        <v>42</v>
      </c>
      <c r="B7210" s="0" t="n">
        <v>15000</v>
      </c>
      <c r="C7210" s="0" t="s">
        <v>155</v>
      </c>
      <c r="D7210" s="0" t="s">
        <v>155</v>
      </c>
      <c r="E7210" s="0" t="n">
        <f aca="false">IFERROR((C7210-D7210)/C7210/'Project Inputs and Calcs'!$E$11,0)</f>
        <v>0</v>
      </c>
    </row>
    <row r="7211" customFormat="false" ht="15" hidden="false" customHeight="false" outlineLevel="0" collapsed="false">
      <c r="A7211" s="0" t="n">
        <v>42</v>
      </c>
      <c r="B7211" s="0" t="n">
        <v>15100</v>
      </c>
      <c r="C7211" s="0" t="s">
        <v>155</v>
      </c>
      <c r="D7211" s="0" t="s">
        <v>155</v>
      </c>
      <c r="E7211" s="0" t="n">
        <f aca="false">IFERROR((C7211-D7211)/C7211/'Project Inputs and Calcs'!$E$11,0)</f>
        <v>0</v>
      </c>
    </row>
    <row r="7212" customFormat="false" ht="15" hidden="false" customHeight="false" outlineLevel="0" collapsed="false">
      <c r="A7212" s="0" t="n">
        <v>42</v>
      </c>
      <c r="B7212" s="0" t="n">
        <v>15200</v>
      </c>
      <c r="C7212" s="0" t="s">
        <v>155</v>
      </c>
      <c r="D7212" s="0" t="s">
        <v>155</v>
      </c>
      <c r="E7212" s="0" t="n">
        <f aca="false">IFERROR((C7212-D7212)/C7212/'Project Inputs and Calcs'!$E$11,0)</f>
        <v>0</v>
      </c>
    </row>
    <row r="7213" customFormat="false" ht="15" hidden="false" customHeight="false" outlineLevel="0" collapsed="false">
      <c r="A7213" s="0" t="n">
        <v>42</v>
      </c>
      <c r="B7213" s="0" t="n">
        <v>15300</v>
      </c>
      <c r="C7213" s="0" t="s">
        <v>155</v>
      </c>
      <c r="D7213" s="0" t="s">
        <v>155</v>
      </c>
      <c r="E7213" s="0" t="n">
        <f aca="false">IFERROR((C7213-D7213)/C7213/'Project Inputs and Calcs'!$E$11,0)</f>
        <v>0</v>
      </c>
    </row>
    <row r="7214" customFormat="false" ht="15" hidden="false" customHeight="false" outlineLevel="0" collapsed="false">
      <c r="A7214" s="0" t="n">
        <v>42</v>
      </c>
      <c r="B7214" s="0" t="n">
        <v>15400</v>
      </c>
      <c r="C7214" s="0" t="s">
        <v>155</v>
      </c>
      <c r="D7214" s="0" t="s">
        <v>155</v>
      </c>
      <c r="E7214" s="0" t="n">
        <f aca="false">IFERROR((C7214-D7214)/C7214/'Project Inputs and Calcs'!$E$11,0)</f>
        <v>0</v>
      </c>
    </row>
    <row r="7215" customFormat="false" ht="15" hidden="false" customHeight="false" outlineLevel="0" collapsed="false">
      <c r="A7215" s="0" t="n">
        <v>42</v>
      </c>
      <c r="B7215" s="0" t="n">
        <v>15500</v>
      </c>
      <c r="C7215" s="0" t="s">
        <v>155</v>
      </c>
      <c r="D7215" s="0" t="s">
        <v>155</v>
      </c>
      <c r="E7215" s="0" t="n">
        <f aca="false">IFERROR((C7215-D7215)/C7215/'Project Inputs and Calcs'!$E$11,0)</f>
        <v>0</v>
      </c>
    </row>
    <row r="7216" customFormat="false" ht="15" hidden="false" customHeight="false" outlineLevel="0" collapsed="false">
      <c r="A7216" s="0" t="n">
        <v>42</v>
      </c>
      <c r="B7216" s="0" t="n">
        <v>15600</v>
      </c>
      <c r="C7216" s="0" t="s">
        <v>155</v>
      </c>
      <c r="D7216" s="0" t="s">
        <v>155</v>
      </c>
      <c r="E7216" s="0" t="n">
        <f aca="false">IFERROR((C7216-D7216)/C7216/'Project Inputs and Calcs'!$E$11,0)</f>
        <v>0</v>
      </c>
    </row>
    <row r="7217" customFormat="false" ht="15" hidden="false" customHeight="false" outlineLevel="0" collapsed="false">
      <c r="A7217" s="0" t="n">
        <v>42</v>
      </c>
      <c r="B7217" s="0" t="n">
        <v>15700</v>
      </c>
      <c r="C7217" s="0" t="s">
        <v>155</v>
      </c>
      <c r="D7217" s="0" t="s">
        <v>155</v>
      </c>
      <c r="E7217" s="0" t="n">
        <f aca="false">IFERROR((C7217-D7217)/C7217/'Project Inputs and Calcs'!$E$11,0)</f>
        <v>0</v>
      </c>
    </row>
    <row r="7218" customFormat="false" ht="15" hidden="false" customHeight="false" outlineLevel="0" collapsed="false">
      <c r="A7218" s="0" t="n">
        <v>42</v>
      </c>
      <c r="B7218" s="0" t="n">
        <v>15800</v>
      </c>
      <c r="C7218" s="0" t="s">
        <v>155</v>
      </c>
      <c r="D7218" s="0" t="s">
        <v>155</v>
      </c>
      <c r="E7218" s="0" t="n">
        <f aca="false">IFERROR((C7218-D7218)/C7218/'Project Inputs and Calcs'!$E$11,0)</f>
        <v>0</v>
      </c>
    </row>
    <row r="7219" customFormat="false" ht="15" hidden="false" customHeight="false" outlineLevel="0" collapsed="false">
      <c r="A7219" s="0" t="n">
        <v>42</v>
      </c>
      <c r="B7219" s="0" t="n">
        <v>15900</v>
      </c>
      <c r="C7219" s="0" t="s">
        <v>155</v>
      </c>
      <c r="D7219" s="0" t="s">
        <v>155</v>
      </c>
      <c r="E7219" s="0" t="n">
        <f aca="false">IFERROR((C7219-D7219)/C7219/'Project Inputs and Calcs'!$E$11,0)</f>
        <v>0</v>
      </c>
    </row>
    <row r="7220" customFormat="false" ht="15" hidden="false" customHeight="false" outlineLevel="0" collapsed="false">
      <c r="A7220" s="0" t="n">
        <v>42</v>
      </c>
      <c r="B7220" s="0" t="n">
        <v>16000</v>
      </c>
      <c r="C7220" s="0" t="s">
        <v>155</v>
      </c>
      <c r="D7220" s="0" t="s">
        <v>155</v>
      </c>
      <c r="E7220" s="0" t="n">
        <f aca="false">IFERROR((C7220-D7220)/C7220/'Project Inputs and Calcs'!$E$11,0)</f>
        <v>0</v>
      </c>
    </row>
    <row r="7221" customFormat="false" ht="15" hidden="false" customHeight="false" outlineLevel="0" collapsed="false">
      <c r="A7221" s="0" t="n">
        <v>42</v>
      </c>
      <c r="B7221" s="0" t="n">
        <v>16100</v>
      </c>
      <c r="C7221" s="0" t="s">
        <v>155</v>
      </c>
      <c r="D7221" s="0" t="s">
        <v>155</v>
      </c>
      <c r="E7221" s="0" t="n">
        <f aca="false">IFERROR((C7221-D7221)/C7221/'Project Inputs and Calcs'!$E$11,0)</f>
        <v>0</v>
      </c>
    </row>
    <row r="7222" customFormat="false" ht="15" hidden="false" customHeight="false" outlineLevel="0" collapsed="false">
      <c r="A7222" s="0" t="n">
        <v>42</v>
      </c>
      <c r="B7222" s="0" t="n">
        <v>16200</v>
      </c>
      <c r="C7222" s="0" t="s">
        <v>155</v>
      </c>
      <c r="D7222" s="0" t="s">
        <v>155</v>
      </c>
      <c r="E7222" s="0" t="n">
        <f aca="false">IFERROR((C7222-D7222)/C7222/'Project Inputs and Calcs'!$E$11,0)</f>
        <v>0</v>
      </c>
    </row>
    <row r="7223" customFormat="false" ht="15" hidden="false" customHeight="false" outlineLevel="0" collapsed="false">
      <c r="A7223" s="0" t="n">
        <v>42</v>
      </c>
      <c r="B7223" s="0" t="n">
        <v>16300</v>
      </c>
      <c r="C7223" s="0" t="s">
        <v>155</v>
      </c>
      <c r="D7223" s="0" t="s">
        <v>155</v>
      </c>
      <c r="E7223" s="0" t="n">
        <f aca="false">IFERROR((C7223-D7223)/C7223/'Project Inputs and Calcs'!$E$11,0)</f>
        <v>0</v>
      </c>
    </row>
    <row r="7224" customFormat="false" ht="15" hidden="false" customHeight="false" outlineLevel="0" collapsed="false">
      <c r="A7224" s="0" t="n">
        <v>42</v>
      </c>
      <c r="B7224" s="0" t="n">
        <v>16400</v>
      </c>
      <c r="C7224" s="0" t="s">
        <v>155</v>
      </c>
      <c r="D7224" s="0" t="s">
        <v>155</v>
      </c>
      <c r="E7224" s="0" t="n">
        <f aca="false">IFERROR((C7224-D7224)/C7224/'Project Inputs and Calcs'!$E$11,0)</f>
        <v>0</v>
      </c>
    </row>
    <row r="7225" customFormat="false" ht="15" hidden="false" customHeight="false" outlineLevel="0" collapsed="false">
      <c r="A7225" s="0" t="n">
        <v>42</v>
      </c>
      <c r="B7225" s="0" t="n">
        <v>16500</v>
      </c>
      <c r="C7225" s="0" t="s">
        <v>155</v>
      </c>
      <c r="D7225" s="0" t="s">
        <v>155</v>
      </c>
      <c r="E7225" s="0" t="n">
        <f aca="false">IFERROR((C7225-D7225)/C7225/'Project Inputs and Calcs'!$E$11,0)</f>
        <v>0</v>
      </c>
    </row>
    <row r="7226" customFormat="false" ht="15" hidden="false" customHeight="false" outlineLevel="0" collapsed="false">
      <c r="A7226" s="0" t="n">
        <v>42</v>
      </c>
      <c r="B7226" s="0" t="n">
        <v>16600</v>
      </c>
      <c r="C7226" s="0" t="s">
        <v>155</v>
      </c>
      <c r="D7226" s="0" t="s">
        <v>155</v>
      </c>
      <c r="E7226" s="0" t="n">
        <f aca="false">IFERROR((C7226-D7226)/C7226/'Project Inputs and Calcs'!$E$11,0)</f>
        <v>0</v>
      </c>
    </row>
    <row r="7227" customFormat="false" ht="15" hidden="false" customHeight="false" outlineLevel="0" collapsed="false">
      <c r="A7227" s="0" t="n">
        <v>42</v>
      </c>
      <c r="B7227" s="0" t="n">
        <v>16700</v>
      </c>
      <c r="C7227" s="0" t="s">
        <v>155</v>
      </c>
      <c r="D7227" s="0" t="s">
        <v>155</v>
      </c>
      <c r="E7227" s="0" t="n">
        <f aca="false">IFERROR((C7227-D7227)/C7227/'Project Inputs and Calcs'!$E$11,0)</f>
        <v>0</v>
      </c>
    </row>
    <row r="7228" customFormat="false" ht="15" hidden="false" customHeight="false" outlineLevel="0" collapsed="false">
      <c r="A7228" s="0" t="n">
        <v>42</v>
      </c>
      <c r="B7228" s="0" t="n">
        <v>16800</v>
      </c>
      <c r="C7228" s="0" t="s">
        <v>155</v>
      </c>
      <c r="D7228" s="0" t="s">
        <v>155</v>
      </c>
      <c r="E7228" s="0" t="n">
        <f aca="false">IFERROR((C7228-D7228)/C7228/'Project Inputs and Calcs'!$E$11,0)</f>
        <v>0</v>
      </c>
    </row>
    <row r="7229" customFormat="false" ht="15" hidden="false" customHeight="false" outlineLevel="0" collapsed="false">
      <c r="A7229" s="0" t="n">
        <v>42</v>
      </c>
      <c r="B7229" s="0" t="n">
        <v>16900</v>
      </c>
      <c r="C7229" s="0" t="s">
        <v>155</v>
      </c>
      <c r="D7229" s="0" t="s">
        <v>155</v>
      </c>
      <c r="E7229" s="0" t="n">
        <f aca="false">IFERROR((C7229-D7229)/C7229/'Project Inputs and Calcs'!$E$11,0)</f>
        <v>0</v>
      </c>
    </row>
    <row r="7230" customFormat="false" ht="15" hidden="false" customHeight="false" outlineLevel="0" collapsed="false">
      <c r="A7230" s="0" t="n">
        <v>42</v>
      </c>
      <c r="B7230" s="0" t="n">
        <v>17000</v>
      </c>
      <c r="C7230" s="0" t="s">
        <v>155</v>
      </c>
      <c r="D7230" s="0" t="s">
        <v>155</v>
      </c>
      <c r="E7230" s="0" t="n">
        <f aca="false">IFERROR((C7230-D7230)/C7230/'Project Inputs and Calcs'!$E$11,0)</f>
        <v>0</v>
      </c>
    </row>
    <row r="7231" customFormat="false" ht="15" hidden="false" customHeight="false" outlineLevel="0" collapsed="false">
      <c r="A7231" s="0" t="n">
        <v>42</v>
      </c>
      <c r="B7231" s="0" t="n">
        <v>17100</v>
      </c>
      <c r="C7231" s="0" t="s">
        <v>155</v>
      </c>
      <c r="D7231" s="0" t="s">
        <v>155</v>
      </c>
      <c r="E7231" s="0" t="n">
        <f aca="false">IFERROR((C7231-D7231)/C7231/'Project Inputs and Calcs'!$E$11,0)</f>
        <v>0</v>
      </c>
    </row>
    <row r="7232" customFormat="false" ht="15" hidden="false" customHeight="false" outlineLevel="0" collapsed="false">
      <c r="A7232" s="0" t="n">
        <v>42</v>
      </c>
      <c r="B7232" s="0" t="n">
        <v>17200</v>
      </c>
      <c r="C7232" s="0" t="s">
        <v>155</v>
      </c>
      <c r="D7232" s="0" t="s">
        <v>155</v>
      </c>
      <c r="E7232" s="0" t="n">
        <f aca="false">IFERROR((C7232-D7232)/C7232/'Project Inputs and Calcs'!$E$11,0)</f>
        <v>0</v>
      </c>
    </row>
    <row r="7233" customFormat="false" ht="15" hidden="false" customHeight="false" outlineLevel="0" collapsed="false">
      <c r="A7233" s="0" t="n">
        <v>42</v>
      </c>
      <c r="B7233" s="0" t="n">
        <v>17300</v>
      </c>
      <c r="C7233" s="0" t="s">
        <v>155</v>
      </c>
      <c r="D7233" s="0" t="s">
        <v>155</v>
      </c>
      <c r="E7233" s="0" t="n">
        <f aca="false">IFERROR((C7233-D7233)/C7233/'Project Inputs and Calcs'!$E$11,0)</f>
        <v>0</v>
      </c>
    </row>
    <row r="7234" customFormat="false" ht="15" hidden="false" customHeight="false" outlineLevel="0" collapsed="false">
      <c r="A7234" s="0" t="n">
        <v>42</v>
      </c>
      <c r="B7234" s="0" t="n">
        <v>17400</v>
      </c>
      <c r="C7234" s="0" t="s">
        <v>155</v>
      </c>
      <c r="D7234" s="0" t="s">
        <v>155</v>
      </c>
      <c r="E7234" s="0" t="n">
        <f aca="false">IFERROR((C7234-D7234)/C7234/'Project Inputs and Calcs'!$E$11,0)</f>
        <v>0</v>
      </c>
    </row>
    <row r="7235" customFormat="false" ht="15" hidden="false" customHeight="false" outlineLevel="0" collapsed="false">
      <c r="A7235" s="0" t="n">
        <v>42</v>
      </c>
      <c r="B7235" s="0" t="n">
        <v>17500</v>
      </c>
      <c r="C7235" s="0" t="s">
        <v>155</v>
      </c>
      <c r="D7235" s="0" t="s">
        <v>155</v>
      </c>
      <c r="E7235" s="0" t="n">
        <f aca="false">IFERROR((C7235-D7235)/C7235/'Project Inputs and Calcs'!$E$11,0)</f>
        <v>0</v>
      </c>
    </row>
    <row r="7236" customFormat="false" ht="15" hidden="false" customHeight="false" outlineLevel="0" collapsed="false">
      <c r="A7236" s="0" t="n">
        <v>42</v>
      </c>
      <c r="B7236" s="0" t="n">
        <v>17600</v>
      </c>
      <c r="C7236" s="0" t="s">
        <v>155</v>
      </c>
      <c r="D7236" s="0" t="s">
        <v>155</v>
      </c>
      <c r="E7236" s="0" t="n">
        <f aca="false">IFERROR((C7236-D7236)/C7236/'Project Inputs and Calcs'!$E$11,0)</f>
        <v>0</v>
      </c>
    </row>
    <row r="7237" customFormat="false" ht="15" hidden="false" customHeight="false" outlineLevel="0" collapsed="false">
      <c r="A7237" s="0" t="n">
        <v>42</v>
      </c>
      <c r="B7237" s="0" t="n">
        <v>17700</v>
      </c>
      <c r="C7237" s="0" t="s">
        <v>155</v>
      </c>
      <c r="D7237" s="0" t="s">
        <v>155</v>
      </c>
      <c r="E7237" s="0" t="n">
        <f aca="false">IFERROR((C7237-D7237)/C7237/'Project Inputs and Calcs'!$E$11,0)</f>
        <v>0</v>
      </c>
    </row>
    <row r="7238" customFormat="false" ht="15" hidden="false" customHeight="false" outlineLevel="0" collapsed="false">
      <c r="A7238" s="0" t="n">
        <v>42</v>
      </c>
      <c r="B7238" s="0" t="n">
        <v>17800</v>
      </c>
      <c r="C7238" s="0" t="s">
        <v>155</v>
      </c>
      <c r="D7238" s="0" t="s">
        <v>155</v>
      </c>
      <c r="E7238" s="0" t="n">
        <f aca="false">IFERROR((C7238-D7238)/C7238/'Project Inputs and Calcs'!$E$11,0)</f>
        <v>0</v>
      </c>
    </row>
    <row r="7239" customFormat="false" ht="15" hidden="false" customHeight="false" outlineLevel="0" collapsed="false">
      <c r="A7239" s="0" t="n">
        <v>42</v>
      </c>
      <c r="B7239" s="0" t="n">
        <v>17900</v>
      </c>
      <c r="C7239" s="0" t="s">
        <v>155</v>
      </c>
      <c r="D7239" s="0" t="s">
        <v>155</v>
      </c>
      <c r="E7239" s="0" t="n">
        <f aca="false">IFERROR((C7239-D7239)/C7239/'Project Inputs and Calcs'!$E$11,0)</f>
        <v>0</v>
      </c>
    </row>
    <row r="7240" customFormat="false" ht="15" hidden="false" customHeight="false" outlineLevel="0" collapsed="false">
      <c r="A7240" s="0" t="n">
        <v>42</v>
      </c>
      <c r="B7240" s="0" t="n">
        <v>18000</v>
      </c>
      <c r="C7240" s="0" t="s">
        <v>155</v>
      </c>
      <c r="D7240" s="0" t="s">
        <v>155</v>
      </c>
      <c r="E7240" s="0" t="n">
        <f aca="false">IFERROR((C7240-D7240)/C7240/'Project Inputs and Calcs'!$E$11,0)</f>
        <v>0</v>
      </c>
    </row>
    <row r="7241" customFormat="false" ht="15" hidden="false" customHeight="false" outlineLevel="0" collapsed="false">
      <c r="A7241" s="0" t="n">
        <v>42</v>
      </c>
      <c r="B7241" s="0" t="n">
        <v>18100</v>
      </c>
      <c r="C7241" s="0" t="s">
        <v>155</v>
      </c>
      <c r="D7241" s="0" t="s">
        <v>155</v>
      </c>
      <c r="E7241" s="0" t="n">
        <f aca="false">IFERROR((C7241-D7241)/C7241/'Project Inputs and Calcs'!$E$11,0)</f>
        <v>0</v>
      </c>
    </row>
    <row r="7242" customFormat="false" ht="15" hidden="false" customHeight="false" outlineLevel="0" collapsed="false">
      <c r="A7242" s="0" t="n">
        <v>42</v>
      </c>
      <c r="B7242" s="0" t="n">
        <v>18200</v>
      </c>
      <c r="C7242" s="0" t="s">
        <v>155</v>
      </c>
      <c r="D7242" s="0" t="s">
        <v>155</v>
      </c>
      <c r="E7242" s="0" t="n">
        <f aca="false">IFERROR((C7242-D7242)/C7242/'Project Inputs and Calcs'!$E$11,0)</f>
        <v>0</v>
      </c>
    </row>
    <row r="7243" customFormat="false" ht="15" hidden="false" customHeight="false" outlineLevel="0" collapsed="false">
      <c r="A7243" s="0" t="n">
        <v>42</v>
      </c>
      <c r="B7243" s="0" t="n">
        <v>18300</v>
      </c>
      <c r="C7243" s="0" t="s">
        <v>155</v>
      </c>
      <c r="D7243" s="0" t="s">
        <v>155</v>
      </c>
      <c r="E7243" s="0" t="n">
        <f aca="false">IFERROR((C7243-D7243)/C7243/'Project Inputs and Calcs'!$E$11,0)</f>
        <v>0</v>
      </c>
    </row>
    <row r="7244" customFormat="false" ht="15" hidden="false" customHeight="false" outlineLevel="0" collapsed="false">
      <c r="A7244" s="0" t="n">
        <v>42</v>
      </c>
      <c r="B7244" s="0" t="n">
        <v>18400</v>
      </c>
      <c r="C7244" s="0" t="s">
        <v>155</v>
      </c>
      <c r="D7244" s="0" t="s">
        <v>155</v>
      </c>
      <c r="E7244" s="0" t="n">
        <f aca="false">IFERROR((C7244-D7244)/C7244/'Project Inputs and Calcs'!$E$11,0)</f>
        <v>0</v>
      </c>
    </row>
    <row r="7245" customFormat="false" ht="15" hidden="false" customHeight="false" outlineLevel="0" collapsed="false">
      <c r="A7245" s="0" t="n">
        <v>42</v>
      </c>
      <c r="B7245" s="0" t="n">
        <v>18500</v>
      </c>
      <c r="C7245" s="0" t="s">
        <v>155</v>
      </c>
      <c r="D7245" s="0" t="s">
        <v>155</v>
      </c>
      <c r="E7245" s="0" t="n">
        <f aca="false">IFERROR((C7245-D7245)/C7245/'Project Inputs and Calcs'!$E$11,0)</f>
        <v>0</v>
      </c>
    </row>
    <row r="7246" customFormat="false" ht="15" hidden="false" customHeight="false" outlineLevel="0" collapsed="false">
      <c r="A7246" s="0" t="n">
        <v>42</v>
      </c>
      <c r="B7246" s="0" t="n">
        <v>18600</v>
      </c>
      <c r="C7246" s="0" t="s">
        <v>155</v>
      </c>
      <c r="D7246" s="0" t="s">
        <v>155</v>
      </c>
      <c r="E7246" s="0" t="n">
        <f aca="false">IFERROR((C7246-D7246)/C7246/'Project Inputs and Calcs'!$E$11,0)</f>
        <v>0</v>
      </c>
    </row>
    <row r="7247" customFormat="false" ht="15" hidden="false" customHeight="false" outlineLevel="0" collapsed="false">
      <c r="A7247" s="0" t="n">
        <v>42</v>
      </c>
      <c r="B7247" s="0" t="n">
        <v>18700</v>
      </c>
      <c r="C7247" s="0" t="s">
        <v>155</v>
      </c>
      <c r="D7247" s="0" t="s">
        <v>155</v>
      </c>
      <c r="E7247" s="0" t="n">
        <f aca="false">IFERROR((C7247-D7247)/C7247/'Project Inputs and Calcs'!$E$11,0)</f>
        <v>0</v>
      </c>
    </row>
    <row r="7248" customFormat="false" ht="15" hidden="false" customHeight="false" outlineLevel="0" collapsed="false">
      <c r="A7248" s="0" t="n">
        <v>42</v>
      </c>
      <c r="B7248" s="0" t="n">
        <v>18800</v>
      </c>
      <c r="C7248" s="0" t="s">
        <v>155</v>
      </c>
      <c r="D7248" s="0" t="s">
        <v>155</v>
      </c>
      <c r="E7248" s="0" t="n">
        <f aca="false">IFERROR((C7248-D7248)/C7248/'Project Inputs and Calcs'!$E$11,0)</f>
        <v>0</v>
      </c>
    </row>
    <row r="7249" customFormat="false" ht="15" hidden="false" customHeight="false" outlineLevel="0" collapsed="false">
      <c r="A7249" s="0" t="n">
        <v>42</v>
      </c>
      <c r="B7249" s="0" t="n">
        <v>18900</v>
      </c>
      <c r="C7249" s="0" t="s">
        <v>155</v>
      </c>
      <c r="D7249" s="0" t="s">
        <v>155</v>
      </c>
      <c r="E7249" s="0" t="n">
        <f aca="false">IFERROR((C7249-D7249)/C7249/'Project Inputs and Calcs'!$E$11,0)</f>
        <v>0</v>
      </c>
    </row>
    <row r="7250" customFormat="false" ht="15" hidden="false" customHeight="false" outlineLevel="0" collapsed="false">
      <c r="A7250" s="0" t="n">
        <v>42</v>
      </c>
      <c r="B7250" s="0" t="n">
        <v>19000</v>
      </c>
      <c r="C7250" s="0" t="s">
        <v>155</v>
      </c>
      <c r="D7250" s="0" t="s">
        <v>155</v>
      </c>
      <c r="E7250" s="0" t="n">
        <f aca="false">IFERROR((C7250-D7250)/C7250/'Project Inputs and Calcs'!$E$11,0)</f>
        <v>0</v>
      </c>
    </row>
    <row r="7251" customFormat="false" ht="15" hidden="false" customHeight="false" outlineLevel="0" collapsed="false">
      <c r="A7251" s="0" t="n">
        <v>42</v>
      </c>
      <c r="B7251" s="0" t="n">
        <v>19100</v>
      </c>
      <c r="C7251" s="0" t="s">
        <v>155</v>
      </c>
      <c r="D7251" s="0" t="s">
        <v>155</v>
      </c>
      <c r="E7251" s="0" t="n">
        <f aca="false">IFERROR((C7251-D7251)/C7251/'Project Inputs and Calcs'!$E$11,0)</f>
        <v>0</v>
      </c>
    </row>
    <row r="7252" customFormat="false" ht="15" hidden="false" customHeight="false" outlineLevel="0" collapsed="false">
      <c r="A7252" s="0" t="n">
        <v>42</v>
      </c>
      <c r="B7252" s="0" t="n">
        <v>19200</v>
      </c>
      <c r="C7252" s="0" t="s">
        <v>155</v>
      </c>
      <c r="D7252" s="0" t="s">
        <v>155</v>
      </c>
      <c r="E7252" s="0" t="n">
        <f aca="false">IFERROR((C7252-D7252)/C7252/'Project Inputs and Calcs'!$E$11,0)</f>
        <v>0</v>
      </c>
    </row>
    <row r="7253" customFormat="false" ht="15" hidden="false" customHeight="false" outlineLevel="0" collapsed="false">
      <c r="A7253" s="0" t="n">
        <v>42</v>
      </c>
      <c r="B7253" s="0" t="n">
        <v>19300</v>
      </c>
      <c r="C7253" s="0" t="s">
        <v>155</v>
      </c>
      <c r="D7253" s="0" t="s">
        <v>155</v>
      </c>
      <c r="E7253" s="0" t="n">
        <f aca="false">IFERROR((C7253-D7253)/C7253/'Project Inputs and Calcs'!$E$11,0)</f>
        <v>0</v>
      </c>
    </row>
    <row r="7254" customFormat="false" ht="15" hidden="false" customHeight="false" outlineLevel="0" collapsed="false">
      <c r="A7254" s="0" t="n">
        <v>42</v>
      </c>
      <c r="B7254" s="0" t="n">
        <v>19400</v>
      </c>
      <c r="C7254" s="0" t="s">
        <v>155</v>
      </c>
      <c r="D7254" s="0" t="s">
        <v>155</v>
      </c>
      <c r="E7254" s="0" t="n">
        <f aca="false">IFERROR((C7254-D7254)/C7254/'Project Inputs and Calcs'!$E$11,0)</f>
        <v>0</v>
      </c>
    </row>
    <row r="7255" customFormat="false" ht="15" hidden="false" customHeight="false" outlineLevel="0" collapsed="false">
      <c r="A7255" s="0" t="n">
        <v>42</v>
      </c>
      <c r="B7255" s="0" t="n">
        <v>19500</v>
      </c>
      <c r="C7255" s="0" t="s">
        <v>155</v>
      </c>
      <c r="D7255" s="0" t="s">
        <v>155</v>
      </c>
      <c r="E7255" s="0" t="n">
        <f aca="false">IFERROR((C7255-D7255)/C7255/'Project Inputs and Calcs'!$E$11,0)</f>
        <v>0</v>
      </c>
    </row>
    <row r="7256" customFormat="false" ht="15" hidden="false" customHeight="false" outlineLevel="0" collapsed="false">
      <c r="A7256" s="0" t="n">
        <v>42</v>
      </c>
      <c r="B7256" s="0" t="n">
        <v>19600</v>
      </c>
      <c r="C7256" s="0" t="s">
        <v>155</v>
      </c>
      <c r="D7256" s="0" t="s">
        <v>155</v>
      </c>
      <c r="E7256" s="0" t="n">
        <f aca="false">IFERROR((C7256-D7256)/C7256/'Project Inputs and Calcs'!$E$11,0)</f>
        <v>0</v>
      </c>
    </row>
    <row r="7257" customFormat="false" ht="15" hidden="false" customHeight="false" outlineLevel="0" collapsed="false">
      <c r="A7257" s="0" t="n">
        <v>42</v>
      </c>
      <c r="B7257" s="0" t="n">
        <v>19700</v>
      </c>
      <c r="C7257" s="0" t="s">
        <v>155</v>
      </c>
      <c r="D7257" s="0" t="s">
        <v>155</v>
      </c>
      <c r="E7257" s="0" t="n">
        <f aca="false">IFERROR((C7257-D7257)/C7257/'Project Inputs and Calcs'!$E$11,0)</f>
        <v>0</v>
      </c>
    </row>
    <row r="7258" customFormat="false" ht="15" hidden="false" customHeight="false" outlineLevel="0" collapsed="false">
      <c r="A7258" s="0" t="n">
        <v>42</v>
      </c>
      <c r="B7258" s="0" t="n">
        <v>19800</v>
      </c>
      <c r="C7258" s="0" t="s">
        <v>155</v>
      </c>
      <c r="D7258" s="0" t="s">
        <v>155</v>
      </c>
      <c r="E7258" s="0" t="n">
        <f aca="false">IFERROR((C7258-D7258)/C7258/'Project Inputs and Calcs'!$E$11,0)</f>
        <v>0</v>
      </c>
    </row>
    <row r="7259" customFormat="false" ht="15" hidden="false" customHeight="false" outlineLevel="0" collapsed="false">
      <c r="A7259" s="0" t="n">
        <v>42</v>
      </c>
      <c r="B7259" s="0" t="n">
        <v>19900</v>
      </c>
      <c r="C7259" s="0" t="s">
        <v>155</v>
      </c>
      <c r="D7259" s="0" t="s">
        <v>155</v>
      </c>
      <c r="E7259" s="0" t="n">
        <f aca="false">IFERROR((C7259-D7259)/C7259/'Project Inputs and Calcs'!$E$11,0)</f>
        <v>0</v>
      </c>
    </row>
    <row r="7260" customFormat="false" ht="15" hidden="false" customHeight="false" outlineLevel="0" collapsed="false">
      <c r="A7260" s="0" t="n">
        <v>42</v>
      </c>
      <c r="B7260" s="0" t="n">
        <v>20000</v>
      </c>
      <c r="C7260" s="0" t="s">
        <v>155</v>
      </c>
      <c r="D7260" s="0" t="s">
        <v>155</v>
      </c>
      <c r="E7260" s="0" t="n">
        <f aca="false">IFERROR((C7260-D7260)/C7260/'Project Inputs and Calcs'!$E$11,0)</f>
        <v>0</v>
      </c>
    </row>
    <row r="7261" customFormat="false" ht="15" hidden="false" customHeight="false" outlineLevel="0" collapsed="false">
      <c r="A7261" s="0" t="n">
        <v>43</v>
      </c>
      <c r="B7261" s="0" t="n">
        <v>1000</v>
      </c>
      <c r="C7261" s="0" t="n">
        <v>0.04631</v>
      </c>
      <c r="D7261" s="0" t="n">
        <v>0.0062868</v>
      </c>
      <c r="E7261" s="0" t="n">
        <f aca="false">IFERROR((C7261-D7261)/C7261/'Project Inputs and Calcs'!$E$11,0)</f>
        <v>0.0288081767796732</v>
      </c>
    </row>
    <row r="7262" customFormat="false" ht="15" hidden="false" customHeight="false" outlineLevel="0" collapsed="false">
      <c r="A7262" s="0" t="n">
        <v>43</v>
      </c>
      <c r="B7262" s="0" t="n">
        <v>1100</v>
      </c>
      <c r="C7262" s="0" t="n">
        <v>0.095037</v>
      </c>
      <c r="D7262" s="0" t="n">
        <v>0.013325</v>
      </c>
      <c r="E7262" s="0" t="n">
        <f aca="false">IFERROR((C7262-D7262)/C7262/'Project Inputs and Calcs'!$E$11,0)</f>
        <v>0.0286597149881976</v>
      </c>
    </row>
    <row r="7263" customFormat="false" ht="15" hidden="false" customHeight="false" outlineLevel="0" collapsed="false">
      <c r="A7263" s="0" t="n">
        <v>43</v>
      </c>
      <c r="B7263" s="0" t="n">
        <v>1200</v>
      </c>
      <c r="C7263" s="0" t="n">
        <v>0.16028</v>
      </c>
      <c r="D7263" s="0" t="n">
        <v>0.023265</v>
      </c>
      <c r="E7263" s="0" t="n">
        <f aca="false">IFERROR((C7263-D7263)/C7263/'Project Inputs and Calcs'!$E$11,0)</f>
        <v>0.0284949255469595</v>
      </c>
    </row>
    <row r="7264" customFormat="false" ht="15" hidden="false" customHeight="false" outlineLevel="0" collapsed="false">
      <c r="A7264" s="0" t="n">
        <v>43</v>
      </c>
      <c r="B7264" s="0" t="n">
        <v>1300</v>
      </c>
      <c r="C7264" s="0" t="n">
        <v>0.24151</v>
      </c>
      <c r="D7264" s="0" t="n">
        <v>0.036266</v>
      </c>
      <c r="E7264" s="0" t="n">
        <f aca="false">IFERROR((C7264-D7264)/C7264/'Project Inputs and Calcs'!$E$11,0)</f>
        <v>0.0283278815231943</v>
      </c>
    </row>
    <row r="7265" customFormat="false" ht="15" hidden="false" customHeight="false" outlineLevel="0" collapsed="false">
      <c r="A7265" s="0" t="n">
        <v>43</v>
      </c>
      <c r="B7265" s="0" t="n">
        <v>1400</v>
      </c>
      <c r="C7265" s="0" t="n">
        <v>0.33819</v>
      </c>
      <c r="D7265" s="0" t="n">
        <v>0.052515</v>
      </c>
      <c r="E7265" s="0" t="n">
        <f aca="false">IFERROR((C7265-D7265)/C7265/'Project Inputs and Calcs'!$E$11,0)</f>
        <v>0.0281572488837636</v>
      </c>
    </row>
    <row r="7266" customFormat="false" ht="15" hidden="false" customHeight="false" outlineLevel="0" collapsed="false">
      <c r="A7266" s="0" t="n">
        <v>43</v>
      </c>
      <c r="B7266" s="0" t="n">
        <v>1500</v>
      </c>
      <c r="C7266" s="0" t="n">
        <v>0.44983</v>
      </c>
      <c r="D7266" s="0" t="n">
        <v>0.072184</v>
      </c>
      <c r="E7266" s="0" t="n">
        <f aca="false">IFERROR((C7266-D7266)/C7266/'Project Inputs and Calcs'!$E$11,0)</f>
        <v>0.0279843496431985</v>
      </c>
    </row>
    <row r="7267" customFormat="false" ht="15" hidden="false" customHeight="false" outlineLevel="0" collapsed="false">
      <c r="A7267" s="0" t="n">
        <v>43</v>
      </c>
      <c r="B7267" s="0" t="n">
        <v>1600</v>
      </c>
      <c r="C7267" s="0" t="n">
        <v>0.57597</v>
      </c>
      <c r="D7267" s="0" t="n">
        <v>0.095409</v>
      </c>
      <c r="E7267" s="0" t="n">
        <f aca="false">IFERROR((C7267-D7267)/C7267/'Project Inputs and Calcs'!$E$11,0)</f>
        <v>0.0278116915811587</v>
      </c>
    </row>
    <row r="7268" customFormat="false" ht="15" hidden="false" customHeight="false" outlineLevel="0" collapsed="false">
      <c r="A7268" s="0" t="n">
        <v>43</v>
      </c>
      <c r="B7268" s="0" t="n">
        <v>1700</v>
      </c>
      <c r="C7268" s="0" t="n">
        <v>0.71614</v>
      </c>
      <c r="D7268" s="0" t="n">
        <v>0.12234</v>
      </c>
      <c r="E7268" s="0" t="n">
        <f aca="false">IFERROR((C7268-D7268)/C7268/'Project Inputs and Calcs'!$E$11,0)</f>
        <v>0.0276389160406252</v>
      </c>
    </row>
    <row r="7269" customFormat="false" ht="15" hidden="false" customHeight="false" outlineLevel="0" collapsed="false">
      <c r="A7269" s="0" t="n">
        <v>43</v>
      </c>
      <c r="B7269" s="0" t="n">
        <v>1800</v>
      </c>
      <c r="C7269" s="0" t="n">
        <v>0.86987</v>
      </c>
      <c r="D7269" s="0" t="n">
        <v>0.15313</v>
      </c>
      <c r="E7269" s="0" t="n">
        <f aca="false">IFERROR((C7269-D7269)/C7269/'Project Inputs and Calcs'!$E$11,0)</f>
        <v>0.0274654067082821</v>
      </c>
    </row>
    <row r="7270" customFormat="false" ht="15" hidden="false" customHeight="false" outlineLevel="0" collapsed="false">
      <c r="A7270" s="0" t="n">
        <v>43</v>
      </c>
      <c r="B7270" s="0" t="n">
        <v>1900</v>
      </c>
      <c r="C7270" s="0" t="n">
        <v>1.0367</v>
      </c>
      <c r="D7270" s="0" t="n">
        <v>0.18789</v>
      </c>
      <c r="E7270" s="0" t="n">
        <f aca="false">IFERROR((C7270-D7270)/C7270/'Project Inputs and Calcs'!$E$11,0)</f>
        <v>0.0272920484871869</v>
      </c>
    </row>
    <row r="7271" customFormat="false" ht="15" hidden="false" customHeight="false" outlineLevel="0" collapsed="false">
      <c r="A7271" s="0" t="n">
        <v>43</v>
      </c>
      <c r="B7271" s="0" t="n">
        <v>2000</v>
      </c>
      <c r="C7271" s="0" t="n">
        <v>1.2163</v>
      </c>
      <c r="D7271" s="0" t="n">
        <v>0.22678</v>
      </c>
      <c r="E7271" s="0" t="n">
        <f aca="false">IFERROR((C7271-D7271)/C7271/'Project Inputs and Calcs'!$E$11,0)</f>
        <v>0.027118309627559</v>
      </c>
    </row>
    <row r="7272" customFormat="false" ht="15" hidden="false" customHeight="false" outlineLevel="0" collapsed="false">
      <c r="A7272" s="0" t="n">
        <v>43</v>
      </c>
      <c r="B7272" s="0" t="n">
        <v>2100</v>
      </c>
      <c r="C7272" s="0" t="n">
        <v>1.4083</v>
      </c>
      <c r="D7272" s="0" t="n">
        <v>0.26986</v>
      </c>
      <c r="E7272" s="0" t="n">
        <f aca="false">IFERROR((C7272-D7272)/C7272/'Project Inputs and Calcs'!$E$11,0)</f>
        <v>0.0269459632180643</v>
      </c>
    </row>
    <row r="7273" customFormat="false" ht="15" hidden="false" customHeight="false" outlineLevel="0" collapsed="false">
      <c r="A7273" s="0" t="n">
        <v>43</v>
      </c>
      <c r="B7273" s="0" t="n">
        <v>2200</v>
      </c>
      <c r="C7273" s="0" t="n">
        <v>1.6121</v>
      </c>
      <c r="D7273" s="0" t="n">
        <v>0.31727</v>
      </c>
      <c r="E7273" s="0" t="n">
        <f aca="false">IFERROR((C7273-D7273)/C7273/'Project Inputs and Calcs'!$E$11,0)</f>
        <v>0.026773153030209</v>
      </c>
    </row>
    <row r="7274" customFormat="false" ht="15" hidden="false" customHeight="false" outlineLevel="0" collapsed="false">
      <c r="A7274" s="0" t="n">
        <v>43</v>
      </c>
      <c r="B7274" s="0" t="n">
        <v>2300</v>
      </c>
      <c r="C7274" s="0" t="n">
        <v>1.8275</v>
      </c>
      <c r="D7274" s="0" t="n">
        <v>0.36911</v>
      </c>
      <c r="E7274" s="0" t="n">
        <f aca="false">IFERROR((C7274-D7274)/C7274/'Project Inputs and Calcs'!$E$11,0)</f>
        <v>0.0266008207934337</v>
      </c>
    </row>
    <row r="7275" customFormat="false" ht="15" hidden="false" customHeight="false" outlineLevel="0" collapsed="false">
      <c r="A7275" s="0" t="n">
        <v>43</v>
      </c>
      <c r="B7275" s="0" t="n">
        <v>2400</v>
      </c>
      <c r="C7275" s="0" t="n">
        <v>2.0542</v>
      </c>
      <c r="D7275" s="0" t="n">
        <v>0.42542</v>
      </c>
      <c r="E7275" s="0" t="n">
        <f aca="false">IFERROR((C7275-D7275)/C7275/'Project Inputs and Calcs'!$E$11,0)</f>
        <v>0.026430078213741</v>
      </c>
    </row>
    <row r="7276" customFormat="false" ht="15" hidden="false" customHeight="false" outlineLevel="0" collapsed="false">
      <c r="A7276" s="0" t="n">
        <v>43</v>
      </c>
      <c r="B7276" s="0" t="n">
        <v>2500</v>
      </c>
      <c r="C7276" s="0" t="n">
        <v>2.2917</v>
      </c>
      <c r="D7276" s="0" t="n">
        <v>0.48634</v>
      </c>
      <c r="E7276" s="0" t="n">
        <f aca="false">IFERROR((C7276-D7276)/C7276/'Project Inputs and Calcs'!$E$11,0)</f>
        <v>0.0262593998632747</v>
      </c>
    </row>
    <row r="7277" customFormat="false" ht="15" hidden="false" customHeight="false" outlineLevel="0" collapsed="false">
      <c r="A7277" s="0" t="n">
        <v>43</v>
      </c>
      <c r="B7277" s="0" t="n">
        <v>2600</v>
      </c>
      <c r="C7277" s="0" t="n">
        <v>2.5397</v>
      </c>
      <c r="D7277" s="0" t="n">
        <v>0.5519</v>
      </c>
      <c r="E7277" s="0" t="n">
        <f aca="false">IFERROR((C7277-D7277)/C7277/'Project Inputs and Calcs'!$E$11,0)</f>
        <v>0.0260896956333425</v>
      </c>
    </row>
    <row r="7278" customFormat="false" ht="15" hidden="false" customHeight="false" outlineLevel="0" collapsed="false">
      <c r="A7278" s="0" t="n">
        <v>43</v>
      </c>
      <c r="B7278" s="0" t="n">
        <v>2700</v>
      </c>
      <c r="C7278" s="0" t="n">
        <v>2.7978</v>
      </c>
      <c r="D7278" s="0" t="n">
        <v>0.62223</v>
      </c>
      <c r="E7278" s="0" t="n">
        <f aca="false">IFERROR((C7278-D7278)/C7278/'Project Inputs and Calcs'!$E$11,0)</f>
        <v>0.0259200085781686</v>
      </c>
    </row>
    <row r="7279" customFormat="false" ht="15" hidden="false" customHeight="false" outlineLevel="0" collapsed="false">
      <c r="A7279" s="0" t="n">
        <v>43</v>
      </c>
      <c r="B7279" s="0" t="n">
        <v>2800</v>
      </c>
      <c r="C7279" s="0" t="n">
        <v>3.0658</v>
      </c>
      <c r="D7279" s="0" t="n">
        <v>0.69731</v>
      </c>
      <c r="E7279" s="0" t="n">
        <f aca="false">IFERROR((C7279-D7279)/C7279/'Project Inputs and Calcs'!$E$11,0)</f>
        <v>0.0257517341857481</v>
      </c>
    </row>
    <row r="7280" customFormat="false" ht="15" hidden="false" customHeight="false" outlineLevel="0" collapsed="false">
      <c r="A7280" s="0" t="n">
        <v>43</v>
      </c>
      <c r="B7280" s="0" t="n">
        <v>2900</v>
      </c>
      <c r="C7280" s="0" t="n">
        <v>3.3435</v>
      </c>
      <c r="D7280" s="0" t="n">
        <v>0.77725</v>
      </c>
      <c r="E7280" s="0" t="n">
        <f aca="false">IFERROR((C7280-D7280)/C7280/'Project Inputs and Calcs'!$E$11,0)</f>
        <v>0.0255844673745078</v>
      </c>
    </row>
    <row r="7281" customFormat="false" ht="15" hidden="false" customHeight="false" outlineLevel="0" collapsed="false">
      <c r="A7281" s="0" t="n">
        <v>43</v>
      </c>
      <c r="B7281" s="0" t="n">
        <v>3000</v>
      </c>
      <c r="C7281" s="0" t="n">
        <v>3.6303</v>
      </c>
      <c r="D7281" s="0" t="n">
        <v>0.86209</v>
      </c>
      <c r="E7281" s="0" t="n">
        <f aca="false">IFERROR((C7281-D7281)/C7281/'Project Inputs and Calcs'!$E$11,0)</f>
        <v>0.0254176422517882</v>
      </c>
    </row>
    <row r="7282" customFormat="false" ht="15" hidden="false" customHeight="false" outlineLevel="0" collapsed="false">
      <c r="A7282" s="0" t="n">
        <v>43</v>
      </c>
      <c r="B7282" s="0" t="n">
        <v>3100</v>
      </c>
      <c r="C7282" s="0" t="n">
        <v>3.9261</v>
      </c>
      <c r="D7282" s="0" t="n">
        <v>0.95185</v>
      </c>
      <c r="E7282" s="0" t="n">
        <f aca="false">IFERROR((C7282-D7282)/C7282/'Project Inputs and Calcs'!$E$11,0)</f>
        <v>0.0252519463759626</v>
      </c>
    </row>
    <row r="7283" customFormat="false" ht="15" hidden="false" customHeight="false" outlineLevel="0" collapsed="false">
      <c r="A7283" s="0" t="n">
        <v>43</v>
      </c>
      <c r="B7283" s="0" t="n">
        <v>3200</v>
      </c>
      <c r="C7283" s="0" t="n">
        <v>4.2306</v>
      </c>
      <c r="D7283" s="0" t="n">
        <v>1.0466</v>
      </c>
      <c r="E7283" s="0" t="n">
        <f aca="false">IFERROR((C7283-D7283)/C7283/'Project Inputs and Calcs'!$E$11,0)</f>
        <v>0.0250870640886242</v>
      </c>
    </row>
    <row r="7284" customFormat="false" ht="15" hidden="false" customHeight="false" outlineLevel="0" collapsed="false">
      <c r="A7284" s="0" t="n">
        <v>43</v>
      </c>
      <c r="B7284" s="0" t="n">
        <v>3300</v>
      </c>
      <c r="C7284" s="0" t="n">
        <v>4.5435</v>
      </c>
      <c r="D7284" s="0" t="n">
        <v>1.1464</v>
      </c>
      <c r="E7284" s="0" t="n">
        <f aca="false">IFERROR((C7284-D7284)/C7284/'Project Inputs and Calcs'!$E$11,0)</f>
        <v>0.024922783463556</v>
      </c>
    </row>
    <row r="7285" customFormat="false" ht="15" hidden="false" customHeight="false" outlineLevel="0" collapsed="false">
      <c r="A7285" s="0" t="n">
        <v>43</v>
      </c>
      <c r="B7285" s="0" t="n">
        <v>3400</v>
      </c>
      <c r="C7285" s="0" t="n">
        <v>4.8645</v>
      </c>
      <c r="D7285" s="0" t="n">
        <v>1.2512</v>
      </c>
      <c r="E7285" s="0" t="n">
        <f aca="false">IFERROR((C7285-D7285)/C7285/'Project Inputs and Calcs'!$E$11,0)</f>
        <v>0.0247596532702916</v>
      </c>
    </row>
    <row r="7286" customFormat="false" ht="15" hidden="false" customHeight="false" outlineLevel="0" collapsed="false">
      <c r="A7286" s="0" t="n">
        <v>43</v>
      </c>
      <c r="B7286" s="0" t="n">
        <v>3500</v>
      </c>
      <c r="C7286" s="0" t="n">
        <v>5.1934</v>
      </c>
      <c r="D7286" s="0" t="n">
        <v>1.361</v>
      </c>
      <c r="E7286" s="0" t="n">
        <f aca="false">IFERROR((C7286-D7286)/C7286/'Project Inputs and Calcs'!$E$11,0)</f>
        <v>0.0245978870617836</v>
      </c>
    </row>
    <row r="7287" customFormat="false" ht="15" hidden="false" customHeight="false" outlineLevel="0" collapsed="false">
      <c r="A7287" s="0" t="n">
        <v>43</v>
      </c>
      <c r="B7287" s="0" t="n">
        <v>3600</v>
      </c>
      <c r="C7287" s="0" t="n">
        <v>5.5298</v>
      </c>
      <c r="D7287" s="0" t="n">
        <v>1.476</v>
      </c>
      <c r="E7287" s="0" t="n">
        <f aca="false">IFERROR((C7287-D7287)/C7287/'Project Inputs and Calcs'!$E$11,0)</f>
        <v>0.024436085693274</v>
      </c>
    </row>
    <row r="7288" customFormat="false" ht="15" hidden="false" customHeight="false" outlineLevel="0" collapsed="false">
      <c r="A7288" s="0" t="n">
        <v>43</v>
      </c>
      <c r="B7288" s="0" t="n">
        <v>3700</v>
      </c>
      <c r="C7288" s="0" t="n">
        <v>5.8736</v>
      </c>
      <c r="D7288" s="0" t="n">
        <v>1.5961</v>
      </c>
      <c r="E7288" s="0" t="n">
        <f aca="false">IFERROR((C7288-D7288)/C7288/'Project Inputs and Calcs'!$E$11,0)</f>
        <v>0.0242752882956506</v>
      </c>
    </row>
    <row r="7289" customFormat="false" ht="15" hidden="false" customHeight="false" outlineLevel="0" collapsed="false">
      <c r="A7289" s="0" t="n">
        <v>43</v>
      </c>
      <c r="B7289" s="0" t="n">
        <v>3800</v>
      </c>
      <c r="C7289" s="0" t="n">
        <v>6.2246</v>
      </c>
      <c r="D7289" s="0" t="n">
        <v>1.7212</v>
      </c>
      <c r="E7289" s="0" t="n">
        <f aca="false">IFERROR((C7289-D7289)/C7289/'Project Inputs and Calcs'!$E$11,0)</f>
        <v>0.0241161413317054</v>
      </c>
    </row>
    <row r="7290" customFormat="false" ht="15" hidden="false" customHeight="false" outlineLevel="0" collapsed="false">
      <c r="A7290" s="0" t="n">
        <v>43</v>
      </c>
      <c r="B7290" s="0" t="n">
        <v>3900</v>
      </c>
      <c r="C7290" s="0" t="n">
        <v>6.5824</v>
      </c>
      <c r="D7290" s="0" t="n">
        <v>1.8515</v>
      </c>
      <c r="E7290" s="0" t="n">
        <f aca="false">IFERROR((C7290-D7290)/C7290/'Project Inputs and Calcs'!$E$11,0)</f>
        <v>0.0239573205315184</v>
      </c>
    </row>
    <row r="7291" customFormat="false" ht="15" hidden="false" customHeight="false" outlineLevel="0" collapsed="false">
      <c r="A7291" s="0" t="n">
        <v>43</v>
      </c>
      <c r="B7291" s="0" t="n">
        <v>4000</v>
      </c>
      <c r="C7291" s="0" t="n">
        <v>6.9468</v>
      </c>
      <c r="D7291" s="0" t="n">
        <v>1.9869</v>
      </c>
      <c r="E7291" s="0" t="n">
        <f aca="false">IFERROR((C7291-D7291)/C7291/'Project Inputs and Calcs'!$E$11,0)</f>
        <v>0.0237994472275004</v>
      </c>
    </row>
    <row r="7292" customFormat="false" ht="15" hidden="false" customHeight="false" outlineLevel="0" collapsed="false">
      <c r="A7292" s="0" t="n">
        <v>43</v>
      </c>
      <c r="B7292" s="0" t="n">
        <v>4100</v>
      </c>
      <c r="C7292" s="0" t="n">
        <v>7.3176</v>
      </c>
      <c r="D7292" s="0" t="n">
        <v>2.1275</v>
      </c>
      <c r="E7292" s="0" t="n">
        <f aca="false">IFERROR((C7292-D7292)/C7292/'Project Inputs and Calcs'!$E$11,0)</f>
        <v>0.0236420866586495</v>
      </c>
    </row>
    <row r="7293" customFormat="false" ht="15" hidden="false" customHeight="false" outlineLevel="0" collapsed="false">
      <c r="A7293" s="0" t="n">
        <v>43</v>
      </c>
      <c r="B7293" s="0" t="n">
        <v>4200</v>
      </c>
      <c r="C7293" s="0" t="n">
        <v>7.6944</v>
      </c>
      <c r="D7293" s="0" t="n">
        <v>2.2732</v>
      </c>
      <c r="E7293" s="0" t="n">
        <f aca="false">IFERROR((C7293-D7293)/C7293/'Project Inputs and Calcs'!$E$11,0)</f>
        <v>0.023485478616483</v>
      </c>
    </row>
    <row r="7294" customFormat="false" ht="15" hidden="false" customHeight="false" outlineLevel="0" collapsed="false">
      <c r="A7294" s="0" t="n">
        <v>43</v>
      </c>
      <c r="B7294" s="0" t="n">
        <v>4300</v>
      </c>
      <c r="C7294" s="0" t="n">
        <v>8.0773</v>
      </c>
      <c r="D7294" s="0" t="n">
        <v>2.4241</v>
      </c>
      <c r="E7294" s="0" t="n">
        <f aca="false">IFERROR((C7294-D7294)/C7294/'Project Inputs and Calcs'!$E$11,0)</f>
        <v>0.0233295779530289</v>
      </c>
    </row>
    <row r="7295" customFormat="false" ht="15" hidden="false" customHeight="false" outlineLevel="0" collapsed="false">
      <c r="A7295" s="0" t="n">
        <v>43</v>
      </c>
      <c r="B7295" s="0" t="n">
        <v>4400</v>
      </c>
      <c r="C7295" s="0" t="n">
        <v>8.4657</v>
      </c>
      <c r="D7295" s="0" t="n">
        <v>2.5801</v>
      </c>
      <c r="E7295" s="0" t="n">
        <f aca="false">IFERROR((C7295-D7295)/C7295/'Project Inputs and Calcs'!$E$11,0)</f>
        <v>0.0231742994278874</v>
      </c>
    </row>
    <row r="7296" customFormat="false" ht="15" hidden="false" customHeight="false" outlineLevel="0" collapsed="false">
      <c r="A7296" s="0" t="n">
        <v>43</v>
      </c>
      <c r="B7296" s="0" t="n">
        <v>4500</v>
      </c>
      <c r="C7296" s="0" t="n">
        <v>8.8595</v>
      </c>
      <c r="D7296" s="0" t="n">
        <v>2.7412</v>
      </c>
      <c r="E7296" s="0" t="n">
        <f aca="false">IFERROR((C7296-D7296)/C7296/'Project Inputs and Calcs'!$E$11,0)</f>
        <v>0.0230197339955227</v>
      </c>
    </row>
    <row r="7297" customFormat="false" ht="15" hidden="false" customHeight="false" outlineLevel="0" collapsed="false">
      <c r="A7297" s="0" t="n">
        <v>43</v>
      </c>
      <c r="B7297" s="0" t="n">
        <v>4600</v>
      </c>
      <c r="C7297" s="0" t="n">
        <v>9.2585</v>
      </c>
      <c r="D7297" s="0" t="n">
        <v>2.9076</v>
      </c>
      <c r="E7297" s="0" t="n">
        <f aca="false">IFERROR((C7297-D7297)/C7297/'Project Inputs and Calcs'!$E$11,0)</f>
        <v>0.022865114939425</v>
      </c>
    </row>
    <row r="7298" customFormat="false" ht="15" hidden="false" customHeight="false" outlineLevel="0" collapsed="false">
      <c r="A7298" s="0" t="n">
        <v>43</v>
      </c>
      <c r="B7298" s="0" t="n">
        <v>4700</v>
      </c>
      <c r="C7298" s="0" t="n">
        <v>9.6625</v>
      </c>
      <c r="D7298" s="0" t="n">
        <v>3.0789</v>
      </c>
      <c r="E7298" s="0" t="n">
        <f aca="false">IFERROR((C7298-D7298)/C7298/'Project Inputs and Calcs'!$E$11,0)</f>
        <v>0.022711858559724</v>
      </c>
    </row>
    <row r="7299" customFormat="false" ht="15" hidden="false" customHeight="false" outlineLevel="0" collapsed="false">
      <c r="A7299" s="0" t="n">
        <v>43</v>
      </c>
      <c r="B7299" s="0" t="n">
        <v>4800</v>
      </c>
      <c r="C7299" s="0" t="n">
        <v>10.071</v>
      </c>
      <c r="D7299" s="0" t="n">
        <v>3.2556</v>
      </c>
      <c r="E7299" s="0" t="n">
        <f aca="false">IFERROR((C7299-D7299)/C7299/'Project Inputs and Calcs'!$E$11,0)</f>
        <v>0.0225578393406812</v>
      </c>
    </row>
    <row r="7300" customFormat="false" ht="15" hidden="false" customHeight="false" outlineLevel="0" collapsed="false">
      <c r="A7300" s="0" t="n">
        <v>43</v>
      </c>
      <c r="B7300" s="0" t="n">
        <v>4900</v>
      </c>
      <c r="C7300" s="0" t="n">
        <v>10.484</v>
      </c>
      <c r="D7300" s="0" t="n">
        <v>3.4373</v>
      </c>
      <c r="E7300" s="0" t="n">
        <f aca="false">IFERROR((C7300-D7300)/C7300/'Project Inputs and Calcs'!$E$11,0)</f>
        <v>0.0224046165585654</v>
      </c>
    </row>
    <row r="7301" customFormat="false" ht="15" hidden="false" customHeight="false" outlineLevel="0" collapsed="false">
      <c r="A7301" s="0" t="n">
        <v>43</v>
      </c>
      <c r="B7301" s="0" t="n">
        <v>5000</v>
      </c>
      <c r="C7301" s="0" t="n">
        <v>10.902</v>
      </c>
      <c r="D7301" s="0" t="n">
        <v>3.6242</v>
      </c>
      <c r="E7301" s="0" t="n">
        <f aca="false">IFERROR((C7301-D7301)/C7301/'Project Inputs and Calcs'!$E$11,0)</f>
        <v>0.0222521861432153</v>
      </c>
    </row>
    <row r="7302" customFormat="false" ht="15" hidden="false" customHeight="false" outlineLevel="0" collapsed="false">
      <c r="A7302" s="0" t="n">
        <v>43</v>
      </c>
      <c r="B7302" s="0" t="n">
        <v>5100</v>
      </c>
      <c r="C7302" s="0" t="n">
        <v>11.323</v>
      </c>
      <c r="D7302" s="0" t="n">
        <v>3.8162</v>
      </c>
      <c r="E7302" s="0" t="n">
        <f aca="false">IFERROR((C7302-D7302)/C7302/'Project Inputs and Calcs'!$E$11,0)</f>
        <v>0.022098972592658</v>
      </c>
    </row>
    <row r="7303" customFormat="false" ht="15" hidden="false" customHeight="false" outlineLevel="0" collapsed="false">
      <c r="A7303" s="0" t="n">
        <v>43</v>
      </c>
      <c r="B7303" s="0" t="n">
        <v>5200</v>
      </c>
      <c r="C7303" s="0" t="n">
        <v>11.748</v>
      </c>
      <c r="D7303" s="0" t="n">
        <v>4.0134</v>
      </c>
      <c r="E7303" s="0" t="n">
        <f aca="false">IFERROR((C7303-D7303)/C7303/'Project Inputs and Calcs'!$E$11,0)</f>
        <v>0.0219458631256384</v>
      </c>
    </row>
    <row r="7304" customFormat="false" ht="15" hidden="false" customHeight="false" outlineLevel="0" collapsed="false">
      <c r="A7304" s="0" t="n">
        <v>43</v>
      </c>
      <c r="B7304" s="0" t="n">
        <v>5300</v>
      </c>
      <c r="C7304" s="0" t="n">
        <v>12.177</v>
      </c>
      <c r="D7304" s="0" t="n">
        <v>4.2157</v>
      </c>
      <c r="E7304" s="0" t="n">
        <f aca="false">IFERROR((C7304-D7304)/C7304/'Project Inputs and Calcs'!$E$11,0)</f>
        <v>0.0217932714680682</v>
      </c>
    </row>
    <row r="7305" customFormat="false" ht="15" hidden="false" customHeight="false" outlineLevel="0" collapsed="false">
      <c r="A7305" s="0" t="n">
        <v>43</v>
      </c>
      <c r="B7305" s="0" t="n">
        <v>5400</v>
      </c>
      <c r="C7305" s="0" t="n">
        <v>12.608</v>
      </c>
      <c r="D7305" s="0" t="n">
        <v>4.4231</v>
      </c>
      <c r="E7305" s="0" t="n">
        <f aca="false">IFERROR((C7305-D7305)/C7305/'Project Inputs and Calcs'!$E$11,0)</f>
        <v>0.0216394352791878</v>
      </c>
    </row>
    <row r="7306" customFormat="false" ht="15" hidden="false" customHeight="false" outlineLevel="0" collapsed="false">
      <c r="A7306" s="0" t="n">
        <v>43</v>
      </c>
      <c r="B7306" s="0" t="n">
        <v>5500</v>
      </c>
      <c r="C7306" s="0" t="n">
        <v>13.043</v>
      </c>
      <c r="D7306" s="0" t="n">
        <v>4.6357</v>
      </c>
      <c r="E7306" s="0" t="n">
        <f aca="false">IFERROR((C7306-D7306)/C7306/'Project Inputs and Calcs'!$E$11,0)</f>
        <v>0.0214861100462573</v>
      </c>
    </row>
    <row r="7307" customFormat="false" ht="15" hidden="false" customHeight="false" outlineLevel="0" collapsed="false">
      <c r="A7307" s="0" t="n">
        <v>43</v>
      </c>
      <c r="B7307" s="0" t="n">
        <v>5600</v>
      </c>
      <c r="C7307" s="0" t="n">
        <v>13.48</v>
      </c>
      <c r="D7307" s="0" t="n">
        <v>4.8534</v>
      </c>
      <c r="E7307" s="0" t="n">
        <f aca="false">IFERROR((C7307-D7307)/C7307/'Project Inputs and Calcs'!$E$11,0)</f>
        <v>0.0213318496538081</v>
      </c>
    </row>
    <row r="7308" customFormat="false" ht="15" hidden="false" customHeight="false" outlineLevel="0" collapsed="false">
      <c r="A7308" s="0" t="n">
        <v>43</v>
      </c>
      <c r="B7308" s="0" t="n">
        <v>5700</v>
      </c>
      <c r="C7308" s="0" t="n">
        <v>13.92</v>
      </c>
      <c r="D7308" s="0" t="n">
        <v>5.0763</v>
      </c>
      <c r="E7308" s="0" t="n">
        <f aca="false">IFERROR((C7308-D7308)/C7308/'Project Inputs and Calcs'!$E$11,0)</f>
        <v>0.0211774425287356</v>
      </c>
    </row>
    <row r="7309" customFormat="false" ht="15" hidden="false" customHeight="false" outlineLevel="0" collapsed="false">
      <c r="A7309" s="0" t="n">
        <v>43</v>
      </c>
      <c r="B7309" s="0" t="n">
        <v>5800</v>
      </c>
      <c r="C7309" s="0" t="n">
        <v>14.362</v>
      </c>
      <c r="D7309" s="0" t="n">
        <v>5.3044</v>
      </c>
      <c r="E7309" s="0" t="n">
        <f aca="false">IFERROR((C7309-D7309)/C7309/'Project Inputs and Calcs'!$E$11,0)</f>
        <v>0.0210221417629857</v>
      </c>
    </row>
    <row r="7310" customFormat="false" ht="15" hidden="false" customHeight="false" outlineLevel="0" collapsed="false">
      <c r="A7310" s="0" t="n">
        <v>43</v>
      </c>
      <c r="B7310" s="0" t="n">
        <v>5900</v>
      </c>
      <c r="C7310" s="0" t="n">
        <v>14.806</v>
      </c>
      <c r="D7310" s="0" t="n">
        <v>5.5376</v>
      </c>
      <c r="E7310" s="0" t="n">
        <f aca="false">IFERROR((C7310-D7310)/C7310/'Project Inputs and Calcs'!$E$11,0)</f>
        <v>0.0208663154576973</v>
      </c>
    </row>
    <row r="7311" customFormat="false" ht="15" hidden="false" customHeight="false" outlineLevel="0" collapsed="false">
      <c r="A7311" s="0" t="n">
        <v>43</v>
      </c>
      <c r="B7311" s="0" t="n">
        <v>6000</v>
      </c>
      <c r="C7311" s="0" t="n">
        <v>15.251</v>
      </c>
      <c r="D7311" s="0" t="n">
        <v>5.776</v>
      </c>
      <c r="E7311" s="0" t="n">
        <f aca="false">IFERROR((C7311-D7311)/C7311/'Project Inputs and Calcs'!$E$11,0)</f>
        <v>0.0207090245448386</v>
      </c>
    </row>
    <row r="7312" customFormat="false" ht="15" hidden="false" customHeight="false" outlineLevel="0" collapsed="false">
      <c r="A7312" s="0" t="n">
        <v>43</v>
      </c>
      <c r="B7312" s="0" t="n">
        <v>6100</v>
      </c>
      <c r="C7312" s="0" t="n">
        <v>15.698</v>
      </c>
      <c r="D7312" s="0" t="n">
        <v>6.0197</v>
      </c>
      <c r="E7312" s="0" t="n">
        <f aca="false">IFERROR((C7312-D7312)/C7312/'Project Inputs and Calcs'!$E$11,0)</f>
        <v>0.0205510256083578</v>
      </c>
    </row>
    <row r="7313" customFormat="false" ht="15" hidden="false" customHeight="false" outlineLevel="0" collapsed="false">
      <c r="A7313" s="0" t="n">
        <v>43</v>
      </c>
      <c r="B7313" s="0" t="n">
        <v>6200</v>
      </c>
      <c r="C7313" s="0" t="n">
        <v>16.145</v>
      </c>
      <c r="D7313" s="0" t="n">
        <v>6.2677</v>
      </c>
      <c r="E7313" s="0" t="n">
        <f aca="false">IFERROR((C7313-D7313)/C7313/'Project Inputs and Calcs'!$E$11,0)</f>
        <v>0.0203928976979457</v>
      </c>
    </row>
    <row r="7314" customFormat="false" ht="15" hidden="false" customHeight="false" outlineLevel="0" collapsed="false">
      <c r="A7314" s="0" t="n">
        <v>43</v>
      </c>
      <c r="B7314" s="0" t="n">
        <v>6300</v>
      </c>
      <c r="C7314" s="0" t="n">
        <v>16.593</v>
      </c>
      <c r="D7314" s="0" t="n">
        <v>6.5226</v>
      </c>
      <c r="E7314" s="0" t="n">
        <f aca="false">IFERROR((C7314-D7314)/C7314/'Project Inputs and Calcs'!$E$11,0)</f>
        <v>0.0202302175616224</v>
      </c>
    </row>
    <row r="7315" customFormat="false" ht="15" hidden="false" customHeight="false" outlineLevel="0" collapsed="false">
      <c r="A7315" s="0" t="n">
        <v>43</v>
      </c>
      <c r="B7315" s="0" t="n">
        <v>6400</v>
      </c>
      <c r="C7315" s="0" t="n">
        <v>17.041</v>
      </c>
      <c r="D7315" s="0" t="n">
        <v>6.782</v>
      </c>
      <c r="E7315" s="0" t="n">
        <f aca="false">IFERROR((C7315-D7315)/C7315/'Project Inputs and Calcs'!$E$11,0)</f>
        <v>0.0200672886958903</v>
      </c>
    </row>
    <row r="7316" customFormat="false" ht="15" hidden="false" customHeight="false" outlineLevel="0" collapsed="false">
      <c r="A7316" s="0" t="n">
        <v>43</v>
      </c>
      <c r="B7316" s="0" t="n">
        <v>6500</v>
      </c>
      <c r="C7316" s="0" t="n">
        <v>17.489</v>
      </c>
      <c r="D7316" s="0" t="n">
        <v>7.0466</v>
      </c>
      <c r="E7316" s="0" t="n">
        <f aca="false">IFERROR((C7316-D7316)/C7316/'Project Inputs and Calcs'!$E$11,0)</f>
        <v>0.0199027960432272</v>
      </c>
    </row>
    <row r="7317" customFormat="false" ht="15" hidden="false" customHeight="false" outlineLevel="0" collapsed="false">
      <c r="A7317" s="0" t="n">
        <v>43</v>
      </c>
      <c r="B7317" s="0" t="n">
        <v>6600</v>
      </c>
      <c r="C7317" s="0" t="n">
        <v>17.937</v>
      </c>
      <c r="D7317" s="0" t="n">
        <v>7.3167</v>
      </c>
      <c r="E7317" s="0" t="n">
        <f aca="false">IFERROR((C7317-D7317)/C7317/'Project Inputs and Calcs'!$E$11,0)</f>
        <v>0.0197362992696661</v>
      </c>
    </row>
    <row r="7318" customFormat="false" ht="15" hidden="false" customHeight="false" outlineLevel="0" collapsed="false">
      <c r="A7318" s="0" t="n">
        <v>43</v>
      </c>
      <c r="B7318" s="0" t="n">
        <v>6700</v>
      </c>
      <c r="C7318" s="0" t="n">
        <v>18.384</v>
      </c>
      <c r="D7318" s="0" t="n">
        <v>7.5922</v>
      </c>
      <c r="E7318" s="0" t="n">
        <f aca="false">IFERROR((C7318-D7318)/C7318/'Project Inputs and Calcs'!$E$11,0)</f>
        <v>0.019567377429649</v>
      </c>
    </row>
    <row r="7319" customFormat="false" ht="15" hidden="false" customHeight="false" outlineLevel="0" collapsed="false">
      <c r="A7319" s="0" t="n">
        <v>43</v>
      </c>
      <c r="B7319" s="0" t="n">
        <v>6800</v>
      </c>
      <c r="C7319" s="0" t="n">
        <v>18.829</v>
      </c>
      <c r="D7319" s="0" t="n">
        <v>7.873</v>
      </c>
      <c r="E7319" s="0" t="n">
        <f aca="false">IFERROR((C7319-D7319)/C7319/'Project Inputs and Calcs'!$E$11,0)</f>
        <v>0.0193956131499283</v>
      </c>
    </row>
    <row r="7320" customFormat="false" ht="15" hidden="false" customHeight="false" outlineLevel="0" collapsed="false">
      <c r="A7320" s="0" t="n">
        <v>43</v>
      </c>
      <c r="B7320" s="0" t="n">
        <v>6900</v>
      </c>
      <c r="C7320" s="0" t="n">
        <v>19.273</v>
      </c>
      <c r="D7320" s="0" t="n">
        <v>8.1595</v>
      </c>
      <c r="E7320" s="0" t="n">
        <f aca="false">IFERROR((C7320-D7320)/C7320/'Project Inputs and Calcs'!$E$11,0)</f>
        <v>0.0192211902661755</v>
      </c>
    </row>
    <row r="7321" customFormat="false" ht="15" hidden="false" customHeight="false" outlineLevel="0" collapsed="false">
      <c r="A7321" s="0" t="n">
        <v>43</v>
      </c>
      <c r="B7321" s="0" t="n">
        <v>7000</v>
      </c>
      <c r="C7321" s="0" t="n">
        <v>19.714</v>
      </c>
      <c r="D7321" s="0" t="n">
        <v>8.4515</v>
      </c>
      <c r="E7321" s="0" t="n">
        <f aca="false">IFERROR((C7321-D7321)/C7321/'Project Inputs and Calcs'!$E$11,0)</f>
        <v>0.019043150383822</v>
      </c>
    </row>
    <row r="7322" customFormat="false" ht="15" hidden="false" customHeight="false" outlineLevel="0" collapsed="false">
      <c r="A7322" s="0" t="n">
        <v>43</v>
      </c>
      <c r="B7322" s="0" t="n">
        <v>7100</v>
      </c>
      <c r="C7322" s="0" t="n">
        <v>20.153</v>
      </c>
      <c r="D7322" s="0" t="n">
        <v>8.749</v>
      </c>
      <c r="E7322" s="0" t="n">
        <f aca="false">IFERROR((C7322-D7322)/C7322/'Project Inputs and Calcs'!$E$11,0)</f>
        <v>0.0188623695396881</v>
      </c>
    </row>
    <row r="7323" customFormat="false" ht="15" hidden="false" customHeight="false" outlineLevel="0" collapsed="false">
      <c r="A7323" s="0" t="n">
        <v>43</v>
      </c>
      <c r="B7323" s="0" t="n">
        <v>7200</v>
      </c>
      <c r="C7323" s="0" t="n">
        <v>20.589</v>
      </c>
      <c r="D7323" s="0" t="n">
        <v>9.0525</v>
      </c>
      <c r="E7323" s="0" t="n">
        <f aca="false">IFERROR((C7323-D7323)/C7323/'Project Inputs and Calcs'!$E$11,0)</f>
        <v>0.0186774491233183</v>
      </c>
    </row>
    <row r="7324" customFormat="false" ht="15" hidden="false" customHeight="false" outlineLevel="0" collapsed="false">
      <c r="A7324" s="0" t="n">
        <v>43</v>
      </c>
      <c r="B7324" s="0" t="n">
        <v>7300</v>
      </c>
      <c r="C7324" s="0" t="n">
        <v>21.021</v>
      </c>
      <c r="D7324" s="0" t="n">
        <v>9.3615</v>
      </c>
      <c r="E7324" s="0" t="n">
        <f aca="false">IFERROR((C7324-D7324)/C7324/'Project Inputs and Calcs'!$E$11,0)</f>
        <v>0.0184886542029399</v>
      </c>
    </row>
    <row r="7325" customFormat="false" ht="15" hidden="false" customHeight="false" outlineLevel="0" collapsed="false">
      <c r="A7325" s="0" t="n">
        <v>43</v>
      </c>
      <c r="B7325" s="0" t="n">
        <v>7400</v>
      </c>
      <c r="C7325" s="0" t="n">
        <v>21.449</v>
      </c>
      <c r="D7325" s="0" t="n">
        <v>9.6765</v>
      </c>
      <c r="E7325" s="0" t="n">
        <f aca="false">IFERROR((C7325-D7325)/C7325/'Project Inputs and Calcs'!$E$11,0)</f>
        <v>0.018295336223911</v>
      </c>
    </row>
    <row r="7326" customFormat="false" ht="15" hidden="false" customHeight="false" outlineLevel="0" collapsed="false">
      <c r="A7326" s="0" t="n">
        <v>43</v>
      </c>
      <c r="B7326" s="0" t="n">
        <v>7500</v>
      </c>
      <c r="C7326" s="0" t="n">
        <v>21.872</v>
      </c>
      <c r="D7326" s="0" t="n">
        <v>9.9976</v>
      </c>
      <c r="E7326" s="0" t="n">
        <f aca="false">IFERROR((C7326-D7326)/C7326/'Project Inputs and Calcs'!$E$11,0)</f>
        <v>0.0180968056571568</v>
      </c>
    </row>
    <row r="7327" customFormat="false" ht="15" hidden="false" customHeight="false" outlineLevel="0" collapsed="false">
      <c r="A7327" s="0" t="n">
        <v>43</v>
      </c>
      <c r="B7327" s="0" t="n">
        <v>7600</v>
      </c>
      <c r="C7327" s="0" t="n">
        <v>22.289</v>
      </c>
      <c r="D7327" s="0" t="n">
        <v>10.325</v>
      </c>
      <c r="E7327" s="0" t="n">
        <f aca="false">IFERROR((C7327-D7327)/C7327/'Project Inputs and Calcs'!$E$11,0)</f>
        <v>0.0178922338373189</v>
      </c>
    </row>
    <row r="7328" customFormat="false" ht="15" hidden="false" customHeight="false" outlineLevel="0" collapsed="false">
      <c r="A7328" s="0" t="n">
        <v>43</v>
      </c>
      <c r="B7328" s="0" t="n">
        <v>7700</v>
      </c>
      <c r="C7328" s="0" t="n">
        <v>22.7</v>
      </c>
      <c r="D7328" s="0" t="n">
        <v>10.658</v>
      </c>
      <c r="E7328" s="0" t="n">
        <f aca="false">IFERROR((C7328-D7328)/C7328/'Project Inputs and Calcs'!$E$11,0)</f>
        <v>0.0176828193832599</v>
      </c>
    </row>
    <row r="7329" customFormat="false" ht="15" hidden="false" customHeight="false" outlineLevel="0" collapsed="false">
      <c r="A7329" s="0" t="n">
        <v>43</v>
      </c>
      <c r="B7329" s="0" t="n">
        <v>7800</v>
      </c>
      <c r="C7329" s="0" t="n">
        <v>23.105</v>
      </c>
      <c r="D7329" s="0" t="n">
        <v>10.998</v>
      </c>
      <c r="E7329" s="0" t="n">
        <f aca="false">IFERROR((C7329-D7329)/C7329/'Project Inputs and Calcs'!$E$11,0)</f>
        <v>0.0174666378128832</v>
      </c>
    </row>
    <row r="7330" customFormat="false" ht="15" hidden="false" customHeight="false" outlineLevel="0" collapsed="false">
      <c r="A7330" s="0" t="n">
        <v>43</v>
      </c>
      <c r="B7330" s="0" t="n">
        <v>7900</v>
      </c>
      <c r="C7330" s="0" t="n">
        <v>23.502</v>
      </c>
      <c r="D7330" s="0" t="n">
        <v>11.344</v>
      </c>
      <c r="E7330" s="0" t="n">
        <f aca="false">IFERROR((C7330-D7330)/C7330/'Project Inputs and Calcs'!$E$11,0)</f>
        <v>0.0172439225030494</v>
      </c>
    </row>
    <row r="7331" customFormat="false" ht="15" hidden="false" customHeight="false" outlineLevel="0" collapsed="false">
      <c r="A7331" s="0" t="n">
        <v>43</v>
      </c>
      <c r="B7331" s="0" t="n">
        <v>8000</v>
      </c>
      <c r="C7331" s="0" t="n">
        <v>23.89</v>
      </c>
      <c r="D7331" s="0" t="n">
        <v>11.698</v>
      </c>
      <c r="E7331" s="0" t="n">
        <f aca="false">IFERROR((C7331-D7331)/C7331/'Project Inputs and Calcs'!$E$11,0)</f>
        <v>0.0170113017999163</v>
      </c>
    </row>
    <row r="7332" customFormat="false" ht="15" hidden="false" customHeight="false" outlineLevel="0" collapsed="false">
      <c r="A7332" s="0" t="n">
        <v>43</v>
      </c>
      <c r="B7332" s="0" t="n">
        <v>8100</v>
      </c>
      <c r="C7332" s="0" t="n">
        <v>24.268</v>
      </c>
      <c r="D7332" s="0" t="n">
        <v>12.058</v>
      </c>
      <c r="E7332" s="0" t="n">
        <f aca="false">IFERROR((C7332-D7332)/C7332/'Project Inputs and Calcs'!$E$11,0)</f>
        <v>0.0167710565353552</v>
      </c>
    </row>
    <row r="7333" customFormat="false" ht="15" hidden="false" customHeight="false" outlineLevel="0" collapsed="false">
      <c r="A7333" s="0" t="n">
        <v>43</v>
      </c>
      <c r="B7333" s="0" t="n">
        <v>8200</v>
      </c>
      <c r="C7333" s="0" t="n">
        <v>24.636</v>
      </c>
      <c r="D7333" s="0" t="n">
        <v>12.426</v>
      </c>
      <c r="E7333" s="0" t="n">
        <f aca="false">IFERROR((C7333-D7333)/C7333/'Project Inputs and Calcs'!$E$11,0)</f>
        <v>0.0165205390485468</v>
      </c>
    </row>
    <row r="7334" customFormat="false" ht="15" hidden="false" customHeight="false" outlineLevel="0" collapsed="false">
      <c r="A7334" s="0" t="n">
        <v>43</v>
      </c>
      <c r="B7334" s="0" t="n">
        <v>8300</v>
      </c>
      <c r="C7334" s="0" t="n">
        <v>24.991</v>
      </c>
      <c r="D7334" s="0" t="n">
        <v>12.801</v>
      </c>
      <c r="E7334" s="0" t="n">
        <f aca="false">IFERROR((C7334-D7334)/C7334/'Project Inputs and Calcs'!$E$11,0)</f>
        <v>0.0162591866405239</v>
      </c>
    </row>
    <row r="7335" customFormat="false" ht="15" hidden="false" customHeight="false" outlineLevel="0" collapsed="false">
      <c r="A7335" s="0" t="n">
        <v>43</v>
      </c>
      <c r="B7335" s="0" t="n">
        <v>8400</v>
      </c>
      <c r="C7335" s="0" t="n">
        <v>25.334</v>
      </c>
      <c r="D7335" s="0" t="n">
        <v>13.185</v>
      </c>
      <c r="E7335" s="0" t="n">
        <f aca="false">IFERROR((C7335-D7335)/C7335/'Project Inputs and Calcs'!$E$11,0)</f>
        <v>0.0159851056551143</v>
      </c>
    </row>
    <row r="7336" customFormat="false" ht="15" hidden="false" customHeight="false" outlineLevel="0" collapsed="false">
      <c r="A7336" s="0" t="n">
        <v>43</v>
      </c>
      <c r="B7336" s="0" t="n">
        <v>8500</v>
      </c>
      <c r="C7336" s="0" t="n">
        <v>25.661</v>
      </c>
      <c r="D7336" s="0" t="n">
        <v>13.577</v>
      </c>
      <c r="E7336" s="0" t="n">
        <f aca="false">IFERROR((C7336-D7336)/C7336/'Project Inputs and Calcs'!$E$11,0)</f>
        <v>0.0156969720587662</v>
      </c>
    </row>
    <row r="7337" customFormat="false" ht="15" hidden="false" customHeight="false" outlineLevel="0" collapsed="false">
      <c r="A7337" s="0" t="n">
        <v>43</v>
      </c>
      <c r="B7337" s="0" t="n">
        <v>8600</v>
      </c>
      <c r="C7337" s="0" t="n">
        <v>25.972</v>
      </c>
      <c r="D7337" s="0" t="n">
        <v>13.978</v>
      </c>
      <c r="E7337" s="0" t="n">
        <f aca="false">IFERROR((C7337-D7337)/C7337/'Project Inputs and Calcs'!$E$11,0)</f>
        <v>0.0153935006930541</v>
      </c>
    </row>
    <row r="7338" customFormat="false" ht="15" hidden="false" customHeight="false" outlineLevel="0" collapsed="false">
      <c r="A7338" s="0" t="n">
        <v>43</v>
      </c>
      <c r="B7338" s="0" t="n">
        <v>8700</v>
      </c>
      <c r="C7338" s="0" t="n">
        <v>26.263</v>
      </c>
      <c r="D7338" s="0" t="n">
        <v>14.388</v>
      </c>
      <c r="E7338" s="0" t="n">
        <f aca="false">IFERROR((C7338-D7338)/C7338/'Project Inputs and Calcs'!$E$11,0)</f>
        <v>0.0150719008998718</v>
      </c>
    </row>
    <row r="7339" customFormat="false" ht="15" hidden="false" customHeight="false" outlineLevel="0" collapsed="false">
      <c r="A7339" s="0" t="n">
        <v>43</v>
      </c>
      <c r="B7339" s="0" t="n">
        <v>8800</v>
      </c>
      <c r="C7339" s="0" t="n">
        <v>26.535</v>
      </c>
      <c r="D7339" s="0" t="n">
        <v>14.809</v>
      </c>
      <c r="E7339" s="0" t="n">
        <f aca="false">IFERROR((C7339-D7339)/C7339/'Project Inputs and Calcs'!$E$11,0)</f>
        <v>0.0147302305131587</v>
      </c>
    </row>
    <row r="7340" customFormat="false" ht="15" hidden="false" customHeight="false" outlineLevel="0" collapsed="false">
      <c r="A7340" s="0" t="n">
        <v>43</v>
      </c>
      <c r="B7340" s="0" t="n">
        <v>8900</v>
      </c>
      <c r="C7340" s="0" t="n">
        <v>26.784</v>
      </c>
      <c r="D7340" s="0" t="n">
        <v>15.24</v>
      </c>
      <c r="E7340" s="0" t="n">
        <f aca="false">IFERROR((C7340-D7340)/C7340/'Project Inputs and Calcs'!$E$11,0)</f>
        <v>0.0143667861409797</v>
      </c>
    </row>
    <row r="7341" customFormat="false" ht="15" hidden="false" customHeight="false" outlineLevel="0" collapsed="false">
      <c r="A7341" s="0" t="n">
        <v>43</v>
      </c>
      <c r="B7341" s="0" t="n">
        <v>9000</v>
      </c>
      <c r="C7341" s="0" t="n">
        <v>27.01</v>
      </c>
      <c r="D7341" s="0" t="n">
        <v>15.682</v>
      </c>
      <c r="E7341" s="0" t="n">
        <f aca="false">IFERROR((C7341-D7341)/C7341/'Project Inputs and Calcs'!$E$11,0)</f>
        <v>0.0139800074046649</v>
      </c>
    </row>
    <row r="7342" customFormat="false" ht="15" hidden="false" customHeight="false" outlineLevel="0" collapsed="false">
      <c r="A7342" s="0" t="n">
        <v>43</v>
      </c>
      <c r="B7342" s="0" t="n">
        <v>9100</v>
      </c>
      <c r="C7342" s="0" t="n">
        <v>27.211</v>
      </c>
      <c r="D7342" s="0" t="n">
        <v>16.135</v>
      </c>
      <c r="E7342" s="0" t="n">
        <f aca="false">IFERROR((C7342-D7342)/C7342/'Project Inputs and Calcs'!$E$11,0)</f>
        <v>0.0135680423358201</v>
      </c>
    </row>
    <row r="7343" customFormat="false" ht="15" hidden="false" customHeight="false" outlineLevel="0" collapsed="false">
      <c r="A7343" s="0" t="n">
        <v>43</v>
      </c>
      <c r="B7343" s="0" t="n">
        <v>9200</v>
      </c>
      <c r="C7343" s="0" t="n">
        <v>27.383</v>
      </c>
      <c r="D7343" s="0" t="n">
        <v>16.599</v>
      </c>
      <c r="E7343" s="0" t="n">
        <f aca="false">IFERROR((C7343-D7343)/C7343/'Project Inputs and Calcs'!$E$11,0)</f>
        <v>0.0131273661274026</v>
      </c>
    </row>
    <row r="7344" customFormat="false" ht="15" hidden="false" customHeight="false" outlineLevel="0" collapsed="false">
      <c r="A7344" s="0" t="n">
        <v>43</v>
      </c>
      <c r="B7344" s="0" t="n">
        <v>9300</v>
      </c>
      <c r="C7344" s="0" t="n">
        <v>27.522</v>
      </c>
      <c r="D7344" s="0" t="n">
        <v>17.077</v>
      </c>
      <c r="E7344" s="0" t="n">
        <f aca="false">IFERROR((C7344-D7344)/C7344/'Project Inputs and Calcs'!$E$11,0)</f>
        <v>0.0126504856720684</v>
      </c>
    </row>
    <row r="7345" customFormat="false" ht="15" hidden="false" customHeight="false" outlineLevel="0" collapsed="false">
      <c r="A7345" s="0" t="n">
        <v>43</v>
      </c>
      <c r="B7345" s="0" t="n">
        <v>9400</v>
      </c>
      <c r="C7345" s="0" t="n">
        <v>27.621</v>
      </c>
      <c r="D7345" s="0" t="n">
        <v>17.571</v>
      </c>
      <c r="E7345" s="0" t="n">
        <f aca="false">IFERROR((C7345-D7345)/C7345/'Project Inputs and Calcs'!$E$11,0)</f>
        <v>0.012128452988668</v>
      </c>
    </row>
    <row r="7346" customFormat="false" ht="15" hidden="false" customHeight="false" outlineLevel="0" collapsed="false">
      <c r="A7346" s="0" t="n">
        <v>43</v>
      </c>
      <c r="B7346" s="0" t="n">
        <v>9500</v>
      </c>
      <c r="C7346" s="0" t="n">
        <v>27.664</v>
      </c>
      <c r="D7346" s="0" t="n">
        <v>18.087</v>
      </c>
      <c r="E7346" s="0" t="n">
        <f aca="false">IFERROR((C7346-D7346)/C7346/'Project Inputs and Calcs'!$E$11,0)</f>
        <v>0.011539666473877</v>
      </c>
    </row>
    <row r="7347" customFormat="false" ht="15" hidden="false" customHeight="false" outlineLevel="0" collapsed="false">
      <c r="A7347" s="0" t="n">
        <v>43</v>
      </c>
      <c r="B7347" s="0" t="n">
        <v>9600</v>
      </c>
      <c r="C7347" s="0" t="n">
        <v>27.656</v>
      </c>
      <c r="D7347" s="0" t="n">
        <v>18.621</v>
      </c>
      <c r="E7347" s="0" t="n">
        <f aca="false">IFERROR((C7347-D7347)/C7347/'Project Inputs and Calcs'!$E$11,0)</f>
        <v>0.0108897406228908</v>
      </c>
    </row>
    <row r="7348" customFormat="false" ht="15" hidden="false" customHeight="false" outlineLevel="0" collapsed="false">
      <c r="A7348" s="0" t="n">
        <v>43</v>
      </c>
      <c r="B7348" s="0" t="n">
        <v>9700</v>
      </c>
      <c r="C7348" s="0" t="n">
        <v>27.6</v>
      </c>
      <c r="D7348" s="0" t="n">
        <v>19.172</v>
      </c>
      <c r="E7348" s="0" t="n">
        <f aca="false">IFERROR((C7348-D7348)/C7348/'Project Inputs and Calcs'!$E$11,0)</f>
        <v>0.0101787439613527</v>
      </c>
    </row>
    <row r="7349" customFormat="false" ht="15" hidden="false" customHeight="false" outlineLevel="0" collapsed="false">
      <c r="A7349" s="0" t="n">
        <v>43</v>
      </c>
      <c r="B7349" s="0" t="n">
        <v>9800</v>
      </c>
      <c r="C7349" s="0" t="n">
        <v>27.495</v>
      </c>
      <c r="D7349" s="0" t="n">
        <v>19.739</v>
      </c>
      <c r="E7349" s="0" t="n">
        <f aca="false">IFERROR((C7349-D7349)/C7349/'Project Inputs and Calcs'!$E$11,0)</f>
        <v>0.00940292174334728</v>
      </c>
    </row>
    <row r="7350" customFormat="false" ht="15" hidden="false" customHeight="false" outlineLevel="0" collapsed="false">
      <c r="A7350" s="0" t="n">
        <v>43</v>
      </c>
      <c r="B7350" s="0" t="n">
        <v>9900</v>
      </c>
      <c r="C7350" s="0" t="n">
        <v>27.34</v>
      </c>
      <c r="D7350" s="0" t="n">
        <v>20.319</v>
      </c>
      <c r="E7350" s="0" t="n">
        <f aca="false">IFERROR((C7350-D7350)/C7350/'Project Inputs and Calcs'!$E$11,0)</f>
        <v>0.00856010729090466</v>
      </c>
    </row>
    <row r="7351" customFormat="false" ht="15" hidden="false" customHeight="false" outlineLevel="0" collapsed="false">
      <c r="A7351" s="0" t="n">
        <v>43</v>
      </c>
      <c r="B7351" s="0" t="n">
        <v>10000</v>
      </c>
      <c r="C7351" s="0" t="n">
        <v>27.177</v>
      </c>
      <c r="D7351" s="0" t="n">
        <v>20.895</v>
      </c>
      <c r="E7351" s="0" t="n">
        <f aca="false">IFERROR((C7351-D7351)/C7351/'Project Inputs and Calcs'!$E$11,0)</f>
        <v>0.00770504470692129</v>
      </c>
    </row>
    <row r="7352" customFormat="false" ht="15" hidden="false" customHeight="false" outlineLevel="0" collapsed="false">
      <c r="A7352" s="0" t="n">
        <v>43</v>
      </c>
      <c r="B7352" s="0" t="n">
        <v>10100</v>
      </c>
      <c r="C7352" s="0" t="n">
        <v>27.016</v>
      </c>
      <c r="D7352" s="0" t="n">
        <v>21.462</v>
      </c>
      <c r="E7352" s="0" t="n">
        <f aca="false">IFERROR((C7352-D7352)/C7352/'Project Inputs and Calcs'!$E$11,0)</f>
        <v>0.00685272924686605</v>
      </c>
    </row>
    <row r="7353" customFormat="false" ht="15" hidden="false" customHeight="false" outlineLevel="0" collapsed="false">
      <c r="A7353" s="0" t="n">
        <v>43</v>
      </c>
      <c r="B7353" s="0" t="n">
        <v>10200</v>
      </c>
      <c r="C7353" s="0" t="n">
        <v>26.86</v>
      </c>
      <c r="D7353" s="0" t="n">
        <v>22.016</v>
      </c>
      <c r="E7353" s="0" t="n">
        <f aca="false">IFERROR((C7353-D7353)/C7353/'Project Inputs and Calcs'!$E$11,0)</f>
        <v>0.0060114172251179</v>
      </c>
    </row>
    <row r="7354" customFormat="false" ht="15" hidden="false" customHeight="false" outlineLevel="0" collapsed="false">
      <c r="A7354" s="0" t="n">
        <v>43</v>
      </c>
      <c r="B7354" s="0" t="n">
        <v>10300</v>
      </c>
      <c r="C7354" s="0" t="n">
        <v>26.703</v>
      </c>
      <c r="D7354" s="0" t="n">
        <v>22.56</v>
      </c>
      <c r="E7354" s="0" t="n">
        <f aca="false">IFERROR((C7354-D7354)/C7354/'Project Inputs and Calcs'!$E$11,0)</f>
        <v>0.0051717035539078</v>
      </c>
    </row>
    <row r="7355" customFormat="false" ht="15" hidden="false" customHeight="false" outlineLevel="0" collapsed="false">
      <c r="A7355" s="0" t="n">
        <v>43</v>
      </c>
      <c r="B7355" s="0" t="n">
        <v>10400</v>
      </c>
      <c r="C7355" s="0" t="n">
        <v>26.539</v>
      </c>
      <c r="D7355" s="0" t="n">
        <v>23.094</v>
      </c>
      <c r="E7355" s="0" t="n">
        <f aca="false">IFERROR((C7355-D7355)/C7355/'Project Inputs and Calcs'!$E$11,0)</f>
        <v>0.00432696534659683</v>
      </c>
    </row>
    <row r="7356" customFormat="false" ht="15" hidden="false" customHeight="false" outlineLevel="0" collapsed="false">
      <c r="A7356" s="0" t="n">
        <v>43</v>
      </c>
      <c r="B7356" s="0" t="n">
        <v>10500</v>
      </c>
      <c r="C7356" s="0" t="n">
        <v>26.363</v>
      </c>
      <c r="D7356" s="0" t="n">
        <v>23.619</v>
      </c>
      <c r="E7356" s="0" t="n">
        <f aca="false">IFERROR((C7356-D7356)/C7356/'Project Inputs and Calcs'!$E$11,0)</f>
        <v>0.00346950903412611</v>
      </c>
    </row>
    <row r="7357" customFormat="false" ht="15" hidden="false" customHeight="false" outlineLevel="0" collapsed="false">
      <c r="A7357" s="0" t="n">
        <v>43</v>
      </c>
      <c r="B7357" s="0" t="n">
        <v>10600</v>
      </c>
      <c r="C7357" s="0" t="n">
        <v>26.172</v>
      </c>
      <c r="D7357" s="0" t="n">
        <v>24.134</v>
      </c>
      <c r="E7357" s="0" t="n">
        <f aca="false">IFERROR((C7357-D7357)/C7357/'Project Inputs and Calcs'!$E$11,0)</f>
        <v>0.00259564929441133</v>
      </c>
    </row>
    <row r="7358" customFormat="false" ht="15" hidden="false" customHeight="false" outlineLevel="0" collapsed="false">
      <c r="A7358" s="0" t="n">
        <v>43</v>
      </c>
      <c r="B7358" s="0" t="n">
        <v>10700</v>
      </c>
      <c r="C7358" s="0" t="n">
        <v>25.964</v>
      </c>
      <c r="D7358" s="0" t="n">
        <v>24.637</v>
      </c>
      <c r="E7358" s="0" t="n">
        <f aca="false">IFERROR((C7358-D7358)/C7358/'Project Inputs and Calcs'!$E$11,0)</f>
        <v>0.00170364093873568</v>
      </c>
    </row>
    <row r="7359" customFormat="false" ht="15" hidden="false" customHeight="false" outlineLevel="0" collapsed="false">
      <c r="A7359" s="0" t="n">
        <v>43</v>
      </c>
      <c r="B7359" s="0" t="n">
        <v>10800</v>
      </c>
      <c r="C7359" s="0" t="n">
        <v>25.74</v>
      </c>
      <c r="D7359" s="0" t="n">
        <v>25.124</v>
      </c>
      <c r="E7359" s="0" t="n">
        <f aca="false">IFERROR((C7359-D7359)/C7359/'Project Inputs and Calcs'!$E$11,0)</f>
        <v>0.000797720797720797</v>
      </c>
    </row>
    <row r="7360" customFormat="false" ht="15" hidden="false" customHeight="false" outlineLevel="0" collapsed="false">
      <c r="A7360" s="0" t="n">
        <v>43</v>
      </c>
      <c r="B7360" s="0" t="n">
        <v>10900</v>
      </c>
      <c r="C7360" s="0" t="n">
        <v>25.51</v>
      </c>
      <c r="D7360" s="0" t="n">
        <v>25.589</v>
      </c>
      <c r="E7360" s="0" t="n">
        <f aca="false">IFERROR((C7360-D7360)/C7360/'Project Inputs and Calcs'!$E$11,0)</f>
        <v>-0.000103227492486603</v>
      </c>
    </row>
    <row r="7361" customFormat="false" ht="15" hidden="false" customHeight="false" outlineLevel="0" collapsed="false">
      <c r="A7361" s="0" t="n">
        <v>43</v>
      </c>
      <c r="B7361" s="0" t="n">
        <v>11000</v>
      </c>
      <c r="C7361" s="0" t="n">
        <v>25.291</v>
      </c>
      <c r="D7361" s="0" t="n">
        <v>26.014</v>
      </c>
      <c r="E7361" s="0" t="n">
        <f aca="false">IFERROR((C7361-D7361)/C7361/'Project Inputs and Calcs'!$E$11,0)</f>
        <v>-0.000952908149143963</v>
      </c>
    </row>
    <row r="7362" customFormat="false" ht="15" hidden="false" customHeight="false" outlineLevel="0" collapsed="false">
      <c r="A7362" s="0" t="n">
        <v>43</v>
      </c>
      <c r="B7362" s="0" t="n">
        <v>11100</v>
      </c>
      <c r="C7362" s="0" t="n">
        <v>25.1</v>
      </c>
      <c r="D7362" s="0" t="n">
        <v>26.396</v>
      </c>
      <c r="E7362" s="0" t="n">
        <f aca="false">IFERROR((C7362-D7362)/C7362/'Project Inputs and Calcs'!$E$11,0)</f>
        <v>-0.0017211155378486</v>
      </c>
    </row>
    <row r="7363" customFormat="false" ht="15" hidden="false" customHeight="false" outlineLevel="0" collapsed="false">
      <c r="A7363" s="0" t="n">
        <v>43</v>
      </c>
      <c r="B7363" s="0" t="n">
        <v>11200</v>
      </c>
      <c r="C7363" s="0" t="n">
        <v>24.948</v>
      </c>
      <c r="D7363" s="0" t="n">
        <v>26.725</v>
      </c>
      <c r="E7363" s="0" t="n">
        <f aca="false">IFERROR((C7363-D7363)/C7363/'Project Inputs and Calcs'!$E$11,0)</f>
        <v>-0.00237427181871626</v>
      </c>
    </row>
    <row r="7364" customFormat="false" ht="15" hidden="false" customHeight="false" outlineLevel="0" collapsed="false">
      <c r="A7364" s="0" t="n">
        <v>43</v>
      </c>
      <c r="B7364" s="0" t="n">
        <v>11300</v>
      </c>
      <c r="C7364" s="0" t="s">
        <v>155</v>
      </c>
      <c r="D7364" s="0" t="s">
        <v>155</v>
      </c>
      <c r="E7364" s="0" t="n">
        <f aca="false">IFERROR((C7364-D7364)/C7364/'Project Inputs and Calcs'!$E$11,0)</f>
        <v>0</v>
      </c>
    </row>
    <row r="7365" customFormat="false" ht="15" hidden="false" customHeight="false" outlineLevel="0" collapsed="false">
      <c r="A7365" s="0" t="n">
        <v>43</v>
      </c>
      <c r="B7365" s="0" t="n">
        <v>11400</v>
      </c>
      <c r="C7365" s="0" t="s">
        <v>155</v>
      </c>
      <c r="D7365" s="0" t="s">
        <v>155</v>
      </c>
      <c r="E7365" s="0" t="n">
        <f aca="false">IFERROR((C7365-D7365)/C7365/'Project Inputs and Calcs'!$E$11,0)</f>
        <v>0</v>
      </c>
    </row>
    <row r="7366" customFormat="false" ht="15" hidden="false" customHeight="false" outlineLevel="0" collapsed="false">
      <c r="A7366" s="0" t="n">
        <v>43</v>
      </c>
      <c r="B7366" s="0" t="n">
        <v>11500</v>
      </c>
      <c r="C7366" s="0" t="s">
        <v>155</v>
      </c>
      <c r="D7366" s="0" t="s">
        <v>155</v>
      </c>
      <c r="E7366" s="0" t="n">
        <f aca="false">IFERROR((C7366-D7366)/C7366/'Project Inputs and Calcs'!$E$11,0)</f>
        <v>0</v>
      </c>
    </row>
    <row r="7367" customFormat="false" ht="15" hidden="false" customHeight="false" outlineLevel="0" collapsed="false">
      <c r="A7367" s="0" t="n">
        <v>43</v>
      </c>
      <c r="B7367" s="0" t="n">
        <v>11600</v>
      </c>
      <c r="C7367" s="0" t="s">
        <v>155</v>
      </c>
      <c r="D7367" s="0" t="s">
        <v>155</v>
      </c>
      <c r="E7367" s="0" t="n">
        <f aca="false">IFERROR((C7367-D7367)/C7367/'Project Inputs and Calcs'!$E$11,0)</f>
        <v>0</v>
      </c>
    </row>
    <row r="7368" customFormat="false" ht="15" hidden="false" customHeight="false" outlineLevel="0" collapsed="false">
      <c r="A7368" s="0" t="n">
        <v>43</v>
      </c>
      <c r="B7368" s="0" t="n">
        <v>11700</v>
      </c>
      <c r="C7368" s="0" t="s">
        <v>155</v>
      </c>
      <c r="D7368" s="0" t="s">
        <v>155</v>
      </c>
      <c r="E7368" s="0" t="n">
        <f aca="false">IFERROR((C7368-D7368)/C7368/'Project Inputs and Calcs'!$E$11,0)</f>
        <v>0</v>
      </c>
    </row>
    <row r="7369" customFormat="false" ht="15" hidden="false" customHeight="false" outlineLevel="0" collapsed="false">
      <c r="A7369" s="0" t="n">
        <v>43</v>
      </c>
      <c r="B7369" s="0" t="n">
        <v>11800</v>
      </c>
      <c r="C7369" s="0" t="s">
        <v>155</v>
      </c>
      <c r="D7369" s="0" t="s">
        <v>155</v>
      </c>
      <c r="E7369" s="0" t="n">
        <f aca="false">IFERROR((C7369-D7369)/C7369/'Project Inputs and Calcs'!$E$11,0)</f>
        <v>0</v>
      </c>
    </row>
    <row r="7370" customFormat="false" ht="15" hidden="false" customHeight="false" outlineLevel="0" collapsed="false">
      <c r="A7370" s="0" t="n">
        <v>43</v>
      </c>
      <c r="B7370" s="0" t="n">
        <v>11900</v>
      </c>
      <c r="C7370" s="0" t="s">
        <v>155</v>
      </c>
      <c r="D7370" s="0" t="s">
        <v>155</v>
      </c>
      <c r="E7370" s="0" t="n">
        <f aca="false">IFERROR((C7370-D7370)/C7370/'Project Inputs and Calcs'!$E$11,0)</f>
        <v>0</v>
      </c>
    </row>
    <row r="7371" customFormat="false" ht="15" hidden="false" customHeight="false" outlineLevel="0" collapsed="false">
      <c r="A7371" s="0" t="n">
        <v>43</v>
      </c>
      <c r="B7371" s="0" t="n">
        <v>12000</v>
      </c>
      <c r="C7371" s="0" t="s">
        <v>155</v>
      </c>
      <c r="D7371" s="0" t="s">
        <v>155</v>
      </c>
      <c r="E7371" s="0" t="n">
        <f aca="false">IFERROR((C7371-D7371)/C7371/'Project Inputs and Calcs'!$E$11,0)</f>
        <v>0</v>
      </c>
    </row>
    <row r="7372" customFormat="false" ht="15" hidden="false" customHeight="false" outlineLevel="0" collapsed="false">
      <c r="A7372" s="0" t="n">
        <v>43</v>
      </c>
      <c r="B7372" s="0" t="n">
        <v>12100</v>
      </c>
      <c r="C7372" s="0" t="s">
        <v>155</v>
      </c>
      <c r="D7372" s="0" t="s">
        <v>155</v>
      </c>
      <c r="E7372" s="0" t="n">
        <f aca="false">IFERROR((C7372-D7372)/C7372/'Project Inputs and Calcs'!$E$11,0)</f>
        <v>0</v>
      </c>
    </row>
    <row r="7373" customFormat="false" ht="15" hidden="false" customHeight="false" outlineLevel="0" collapsed="false">
      <c r="A7373" s="0" t="n">
        <v>43</v>
      </c>
      <c r="B7373" s="0" t="n">
        <v>12200</v>
      </c>
      <c r="C7373" s="0" t="s">
        <v>155</v>
      </c>
      <c r="D7373" s="0" t="s">
        <v>155</v>
      </c>
      <c r="E7373" s="0" t="n">
        <f aca="false">IFERROR((C7373-D7373)/C7373/'Project Inputs and Calcs'!$E$11,0)</f>
        <v>0</v>
      </c>
    </row>
    <row r="7374" customFormat="false" ht="15" hidden="false" customHeight="false" outlineLevel="0" collapsed="false">
      <c r="A7374" s="0" t="n">
        <v>43</v>
      </c>
      <c r="B7374" s="0" t="n">
        <v>12300</v>
      </c>
      <c r="C7374" s="0" t="s">
        <v>155</v>
      </c>
      <c r="D7374" s="0" t="s">
        <v>155</v>
      </c>
      <c r="E7374" s="0" t="n">
        <f aca="false">IFERROR((C7374-D7374)/C7374/'Project Inputs and Calcs'!$E$11,0)</f>
        <v>0</v>
      </c>
    </row>
    <row r="7375" customFormat="false" ht="15" hidden="false" customHeight="false" outlineLevel="0" collapsed="false">
      <c r="A7375" s="0" t="n">
        <v>43</v>
      </c>
      <c r="B7375" s="0" t="n">
        <v>12400</v>
      </c>
      <c r="C7375" s="0" t="s">
        <v>155</v>
      </c>
      <c r="D7375" s="0" t="s">
        <v>155</v>
      </c>
      <c r="E7375" s="0" t="n">
        <f aca="false">IFERROR((C7375-D7375)/C7375/'Project Inputs and Calcs'!$E$11,0)</f>
        <v>0</v>
      </c>
    </row>
    <row r="7376" customFormat="false" ht="15" hidden="false" customHeight="false" outlineLevel="0" collapsed="false">
      <c r="A7376" s="0" t="n">
        <v>43</v>
      </c>
      <c r="B7376" s="0" t="n">
        <v>12500</v>
      </c>
      <c r="C7376" s="0" t="s">
        <v>155</v>
      </c>
      <c r="D7376" s="0" t="s">
        <v>155</v>
      </c>
      <c r="E7376" s="0" t="n">
        <f aca="false">IFERROR((C7376-D7376)/C7376/'Project Inputs and Calcs'!$E$11,0)</f>
        <v>0</v>
      </c>
    </row>
    <row r="7377" customFormat="false" ht="15" hidden="false" customHeight="false" outlineLevel="0" collapsed="false">
      <c r="A7377" s="0" t="n">
        <v>43</v>
      </c>
      <c r="B7377" s="0" t="n">
        <v>12600</v>
      </c>
      <c r="C7377" s="0" t="s">
        <v>155</v>
      </c>
      <c r="D7377" s="0" t="s">
        <v>155</v>
      </c>
      <c r="E7377" s="0" t="n">
        <f aca="false">IFERROR((C7377-D7377)/C7377/'Project Inputs and Calcs'!$E$11,0)</f>
        <v>0</v>
      </c>
    </row>
    <row r="7378" customFormat="false" ht="15" hidden="false" customHeight="false" outlineLevel="0" collapsed="false">
      <c r="A7378" s="0" t="n">
        <v>43</v>
      </c>
      <c r="B7378" s="0" t="n">
        <v>12700</v>
      </c>
      <c r="C7378" s="0" t="s">
        <v>155</v>
      </c>
      <c r="D7378" s="0" t="s">
        <v>155</v>
      </c>
      <c r="E7378" s="0" t="n">
        <f aca="false">IFERROR((C7378-D7378)/C7378/'Project Inputs and Calcs'!$E$11,0)</f>
        <v>0</v>
      </c>
    </row>
    <row r="7379" customFormat="false" ht="15" hidden="false" customHeight="false" outlineLevel="0" collapsed="false">
      <c r="A7379" s="0" t="n">
        <v>43</v>
      </c>
      <c r="B7379" s="0" t="n">
        <v>12800</v>
      </c>
      <c r="C7379" s="0" t="s">
        <v>155</v>
      </c>
      <c r="D7379" s="0" t="s">
        <v>155</v>
      </c>
      <c r="E7379" s="0" t="n">
        <f aca="false">IFERROR((C7379-D7379)/C7379/'Project Inputs and Calcs'!$E$11,0)</f>
        <v>0</v>
      </c>
    </row>
    <row r="7380" customFormat="false" ht="15" hidden="false" customHeight="false" outlineLevel="0" collapsed="false">
      <c r="A7380" s="0" t="n">
        <v>43</v>
      </c>
      <c r="B7380" s="0" t="n">
        <v>12900</v>
      </c>
      <c r="C7380" s="0" t="s">
        <v>155</v>
      </c>
      <c r="D7380" s="0" t="s">
        <v>155</v>
      </c>
      <c r="E7380" s="0" t="n">
        <f aca="false">IFERROR((C7380-D7380)/C7380/'Project Inputs and Calcs'!$E$11,0)</f>
        <v>0</v>
      </c>
    </row>
    <row r="7381" customFormat="false" ht="15" hidden="false" customHeight="false" outlineLevel="0" collapsed="false">
      <c r="A7381" s="0" t="n">
        <v>43</v>
      </c>
      <c r="B7381" s="0" t="n">
        <v>13000</v>
      </c>
      <c r="C7381" s="0" t="s">
        <v>155</v>
      </c>
      <c r="D7381" s="0" t="s">
        <v>155</v>
      </c>
      <c r="E7381" s="0" t="n">
        <f aca="false">IFERROR((C7381-D7381)/C7381/'Project Inputs and Calcs'!$E$11,0)</f>
        <v>0</v>
      </c>
    </row>
    <row r="7382" customFormat="false" ht="15" hidden="false" customHeight="false" outlineLevel="0" collapsed="false">
      <c r="A7382" s="0" t="n">
        <v>43</v>
      </c>
      <c r="B7382" s="0" t="n">
        <v>13100</v>
      </c>
      <c r="C7382" s="0" t="s">
        <v>155</v>
      </c>
      <c r="D7382" s="0" t="s">
        <v>155</v>
      </c>
      <c r="E7382" s="0" t="n">
        <f aca="false">IFERROR((C7382-D7382)/C7382/'Project Inputs and Calcs'!$E$11,0)</f>
        <v>0</v>
      </c>
    </row>
    <row r="7383" customFormat="false" ht="15" hidden="false" customHeight="false" outlineLevel="0" collapsed="false">
      <c r="A7383" s="0" t="n">
        <v>43</v>
      </c>
      <c r="B7383" s="0" t="n">
        <v>13200</v>
      </c>
      <c r="C7383" s="0" t="s">
        <v>155</v>
      </c>
      <c r="D7383" s="0" t="s">
        <v>155</v>
      </c>
      <c r="E7383" s="0" t="n">
        <f aca="false">IFERROR((C7383-D7383)/C7383/'Project Inputs and Calcs'!$E$11,0)</f>
        <v>0</v>
      </c>
    </row>
    <row r="7384" customFormat="false" ht="15" hidden="false" customHeight="false" outlineLevel="0" collapsed="false">
      <c r="A7384" s="0" t="n">
        <v>43</v>
      </c>
      <c r="B7384" s="0" t="n">
        <v>13300</v>
      </c>
      <c r="C7384" s="0" t="s">
        <v>155</v>
      </c>
      <c r="D7384" s="0" t="s">
        <v>155</v>
      </c>
      <c r="E7384" s="0" t="n">
        <f aca="false">IFERROR((C7384-D7384)/C7384/'Project Inputs and Calcs'!$E$11,0)</f>
        <v>0</v>
      </c>
    </row>
    <row r="7385" customFormat="false" ht="15" hidden="false" customHeight="false" outlineLevel="0" collapsed="false">
      <c r="A7385" s="0" t="n">
        <v>43</v>
      </c>
      <c r="B7385" s="0" t="n">
        <v>13400</v>
      </c>
      <c r="C7385" s="0" t="s">
        <v>155</v>
      </c>
      <c r="D7385" s="0" t="s">
        <v>155</v>
      </c>
      <c r="E7385" s="0" t="n">
        <f aca="false">IFERROR((C7385-D7385)/C7385/'Project Inputs and Calcs'!$E$11,0)</f>
        <v>0</v>
      </c>
    </row>
    <row r="7386" customFormat="false" ht="15" hidden="false" customHeight="false" outlineLevel="0" collapsed="false">
      <c r="A7386" s="0" t="n">
        <v>43</v>
      </c>
      <c r="B7386" s="0" t="n">
        <v>13500</v>
      </c>
      <c r="C7386" s="0" t="s">
        <v>155</v>
      </c>
      <c r="D7386" s="0" t="s">
        <v>155</v>
      </c>
      <c r="E7386" s="0" t="n">
        <f aca="false">IFERROR((C7386-D7386)/C7386/'Project Inputs and Calcs'!$E$11,0)</f>
        <v>0</v>
      </c>
    </row>
    <row r="7387" customFormat="false" ht="15" hidden="false" customHeight="false" outlineLevel="0" collapsed="false">
      <c r="A7387" s="0" t="n">
        <v>43</v>
      </c>
      <c r="B7387" s="0" t="n">
        <v>13600</v>
      </c>
      <c r="C7387" s="0" t="s">
        <v>155</v>
      </c>
      <c r="D7387" s="0" t="s">
        <v>155</v>
      </c>
      <c r="E7387" s="0" t="n">
        <f aca="false">IFERROR((C7387-D7387)/C7387/'Project Inputs and Calcs'!$E$11,0)</f>
        <v>0</v>
      </c>
    </row>
    <row r="7388" customFormat="false" ht="15" hidden="false" customHeight="false" outlineLevel="0" collapsed="false">
      <c r="A7388" s="0" t="n">
        <v>43</v>
      </c>
      <c r="B7388" s="0" t="n">
        <v>13700</v>
      </c>
      <c r="C7388" s="0" t="s">
        <v>155</v>
      </c>
      <c r="D7388" s="0" t="s">
        <v>155</v>
      </c>
      <c r="E7388" s="0" t="n">
        <f aca="false">IFERROR((C7388-D7388)/C7388/'Project Inputs and Calcs'!$E$11,0)</f>
        <v>0</v>
      </c>
    </row>
    <row r="7389" customFormat="false" ht="15" hidden="false" customHeight="false" outlineLevel="0" collapsed="false">
      <c r="A7389" s="0" t="n">
        <v>43</v>
      </c>
      <c r="B7389" s="0" t="n">
        <v>13800</v>
      </c>
      <c r="C7389" s="0" t="s">
        <v>155</v>
      </c>
      <c r="D7389" s="0" t="s">
        <v>155</v>
      </c>
      <c r="E7389" s="0" t="n">
        <f aca="false">IFERROR((C7389-D7389)/C7389/'Project Inputs and Calcs'!$E$11,0)</f>
        <v>0</v>
      </c>
    </row>
    <row r="7390" customFormat="false" ht="15" hidden="false" customHeight="false" outlineLevel="0" collapsed="false">
      <c r="A7390" s="0" t="n">
        <v>43</v>
      </c>
      <c r="B7390" s="0" t="n">
        <v>13900</v>
      </c>
      <c r="C7390" s="0" t="s">
        <v>155</v>
      </c>
      <c r="D7390" s="0" t="s">
        <v>155</v>
      </c>
      <c r="E7390" s="0" t="n">
        <f aca="false">IFERROR((C7390-D7390)/C7390/'Project Inputs and Calcs'!$E$11,0)</f>
        <v>0</v>
      </c>
    </row>
    <row r="7391" customFormat="false" ht="15" hidden="false" customHeight="false" outlineLevel="0" collapsed="false">
      <c r="A7391" s="0" t="n">
        <v>43</v>
      </c>
      <c r="B7391" s="0" t="n">
        <v>14000</v>
      </c>
      <c r="C7391" s="0" t="s">
        <v>155</v>
      </c>
      <c r="D7391" s="0" t="s">
        <v>155</v>
      </c>
      <c r="E7391" s="0" t="n">
        <f aca="false">IFERROR((C7391-D7391)/C7391/'Project Inputs and Calcs'!$E$11,0)</f>
        <v>0</v>
      </c>
    </row>
    <row r="7392" customFormat="false" ht="15" hidden="false" customHeight="false" outlineLevel="0" collapsed="false">
      <c r="A7392" s="0" t="n">
        <v>43</v>
      </c>
      <c r="B7392" s="0" t="n">
        <v>14100</v>
      </c>
      <c r="C7392" s="0" t="s">
        <v>155</v>
      </c>
      <c r="D7392" s="0" t="s">
        <v>155</v>
      </c>
      <c r="E7392" s="0" t="n">
        <f aca="false">IFERROR((C7392-D7392)/C7392/'Project Inputs and Calcs'!$E$11,0)</f>
        <v>0</v>
      </c>
    </row>
    <row r="7393" customFormat="false" ht="15" hidden="false" customHeight="false" outlineLevel="0" collapsed="false">
      <c r="A7393" s="0" t="n">
        <v>43</v>
      </c>
      <c r="B7393" s="0" t="n">
        <v>14200</v>
      </c>
      <c r="C7393" s="0" t="s">
        <v>155</v>
      </c>
      <c r="D7393" s="0" t="s">
        <v>155</v>
      </c>
      <c r="E7393" s="0" t="n">
        <f aca="false">IFERROR((C7393-D7393)/C7393/'Project Inputs and Calcs'!$E$11,0)</f>
        <v>0</v>
      </c>
    </row>
    <row r="7394" customFormat="false" ht="15" hidden="false" customHeight="false" outlineLevel="0" collapsed="false">
      <c r="A7394" s="0" t="n">
        <v>43</v>
      </c>
      <c r="B7394" s="0" t="n">
        <v>14300</v>
      </c>
      <c r="C7394" s="0" t="s">
        <v>155</v>
      </c>
      <c r="D7394" s="0" t="s">
        <v>155</v>
      </c>
      <c r="E7394" s="0" t="n">
        <f aca="false">IFERROR((C7394-D7394)/C7394/'Project Inputs and Calcs'!$E$11,0)</f>
        <v>0</v>
      </c>
    </row>
    <row r="7395" customFormat="false" ht="15" hidden="false" customHeight="false" outlineLevel="0" collapsed="false">
      <c r="A7395" s="0" t="n">
        <v>43</v>
      </c>
      <c r="B7395" s="0" t="n">
        <v>14400</v>
      </c>
      <c r="C7395" s="0" t="s">
        <v>155</v>
      </c>
      <c r="D7395" s="0" t="s">
        <v>155</v>
      </c>
      <c r="E7395" s="0" t="n">
        <f aca="false">IFERROR((C7395-D7395)/C7395/'Project Inputs and Calcs'!$E$11,0)</f>
        <v>0</v>
      </c>
    </row>
    <row r="7396" customFormat="false" ht="15" hidden="false" customHeight="false" outlineLevel="0" collapsed="false">
      <c r="A7396" s="0" t="n">
        <v>43</v>
      </c>
      <c r="B7396" s="0" t="n">
        <v>14500</v>
      </c>
      <c r="C7396" s="0" t="s">
        <v>155</v>
      </c>
      <c r="D7396" s="0" t="s">
        <v>155</v>
      </c>
      <c r="E7396" s="0" t="n">
        <f aca="false">IFERROR((C7396-D7396)/C7396/'Project Inputs and Calcs'!$E$11,0)</f>
        <v>0</v>
      </c>
    </row>
    <row r="7397" customFormat="false" ht="15" hidden="false" customHeight="false" outlineLevel="0" collapsed="false">
      <c r="A7397" s="0" t="n">
        <v>43</v>
      </c>
      <c r="B7397" s="0" t="n">
        <v>14600</v>
      </c>
      <c r="C7397" s="0" t="s">
        <v>155</v>
      </c>
      <c r="D7397" s="0" t="s">
        <v>155</v>
      </c>
      <c r="E7397" s="0" t="n">
        <f aca="false">IFERROR((C7397-D7397)/C7397/'Project Inputs and Calcs'!$E$11,0)</f>
        <v>0</v>
      </c>
    </row>
    <row r="7398" customFormat="false" ht="15" hidden="false" customHeight="false" outlineLevel="0" collapsed="false">
      <c r="A7398" s="0" t="n">
        <v>43</v>
      </c>
      <c r="B7398" s="0" t="n">
        <v>14700</v>
      </c>
      <c r="C7398" s="0" t="s">
        <v>155</v>
      </c>
      <c r="D7398" s="0" t="s">
        <v>155</v>
      </c>
      <c r="E7398" s="0" t="n">
        <f aca="false">IFERROR((C7398-D7398)/C7398/'Project Inputs and Calcs'!$E$11,0)</f>
        <v>0</v>
      </c>
    </row>
    <row r="7399" customFormat="false" ht="15" hidden="false" customHeight="false" outlineLevel="0" collapsed="false">
      <c r="A7399" s="0" t="n">
        <v>43</v>
      </c>
      <c r="B7399" s="0" t="n">
        <v>14800</v>
      </c>
      <c r="C7399" s="0" t="s">
        <v>155</v>
      </c>
      <c r="D7399" s="0" t="s">
        <v>155</v>
      </c>
      <c r="E7399" s="0" t="n">
        <f aca="false">IFERROR((C7399-D7399)/C7399/'Project Inputs and Calcs'!$E$11,0)</f>
        <v>0</v>
      </c>
    </row>
    <row r="7400" customFormat="false" ht="15" hidden="false" customHeight="false" outlineLevel="0" collapsed="false">
      <c r="A7400" s="0" t="n">
        <v>43</v>
      </c>
      <c r="B7400" s="0" t="n">
        <v>14900</v>
      </c>
      <c r="C7400" s="0" t="s">
        <v>155</v>
      </c>
      <c r="D7400" s="0" t="s">
        <v>155</v>
      </c>
      <c r="E7400" s="0" t="n">
        <f aca="false">IFERROR((C7400-D7400)/C7400/'Project Inputs and Calcs'!$E$11,0)</f>
        <v>0</v>
      </c>
    </row>
    <row r="7401" customFormat="false" ht="15" hidden="false" customHeight="false" outlineLevel="0" collapsed="false">
      <c r="A7401" s="0" t="n">
        <v>43</v>
      </c>
      <c r="B7401" s="0" t="n">
        <v>15000</v>
      </c>
      <c r="C7401" s="0" t="s">
        <v>155</v>
      </c>
      <c r="D7401" s="0" t="s">
        <v>155</v>
      </c>
      <c r="E7401" s="0" t="n">
        <f aca="false">IFERROR((C7401-D7401)/C7401/'Project Inputs and Calcs'!$E$11,0)</f>
        <v>0</v>
      </c>
    </row>
    <row r="7402" customFormat="false" ht="15" hidden="false" customHeight="false" outlineLevel="0" collapsed="false">
      <c r="A7402" s="0" t="n">
        <v>43</v>
      </c>
      <c r="B7402" s="0" t="n">
        <v>15100</v>
      </c>
      <c r="C7402" s="0" t="s">
        <v>155</v>
      </c>
      <c r="D7402" s="0" t="s">
        <v>155</v>
      </c>
      <c r="E7402" s="0" t="n">
        <f aca="false">IFERROR((C7402-D7402)/C7402/'Project Inputs and Calcs'!$E$11,0)</f>
        <v>0</v>
      </c>
    </row>
    <row r="7403" customFormat="false" ht="15" hidden="false" customHeight="false" outlineLevel="0" collapsed="false">
      <c r="A7403" s="0" t="n">
        <v>43</v>
      </c>
      <c r="B7403" s="0" t="n">
        <v>15200</v>
      </c>
      <c r="C7403" s="0" t="s">
        <v>155</v>
      </c>
      <c r="D7403" s="0" t="s">
        <v>155</v>
      </c>
      <c r="E7403" s="0" t="n">
        <f aca="false">IFERROR((C7403-D7403)/C7403/'Project Inputs and Calcs'!$E$11,0)</f>
        <v>0</v>
      </c>
    </row>
    <row r="7404" customFormat="false" ht="15" hidden="false" customHeight="false" outlineLevel="0" collapsed="false">
      <c r="A7404" s="0" t="n">
        <v>43</v>
      </c>
      <c r="B7404" s="0" t="n">
        <v>15300</v>
      </c>
      <c r="C7404" s="0" t="s">
        <v>155</v>
      </c>
      <c r="D7404" s="0" t="s">
        <v>155</v>
      </c>
      <c r="E7404" s="0" t="n">
        <f aca="false">IFERROR((C7404-D7404)/C7404/'Project Inputs and Calcs'!$E$11,0)</f>
        <v>0</v>
      </c>
    </row>
    <row r="7405" customFormat="false" ht="15" hidden="false" customHeight="false" outlineLevel="0" collapsed="false">
      <c r="A7405" s="0" t="n">
        <v>43</v>
      </c>
      <c r="B7405" s="0" t="n">
        <v>15400</v>
      </c>
      <c r="C7405" s="0" t="s">
        <v>155</v>
      </c>
      <c r="D7405" s="0" t="s">
        <v>155</v>
      </c>
      <c r="E7405" s="0" t="n">
        <f aca="false">IFERROR((C7405-D7405)/C7405/'Project Inputs and Calcs'!$E$11,0)</f>
        <v>0</v>
      </c>
    </row>
    <row r="7406" customFormat="false" ht="15" hidden="false" customHeight="false" outlineLevel="0" collapsed="false">
      <c r="A7406" s="0" t="n">
        <v>43</v>
      </c>
      <c r="B7406" s="0" t="n">
        <v>15500</v>
      </c>
      <c r="C7406" s="0" t="s">
        <v>155</v>
      </c>
      <c r="D7406" s="0" t="s">
        <v>155</v>
      </c>
      <c r="E7406" s="0" t="n">
        <f aca="false">IFERROR((C7406-D7406)/C7406/'Project Inputs and Calcs'!$E$11,0)</f>
        <v>0</v>
      </c>
    </row>
    <row r="7407" customFormat="false" ht="15" hidden="false" customHeight="false" outlineLevel="0" collapsed="false">
      <c r="A7407" s="0" t="n">
        <v>43</v>
      </c>
      <c r="B7407" s="0" t="n">
        <v>15600</v>
      </c>
      <c r="C7407" s="0" t="s">
        <v>155</v>
      </c>
      <c r="D7407" s="0" t="s">
        <v>155</v>
      </c>
      <c r="E7407" s="0" t="n">
        <f aca="false">IFERROR((C7407-D7407)/C7407/'Project Inputs and Calcs'!$E$11,0)</f>
        <v>0</v>
      </c>
    </row>
    <row r="7408" customFormat="false" ht="15" hidden="false" customHeight="false" outlineLevel="0" collapsed="false">
      <c r="A7408" s="0" t="n">
        <v>43</v>
      </c>
      <c r="B7408" s="0" t="n">
        <v>15700</v>
      </c>
      <c r="C7408" s="0" t="s">
        <v>155</v>
      </c>
      <c r="D7408" s="0" t="s">
        <v>155</v>
      </c>
      <c r="E7408" s="0" t="n">
        <f aca="false">IFERROR((C7408-D7408)/C7408/'Project Inputs and Calcs'!$E$11,0)</f>
        <v>0</v>
      </c>
    </row>
    <row r="7409" customFormat="false" ht="15" hidden="false" customHeight="false" outlineLevel="0" collapsed="false">
      <c r="A7409" s="0" t="n">
        <v>43</v>
      </c>
      <c r="B7409" s="0" t="n">
        <v>15800</v>
      </c>
      <c r="C7409" s="0" t="s">
        <v>155</v>
      </c>
      <c r="D7409" s="0" t="s">
        <v>155</v>
      </c>
      <c r="E7409" s="0" t="n">
        <f aca="false">IFERROR((C7409-D7409)/C7409/'Project Inputs and Calcs'!$E$11,0)</f>
        <v>0</v>
      </c>
    </row>
    <row r="7410" customFormat="false" ht="15" hidden="false" customHeight="false" outlineLevel="0" collapsed="false">
      <c r="A7410" s="0" t="n">
        <v>43</v>
      </c>
      <c r="B7410" s="0" t="n">
        <v>15900</v>
      </c>
      <c r="C7410" s="0" t="s">
        <v>155</v>
      </c>
      <c r="D7410" s="0" t="s">
        <v>155</v>
      </c>
      <c r="E7410" s="0" t="n">
        <f aca="false">IFERROR((C7410-D7410)/C7410/'Project Inputs and Calcs'!$E$11,0)</f>
        <v>0</v>
      </c>
    </row>
    <row r="7411" customFormat="false" ht="15" hidden="false" customHeight="false" outlineLevel="0" collapsed="false">
      <c r="A7411" s="0" t="n">
        <v>43</v>
      </c>
      <c r="B7411" s="0" t="n">
        <v>16000</v>
      </c>
      <c r="C7411" s="0" t="s">
        <v>155</v>
      </c>
      <c r="D7411" s="0" t="s">
        <v>155</v>
      </c>
      <c r="E7411" s="0" t="n">
        <f aca="false">IFERROR((C7411-D7411)/C7411/'Project Inputs and Calcs'!$E$11,0)</f>
        <v>0</v>
      </c>
    </row>
    <row r="7412" customFormat="false" ht="15" hidden="false" customHeight="false" outlineLevel="0" collapsed="false">
      <c r="A7412" s="0" t="n">
        <v>43</v>
      </c>
      <c r="B7412" s="0" t="n">
        <v>16100</v>
      </c>
      <c r="C7412" s="0" t="s">
        <v>155</v>
      </c>
      <c r="D7412" s="0" t="s">
        <v>155</v>
      </c>
      <c r="E7412" s="0" t="n">
        <f aca="false">IFERROR((C7412-D7412)/C7412/'Project Inputs and Calcs'!$E$11,0)</f>
        <v>0</v>
      </c>
    </row>
    <row r="7413" customFormat="false" ht="15" hidden="false" customHeight="false" outlineLevel="0" collapsed="false">
      <c r="A7413" s="0" t="n">
        <v>43</v>
      </c>
      <c r="B7413" s="0" t="n">
        <v>16200</v>
      </c>
      <c r="C7413" s="0" t="s">
        <v>155</v>
      </c>
      <c r="D7413" s="0" t="s">
        <v>155</v>
      </c>
      <c r="E7413" s="0" t="n">
        <f aca="false">IFERROR((C7413-D7413)/C7413/'Project Inputs and Calcs'!$E$11,0)</f>
        <v>0</v>
      </c>
    </row>
    <row r="7414" customFormat="false" ht="15" hidden="false" customHeight="false" outlineLevel="0" collapsed="false">
      <c r="A7414" s="0" t="n">
        <v>43</v>
      </c>
      <c r="B7414" s="0" t="n">
        <v>16300</v>
      </c>
      <c r="C7414" s="0" t="s">
        <v>155</v>
      </c>
      <c r="D7414" s="0" t="s">
        <v>155</v>
      </c>
      <c r="E7414" s="0" t="n">
        <f aca="false">IFERROR((C7414-D7414)/C7414/'Project Inputs and Calcs'!$E$11,0)</f>
        <v>0</v>
      </c>
    </row>
    <row r="7415" customFormat="false" ht="15" hidden="false" customHeight="false" outlineLevel="0" collapsed="false">
      <c r="A7415" s="0" t="n">
        <v>43</v>
      </c>
      <c r="B7415" s="0" t="n">
        <v>16400</v>
      </c>
      <c r="C7415" s="0" t="s">
        <v>155</v>
      </c>
      <c r="D7415" s="0" t="s">
        <v>155</v>
      </c>
      <c r="E7415" s="0" t="n">
        <f aca="false">IFERROR((C7415-D7415)/C7415/'Project Inputs and Calcs'!$E$11,0)</f>
        <v>0</v>
      </c>
    </row>
    <row r="7416" customFormat="false" ht="15" hidden="false" customHeight="false" outlineLevel="0" collapsed="false">
      <c r="A7416" s="0" t="n">
        <v>43</v>
      </c>
      <c r="B7416" s="0" t="n">
        <v>16500</v>
      </c>
      <c r="C7416" s="0" t="s">
        <v>155</v>
      </c>
      <c r="D7416" s="0" t="s">
        <v>155</v>
      </c>
      <c r="E7416" s="0" t="n">
        <f aca="false">IFERROR((C7416-D7416)/C7416/'Project Inputs and Calcs'!$E$11,0)</f>
        <v>0</v>
      </c>
    </row>
    <row r="7417" customFormat="false" ht="15" hidden="false" customHeight="false" outlineLevel="0" collapsed="false">
      <c r="A7417" s="0" t="n">
        <v>43</v>
      </c>
      <c r="B7417" s="0" t="n">
        <v>16600</v>
      </c>
      <c r="C7417" s="0" t="s">
        <v>155</v>
      </c>
      <c r="D7417" s="0" t="s">
        <v>155</v>
      </c>
      <c r="E7417" s="0" t="n">
        <f aca="false">IFERROR((C7417-D7417)/C7417/'Project Inputs and Calcs'!$E$11,0)</f>
        <v>0</v>
      </c>
    </row>
    <row r="7418" customFormat="false" ht="15" hidden="false" customHeight="false" outlineLevel="0" collapsed="false">
      <c r="A7418" s="0" t="n">
        <v>43</v>
      </c>
      <c r="B7418" s="0" t="n">
        <v>16700</v>
      </c>
      <c r="C7418" s="0" t="s">
        <v>155</v>
      </c>
      <c r="D7418" s="0" t="s">
        <v>155</v>
      </c>
      <c r="E7418" s="0" t="n">
        <f aca="false">IFERROR((C7418-D7418)/C7418/'Project Inputs and Calcs'!$E$11,0)</f>
        <v>0</v>
      </c>
    </row>
    <row r="7419" customFormat="false" ht="15" hidden="false" customHeight="false" outlineLevel="0" collapsed="false">
      <c r="A7419" s="0" t="n">
        <v>43</v>
      </c>
      <c r="B7419" s="0" t="n">
        <v>16800</v>
      </c>
      <c r="C7419" s="0" t="s">
        <v>155</v>
      </c>
      <c r="D7419" s="0" t="s">
        <v>155</v>
      </c>
      <c r="E7419" s="0" t="n">
        <f aca="false">IFERROR((C7419-D7419)/C7419/'Project Inputs and Calcs'!$E$11,0)</f>
        <v>0</v>
      </c>
    </row>
    <row r="7420" customFormat="false" ht="15" hidden="false" customHeight="false" outlineLevel="0" collapsed="false">
      <c r="A7420" s="0" t="n">
        <v>43</v>
      </c>
      <c r="B7420" s="0" t="n">
        <v>16900</v>
      </c>
      <c r="C7420" s="0" t="s">
        <v>155</v>
      </c>
      <c r="D7420" s="0" t="s">
        <v>155</v>
      </c>
      <c r="E7420" s="0" t="n">
        <f aca="false">IFERROR((C7420-D7420)/C7420/'Project Inputs and Calcs'!$E$11,0)</f>
        <v>0</v>
      </c>
    </row>
    <row r="7421" customFormat="false" ht="15" hidden="false" customHeight="false" outlineLevel="0" collapsed="false">
      <c r="A7421" s="0" t="n">
        <v>43</v>
      </c>
      <c r="B7421" s="0" t="n">
        <v>17000</v>
      </c>
      <c r="C7421" s="0" t="s">
        <v>155</v>
      </c>
      <c r="D7421" s="0" t="s">
        <v>155</v>
      </c>
      <c r="E7421" s="0" t="n">
        <f aca="false">IFERROR((C7421-D7421)/C7421/'Project Inputs and Calcs'!$E$11,0)</f>
        <v>0</v>
      </c>
    </row>
    <row r="7422" customFormat="false" ht="15" hidden="false" customHeight="false" outlineLevel="0" collapsed="false">
      <c r="A7422" s="0" t="n">
        <v>43</v>
      </c>
      <c r="B7422" s="0" t="n">
        <v>17100</v>
      </c>
      <c r="C7422" s="0" t="s">
        <v>155</v>
      </c>
      <c r="D7422" s="0" t="s">
        <v>155</v>
      </c>
      <c r="E7422" s="0" t="n">
        <f aca="false">IFERROR((C7422-D7422)/C7422/'Project Inputs and Calcs'!$E$11,0)</f>
        <v>0</v>
      </c>
    </row>
    <row r="7423" customFormat="false" ht="15" hidden="false" customHeight="false" outlineLevel="0" collapsed="false">
      <c r="A7423" s="0" t="n">
        <v>43</v>
      </c>
      <c r="B7423" s="0" t="n">
        <v>17200</v>
      </c>
      <c r="C7423" s="0" t="s">
        <v>155</v>
      </c>
      <c r="D7423" s="0" t="s">
        <v>155</v>
      </c>
      <c r="E7423" s="0" t="n">
        <f aca="false">IFERROR((C7423-D7423)/C7423/'Project Inputs and Calcs'!$E$11,0)</f>
        <v>0</v>
      </c>
    </row>
    <row r="7424" customFormat="false" ht="15" hidden="false" customHeight="false" outlineLevel="0" collapsed="false">
      <c r="A7424" s="0" t="n">
        <v>43</v>
      </c>
      <c r="B7424" s="0" t="n">
        <v>17300</v>
      </c>
      <c r="C7424" s="0" t="s">
        <v>155</v>
      </c>
      <c r="D7424" s="0" t="s">
        <v>155</v>
      </c>
      <c r="E7424" s="0" t="n">
        <f aca="false">IFERROR((C7424-D7424)/C7424/'Project Inputs and Calcs'!$E$11,0)</f>
        <v>0</v>
      </c>
    </row>
    <row r="7425" customFormat="false" ht="15" hidden="false" customHeight="false" outlineLevel="0" collapsed="false">
      <c r="A7425" s="0" t="n">
        <v>43</v>
      </c>
      <c r="B7425" s="0" t="n">
        <v>17400</v>
      </c>
      <c r="C7425" s="0" t="s">
        <v>155</v>
      </c>
      <c r="D7425" s="0" t="s">
        <v>155</v>
      </c>
      <c r="E7425" s="0" t="n">
        <f aca="false">IFERROR((C7425-D7425)/C7425/'Project Inputs and Calcs'!$E$11,0)</f>
        <v>0</v>
      </c>
    </row>
    <row r="7426" customFormat="false" ht="15" hidden="false" customHeight="false" outlineLevel="0" collapsed="false">
      <c r="A7426" s="0" t="n">
        <v>43</v>
      </c>
      <c r="B7426" s="0" t="n">
        <v>17500</v>
      </c>
      <c r="C7426" s="0" t="s">
        <v>155</v>
      </c>
      <c r="D7426" s="0" t="s">
        <v>155</v>
      </c>
      <c r="E7426" s="0" t="n">
        <f aca="false">IFERROR((C7426-D7426)/C7426/'Project Inputs and Calcs'!$E$11,0)</f>
        <v>0</v>
      </c>
    </row>
    <row r="7427" customFormat="false" ht="15" hidden="false" customHeight="false" outlineLevel="0" collapsed="false">
      <c r="A7427" s="0" t="n">
        <v>43</v>
      </c>
      <c r="B7427" s="0" t="n">
        <v>17600</v>
      </c>
      <c r="C7427" s="0" t="s">
        <v>155</v>
      </c>
      <c r="D7427" s="0" t="s">
        <v>155</v>
      </c>
      <c r="E7427" s="0" t="n">
        <f aca="false">IFERROR((C7427-D7427)/C7427/'Project Inputs and Calcs'!$E$11,0)</f>
        <v>0</v>
      </c>
    </row>
    <row r="7428" customFormat="false" ht="15" hidden="false" customHeight="false" outlineLevel="0" collapsed="false">
      <c r="A7428" s="0" t="n">
        <v>43</v>
      </c>
      <c r="B7428" s="0" t="n">
        <v>17700</v>
      </c>
      <c r="C7428" s="0" t="s">
        <v>155</v>
      </c>
      <c r="D7428" s="0" t="s">
        <v>155</v>
      </c>
      <c r="E7428" s="0" t="n">
        <f aca="false">IFERROR((C7428-D7428)/C7428/'Project Inputs and Calcs'!$E$11,0)</f>
        <v>0</v>
      </c>
    </row>
    <row r="7429" customFormat="false" ht="15" hidden="false" customHeight="false" outlineLevel="0" collapsed="false">
      <c r="A7429" s="0" t="n">
        <v>43</v>
      </c>
      <c r="B7429" s="0" t="n">
        <v>17800</v>
      </c>
      <c r="C7429" s="0" t="s">
        <v>155</v>
      </c>
      <c r="D7429" s="0" t="s">
        <v>155</v>
      </c>
      <c r="E7429" s="0" t="n">
        <f aca="false">IFERROR((C7429-D7429)/C7429/'Project Inputs and Calcs'!$E$11,0)</f>
        <v>0</v>
      </c>
    </row>
    <row r="7430" customFormat="false" ht="15" hidden="false" customHeight="false" outlineLevel="0" collapsed="false">
      <c r="A7430" s="0" t="n">
        <v>43</v>
      </c>
      <c r="B7430" s="0" t="n">
        <v>17900</v>
      </c>
      <c r="C7430" s="0" t="s">
        <v>155</v>
      </c>
      <c r="D7430" s="0" t="s">
        <v>155</v>
      </c>
      <c r="E7430" s="0" t="n">
        <f aca="false">IFERROR((C7430-D7430)/C7430/'Project Inputs and Calcs'!$E$11,0)</f>
        <v>0</v>
      </c>
    </row>
    <row r="7431" customFormat="false" ht="15" hidden="false" customHeight="false" outlineLevel="0" collapsed="false">
      <c r="A7431" s="0" t="n">
        <v>43</v>
      </c>
      <c r="B7431" s="0" t="n">
        <v>18000</v>
      </c>
      <c r="C7431" s="0" t="s">
        <v>155</v>
      </c>
      <c r="D7431" s="0" t="s">
        <v>155</v>
      </c>
      <c r="E7431" s="0" t="n">
        <f aca="false">IFERROR((C7431-D7431)/C7431/'Project Inputs and Calcs'!$E$11,0)</f>
        <v>0</v>
      </c>
    </row>
    <row r="7432" customFormat="false" ht="15" hidden="false" customHeight="false" outlineLevel="0" collapsed="false">
      <c r="A7432" s="0" t="n">
        <v>43</v>
      </c>
      <c r="B7432" s="0" t="n">
        <v>18100</v>
      </c>
      <c r="C7432" s="0" t="s">
        <v>155</v>
      </c>
      <c r="D7432" s="0" t="s">
        <v>155</v>
      </c>
      <c r="E7432" s="0" t="n">
        <f aca="false">IFERROR((C7432-D7432)/C7432/'Project Inputs and Calcs'!$E$11,0)</f>
        <v>0</v>
      </c>
    </row>
    <row r="7433" customFormat="false" ht="15" hidden="false" customHeight="false" outlineLevel="0" collapsed="false">
      <c r="A7433" s="0" t="n">
        <v>43</v>
      </c>
      <c r="B7433" s="0" t="n">
        <v>18200</v>
      </c>
      <c r="C7433" s="0" t="s">
        <v>155</v>
      </c>
      <c r="D7433" s="0" t="s">
        <v>155</v>
      </c>
      <c r="E7433" s="0" t="n">
        <f aca="false">IFERROR((C7433-D7433)/C7433/'Project Inputs and Calcs'!$E$11,0)</f>
        <v>0</v>
      </c>
    </row>
    <row r="7434" customFormat="false" ht="15" hidden="false" customHeight="false" outlineLevel="0" collapsed="false">
      <c r="A7434" s="0" t="n">
        <v>43</v>
      </c>
      <c r="B7434" s="0" t="n">
        <v>18300</v>
      </c>
      <c r="C7434" s="0" t="s">
        <v>155</v>
      </c>
      <c r="D7434" s="0" t="s">
        <v>155</v>
      </c>
      <c r="E7434" s="0" t="n">
        <f aca="false">IFERROR((C7434-D7434)/C7434/'Project Inputs and Calcs'!$E$11,0)</f>
        <v>0</v>
      </c>
    </row>
    <row r="7435" customFormat="false" ht="15" hidden="false" customHeight="false" outlineLevel="0" collapsed="false">
      <c r="A7435" s="0" t="n">
        <v>43</v>
      </c>
      <c r="B7435" s="0" t="n">
        <v>18400</v>
      </c>
      <c r="C7435" s="0" t="s">
        <v>155</v>
      </c>
      <c r="D7435" s="0" t="s">
        <v>155</v>
      </c>
      <c r="E7435" s="0" t="n">
        <f aca="false">IFERROR((C7435-D7435)/C7435/'Project Inputs and Calcs'!$E$11,0)</f>
        <v>0</v>
      </c>
    </row>
    <row r="7436" customFormat="false" ht="15" hidden="false" customHeight="false" outlineLevel="0" collapsed="false">
      <c r="A7436" s="0" t="n">
        <v>43</v>
      </c>
      <c r="B7436" s="0" t="n">
        <v>18500</v>
      </c>
      <c r="C7436" s="0" t="s">
        <v>155</v>
      </c>
      <c r="D7436" s="0" t="s">
        <v>155</v>
      </c>
      <c r="E7436" s="0" t="n">
        <f aca="false">IFERROR((C7436-D7436)/C7436/'Project Inputs and Calcs'!$E$11,0)</f>
        <v>0</v>
      </c>
    </row>
    <row r="7437" customFormat="false" ht="15" hidden="false" customHeight="false" outlineLevel="0" collapsed="false">
      <c r="A7437" s="0" t="n">
        <v>43</v>
      </c>
      <c r="B7437" s="0" t="n">
        <v>18600</v>
      </c>
      <c r="C7437" s="0" t="s">
        <v>155</v>
      </c>
      <c r="D7437" s="0" t="s">
        <v>155</v>
      </c>
      <c r="E7437" s="0" t="n">
        <f aca="false">IFERROR((C7437-D7437)/C7437/'Project Inputs and Calcs'!$E$11,0)</f>
        <v>0</v>
      </c>
    </row>
    <row r="7438" customFormat="false" ht="15" hidden="false" customHeight="false" outlineLevel="0" collapsed="false">
      <c r="A7438" s="0" t="n">
        <v>43</v>
      </c>
      <c r="B7438" s="0" t="n">
        <v>18700</v>
      </c>
      <c r="C7438" s="0" t="s">
        <v>155</v>
      </c>
      <c r="D7438" s="0" t="s">
        <v>155</v>
      </c>
      <c r="E7438" s="0" t="n">
        <f aca="false">IFERROR((C7438-D7438)/C7438/'Project Inputs and Calcs'!$E$11,0)</f>
        <v>0</v>
      </c>
    </row>
    <row r="7439" customFormat="false" ht="15" hidden="false" customHeight="false" outlineLevel="0" collapsed="false">
      <c r="A7439" s="0" t="n">
        <v>43</v>
      </c>
      <c r="B7439" s="0" t="n">
        <v>18800</v>
      </c>
      <c r="C7439" s="0" t="s">
        <v>155</v>
      </c>
      <c r="D7439" s="0" t="s">
        <v>155</v>
      </c>
      <c r="E7439" s="0" t="n">
        <f aca="false">IFERROR((C7439-D7439)/C7439/'Project Inputs and Calcs'!$E$11,0)</f>
        <v>0</v>
      </c>
    </row>
    <row r="7440" customFormat="false" ht="15" hidden="false" customHeight="false" outlineLevel="0" collapsed="false">
      <c r="A7440" s="0" t="n">
        <v>43</v>
      </c>
      <c r="B7440" s="0" t="n">
        <v>18900</v>
      </c>
      <c r="C7440" s="0" t="s">
        <v>155</v>
      </c>
      <c r="D7440" s="0" t="s">
        <v>155</v>
      </c>
      <c r="E7440" s="0" t="n">
        <f aca="false">IFERROR((C7440-D7440)/C7440/'Project Inputs and Calcs'!$E$11,0)</f>
        <v>0</v>
      </c>
    </row>
    <row r="7441" customFormat="false" ht="15" hidden="false" customHeight="false" outlineLevel="0" collapsed="false">
      <c r="A7441" s="0" t="n">
        <v>43</v>
      </c>
      <c r="B7441" s="0" t="n">
        <v>19000</v>
      </c>
      <c r="C7441" s="0" t="s">
        <v>155</v>
      </c>
      <c r="D7441" s="0" t="s">
        <v>155</v>
      </c>
      <c r="E7441" s="0" t="n">
        <f aca="false">IFERROR((C7441-D7441)/C7441/'Project Inputs and Calcs'!$E$11,0)</f>
        <v>0</v>
      </c>
    </row>
    <row r="7442" customFormat="false" ht="15" hidden="false" customHeight="false" outlineLevel="0" collapsed="false">
      <c r="A7442" s="0" t="n">
        <v>43</v>
      </c>
      <c r="B7442" s="0" t="n">
        <v>19100</v>
      </c>
      <c r="C7442" s="0" t="s">
        <v>155</v>
      </c>
      <c r="D7442" s="0" t="s">
        <v>155</v>
      </c>
      <c r="E7442" s="0" t="n">
        <f aca="false">IFERROR((C7442-D7442)/C7442/'Project Inputs and Calcs'!$E$11,0)</f>
        <v>0</v>
      </c>
    </row>
    <row r="7443" customFormat="false" ht="15" hidden="false" customHeight="false" outlineLevel="0" collapsed="false">
      <c r="A7443" s="0" t="n">
        <v>43</v>
      </c>
      <c r="B7443" s="0" t="n">
        <v>19200</v>
      </c>
      <c r="C7443" s="0" t="s">
        <v>155</v>
      </c>
      <c r="D7443" s="0" t="s">
        <v>155</v>
      </c>
      <c r="E7443" s="0" t="n">
        <f aca="false">IFERROR((C7443-D7443)/C7443/'Project Inputs and Calcs'!$E$11,0)</f>
        <v>0</v>
      </c>
    </row>
    <row r="7444" customFormat="false" ht="15" hidden="false" customHeight="false" outlineLevel="0" collapsed="false">
      <c r="A7444" s="0" t="n">
        <v>43</v>
      </c>
      <c r="B7444" s="0" t="n">
        <v>19300</v>
      </c>
      <c r="C7444" s="0" t="s">
        <v>155</v>
      </c>
      <c r="D7444" s="0" t="s">
        <v>155</v>
      </c>
      <c r="E7444" s="0" t="n">
        <f aca="false">IFERROR((C7444-D7444)/C7444/'Project Inputs and Calcs'!$E$11,0)</f>
        <v>0</v>
      </c>
    </row>
    <row r="7445" customFormat="false" ht="15" hidden="false" customHeight="false" outlineLevel="0" collapsed="false">
      <c r="A7445" s="0" t="n">
        <v>43</v>
      </c>
      <c r="B7445" s="0" t="n">
        <v>19400</v>
      </c>
      <c r="C7445" s="0" t="s">
        <v>155</v>
      </c>
      <c r="D7445" s="0" t="s">
        <v>155</v>
      </c>
      <c r="E7445" s="0" t="n">
        <f aca="false">IFERROR((C7445-D7445)/C7445/'Project Inputs and Calcs'!$E$11,0)</f>
        <v>0</v>
      </c>
    </row>
    <row r="7446" customFormat="false" ht="15" hidden="false" customHeight="false" outlineLevel="0" collapsed="false">
      <c r="A7446" s="0" t="n">
        <v>43</v>
      </c>
      <c r="B7446" s="0" t="n">
        <v>19500</v>
      </c>
      <c r="C7446" s="0" t="s">
        <v>155</v>
      </c>
      <c r="D7446" s="0" t="s">
        <v>155</v>
      </c>
      <c r="E7446" s="0" t="n">
        <f aca="false">IFERROR((C7446-D7446)/C7446/'Project Inputs and Calcs'!$E$11,0)</f>
        <v>0</v>
      </c>
    </row>
    <row r="7447" customFormat="false" ht="15" hidden="false" customHeight="false" outlineLevel="0" collapsed="false">
      <c r="A7447" s="0" t="n">
        <v>43</v>
      </c>
      <c r="B7447" s="0" t="n">
        <v>19600</v>
      </c>
      <c r="C7447" s="0" t="s">
        <v>155</v>
      </c>
      <c r="D7447" s="0" t="s">
        <v>155</v>
      </c>
      <c r="E7447" s="0" t="n">
        <f aca="false">IFERROR((C7447-D7447)/C7447/'Project Inputs and Calcs'!$E$11,0)</f>
        <v>0</v>
      </c>
    </row>
    <row r="7448" customFormat="false" ht="15" hidden="false" customHeight="false" outlineLevel="0" collapsed="false">
      <c r="A7448" s="0" t="n">
        <v>43</v>
      </c>
      <c r="B7448" s="0" t="n">
        <v>19700</v>
      </c>
      <c r="C7448" s="0" t="s">
        <v>155</v>
      </c>
      <c r="D7448" s="0" t="s">
        <v>155</v>
      </c>
      <c r="E7448" s="0" t="n">
        <f aca="false">IFERROR((C7448-D7448)/C7448/'Project Inputs and Calcs'!$E$11,0)</f>
        <v>0</v>
      </c>
    </row>
    <row r="7449" customFormat="false" ht="15" hidden="false" customHeight="false" outlineLevel="0" collapsed="false">
      <c r="A7449" s="0" t="n">
        <v>43</v>
      </c>
      <c r="B7449" s="0" t="n">
        <v>19800</v>
      </c>
      <c r="C7449" s="0" t="s">
        <v>155</v>
      </c>
      <c r="D7449" s="0" t="s">
        <v>155</v>
      </c>
      <c r="E7449" s="0" t="n">
        <f aca="false">IFERROR((C7449-D7449)/C7449/'Project Inputs and Calcs'!$E$11,0)</f>
        <v>0</v>
      </c>
    </row>
    <row r="7450" customFormat="false" ht="15" hidden="false" customHeight="false" outlineLevel="0" collapsed="false">
      <c r="A7450" s="0" t="n">
        <v>43</v>
      </c>
      <c r="B7450" s="0" t="n">
        <v>19900</v>
      </c>
      <c r="C7450" s="0" t="s">
        <v>155</v>
      </c>
      <c r="D7450" s="0" t="s">
        <v>155</v>
      </c>
      <c r="E7450" s="0" t="n">
        <f aca="false">IFERROR((C7450-D7450)/C7450/'Project Inputs and Calcs'!$E$11,0)</f>
        <v>0</v>
      </c>
    </row>
    <row r="7451" customFormat="false" ht="15" hidden="false" customHeight="false" outlineLevel="0" collapsed="false">
      <c r="A7451" s="0" t="n">
        <v>43</v>
      </c>
      <c r="B7451" s="0" t="n">
        <v>20000</v>
      </c>
      <c r="C7451" s="0" t="s">
        <v>155</v>
      </c>
      <c r="D7451" s="0" t="s">
        <v>155</v>
      </c>
      <c r="E7451" s="0" t="n">
        <f aca="false">IFERROR((C7451-D7451)/C7451/'Project Inputs and Calcs'!$E$11,0)</f>
        <v>0</v>
      </c>
    </row>
    <row r="7452" customFormat="false" ht="15" hidden="false" customHeight="false" outlineLevel="0" collapsed="false">
      <c r="A7452" s="0" t="n">
        <v>44</v>
      </c>
      <c r="B7452" s="0" t="n">
        <v>1000</v>
      </c>
      <c r="C7452" s="0" t="n">
        <v>0.055649</v>
      </c>
      <c r="D7452" s="0" t="n">
        <v>0.0076049</v>
      </c>
      <c r="E7452" s="0" t="n">
        <f aca="false">IFERROR((C7452-D7452)/C7452/'Project Inputs and Calcs'!$E$11,0)</f>
        <v>0.028778055310967</v>
      </c>
    </row>
    <row r="7453" customFormat="false" ht="15" hidden="false" customHeight="false" outlineLevel="0" collapsed="false">
      <c r="A7453" s="0" t="n">
        <v>44</v>
      </c>
      <c r="B7453" s="0" t="n">
        <v>1100</v>
      </c>
      <c r="C7453" s="0" t="n">
        <v>0.10944</v>
      </c>
      <c r="D7453" s="0" t="n">
        <v>0.015471</v>
      </c>
      <c r="E7453" s="0" t="n">
        <f aca="false">IFERROR((C7453-D7453)/C7453/'Project Inputs and Calcs'!$E$11,0)</f>
        <v>0.0286211622807018</v>
      </c>
    </row>
    <row r="7454" customFormat="false" ht="15" hidden="false" customHeight="false" outlineLevel="0" collapsed="false">
      <c r="A7454" s="0" t="n">
        <v>44</v>
      </c>
      <c r="B7454" s="0" t="n">
        <v>1200</v>
      </c>
      <c r="C7454" s="0" t="n">
        <v>0.17349</v>
      </c>
      <c r="D7454" s="0" t="n">
        <v>0.029472</v>
      </c>
      <c r="E7454" s="0" t="n">
        <f aca="false">IFERROR((C7454-D7454)/C7454/'Project Inputs and Calcs'!$E$11,0)</f>
        <v>0.0276707591215632</v>
      </c>
    </row>
    <row r="7455" customFormat="false" ht="15" hidden="false" customHeight="false" outlineLevel="0" collapsed="false">
      <c r="A7455" s="0" t="n">
        <v>44</v>
      </c>
      <c r="B7455" s="0" t="n">
        <v>1300</v>
      </c>
      <c r="C7455" s="0" t="n">
        <v>0.26781</v>
      </c>
      <c r="D7455" s="0" t="n">
        <v>0.0406</v>
      </c>
      <c r="E7455" s="0" t="n">
        <f aca="false">IFERROR((C7455-D7455)/C7455/'Project Inputs and Calcs'!$E$11,0)</f>
        <v>0.0282799995021346</v>
      </c>
    </row>
    <row r="7456" customFormat="false" ht="15" hidden="false" customHeight="false" outlineLevel="0" collapsed="false">
      <c r="A7456" s="0" t="n">
        <v>44</v>
      </c>
      <c r="B7456" s="0" t="n">
        <v>1400</v>
      </c>
      <c r="C7456" s="0" t="n">
        <v>0.3713</v>
      </c>
      <c r="D7456" s="0" t="n">
        <v>0.058238</v>
      </c>
      <c r="E7456" s="0" t="n">
        <f aca="false">IFERROR((C7456-D7456)/C7456/'Project Inputs and Calcs'!$E$11,0)</f>
        <v>0.0281050363587396</v>
      </c>
    </row>
    <row r="7457" customFormat="false" ht="15" hidden="false" customHeight="false" outlineLevel="0" collapsed="false">
      <c r="A7457" s="0" t="n">
        <v>44</v>
      </c>
      <c r="B7457" s="0" t="n">
        <v>1500</v>
      </c>
      <c r="C7457" s="0" t="n">
        <v>0.49028</v>
      </c>
      <c r="D7457" s="0" t="n">
        <v>0.079489</v>
      </c>
      <c r="E7457" s="0" t="n">
        <f aca="false">IFERROR((C7457-D7457)/C7457/'Project Inputs and Calcs'!$E$11,0)</f>
        <v>0.0279290065540779</v>
      </c>
    </row>
    <row r="7458" customFormat="false" ht="15" hidden="false" customHeight="false" outlineLevel="0" collapsed="false">
      <c r="A7458" s="0" t="n">
        <v>44</v>
      </c>
      <c r="B7458" s="0" t="n">
        <v>1600</v>
      </c>
      <c r="C7458" s="0" t="n">
        <v>0.62424</v>
      </c>
      <c r="D7458" s="0" t="n">
        <v>0.10451</v>
      </c>
      <c r="E7458" s="0" t="n">
        <f aca="false">IFERROR((C7458-D7458)/C7458/'Project Inputs and Calcs'!$E$11,0)</f>
        <v>0.0277526805929343</v>
      </c>
    </row>
    <row r="7459" customFormat="false" ht="15" hidden="false" customHeight="false" outlineLevel="0" collapsed="false">
      <c r="A7459" s="0" t="n">
        <v>44</v>
      </c>
      <c r="B7459" s="0" t="n">
        <v>1700</v>
      </c>
      <c r="C7459" s="0" t="n">
        <v>0.77269</v>
      </c>
      <c r="D7459" s="0" t="n">
        <v>0.13348</v>
      </c>
      <c r="E7459" s="0" t="n">
        <f aca="false">IFERROR((C7459-D7459)/C7459/'Project Inputs and Calcs'!$E$11,0)</f>
        <v>0.0275750947986903</v>
      </c>
    </row>
    <row r="7460" customFormat="false" ht="15" hidden="false" customHeight="false" outlineLevel="0" collapsed="false">
      <c r="A7460" s="0" t="n">
        <v>44</v>
      </c>
      <c r="B7460" s="0" t="n">
        <v>1800</v>
      </c>
      <c r="C7460" s="0" t="n">
        <v>0.93517</v>
      </c>
      <c r="D7460" s="0" t="n">
        <v>0.1665</v>
      </c>
      <c r="E7460" s="0" t="n">
        <f aca="false">IFERROR((C7460-D7460)/C7460/'Project Inputs and Calcs'!$E$11,0)</f>
        <v>0.0273985835017519</v>
      </c>
    </row>
    <row r="7461" customFormat="false" ht="15" hidden="false" customHeight="false" outlineLevel="0" collapsed="false">
      <c r="A7461" s="0" t="n">
        <v>44</v>
      </c>
      <c r="B7461" s="0" t="n">
        <v>1900</v>
      </c>
      <c r="C7461" s="0" t="n">
        <v>1.1112</v>
      </c>
      <c r="D7461" s="0" t="n">
        <v>0.20376</v>
      </c>
      <c r="E7461" s="0" t="n">
        <f aca="false">IFERROR((C7461-D7461)/C7461/'Project Inputs and Calcs'!$E$11,0)</f>
        <v>0.0272210223182145</v>
      </c>
    </row>
    <row r="7462" customFormat="false" ht="15" hidden="false" customHeight="false" outlineLevel="0" collapsed="false">
      <c r="A7462" s="0" t="n">
        <v>44</v>
      </c>
      <c r="B7462" s="0" t="n">
        <v>2000</v>
      </c>
      <c r="C7462" s="0" t="n">
        <v>1.3004</v>
      </c>
      <c r="D7462" s="0" t="n">
        <v>0.24534</v>
      </c>
      <c r="E7462" s="0" t="n">
        <f aca="false">IFERROR((C7462-D7462)/C7462/'Project Inputs and Calcs'!$E$11,0)</f>
        <v>0.0270444991284733</v>
      </c>
    </row>
    <row r="7463" customFormat="false" ht="15" hidden="false" customHeight="false" outlineLevel="0" collapsed="false">
      <c r="A7463" s="0" t="n">
        <v>44</v>
      </c>
      <c r="B7463" s="0" t="n">
        <v>2100</v>
      </c>
      <c r="C7463" s="0" t="n">
        <v>1.5022</v>
      </c>
      <c r="D7463" s="0" t="n">
        <v>0.29138</v>
      </c>
      <c r="E7463" s="0" t="n">
        <f aca="false">IFERROR((C7463-D7463)/C7463/'Project Inputs and Calcs'!$E$11,0)</f>
        <v>0.0268677051435672</v>
      </c>
    </row>
    <row r="7464" customFormat="false" ht="15" hidden="false" customHeight="false" outlineLevel="0" collapsed="false">
      <c r="A7464" s="0" t="n">
        <v>44</v>
      </c>
      <c r="B7464" s="0" t="n">
        <v>2200</v>
      </c>
      <c r="C7464" s="0" t="n">
        <v>1.7164</v>
      </c>
      <c r="D7464" s="0" t="n">
        <v>0.34198</v>
      </c>
      <c r="E7464" s="0" t="n">
        <f aca="false">IFERROR((C7464-D7464)/C7464/'Project Inputs and Calcs'!$E$11,0)</f>
        <v>0.0266919133069215</v>
      </c>
    </row>
    <row r="7465" customFormat="false" ht="15" hidden="false" customHeight="false" outlineLevel="0" collapsed="false">
      <c r="A7465" s="0" t="n">
        <v>44</v>
      </c>
      <c r="B7465" s="0" t="n">
        <v>2300</v>
      </c>
      <c r="C7465" s="0" t="n">
        <v>1.9425</v>
      </c>
      <c r="D7465" s="0" t="n">
        <v>0.37594</v>
      </c>
      <c r="E7465" s="0" t="n">
        <f aca="false">IFERROR((C7465-D7465)/C7465/'Project Inputs and Calcs'!$E$11,0)</f>
        <v>0.0268821964821965</v>
      </c>
    </row>
    <row r="7466" customFormat="false" ht="15" hidden="false" customHeight="false" outlineLevel="0" collapsed="false">
      <c r="A7466" s="0" t="n">
        <v>44</v>
      </c>
      <c r="B7466" s="0" t="n">
        <v>2400</v>
      </c>
      <c r="C7466" s="0" t="n">
        <v>2.1801</v>
      </c>
      <c r="D7466" s="0" t="n">
        <v>0.45726</v>
      </c>
      <c r="E7466" s="0" t="n">
        <f aca="false">IFERROR((C7466-D7466)/C7466/'Project Inputs and Calcs'!$E$11,0)</f>
        <v>0.0263419109215174</v>
      </c>
    </row>
    <row r="7467" customFormat="false" ht="15" hidden="false" customHeight="false" outlineLevel="0" collapsed="false">
      <c r="A7467" s="0" t="n">
        <v>44</v>
      </c>
      <c r="B7467" s="0" t="n">
        <v>2500</v>
      </c>
      <c r="C7467" s="0" t="n">
        <v>2.4289</v>
      </c>
      <c r="D7467" s="0" t="n">
        <v>0.51239</v>
      </c>
      <c r="E7467" s="0" t="n">
        <f aca="false">IFERROR((C7467-D7467)/C7467/'Project Inputs and Calcs'!$E$11,0)</f>
        <v>0.0263014807800513</v>
      </c>
    </row>
    <row r="7468" customFormat="false" ht="15" hidden="false" customHeight="false" outlineLevel="0" collapsed="false">
      <c r="A7468" s="0" t="n">
        <v>44</v>
      </c>
      <c r="B7468" s="0" t="n">
        <v>2600</v>
      </c>
      <c r="C7468" s="0" t="n">
        <v>2.6886</v>
      </c>
      <c r="D7468" s="0" t="n">
        <v>0.59183</v>
      </c>
      <c r="E7468" s="0" t="n">
        <f aca="false">IFERROR((C7468-D7468)/C7468/'Project Inputs and Calcs'!$E$11,0)</f>
        <v>0.0259958094671328</v>
      </c>
    </row>
    <row r="7469" customFormat="false" ht="15" hidden="false" customHeight="false" outlineLevel="0" collapsed="false">
      <c r="A7469" s="0" t="n">
        <v>44</v>
      </c>
      <c r="B7469" s="0" t="n">
        <v>2700</v>
      </c>
      <c r="C7469" s="0" t="n">
        <v>2.9586</v>
      </c>
      <c r="D7469" s="0" t="n">
        <v>0.66658</v>
      </c>
      <c r="E7469" s="0" t="n">
        <f aca="false">IFERROR((C7469-D7469)/C7469/'Project Inputs and Calcs'!$E$11,0)</f>
        <v>0.0258232497352351</v>
      </c>
    </row>
    <row r="7470" customFormat="false" ht="15" hidden="false" customHeight="false" outlineLevel="0" collapsed="false">
      <c r="A7470" s="0" t="n">
        <v>44</v>
      </c>
      <c r="B7470" s="0" t="n">
        <v>2800</v>
      </c>
      <c r="C7470" s="0" t="n">
        <v>3.2388</v>
      </c>
      <c r="D7470" s="0" t="n">
        <v>0.74638</v>
      </c>
      <c r="E7470" s="0" t="n">
        <f aca="false">IFERROR((C7470-D7470)/C7470/'Project Inputs and Calcs'!$E$11,0)</f>
        <v>0.025651681692808</v>
      </c>
    </row>
    <row r="7471" customFormat="false" ht="15" hidden="false" customHeight="false" outlineLevel="0" collapsed="false">
      <c r="A7471" s="0" t="n">
        <v>44</v>
      </c>
      <c r="B7471" s="0" t="n">
        <v>2900</v>
      </c>
      <c r="C7471" s="0" t="n">
        <v>3.5288</v>
      </c>
      <c r="D7471" s="0" t="n">
        <v>0.83125</v>
      </c>
      <c r="E7471" s="0" t="n">
        <f aca="false">IFERROR((C7471-D7471)/C7471/'Project Inputs and Calcs'!$E$11,0)</f>
        <v>0.0254812778659412</v>
      </c>
    </row>
    <row r="7472" customFormat="false" ht="15" hidden="false" customHeight="false" outlineLevel="0" collapsed="false">
      <c r="A7472" s="0" t="n">
        <v>44</v>
      </c>
      <c r="B7472" s="0" t="n">
        <v>3000</v>
      </c>
      <c r="C7472" s="0" t="n">
        <v>3.8283</v>
      </c>
      <c r="D7472" s="0" t="n">
        <v>0.92128</v>
      </c>
      <c r="E7472" s="0" t="n">
        <f aca="false">IFERROR((C7472-D7472)/C7472/'Project Inputs and Calcs'!$E$11,0)</f>
        <v>0.0253116701059652</v>
      </c>
    </row>
    <row r="7473" customFormat="false" ht="15" hidden="false" customHeight="false" outlineLevel="0" collapsed="false">
      <c r="A7473" s="0" t="n">
        <v>44</v>
      </c>
      <c r="B7473" s="0" t="n">
        <v>3100</v>
      </c>
      <c r="C7473" s="0" t="n">
        <v>4.137</v>
      </c>
      <c r="D7473" s="0" t="n">
        <v>1.0165</v>
      </c>
      <c r="E7473" s="0" t="n">
        <f aca="false">IFERROR((C7473-D7473)/C7473/'Project Inputs and Calcs'!$E$11,0)</f>
        <v>0.0251430182902264</v>
      </c>
    </row>
    <row r="7474" customFormat="false" ht="15" hidden="false" customHeight="false" outlineLevel="0" collapsed="false">
      <c r="A7474" s="0" t="n">
        <v>44</v>
      </c>
      <c r="B7474" s="0" t="n">
        <v>3200</v>
      </c>
      <c r="C7474" s="0" t="n">
        <v>4.4546</v>
      </c>
      <c r="D7474" s="0" t="n">
        <v>1.1169</v>
      </c>
      <c r="E7474" s="0" t="n">
        <f aca="false">IFERROR((C7474-D7474)/C7474/'Project Inputs and Calcs'!$E$11,0)</f>
        <v>0.0249756805698978</v>
      </c>
    </row>
    <row r="7475" customFormat="false" ht="15" hidden="false" customHeight="false" outlineLevel="0" collapsed="false">
      <c r="A7475" s="0" t="n">
        <v>44</v>
      </c>
      <c r="B7475" s="0" t="n">
        <v>3300</v>
      </c>
      <c r="C7475" s="0" t="n">
        <v>4.7808</v>
      </c>
      <c r="D7475" s="0" t="n">
        <v>1.2226</v>
      </c>
      <c r="E7475" s="0" t="n">
        <f aca="false">IFERROR((C7475-D7475)/C7475/'Project Inputs and Calcs'!$E$11,0)</f>
        <v>0.02480895805444</v>
      </c>
    </row>
    <row r="7476" customFormat="false" ht="15" hidden="false" customHeight="false" outlineLevel="0" collapsed="false">
      <c r="A7476" s="0" t="n">
        <v>44</v>
      </c>
      <c r="B7476" s="0" t="n">
        <v>3400</v>
      </c>
      <c r="C7476" s="0" t="n">
        <v>5.1137</v>
      </c>
      <c r="D7476" s="0" t="n">
        <v>1.3344</v>
      </c>
      <c r="E7476" s="0" t="n">
        <f aca="false">IFERROR((C7476-D7476)/C7476/'Project Inputs and Calcs'!$E$11,0)</f>
        <v>0.0246351304665246</v>
      </c>
    </row>
    <row r="7477" customFormat="false" ht="15" hidden="false" customHeight="false" outlineLevel="0" collapsed="false">
      <c r="A7477" s="0" t="n">
        <v>44</v>
      </c>
      <c r="B7477" s="0" t="n">
        <v>3500</v>
      </c>
      <c r="C7477" s="0" t="n">
        <v>5.4578</v>
      </c>
      <c r="D7477" s="0" t="n">
        <v>1.4498</v>
      </c>
      <c r="E7477" s="0" t="n">
        <f aca="false">IFERROR((C7477-D7477)/C7477/'Project Inputs and Calcs'!$E$11,0)</f>
        <v>0.0244787276924768</v>
      </c>
    </row>
    <row r="7478" customFormat="false" ht="15" hidden="false" customHeight="false" outlineLevel="0" collapsed="false">
      <c r="A7478" s="0" t="n">
        <v>44</v>
      </c>
      <c r="B7478" s="0" t="n">
        <v>3600</v>
      </c>
      <c r="C7478" s="0" t="n">
        <v>5.8082</v>
      </c>
      <c r="D7478" s="0" t="n">
        <v>1.5714</v>
      </c>
      <c r="E7478" s="0" t="n">
        <f aca="false">IFERROR((C7478-D7478)/C7478/'Project Inputs and Calcs'!$E$11,0)</f>
        <v>0.0243150488389977</v>
      </c>
    </row>
    <row r="7479" customFormat="false" ht="15" hidden="false" customHeight="false" outlineLevel="0" collapsed="false">
      <c r="A7479" s="0" t="n">
        <v>44</v>
      </c>
      <c r="B7479" s="0" t="n">
        <v>3700</v>
      </c>
      <c r="C7479" s="0" t="n">
        <v>6.166</v>
      </c>
      <c r="D7479" s="0" t="n">
        <v>1.6851</v>
      </c>
      <c r="E7479" s="0" t="n">
        <f aca="false">IFERROR((C7479-D7479)/C7479/'Project Inputs and Calcs'!$E$11,0)</f>
        <v>0.0242236998594443</v>
      </c>
    </row>
    <row r="7480" customFormat="false" ht="15" hidden="false" customHeight="false" outlineLevel="0" collapsed="false">
      <c r="A7480" s="0" t="n">
        <v>44</v>
      </c>
      <c r="B7480" s="0" t="n">
        <v>3800</v>
      </c>
      <c r="C7480" s="0" t="n">
        <v>6.5311</v>
      </c>
      <c r="D7480" s="0" t="n">
        <v>1.8307</v>
      </c>
      <c r="E7480" s="0" t="n">
        <f aca="false">IFERROR((C7480-D7480)/C7480/'Project Inputs and Calcs'!$E$11,0)</f>
        <v>0.0239898332593284</v>
      </c>
    </row>
    <row r="7481" customFormat="false" ht="15" hidden="false" customHeight="false" outlineLevel="0" collapsed="false">
      <c r="A7481" s="0" t="n">
        <v>44</v>
      </c>
      <c r="B7481" s="0" t="n">
        <v>3900</v>
      </c>
      <c r="C7481" s="0" t="n">
        <v>6.9031</v>
      </c>
      <c r="D7481" s="0" t="n">
        <v>1.9683</v>
      </c>
      <c r="E7481" s="0" t="n">
        <f aca="false">IFERROR((C7481-D7481)/C7481/'Project Inputs and Calcs'!$E$11,0)</f>
        <v>0.0238289077853911</v>
      </c>
    </row>
    <row r="7482" customFormat="false" ht="15" hidden="false" customHeight="false" outlineLevel="0" collapsed="false">
      <c r="A7482" s="0" t="n">
        <v>44</v>
      </c>
      <c r="B7482" s="0" t="n">
        <v>4000</v>
      </c>
      <c r="C7482" s="0" t="n">
        <v>7.2818</v>
      </c>
      <c r="D7482" s="0" t="n">
        <v>2.1114</v>
      </c>
      <c r="E7482" s="0" t="n">
        <f aca="false">IFERROR((C7482-D7482)/C7482/'Project Inputs and Calcs'!$E$11,0)</f>
        <v>0.0236681406611918</v>
      </c>
    </row>
    <row r="7483" customFormat="false" ht="15" hidden="false" customHeight="false" outlineLevel="0" collapsed="false">
      <c r="A7483" s="0" t="n">
        <v>44</v>
      </c>
      <c r="B7483" s="0" t="n">
        <v>4100</v>
      </c>
      <c r="C7483" s="0" t="n">
        <v>7.6669</v>
      </c>
      <c r="D7483" s="0" t="n">
        <v>2.2599</v>
      </c>
      <c r="E7483" s="0" t="n">
        <f aca="false">IFERROR((C7483-D7483)/C7483/'Project Inputs and Calcs'!$E$11,0)</f>
        <v>0.0235079801919072</v>
      </c>
    </row>
    <row r="7484" customFormat="false" ht="15" hidden="false" customHeight="false" outlineLevel="0" collapsed="false">
      <c r="A7484" s="0" t="n">
        <v>44</v>
      </c>
      <c r="B7484" s="0" t="n">
        <v>4200</v>
      </c>
      <c r="C7484" s="0" t="n">
        <v>8.0584</v>
      </c>
      <c r="D7484" s="0" t="n">
        <v>2.4136</v>
      </c>
      <c r="E7484" s="0" t="n">
        <f aca="false">IFERROR((C7484-D7484)/C7484/'Project Inputs and Calcs'!$E$11,0)</f>
        <v>0.0233495482974288</v>
      </c>
    </row>
    <row r="7485" customFormat="false" ht="15" hidden="false" customHeight="false" outlineLevel="0" collapsed="false">
      <c r="A7485" s="0" t="n">
        <v>44</v>
      </c>
      <c r="B7485" s="0" t="n">
        <v>4300</v>
      </c>
      <c r="C7485" s="0" t="n">
        <v>8.4557</v>
      </c>
      <c r="D7485" s="0" t="n">
        <v>2.5729</v>
      </c>
      <c r="E7485" s="0" t="n">
        <f aca="false">IFERROR((C7485-D7485)/C7485/'Project Inputs and Calcs'!$E$11,0)</f>
        <v>0.0231906682277438</v>
      </c>
    </row>
    <row r="7486" customFormat="false" ht="15" hidden="false" customHeight="false" outlineLevel="0" collapsed="false">
      <c r="A7486" s="0" t="n">
        <v>44</v>
      </c>
      <c r="B7486" s="0" t="n">
        <v>4400</v>
      </c>
      <c r="C7486" s="0" t="n">
        <v>8.8587</v>
      </c>
      <c r="D7486" s="0" t="n">
        <v>2.7374</v>
      </c>
      <c r="E7486" s="0" t="n">
        <f aca="false">IFERROR((C7486-D7486)/C7486/'Project Inputs and Calcs'!$E$11,0)</f>
        <v>0.0230331011698481</v>
      </c>
    </row>
    <row r="7487" customFormat="false" ht="15" hidden="false" customHeight="false" outlineLevel="0" collapsed="false">
      <c r="A7487" s="0" t="n">
        <v>44</v>
      </c>
      <c r="B7487" s="0" t="n">
        <v>4500</v>
      </c>
      <c r="C7487" s="0" t="n">
        <v>9.2672</v>
      </c>
      <c r="D7487" s="0" t="n">
        <v>2.9074</v>
      </c>
      <c r="E7487" s="0" t="n">
        <f aca="false">IFERROR((C7487-D7487)/C7487/'Project Inputs and Calcs'!$E$11,0)</f>
        <v>0.0228756618324125</v>
      </c>
    </row>
    <row r="7488" customFormat="false" ht="15" hidden="false" customHeight="false" outlineLevel="0" collapsed="false">
      <c r="A7488" s="0" t="n">
        <v>44</v>
      </c>
      <c r="B7488" s="0" t="n">
        <v>4600</v>
      </c>
      <c r="C7488" s="0" t="n">
        <v>9.681</v>
      </c>
      <c r="D7488" s="0" t="n">
        <v>3.0827</v>
      </c>
      <c r="E7488" s="0" t="n">
        <f aca="false">IFERROR((C7488-D7488)/C7488/'Project Inputs and Calcs'!$E$11,0)</f>
        <v>0.0227190717212409</v>
      </c>
    </row>
    <row r="7489" customFormat="false" ht="15" hidden="false" customHeight="false" outlineLevel="0" collapsed="false">
      <c r="A7489" s="0" t="n">
        <v>44</v>
      </c>
      <c r="B7489" s="0" t="n">
        <v>4700</v>
      </c>
      <c r="C7489" s="0" t="n">
        <v>10.1</v>
      </c>
      <c r="D7489" s="0" t="n">
        <v>3.2634</v>
      </c>
      <c r="E7489" s="0" t="n">
        <f aca="false">IFERROR((C7489-D7489)/C7489/'Project Inputs and Calcs'!$E$11,0)</f>
        <v>0.0225630363036304</v>
      </c>
    </row>
    <row r="7490" customFormat="false" ht="15" hidden="false" customHeight="false" outlineLevel="0" collapsed="false">
      <c r="A7490" s="0" t="n">
        <v>44</v>
      </c>
      <c r="B7490" s="0" t="n">
        <v>4800</v>
      </c>
      <c r="C7490" s="0" t="n">
        <v>10.523</v>
      </c>
      <c r="D7490" s="0" t="n">
        <v>3.4495</v>
      </c>
      <c r="E7490" s="0" t="n">
        <f aca="false">IFERROR((C7490-D7490)/C7490/'Project Inputs and Calcs'!$E$11,0)</f>
        <v>0.0224064747061991</v>
      </c>
    </row>
    <row r="7491" customFormat="false" ht="15" hidden="false" customHeight="false" outlineLevel="0" collapsed="false">
      <c r="A7491" s="0" t="n">
        <v>44</v>
      </c>
      <c r="B7491" s="0" t="n">
        <v>4900</v>
      </c>
      <c r="C7491" s="0" t="n">
        <v>10.951</v>
      </c>
      <c r="D7491" s="0" t="n">
        <v>3.6409</v>
      </c>
      <c r="E7491" s="0" t="n">
        <f aca="false">IFERROR((C7491-D7491)/C7491/'Project Inputs and Calcs'!$E$11,0)</f>
        <v>0.022250935987581</v>
      </c>
    </row>
    <row r="7492" customFormat="false" ht="15" hidden="false" customHeight="false" outlineLevel="0" collapsed="false">
      <c r="A7492" s="0" t="n">
        <v>44</v>
      </c>
      <c r="B7492" s="0" t="n">
        <v>5000</v>
      </c>
      <c r="C7492" s="0" t="n">
        <v>11.383</v>
      </c>
      <c r="D7492" s="0" t="n">
        <v>3.8378</v>
      </c>
      <c r="E7492" s="0" t="n">
        <f aca="false">IFERROR((C7492-D7492)/C7492/'Project Inputs and Calcs'!$E$11,0)</f>
        <v>0.022094936894199</v>
      </c>
    </row>
    <row r="7493" customFormat="false" ht="15" hidden="false" customHeight="false" outlineLevel="0" collapsed="false">
      <c r="A7493" s="0" t="n">
        <v>44</v>
      </c>
      <c r="B7493" s="0" t="n">
        <v>5100</v>
      </c>
      <c r="C7493" s="0" t="n">
        <v>11.818</v>
      </c>
      <c r="D7493" s="0" t="n">
        <v>4.04</v>
      </c>
      <c r="E7493" s="0" t="n">
        <f aca="false">IFERROR((C7493-D7493)/C7493/'Project Inputs and Calcs'!$E$11,0)</f>
        <v>0.0219382862300446</v>
      </c>
    </row>
    <row r="7494" customFormat="false" ht="15" hidden="false" customHeight="false" outlineLevel="0" collapsed="false">
      <c r="A7494" s="0" t="n">
        <v>44</v>
      </c>
      <c r="B7494" s="0" t="n">
        <v>5200</v>
      </c>
      <c r="C7494" s="0" t="n">
        <v>12.258</v>
      </c>
      <c r="D7494" s="0" t="n">
        <v>4.2476</v>
      </c>
      <c r="E7494" s="0" t="n">
        <f aca="false">IFERROR((C7494-D7494)/C7494/'Project Inputs and Calcs'!$E$11,0)</f>
        <v>0.0217827813128841</v>
      </c>
    </row>
    <row r="7495" customFormat="false" ht="15" hidden="false" customHeight="false" outlineLevel="0" collapsed="false">
      <c r="A7495" s="0" t="n">
        <v>44</v>
      </c>
      <c r="B7495" s="0" t="n">
        <v>5300</v>
      </c>
      <c r="C7495" s="0" t="n">
        <v>12.701</v>
      </c>
      <c r="D7495" s="0" t="n">
        <v>4.4605</v>
      </c>
      <c r="E7495" s="0" t="n">
        <f aca="false">IFERROR((C7495-D7495)/C7495/'Project Inputs and Calcs'!$E$11,0)</f>
        <v>0.0216269060178989</v>
      </c>
    </row>
    <row r="7496" customFormat="false" ht="15" hidden="false" customHeight="false" outlineLevel="0" collapsed="false">
      <c r="A7496" s="0" t="n">
        <v>44</v>
      </c>
      <c r="B7496" s="0" t="n">
        <v>5400</v>
      </c>
      <c r="C7496" s="0" t="n">
        <v>13.147</v>
      </c>
      <c r="D7496" s="0" t="n">
        <v>4.6789</v>
      </c>
      <c r="E7496" s="0" t="n">
        <f aca="false">IFERROR((C7496-D7496)/C7496/'Project Inputs and Calcs'!$E$11,0)</f>
        <v>0.0214702974062524</v>
      </c>
    </row>
    <row r="7497" customFormat="false" ht="15" hidden="false" customHeight="false" outlineLevel="0" collapsed="false">
      <c r="A7497" s="0" t="n">
        <v>44</v>
      </c>
      <c r="B7497" s="0" t="n">
        <v>5500</v>
      </c>
      <c r="C7497" s="0" t="n">
        <v>13.595</v>
      </c>
      <c r="D7497" s="0" t="n">
        <v>4.9027</v>
      </c>
      <c r="E7497" s="0" t="n">
        <f aca="false">IFERROR((C7497-D7497)/C7497/'Project Inputs and Calcs'!$E$11,0)</f>
        <v>0.0213124923378693</v>
      </c>
    </row>
    <row r="7498" customFormat="false" ht="15" hidden="false" customHeight="false" outlineLevel="0" collapsed="false">
      <c r="A7498" s="0" t="n">
        <v>44</v>
      </c>
      <c r="B7498" s="0" t="n">
        <v>5600</v>
      </c>
      <c r="C7498" s="0" t="n">
        <v>14.046</v>
      </c>
      <c r="D7498" s="0" t="n">
        <v>5.1317</v>
      </c>
      <c r="E7498" s="0" t="n">
        <f aca="false">IFERROR((C7498-D7498)/C7498/'Project Inputs and Calcs'!$E$11,0)</f>
        <v>0.0211550144762447</v>
      </c>
    </row>
    <row r="7499" customFormat="false" ht="15" hidden="false" customHeight="false" outlineLevel="0" collapsed="false">
      <c r="A7499" s="0" t="n">
        <v>44</v>
      </c>
      <c r="B7499" s="0" t="n">
        <v>5700</v>
      </c>
      <c r="C7499" s="0" t="n">
        <v>14.5</v>
      </c>
      <c r="D7499" s="0" t="n">
        <v>5.3663</v>
      </c>
      <c r="E7499" s="0" t="n">
        <f aca="false">IFERROR((C7499-D7499)/C7499/'Project Inputs and Calcs'!$E$11,0)</f>
        <v>0.0209970114942529</v>
      </c>
    </row>
    <row r="7500" customFormat="false" ht="15" hidden="false" customHeight="false" outlineLevel="0" collapsed="false">
      <c r="A7500" s="0" t="n">
        <v>44</v>
      </c>
      <c r="B7500" s="0" t="n">
        <v>5800</v>
      </c>
      <c r="C7500" s="0" t="n">
        <v>14.955</v>
      </c>
      <c r="D7500" s="0" t="n">
        <v>5.6063</v>
      </c>
      <c r="E7500" s="0" t="n">
        <f aca="false">IFERROR((C7500-D7500)/C7500/'Project Inputs and Calcs'!$E$11,0)</f>
        <v>0.0208374010921654</v>
      </c>
    </row>
    <row r="7501" customFormat="false" ht="15" hidden="false" customHeight="false" outlineLevel="0" collapsed="false">
      <c r="A7501" s="0" t="n">
        <v>44</v>
      </c>
      <c r="B7501" s="0" t="n">
        <v>5900</v>
      </c>
      <c r="C7501" s="0" t="n">
        <v>15.412</v>
      </c>
      <c r="D7501" s="0" t="n">
        <v>5.8517</v>
      </c>
      <c r="E7501" s="0" t="n">
        <f aca="false">IFERROR((C7501-D7501)/C7501/'Project Inputs and Calcs'!$E$11,0)</f>
        <v>0.0206771779565706</v>
      </c>
    </row>
    <row r="7502" customFormat="false" ht="15" hidden="false" customHeight="false" outlineLevel="0" collapsed="false">
      <c r="A7502" s="0" t="n">
        <v>44</v>
      </c>
      <c r="B7502" s="0" t="n">
        <v>6000</v>
      </c>
      <c r="C7502" s="0" t="n">
        <v>15.87</v>
      </c>
      <c r="D7502" s="0" t="n">
        <v>6.1026</v>
      </c>
      <c r="E7502" s="0" t="n">
        <f aca="false">IFERROR((C7502-D7502)/C7502/'Project Inputs and Calcs'!$E$11,0)</f>
        <v>0.0205154379332073</v>
      </c>
    </row>
    <row r="7503" customFormat="false" ht="15" hidden="false" customHeight="false" outlineLevel="0" collapsed="false">
      <c r="A7503" s="0" t="n">
        <v>44</v>
      </c>
      <c r="B7503" s="0" t="n">
        <v>6100</v>
      </c>
      <c r="C7503" s="0" t="n">
        <v>16.328</v>
      </c>
      <c r="D7503" s="0" t="n">
        <v>6.3589</v>
      </c>
      <c r="E7503" s="0" t="n">
        <f aca="false">IFERROR((C7503-D7503)/C7503/'Project Inputs and Calcs'!$E$11,0)</f>
        <v>0.0203517475093908</v>
      </c>
    </row>
    <row r="7504" customFormat="false" ht="15" hidden="false" customHeight="false" outlineLevel="0" collapsed="false">
      <c r="A7504" s="0" t="n">
        <v>44</v>
      </c>
      <c r="B7504" s="0" t="n">
        <v>6200</v>
      </c>
      <c r="C7504" s="0" t="n">
        <v>16.788</v>
      </c>
      <c r="D7504" s="0" t="n">
        <v>6.6208</v>
      </c>
      <c r="E7504" s="0" t="n">
        <f aca="false">IFERROR((C7504-D7504)/C7504/'Project Inputs and Calcs'!$E$11,0)</f>
        <v>0.02018743546978</v>
      </c>
    </row>
    <row r="7505" customFormat="false" ht="15" hidden="false" customHeight="false" outlineLevel="0" collapsed="false">
      <c r="A7505" s="0" t="n">
        <v>44</v>
      </c>
      <c r="B7505" s="0" t="n">
        <v>6300</v>
      </c>
      <c r="C7505" s="0" t="n">
        <v>17.247</v>
      </c>
      <c r="D7505" s="0" t="n">
        <v>6.8882</v>
      </c>
      <c r="E7505" s="0" t="n">
        <f aca="false">IFERROR((C7505-D7505)/C7505/'Project Inputs and Calcs'!$E$11,0)</f>
        <v>0.0200204866546839</v>
      </c>
    </row>
    <row r="7506" customFormat="false" ht="15" hidden="false" customHeight="false" outlineLevel="0" collapsed="false">
      <c r="A7506" s="0" t="n">
        <v>44</v>
      </c>
      <c r="B7506" s="0" t="n">
        <v>6400</v>
      </c>
      <c r="C7506" s="0" t="n">
        <v>17.707</v>
      </c>
      <c r="D7506" s="0" t="n">
        <v>7.1612</v>
      </c>
      <c r="E7506" s="0" t="n">
        <f aca="false">IFERROR((C7506-D7506)/C7506/'Project Inputs and Calcs'!$E$11,0)</f>
        <v>0.0198524124169349</v>
      </c>
    </row>
    <row r="7507" customFormat="false" ht="15" hidden="false" customHeight="false" outlineLevel="0" collapsed="false">
      <c r="A7507" s="0" t="n">
        <v>44</v>
      </c>
      <c r="B7507" s="0" t="n">
        <v>6500</v>
      </c>
      <c r="C7507" s="0" t="n">
        <v>18.165</v>
      </c>
      <c r="D7507" s="0" t="n">
        <v>7.4399</v>
      </c>
      <c r="E7507" s="0" t="n">
        <f aca="false">IFERROR((C7507-D7507)/C7507/'Project Inputs and Calcs'!$E$11,0)</f>
        <v>0.0196808881548766</v>
      </c>
    </row>
    <row r="7508" customFormat="false" ht="15" hidden="false" customHeight="false" outlineLevel="0" collapsed="false">
      <c r="A7508" s="0" t="n">
        <v>44</v>
      </c>
      <c r="B7508" s="0" t="n">
        <v>6600</v>
      </c>
      <c r="C7508" s="0" t="n">
        <v>18.623</v>
      </c>
      <c r="D7508" s="0" t="n">
        <v>7.7242</v>
      </c>
      <c r="E7508" s="0" t="n">
        <f aca="false">IFERROR((C7508-D7508)/C7508/'Project Inputs and Calcs'!$E$11,0)</f>
        <v>0.0195077771214806</v>
      </c>
    </row>
    <row r="7509" customFormat="false" ht="15" hidden="false" customHeight="false" outlineLevel="0" collapsed="false">
      <c r="A7509" s="0" t="n">
        <v>44</v>
      </c>
      <c r="B7509" s="0" t="n">
        <v>6700</v>
      </c>
      <c r="C7509" s="0" t="n">
        <v>19.078</v>
      </c>
      <c r="D7509" s="0" t="n">
        <v>8.0144</v>
      </c>
      <c r="E7509" s="0" t="n">
        <f aca="false">IFERROR((C7509-D7509)/C7509/'Project Inputs and Calcs'!$E$11,0)</f>
        <v>0.0193304679036936</v>
      </c>
    </row>
    <row r="7510" customFormat="false" ht="15" hidden="false" customHeight="false" outlineLevel="0" collapsed="false">
      <c r="A7510" s="0" t="n">
        <v>44</v>
      </c>
      <c r="B7510" s="0" t="n">
        <v>6800</v>
      </c>
      <c r="C7510" s="0" t="n">
        <v>19.532</v>
      </c>
      <c r="D7510" s="0" t="n">
        <v>8.3102</v>
      </c>
      <c r="E7510" s="0" t="n">
        <f aca="false">IFERROR((C7510-D7510)/C7510/'Project Inputs and Calcs'!$E$11,0)</f>
        <v>0.0191511365963547</v>
      </c>
    </row>
    <row r="7511" customFormat="false" ht="15" hidden="false" customHeight="false" outlineLevel="0" collapsed="false">
      <c r="A7511" s="0" t="n">
        <v>44</v>
      </c>
      <c r="B7511" s="0" t="n">
        <v>6900</v>
      </c>
      <c r="C7511" s="0" t="n">
        <v>19.983</v>
      </c>
      <c r="D7511" s="0" t="n">
        <v>8.6121</v>
      </c>
      <c r="E7511" s="0" t="n">
        <f aca="false">IFERROR((C7511-D7511)/C7511/'Project Inputs and Calcs'!$E$11,0)</f>
        <v>0.0189676224791072</v>
      </c>
    </row>
    <row r="7512" customFormat="false" ht="15" hidden="false" customHeight="false" outlineLevel="0" collapsed="false">
      <c r="A7512" s="0" t="n">
        <v>44</v>
      </c>
      <c r="B7512" s="0" t="n">
        <v>7000</v>
      </c>
      <c r="C7512" s="0" t="n">
        <v>20.431</v>
      </c>
      <c r="D7512" s="0" t="n">
        <v>8.9199</v>
      </c>
      <c r="E7512" s="0" t="n">
        <f aca="false">IFERROR((C7512-D7512)/C7512/'Project Inputs and Calcs'!$E$11,0)</f>
        <v>0.0187804480120079</v>
      </c>
    </row>
    <row r="7513" customFormat="false" ht="15" hidden="false" customHeight="false" outlineLevel="0" collapsed="false">
      <c r="A7513" s="0" t="n">
        <v>44</v>
      </c>
      <c r="B7513" s="0" t="n">
        <v>7100</v>
      </c>
      <c r="C7513" s="0" t="n">
        <v>20.876</v>
      </c>
      <c r="D7513" s="0" t="n">
        <v>9.2336</v>
      </c>
      <c r="E7513" s="0" t="n">
        <f aca="false">IFERROR((C7513-D7513)/C7513/'Project Inputs and Calcs'!$E$11,0)</f>
        <v>0.0185897681548189</v>
      </c>
    </row>
    <row r="7514" customFormat="false" ht="15" hidden="false" customHeight="false" outlineLevel="0" collapsed="false">
      <c r="A7514" s="0" t="n">
        <v>44</v>
      </c>
      <c r="B7514" s="0" t="n">
        <v>7200</v>
      </c>
      <c r="C7514" s="0" t="n">
        <v>21.317</v>
      </c>
      <c r="D7514" s="0" t="n">
        <v>9.5537</v>
      </c>
      <c r="E7514" s="0" t="n">
        <f aca="false">IFERROR((C7514-D7514)/C7514/'Project Inputs and Calcs'!$E$11,0)</f>
        <v>0.0183942393394943</v>
      </c>
    </row>
    <row r="7515" customFormat="false" ht="15" hidden="false" customHeight="false" outlineLevel="0" collapsed="false">
      <c r="A7515" s="0" t="n">
        <v>44</v>
      </c>
      <c r="B7515" s="0" t="n">
        <v>7300</v>
      </c>
      <c r="C7515" s="0" t="n">
        <v>21.752</v>
      </c>
      <c r="D7515" s="0" t="n">
        <v>9.88</v>
      </c>
      <c r="E7515" s="0" t="n">
        <f aca="false">IFERROR((C7515-D7515)/C7515/'Project Inputs and Calcs'!$E$11,0)</f>
        <v>0.0181929630991786</v>
      </c>
    </row>
    <row r="7516" customFormat="false" ht="15" hidden="false" customHeight="false" outlineLevel="0" collapsed="false">
      <c r="A7516" s="0" t="n">
        <v>44</v>
      </c>
      <c r="B7516" s="0" t="n">
        <v>7400</v>
      </c>
      <c r="C7516" s="0" t="n">
        <v>22.182</v>
      </c>
      <c r="D7516" s="0" t="n">
        <v>10.213</v>
      </c>
      <c r="E7516" s="0" t="n">
        <f aca="false">IFERROR((C7516-D7516)/C7516/'Project Inputs and Calcs'!$E$11,0)</f>
        <v>0.017986054759114</v>
      </c>
    </row>
    <row r="7517" customFormat="false" ht="15" hidden="false" customHeight="false" outlineLevel="0" collapsed="false">
      <c r="A7517" s="0" t="n">
        <v>44</v>
      </c>
      <c r="B7517" s="0" t="n">
        <v>7500</v>
      </c>
      <c r="C7517" s="0" t="n">
        <v>22.606</v>
      </c>
      <c r="D7517" s="0" t="n">
        <v>10.552</v>
      </c>
      <c r="E7517" s="0" t="n">
        <f aca="false">IFERROR((C7517-D7517)/C7517/'Project Inputs and Calcs'!$E$11,0)</f>
        <v>0.0177740422896576</v>
      </c>
    </row>
    <row r="7518" customFormat="false" ht="15" hidden="false" customHeight="false" outlineLevel="0" collapsed="false">
      <c r="A7518" s="0" t="n">
        <v>44</v>
      </c>
      <c r="B7518" s="0" t="n">
        <v>7600</v>
      </c>
      <c r="C7518" s="0" t="n">
        <v>23.023</v>
      </c>
      <c r="D7518" s="0" t="n">
        <v>10.898</v>
      </c>
      <c r="E7518" s="0" t="n">
        <f aca="false">IFERROR((C7518-D7518)/C7518/'Project Inputs and Calcs'!$E$11,0)</f>
        <v>0.0175549088592567</v>
      </c>
    </row>
    <row r="7519" customFormat="false" ht="15" hidden="false" customHeight="false" outlineLevel="0" collapsed="false">
      <c r="A7519" s="0" t="n">
        <v>44</v>
      </c>
      <c r="B7519" s="0" t="n">
        <v>7700</v>
      </c>
      <c r="C7519" s="0" t="n">
        <v>23.432</v>
      </c>
      <c r="D7519" s="0" t="n">
        <v>11.251</v>
      </c>
      <c r="E7519" s="0" t="n">
        <f aca="false">IFERROR((C7519-D7519)/C7519/'Project Inputs and Calcs'!$E$11,0)</f>
        <v>0.017328155229316</v>
      </c>
    </row>
    <row r="7520" customFormat="false" ht="15" hidden="false" customHeight="false" outlineLevel="0" collapsed="false">
      <c r="A7520" s="0" t="n">
        <v>44</v>
      </c>
      <c r="B7520" s="0" t="n">
        <v>7800</v>
      </c>
      <c r="C7520" s="0" t="n">
        <v>23.832</v>
      </c>
      <c r="D7520" s="0" t="n">
        <v>11.611</v>
      </c>
      <c r="E7520" s="0" t="n">
        <f aca="false">IFERROR((C7520-D7520)/C7520/'Project Inputs and Calcs'!$E$11,0)</f>
        <v>0.0170932639588229</v>
      </c>
    </row>
    <row r="7521" customFormat="false" ht="15" hidden="false" customHeight="false" outlineLevel="0" collapsed="false">
      <c r="A7521" s="0" t="n">
        <v>44</v>
      </c>
      <c r="B7521" s="0" t="n">
        <v>7900</v>
      </c>
      <c r="C7521" s="0" t="n">
        <v>24.223</v>
      </c>
      <c r="D7521" s="0" t="n">
        <v>11.978</v>
      </c>
      <c r="E7521" s="0" t="n">
        <f aca="false">IFERROR((C7521-D7521)/C7521/'Project Inputs and Calcs'!$E$11,0)</f>
        <v>0.0168503763640617</v>
      </c>
    </row>
    <row r="7522" customFormat="false" ht="15" hidden="false" customHeight="false" outlineLevel="0" collapsed="false">
      <c r="A7522" s="0" t="n">
        <v>44</v>
      </c>
      <c r="B7522" s="0" t="n">
        <v>8000</v>
      </c>
      <c r="C7522" s="0" t="n">
        <v>24.602</v>
      </c>
      <c r="D7522" s="0" t="n">
        <v>12.354</v>
      </c>
      <c r="E7522" s="0" t="n">
        <f aca="false">IFERROR((C7522-D7522)/C7522/'Project Inputs and Calcs'!$E$11,0)</f>
        <v>0.0165948567867111</v>
      </c>
    </row>
    <row r="7523" customFormat="false" ht="15" hidden="false" customHeight="false" outlineLevel="0" collapsed="false">
      <c r="A7523" s="0" t="n">
        <v>44</v>
      </c>
      <c r="B7523" s="0" t="n">
        <v>8100</v>
      </c>
      <c r="C7523" s="0" t="n">
        <v>24.968</v>
      </c>
      <c r="D7523" s="0" t="n">
        <v>12.737</v>
      </c>
      <c r="E7523" s="0" t="n">
        <f aca="false">IFERROR((C7523-D7523)/C7523/'Project Inputs and Calcs'!$E$11,0)</f>
        <v>0.0163289009932714</v>
      </c>
    </row>
    <row r="7524" customFormat="false" ht="15" hidden="false" customHeight="false" outlineLevel="0" collapsed="false">
      <c r="A7524" s="0" t="n">
        <v>44</v>
      </c>
      <c r="B7524" s="0" t="n">
        <v>8200</v>
      </c>
      <c r="C7524" s="0" t="n">
        <v>25.321</v>
      </c>
      <c r="D7524" s="0" t="n">
        <v>13.129</v>
      </c>
      <c r="E7524" s="0" t="n">
        <f aca="false">IFERROR((C7524-D7524)/C7524/'Project Inputs and Calcs'!$E$11,0)</f>
        <v>0.0160499190395324</v>
      </c>
    </row>
    <row r="7525" customFormat="false" ht="15" hidden="false" customHeight="false" outlineLevel="0" collapsed="false">
      <c r="A7525" s="0" t="n">
        <v>44</v>
      </c>
      <c r="B7525" s="0" t="n">
        <v>8300</v>
      </c>
      <c r="C7525" s="0" t="n">
        <v>25.657</v>
      </c>
      <c r="D7525" s="0" t="n">
        <v>13.53</v>
      </c>
      <c r="E7525" s="0" t="n">
        <f aca="false">IFERROR((C7525-D7525)/C7525/'Project Inputs and Calcs'!$E$11,0)</f>
        <v>0.0157552844577828</v>
      </c>
    </row>
    <row r="7526" customFormat="false" ht="15" hidden="false" customHeight="false" outlineLevel="0" collapsed="false">
      <c r="A7526" s="0" t="n">
        <v>44</v>
      </c>
      <c r="B7526" s="0" t="n">
        <v>8400</v>
      </c>
      <c r="C7526" s="0" t="n">
        <v>25.976</v>
      </c>
      <c r="D7526" s="0" t="n">
        <v>13.941</v>
      </c>
      <c r="E7526" s="0" t="n">
        <f aca="false">IFERROR((C7526-D7526)/C7526/'Project Inputs and Calcs'!$E$11,0)</f>
        <v>0.0154437429422031</v>
      </c>
    </row>
    <row r="7527" customFormat="false" ht="15" hidden="false" customHeight="false" outlineLevel="0" collapsed="false">
      <c r="A7527" s="0" t="n">
        <v>44</v>
      </c>
      <c r="B7527" s="0" t="n">
        <v>8500</v>
      </c>
      <c r="C7527" s="0" t="n">
        <v>26.276</v>
      </c>
      <c r="D7527" s="0" t="n">
        <v>14.361</v>
      </c>
      <c r="E7527" s="0" t="n">
        <f aca="false">IFERROR((C7527-D7527)/C7527/'Project Inputs and Calcs'!$E$11,0)</f>
        <v>0.0151151874968285</v>
      </c>
    </row>
    <row r="7528" customFormat="false" ht="15" hidden="false" customHeight="false" outlineLevel="0" collapsed="false">
      <c r="A7528" s="0" t="n">
        <v>44</v>
      </c>
      <c r="B7528" s="0" t="n">
        <v>8600</v>
      </c>
      <c r="C7528" s="0" t="n">
        <v>26.554</v>
      </c>
      <c r="D7528" s="0" t="n">
        <v>14.793</v>
      </c>
      <c r="E7528" s="0" t="n">
        <f aca="false">IFERROR((C7528-D7528)/C7528/'Project Inputs and Calcs'!$E$11,0)</f>
        <v>0.0147636263212071</v>
      </c>
    </row>
    <row r="7529" customFormat="false" ht="15" hidden="false" customHeight="false" outlineLevel="0" collapsed="false">
      <c r="A7529" s="0" t="n">
        <v>44</v>
      </c>
      <c r="B7529" s="0" t="n">
        <v>8700</v>
      </c>
      <c r="C7529" s="0" t="n">
        <v>26.809</v>
      </c>
      <c r="D7529" s="0" t="n">
        <v>15.235</v>
      </c>
      <c r="E7529" s="0" t="n">
        <f aca="false">IFERROR((C7529-D7529)/C7529/'Project Inputs and Calcs'!$E$11,0)</f>
        <v>0.0143906896937596</v>
      </c>
    </row>
    <row r="7530" customFormat="false" ht="15" hidden="false" customHeight="false" outlineLevel="0" collapsed="false">
      <c r="A7530" s="0" t="n">
        <v>44</v>
      </c>
      <c r="B7530" s="0" t="n">
        <v>8800</v>
      </c>
      <c r="C7530" s="0" t="n">
        <v>27.039</v>
      </c>
      <c r="D7530" s="0" t="n">
        <v>15.689</v>
      </c>
      <c r="E7530" s="0" t="n">
        <f aca="false">IFERROR((C7530-D7530)/C7530/'Project Inputs and Calcs'!$E$11,0)</f>
        <v>0.0139921348176091</v>
      </c>
    </row>
    <row r="7531" customFormat="false" ht="15" hidden="false" customHeight="false" outlineLevel="0" collapsed="false">
      <c r="A7531" s="0" t="n">
        <v>44</v>
      </c>
      <c r="B7531" s="0" t="n">
        <v>8900</v>
      </c>
      <c r="C7531" s="0" t="n">
        <v>27.242</v>
      </c>
      <c r="D7531" s="0" t="n">
        <v>16.154</v>
      </c>
      <c r="E7531" s="0" t="n">
        <f aca="false">IFERROR((C7531-D7531)/C7531/'Project Inputs and Calcs'!$E$11,0)</f>
        <v>0.0135672858086778</v>
      </c>
    </row>
    <row r="7532" customFormat="false" ht="15" hidden="false" customHeight="false" outlineLevel="0" collapsed="false">
      <c r="A7532" s="0" t="n">
        <v>44</v>
      </c>
      <c r="B7532" s="0" t="n">
        <v>9000</v>
      </c>
      <c r="C7532" s="0" t="n">
        <v>27.416</v>
      </c>
      <c r="D7532" s="0" t="n">
        <v>16.632</v>
      </c>
      <c r="E7532" s="0" t="n">
        <f aca="false">IFERROR((C7532-D7532)/C7532/'Project Inputs and Calcs'!$E$11,0)</f>
        <v>0.0131115650228577</v>
      </c>
    </row>
    <row r="7533" customFormat="false" ht="15" hidden="false" customHeight="false" outlineLevel="0" collapsed="false">
      <c r="A7533" s="0" t="n">
        <v>44</v>
      </c>
      <c r="B7533" s="0" t="n">
        <v>9100</v>
      </c>
      <c r="C7533" s="0" t="n">
        <v>27.548</v>
      </c>
      <c r="D7533" s="0" t="n">
        <v>17.127</v>
      </c>
      <c r="E7533" s="0" t="n">
        <f aca="false">IFERROR((C7533-D7533)/C7533/'Project Inputs and Calcs'!$E$11,0)</f>
        <v>0.0126095058322443</v>
      </c>
    </row>
    <row r="7534" customFormat="false" ht="15" hidden="false" customHeight="false" outlineLevel="0" collapsed="false">
      <c r="A7534" s="0" t="n">
        <v>44</v>
      </c>
      <c r="B7534" s="0" t="n">
        <v>9200</v>
      </c>
      <c r="C7534" s="0" t="n">
        <v>27.631</v>
      </c>
      <c r="D7534" s="0" t="n">
        <v>17.642</v>
      </c>
      <c r="E7534" s="0" t="n">
        <f aca="false">IFERROR((C7534-D7534)/C7534/'Project Inputs and Calcs'!$E$11,0)</f>
        <v>0.012050474708359</v>
      </c>
    </row>
    <row r="7535" customFormat="false" ht="15" hidden="false" customHeight="false" outlineLevel="0" collapsed="false">
      <c r="A7535" s="0" t="n">
        <v>44</v>
      </c>
      <c r="B7535" s="0" t="n">
        <v>9300</v>
      </c>
      <c r="C7535" s="0" t="n">
        <v>27.665</v>
      </c>
      <c r="D7535" s="0" t="n">
        <v>18.175</v>
      </c>
      <c r="E7535" s="0" t="n">
        <f aca="false">IFERROR((C7535-D7535)/C7535/'Project Inputs and Calcs'!$E$11,0)</f>
        <v>0.0114344237604675</v>
      </c>
    </row>
    <row r="7536" customFormat="false" ht="15" hidden="false" customHeight="false" outlineLevel="0" collapsed="false">
      <c r="A7536" s="0" t="n">
        <v>44</v>
      </c>
      <c r="B7536" s="0" t="n">
        <v>9400</v>
      </c>
      <c r="C7536" s="0" t="n">
        <v>27.646</v>
      </c>
      <c r="D7536" s="0" t="n">
        <v>18.728</v>
      </c>
      <c r="E7536" s="0" t="n">
        <f aca="false">IFERROR((C7536-D7536)/C7536/'Project Inputs and Calcs'!$E$11,0)</f>
        <v>0.0107526103836601</v>
      </c>
    </row>
    <row r="7537" customFormat="false" ht="15" hidden="false" customHeight="false" outlineLevel="0" collapsed="false">
      <c r="A7537" s="0" t="n">
        <v>44</v>
      </c>
      <c r="B7537" s="0" t="n">
        <v>9500</v>
      </c>
      <c r="C7537" s="0" t="n">
        <v>27.568</v>
      </c>
      <c r="D7537" s="0" t="n">
        <v>19.302</v>
      </c>
      <c r="E7537" s="0" t="n">
        <f aca="false">IFERROR((C7537-D7537)/C7537/'Project Inputs and Calcs'!$E$11,0)</f>
        <v>0.00999467982201587</v>
      </c>
    </row>
    <row r="7538" customFormat="false" ht="15" hidden="false" customHeight="false" outlineLevel="0" collapsed="false">
      <c r="A7538" s="0" t="n">
        <v>44</v>
      </c>
      <c r="B7538" s="0" t="n">
        <v>9600</v>
      </c>
      <c r="C7538" s="0" t="n">
        <v>27.434</v>
      </c>
      <c r="D7538" s="0" t="n">
        <v>19.894</v>
      </c>
      <c r="E7538" s="0" t="n">
        <f aca="false">IFERROR((C7538-D7538)/C7538/'Project Inputs and Calcs'!$E$11,0)</f>
        <v>0.00916138125440452</v>
      </c>
    </row>
    <row r="7539" customFormat="false" ht="15" hidden="false" customHeight="false" outlineLevel="0" collapsed="false">
      <c r="A7539" s="0" t="n">
        <v>44</v>
      </c>
      <c r="B7539" s="0" t="n">
        <v>9700</v>
      </c>
      <c r="C7539" s="0" t="n">
        <v>27.273</v>
      </c>
      <c r="D7539" s="0" t="n">
        <v>20.489</v>
      </c>
      <c r="E7539" s="0" t="n">
        <f aca="false">IFERROR((C7539-D7539)/C7539/'Project Inputs and Calcs'!$E$11,0)</f>
        <v>0.00829147264082915</v>
      </c>
    </row>
    <row r="7540" customFormat="false" ht="15" hidden="false" customHeight="false" outlineLevel="0" collapsed="false">
      <c r="A7540" s="0" t="n">
        <v>44</v>
      </c>
      <c r="B7540" s="0" t="n">
        <v>9800</v>
      </c>
      <c r="C7540" s="0" t="n">
        <v>27.1</v>
      </c>
      <c r="D7540" s="0" t="n">
        <v>21.082</v>
      </c>
      <c r="E7540" s="0" t="n">
        <f aca="false">IFERROR((C7540-D7540)/C7540/'Project Inputs and Calcs'!$E$11,0)</f>
        <v>0.00740221402214022</v>
      </c>
    </row>
    <row r="7541" customFormat="false" ht="15" hidden="false" customHeight="false" outlineLevel="0" collapsed="false">
      <c r="A7541" s="0" t="n">
        <v>44</v>
      </c>
      <c r="B7541" s="0" t="n">
        <v>9900</v>
      </c>
      <c r="C7541" s="0" t="n">
        <v>26.935</v>
      </c>
      <c r="D7541" s="0" t="n">
        <v>21.661</v>
      </c>
      <c r="E7541" s="0" t="n">
        <f aca="false">IFERROR((C7541-D7541)/C7541/'Project Inputs and Calcs'!$E$11,0)</f>
        <v>0.00652682383515871</v>
      </c>
    </row>
    <row r="7542" customFormat="false" ht="15" hidden="false" customHeight="false" outlineLevel="0" collapsed="false">
      <c r="A7542" s="0" t="n">
        <v>44</v>
      </c>
      <c r="B7542" s="0" t="n">
        <v>10000</v>
      </c>
      <c r="C7542" s="0" t="n">
        <v>26.773</v>
      </c>
      <c r="D7542" s="0" t="n">
        <v>22.228</v>
      </c>
      <c r="E7542" s="0" t="n">
        <f aca="false">IFERROR((C7542-D7542)/C7542/'Project Inputs and Calcs'!$E$11,0)</f>
        <v>0.0056586859896164</v>
      </c>
    </row>
    <row r="7543" customFormat="false" ht="15" hidden="false" customHeight="false" outlineLevel="0" collapsed="false">
      <c r="A7543" s="0" t="n">
        <v>44</v>
      </c>
      <c r="B7543" s="0" t="n">
        <v>10100</v>
      </c>
      <c r="C7543" s="0" t="n">
        <v>26.605</v>
      </c>
      <c r="D7543" s="0" t="n">
        <v>22.786</v>
      </c>
      <c r="E7543" s="0" t="n">
        <f aca="false">IFERROR((C7543-D7543)/C7543/'Project Inputs and Calcs'!$E$11,0)</f>
        <v>0.00478481488442022</v>
      </c>
    </row>
    <row r="7544" customFormat="false" ht="15" hidden="false" customHeight="false" outlineLevel="0" collapsed="false">
      <c r="A7544" s="0" t="n">
        <v>44</v>
      </c>
      <c r="B7544" s="0" t="n">
        <v>10200</v>
      </c>
      <c r="C7544" s="0" t="n">
        <v>26.425</v>
      </c>
      <c r="D7544" s="0" t="n">
        <v>23.335</v>
      </c>
      <c r="E7544" s="0" t="n">
        <f aca="false">IFERROR((C7544-D7544)/C7544/'Project Inputs and Calcs'!$E$11,0)</f>
        <v>0.00389782403027436</v>
      </c>
    </row>
    <row r="7545" customFormat="false" ht="15" hidden="false" customHeight="false" outlineLevel="0" collapsed="false">
      <c r="A7545" s="0" t="n">
        <v>44</v>
      </c>
      <c r="B7545" s="0" t="n">
        <v>10300</v>
      </c>
      <c r="C7545" s="0" t="n">
        <v>26.229</v>
      </c>
      <c r="D7545" s="0" t="n">
        <v>23.875</v>
      </c>
      <c r="E7545" s="0" t="n">
        <f aca="false">IFERROR((C7545-D7545)/C7545/'Project Inputs and Calcs'!$E$11,0)</f>
        <v>0.00299159962890948</v>
      </c>
    </row>
    <row r="7546" customFormat="false" ht="15" hidden="false" customHeight="false" outlineLevel="0" collapsed="false">
      <c r="A7546" s="0" t="n">
        <v>44</v>
      </c>
      <c r="B7546" s="0" t="n">
        <v>10400</v>
      </c>
      <c r="C7546" s="0" t="n">
        <v>26.014</v>
      </c>
      <c r="D7546" s="0" t="n">
        <v>24.405</v>
      </c>
      <c r="E7546" s="0" t="n">
        <f aca="false">IFERROR((C7546-D7546)/C7546/'Project Inputs and Calcs'!$E$11,0)</f>
        <v>0.00206171036108762</v>
      </c>
    </row>
    <row r="7547" customFormat="false" ht="15" hidden="false" customHeight="false" outlineLevel="0" collapsed="false">
      <c r="A7547" s="0" t="n">
        <v>44</v>
      </c>
      <c r="B7547" s="0" t="n">
        <v>10500</v>
      </c>
      <c r="C7547" s="0" t="n">
        <v>25.78</v>
      </c>
      <c r="D7547" s="0" t="n">
        <v>24.922</v>
      </c>
      <c r="E7547" s="0" t="n">
        <f aca="false">IFERROR((C7547-D7547)/C7547/'Project Inputs and Calcs'!$E$11,0)</f>
        <v>0.00110938712179985</v>
      </c>
    </row>
    <row r="7548" customFormat="false" ht="15" hidden="false" customHeight="false" outlineLevel="0" collapsed="false">
      <c r="A7548" s="0" t="n">
        <v>44</v>
      </c>
      <c r="B7548" s="0" t="n">
        <v>10600</v>
      </c>
      <c r="C7548" s="0" t="n">
        <v>25.536</v>
      </c>
      <c r="D7548" s="0" t="n">
        <v>25.413</v>
      </c>
      <c r="E7548" s="0" t="n">
        <f aca="false">IFERROR((C7548-D7548)/C7548/'Project Inputs and Calcs'!$E$11,0)</f>
        <v>0.000160557644110277</v>
      </c>
    </row>
    <row r="7549" customFormat="false" ht="15" hidden="false" customHeight="false" outlineLevel="0" collapsed="false">
      <c r="A7549" s="0" t="n">
        <v>44</v>
      </c>
      <c r="B7549" s="0" t="n">
        <v>10700</v>
      </c>
      <c r="C7549" s="0" t="n">
        <v>25.302</v>
      </c>
      <c r="D7549" s="0" t="n">
        <v>25.872</v>
      </c>
      <c r="E7549" s="0" t="n">
        <f aca="false">IFERROR((C7549-D7549)/C7549/'Project Inputs and Calcs'!$E$11,0)</f>
        <v>-0.000750928780333571</v>
      </c>
    </row>
    <row r="7550" customFormat="false" ht="15" hidden="false" customHeight="false" outlineLevel="0" collapsed="false">
      <c r="A7550" s="0" t="n">
        <v>44</v>
      </c>
      <c r="B7550" s="0" t="n">
        <v>10800</v>
      </c>
      <c r="C7550" s="0" t="n">
        <v>25.102</v>
      </c>
      <c r="D7550" s="0" t="n">
        <v>26.276</v>
      </c>
      <c r="E7550" s="0" t="n">
        <f aca="false">IFERROR((C7550-D7550)/C7550/'Project Inputs and Calcs'!$E$11,0)</f>
        <v>-0.0015589727246169</v>
      </c>
    </row>
    <row r="7551" customFormat="false" ht="15" hidden="false" customHeight="false" outlineLevel="0" collapsed="false">
      <c r="A7551" s="0" t="n">
        <v>44</v>
      </c>
      <c r="B7551" s="0" t="n">
        <v>10900</v>
      </c>
      <c r="C7551" s="0" t="n">
        <v>24.945</v>
      </c>
      <c r="D7551" s="0" t="n">
        <v>26.629</v>
      </c>
      <c r="E7551" s="0" t="n">
        <f aca="false">IFERROR((C7551-D7551)/C7551/'Project Inputs and Calcs'!$E$11,0)</f>
        <v>-0.00225028395804103</v>
      </c>
    </row>
    <row r="7552" customFormat="false" ht="15" hidden="false" customHeight="false" outlineLevel="0" collapsed="false">
      <c r="A7552" s="0" t="n">
        <v>44</v>
      </c>
      <c r="B7552" s="0" t="n">
        <v>11000</v>
      </c>
      <c r="C7552" s="0" t="n">
        <v>24.828</v>
      </c>
      <c r="D7552" s="0" t="n">
        <v>26.928</v>
      </c>
      <c r="E7552" s="0" t="n">
        <f aca="false">IFERROR((C7552-D7552)/C7552/'Project Inputs and Calcs'!$E$11,0)</f>
        <v>-0.00281939745448687</v>
      </c>
    </row>
    <row r="7553" customFormat="false" ht="15" hidden="false" customHeight="false" outlineLevel="0" collapsed="false">
      <c r="A7553" s="0" t="n">
        <v>44</v>
      </c>
      <c r="B7553" s="0" t="n">
        <v>11100</v>
      </c>
      <c r="C7553" s="0" t="s">
        <v>155</v>
      </c>
      <c r="D7553" s="0" t="s">
        <v>155</v>
      </c>
      <c r="E7553" s="0" t="n">
        <f aca="false">IFERROR((C7553-D7553)/C7553/'Project Inputs and Calcs'!$E$11,0)</f>
        <v>0</v>
      </c>
    </row>
    <row r="7554" customFormat="false" ht="15" hidden="false" customHeight="false" outlineLevel="0" collapsed="false">
      <c r="A7554" s="0" t="n">
        <v>44</v>
      </c>
      <c r="B7554" s="0" t="n">
        <v>11200</v>
      </c>
      <c r="C7554" s="0" t="s">
        <v>155</v>
      </c>
      <c r="D7554" s="0" t="s">
        <v>155</v>
      </c>
      <c r="E7554" s="0" t="n">
        <f aca="false">IFERROR((C7554-D7554)/C7554/'Project Inputs and Calcs'!$E$11,0)</f>
        <v>0</v>
      </c>
    </row>
    <row r="7555" customFormat="false" ht="15" hidden="false" customHeight="false" outlineLevel="0" collapsed="false">
      <c r="A7555" s="0" t="n">
        <v>44</v>
      </c>
      <c r="B7555" s="0" t="n">
        <v>11300</v>
      </c>
      <c r="C7555" s="0" t="s">
        <v>155</v>
      </c>
      <c r="D7555" s="0" t="s">
        <v>155</v>
      </c>
      <c r="E7555" s="0" t="n">
        <f aca="false">IFERROR((C7555-D7555)/C7555/'Project Inputs and Calcs'!$E$11,0)</f>
        <v>0</v>
      </c>
    </row>
    <row r="7556" customFormat="false" ht="15" hidden="false" customHeight="false" outlineLevel="0" collapsed="false">
      <c r="A7556" s="0" t="n">
        <v>44</v>
      </c>
      <c r="B7556" s="0" t="n">
        <v>11400</v>
      </c>
      <c r="C7556" s="0" t="s">
        <v>155</v>
      </c>
      <c r="D7556" s="0" t="s">
        <v>155</v>
      </c>
      <c r="E7556" s="0" t="n">
        <f aca="false">IFERROR((C7556-D7556)/C7556/'Project Inputs and Calcs'!$E$11,0)</f>
        <v>0</v>
      </c>
    </row>
    <row r="7557" customFormat="false" ht="15" hidden="false" customHeight="false" outlineLevel="0" collapsed="false">
      <c r="A7557" s="0" t="n">
        <v>44</v>
      </c>
      <c r="B7557" s="0" t="n">
        <v>11500</v>
      </c>
      <c r="C7557" s="0" t="s">
        <v>155</v>
      </c>
      <c r="D7557" s="0" t="s">
        <v>155</v>
      </c>
      <c r="E7557" s="0" t="n">
        <f aca="false">IFERROR((C7557-D7557)/C7557/'Project Inputs and Calcs'!$E$11,0)</f>
        <v>0</v>
      </c>
    </row>
    <row r="7558" customFormat="false" ht="15" hidden="false" customHeight="false" outlineLevel="0" collapsed="false">
      <c r="A7558" s="0" t="n">
        <v>44</v>
      </c>
      <c r="B7558" s="0" t="n">
        <v>11600</v>
      </c>
      <c r="C7558" s="0" t="s">
        <v>155</v>
      </c>
      <c r="D7558" s="0" t="s">
        <v>155</v>
      </c>
      <c r="E7558" s="0" t="n">
        <f aca="false">IFERROR((C7558-D7558)/C7558/'Project Inputs and Calcs'!$E$11,0)</f>
        <v>0</v>
      </c>
    </row>
    <row r="7559" customFormat="false" ht="15" hidden="false" customHeight="false" outlineLevel="0" collapsed="false">
      <c r="A7559" s="0" t="n">
        <v>44</v>
      </c>
      <c r="B7559" s="0" t="n">
        <v>11700</v>
      </c>
      <c r="C7559" s="0" t="s">
        <v>155</v>
      </c>
      <c r="D7559" s="0" t="s">
        <v>155</v>
      </c>
      <c r="E7559" s="0" t="n">
        <f aca="false">IFERROR((C7559-D7559)/C7559/'Project Inputs and Calcs'!$E$11,0)</f>
        <v>0</v>
      </c>
    </row>
    <row r="7560" customFormat="false" ht="15" hidden="false" customHeight="false" outlineLevel="0" collapsed="false">
      <c r="A7560" s="0" t="n">
        <v>44</v>
      </c>
      <c r="B7560" s="0" t="n">
        <v>11800</v>
      </c>
      <c r="C7560" s="0" t="s">
        <v>155</v>
      </c>
      <c r="D7560" s="0" t="s">
        <v>155</v>
      </c>
      <c r="E7560" s="0" t="n">
        <f aca="false">IFERROR((C7560-D7560)/C7560/'Project Inputs and Calcs'!$E$11,0)</f>
        <v>0</v>
      </c>
    </row>
    <row r="7561" customFormat="false" ht="15" hidden="false" customHeight="false" outlineLevel="0" collapsed="false">
      <c r="A7561" s="0" t="n">
        <v>44</v>
      </c>
      <c r="B7561" s="0" t="n">
        <v>11900</v>
      </c>
      <c r="C7561" s="0" t="s">
        <v>155</v>
      </c>
      <c r="D7561" s="0" t="s">
        <v>155</v>
      </c>
      <c r="E7561" s="0" t="n">
        <f aca="false">IFERROR((C7561-D7561)/C7561/'Project Inputs and Calcs'!$E$11,0)</f>
        <v>0</v>
      </c>
    </row>
    <row r="7562" customFormat="false" ht="15" hidden="false" customHeight="false" outlineLevel="0" collapsed="false">
      <c r="A7562" s="0" t="n">
        <v>44</v>
      </c>
      <c r="B7562" s="0" t="n">
        <v>12000</v>
      </c>
      <c r="C7562" s="0" t="s">
        <v>155</v>
      </c>
      <c r="D7562" s="0" t="s">
        <v>155</v>
      </c>
      <c r="E7562" s="0" t="n">
        <f aca="false">IFERROR((C7562-D7562)/C7562/'Project Inputs and Calcs'!$E$11,0)</f>
        <v>0</v>
      </c>
    </row>
    <row r="7563" customFormat="false" ht="15" hidden="false" customHeight="false" outlineLevel="0" collapsed="false">
      <c r="A7563" s="0" t="n">
        <v>44</v>
      </c>
      <c r="B7563" s="0" t="n">
        <v>12100</v>
      </c>
      <c r="C7563" s="0" t="s">
        <v>155</v>
      </c>
      <c r="D7563" s="0" t="s">
        <v>155</v>
      </c>
      <c r="E7563" s="0" t="n">
        <f aca="false">IFERROR((C7563-D7563)/C7563/'Project Inputs and Calcs'!$E$11,0)</f>
        <v>0</v>
      </c>
    </row>
    <row r="7564" customFormat="false" ht="15" hidden="false" customHeight="false" outlineLevel="0" collapsed="false">
      <c r="A7564" s="0" t="n">
        <v>44</v>
      </c>
      <c r="B7564" s="0" t="n">
        <v>12200</v>
      </c>
      <c r="C7564" s="0" t="s">
        <v>155</v>
      </c>
      <c r="D7564" s="0" t="s">
        <v>155</v>
      </c>
      <c r="E7564" s="0" t="n">
        <f aca="false">IFERROR((C7564-D7564)/C7564/'Project Inputs and Calcs'!$E$11,0)</f>
        <v>0</v>
      </c>
    </row>
    <row r="7565" customFormat="false" ht="15" hidden="false" customHeight="false" outlineLevel="0" collapsed="false">
      <c r="A7565" s="0" t="n">
        <v>44</v>
      </c>
      <c r="B7565" s="0" t="n">
        <v>12300</v>
      </c>
      <c r="C7565" s="0" t="s">
        <v>155</v>
      </c>
      <c r="D7565" s="0" t="s">
        <v>155</v>
      </c>
      <c r="E7565" s="0" t="n">
        <f aca="false">IFERROR((C7565-D7565)/C7565/'Project Inputs and Calcs'!$E$11,0)</f>
        <v>0</v>
      </c>
    </row>
    <row r="7566" customFormat="false" ht="15" hidden="false" customHeight="false" outlineLevel="0" collapsed="false">
      <c r="A7566" s="0" t="n">
        <v>44</v>
      </c>
      <c r="B7566" s="0" t="n">
        <v>12400</v>
      </c>
      <c r="C7566" s="0" t="s">
        <v>155</v>
      </c>
      <c r="D7566" s="0" t="s">
        <v>155</v>
      </c>
      <c r="E7566" s="0" t="n">
        <f aca="false">IFERROR((C7566-D7566)/C7566/'Project Inputs and Calcs'!$E$11,0)</f>
        <v>0</v>
      </c>
    </row>
    <row r="7567" customFormat="false" ht="15" hidden="false" customHeight="false" outlineLevel="0" collapsed="false">
      <c r="A7567" s="0" t="n">
        <v>44</v>
      </c>
      <c r="B7567" s="0" t="n">
        <v>12500</v>
      </c>
      <c r="C7567" s="0" t="s">
        <v>155</v>
      </c>
      <c r="D7567" s="0" t="s">
        <v>155</v>
      </c>
      <c r="E7567" s="0" t="n">
        <f aca="false">IFERROR((C7567-D7567)/C7567/'Project Inputs and Calcs'!$E$11,0)</f>
        <v>0</v>
      </c>
    </row>
    <row r="7568" customFormat="false" ht="15" hidden="false" customHeight="false" outlineLevel="0" collapsed="false">
      <c r="A7568" s="0" t="n">
        <v>44</v>
      </c>
      <c r="B7568" s="0" t="n">
        <v>12600</v>
      </c>
      <c r="C7568" s="0" t="s">
        <v>155</v>
      </c>
      <c r="D7568" s="0" t="s">
        <v>155</v>
      </c>
      <c r="E7568" s="0" t="n">
        <f aca="false">IFERROR((C7568-D7568)/C7568/'Project Inputs and Calcs'!$E$11,0)</f>
        <v>0</v>
      </c>
    </row>
    <row r="7569" customFormat="false" ht="15" hidden="false" customHeight="false" outlineLevel="0" collapsed="false">
      <c r="A7569" s="0" t="n">
        <v>44</v>
      </c>
      <c r="B7569" s="0" t="n">
        <v>12700</v>
      </c>
      <c r="C7569" s="0" t="s">
        <v>155</v>
      </c>
      <c r="D7569" s="0" t="s">
        <v>155</v>
      </c>
      <c r="E7569" s="0" t="n">
        <f aca="false">IFERROR((C7569-D7569)/C7569/'Project Inputs and Calcs'!$E$11,0)</f>
        <v>0</v>
      </c>
    </row>
    <row r="7570" customFormat="false" ht="15" hidden="false" customHeight="false" outlineLevel="0" collapsed="false">
      <c r="A7570" s="0" t="n">
        <v>44</v>
      </c>
      <c r="B7570" s="0" t="n">
        <v>12800</v>
      </c>
      <c r="C7570" s="0" t="s">
        <v>155</v>
      </c>
      <c r="D7570" s="0" t="s">
        <v>155</v>
      </c>
      <c r="E7570" s="0" t="n">
        <f aca="false">IFERROR((C7570-D7570)/C7570/'Project Inputs and Calcs'!$E$11,0)</f>
        <v>0</v>
      </c>
    </row>
    <row r="7571" customFormat="false" ht="15" hidden="false" customHeight="false" outlineLevel="0" collapsed="false">
      <c r="A7571" s="0" t="n">
        <v>44</v>
      </c>
      <c r="B7571" s="0" t="n">
        <v>12900</v>
      </c>
      <c r="C7571" s="0" t="s">
        <v>155</v>
      </c>
      <c r="D7571" s="0" t="s">
        <v>155</v>
      </c>
      <c r="E7571" s="0" t="n">
        <f aca="false">IFERROR((C7571-D7571)/C7571/'Project Inputs and Calcs'!$E$11,0)</f>
        <v>0</v>
      </c>
    </row>
    <row r="7572" customFormat="false" ht="15" hidden="false" customHeight="false" outlineLevel="0" collapsed="false">
      <c r="A7572" s="0" t="n">
        <v>44</v>
      </c>
      <c r="B7572" s="0" t="n">
        <v>13000</v>
      </c>
      <c r="C7572" s="0" t="s">
        <v>155</v>
      </c>
      <c r="D7572" s="0" t="s">
        <v>155</v>
      </c>
      <c r="E7572" s="0" t="n">
        <f aca="false">IFERROR((C7572-D7572)/C7572/'Project Inputs and Calcs'!$E$11,0)</f>
        <v>0</v>
      </c>
    </row>
    <row r="7573" customFormat="false" ht="15" hidden="false" customHeight="false" outlineLevel="0" collapsed="false">
      <c r="A7573" s="0" t="n">
        <v>44</v>
      </c>
      <c r="B7573" s="0" t="n">
        <v>13100</v>
      </c>
      <c r="C7573" s="0" t="s">
        <v>155</v>
      </c>
      <c r="D7573" s="0" t="s">
        <v>155</v>
      </c>
      <c r="E7573" s="0" t="n">
        <f aca="false">IFERROR((C7573-D7573)/C7573/'Project Inputs and Calcs'!$E$11,0)</f>
        <v>0</v>
      </c>
    </row>
    <row r="7574" customFormat="false" ht="15" hidden="false" customHeight="false" outlineLevel="0" collapsed="false">
      <c r="A7574" s="0" t="n">
        <v>44</v>
      </c>
      <c r="B7574" s="0" t="n">
        <v>13200</v>
      </c>
      <c r="C7574" s="0" t="s">
        <v>155</v>
      </c>
      <c r="D7574" s="0" t="s">
        <v>155</v>
      </c>
      <c r="E7574" s="0" t="n">
        <f aca="false">IFERROR((C7574-D7574)/C7574/'Project Inputs and Calcs'!$E$11,0)</f>
        <v>0</v>
      </c>
    </row>
    <row r="7575" customFormat="false" ht="15" hidden="false" customHeight="false" outlineLevel="0" collapsed="false">
      <c r="A7575" s="0" t="n">
        <v>44</v>
      </c>
      <c r="B7575" s="0" t="n">
        <v>13300</v>
      </c>
      <c r="C7575" s="0" t="s">
        <v>155</v>
      </c>
      <c r="D7575" s="0" t="s">
        <v>155</v>
      </c>
      <c r="E7575" s="0" t="n">
        <f aca="false">IFERROR((C7575-D7575)/C7575/'Project Inputs and Calcs'!$E$11,0)</f>
        <v>0</v>
      </c>
    </row>
    <row r="7576" customFormat="false" ht="15" hidden="false" customHeight="false" outlineLevel="0" collapsed="false">
      <c r="A7576" s="0" t="n">
        <v>44</v>
      </c>
      <c r="B7576" s="0" t="n">
        <v>13400</v>
      </c>
      <c r="C7576" s="0" t="s">
        <v>155</v>
      </c>
      <c r="D7576" s="0" t="s">
        <v>155</v>
      </c>
      <c r="E7576" s="0" t="n">
        <f aca="false">IFERROR((C7576-D7576)/C7576/'Project Inputs and Calcs'!$E$11,0)</f>
        <v>0</v>
      </c>
    </row>
    <row r="7577" customFormat="false" ht="15" hidden="false" customHeight="false" outlineLevel="0" collapsed="false">
      <c r="A7577" s="0" t="n">
        <v>44</v>
      </c>
      <c r="B7577" s="0" t="n">
        <v>13500</v>
      </c>
      <c r="C7577" s="0" t="s">
        <v>155</v>
      </c>
      <c r="D7577" s="0" t="s">
        <v>155</v>
      </c>
      <c r="E7577" s="0" t="n">
        <f aca="false">IFERROR((C7577-D7577)/C7577/'Project Inputs and Calcs'!$E$11,0)</f>
        <v>0</v>
      </c>
    </row>
    <row r="7578" customFormat="false" ht="15" hidden="false" customHeight="false" outlineLevel="0" collapsed="false">
      <c r="A7578" s="0" t="n">
        <v>44</v>
      </c>
      <c r="B7578" s="0" t="n">
        <v>13600</v>
      </c>
      <c r="C7578" s="0" t="s">
        <v>155</v>
      </c>
      <c r="D7578" s="0" t="s">
        <v>155</v>
      </c>
      <c r="E7578" s="0" t="n">
        <f aca="false">IFERROR((C7578-D7578)/C7578/'Project Inputs and Calcs'!$E$11,0)</f>
        <v>0</v>
      </c>
    </row>
    <row r="7579" customFormat="false" ht="15" hidden="false" customHeight="false" outlineLevel="0" collapsed="false">
      <c r="A7579" s="0" t="n">
        <v>44</v>
      </c>
      <c r="B7579" s="0" t="n">
        <v>13700</v>
      </c>
      <c r="C7579" s="0" t="s">
        <v>155</v>
      </c>
      <c r="D7579" s="0" t="s">
        <v>155</v>
      </c>
      <c r="E7579" s="0" t="n">
        <f aca="false">IFERROR((C7579-D7579)/C7579/'Project Inputs and Calcs'!$E$11,0)</f>
        <v>0</v>
      </c>
    </row>
    <row r="7580" customFormat="false" ht="15" hidden="false" customHeight="false" outlineLevel="0" collapsed="false">
      <c r="A7580" s="0" t="n">
        <v>44</v>
      </c>
      <c r="B7580" s="0" t="n">
        <v>13800</v>
      </c>
      <c r="C7580" s="0" t="s">
        <v>155</v>
      </c>
      <c r="D7580" s="0" t="s">
        <v>155</v>
      </c>
      <c r="E7580" s="0" t="n">
        <f aca="false">IFERROR((C7580-D7580)/C7580/'Project Inputs and Calcs'!$E$11,0)</f>
        <v>0</v>
      </c>
    </row>
    <row r="7581" customFormat="false" ht="15" hidden="false" customHeight="false" outlineLevel="0" collapsed="false">
      <c r="A7581" s="0" t="n">
        <v>44</v>
      </c>
      <c r="B7581" s="0" t="n">
        <v>13900</v>
      </c>
      <c r="C7581" s="0" t="s">
        <v>155</v>
      </c>
      <c r="D7581" s="0" t="s">
        <v>155</v>
      </c>
      <c r="E7581" s="0" t="n">
        <f aca="false">IFERROR((C7581-D7581)/C7581/'Project Inputs and Calcs'!$E$11,0)</f>
        <v>0</v>
      </c>
    </row>
    <row r="7582" customFormat="false" ht="15" hidden="false" customHeight="false" outlineLevel="0" collapsed="false">
      <c r="A7582" s="0" t="n">
        <v>44</v>
      </c>
      <c r="B7582" s="0" t="n">
        <v>14000</v>
      </c>
      <c r="C7582" s="0" t="s">
        <v>155</v>
      </c>
      <c r="D7582" s="0" t="s">
        <v>155</v>
      </c>
      <c r="E7582" s="0" t="n">
        <f aca="false">IFERROR((C7582-D7582)/C7582/'Project Inputs and Calcs'!$E$11,0)</f>
        <v>0</v>
      </c>
    </row>
    <row r="7583" customFormat="false" ht="15" hidden="false" customHeight="false" outlineLevel="0" collapsed="false">
      <c r="A7583" s="0" t="n">
        <v>44</v>
      </c>
      <c r="B7583" s="0" t="n">
        <v>14100</v>
      </c>
      <c r="C7583" s="0" t="s">
        <v>155</v>
      </c>
      <c r="D7583" s="0" t="s">
        <v>155</v>
      </c>
      <c r="E7583" s="0" t="n">
        <f aca="false">IFERROR((C7583-D7583)/C7583/'Project Inputs and Calcs'!$E$11,0)</f>
        <v>0</v>
      </c>
    </row>
    <row r="7584" customFormat="false" ht="15" hidden="false" customHeight="false" outlineLevel="0" collapsed="false">
      <c r="A7584" s="0" t="n">
        <v>44</v>
      </c>
      <c r="B7584" s="0" t="n">
        <v>14200</v>
      </c>
      <c r="C7584" s="0" t="s">
        <v>155</v>
      </c>
      <c r="D7584" s="0" t="s">
        <v>155</v>
      </c>
      <c r="E7584" s="0" t="n">
        <f aca="false">IFERROR((C7584-D7584)/C7584/'Project Inputs and Calcs'!$E$11,0)</f>
        <v>0</v>
      </c>
    </row>
    <row r="7585" customFormat="false" ht="15" hidden="false" customHeight="false" outlineLevel="0" collapsed="false">
      <c r="A7585" s="0" t="n">
        <v>44</v>
      </c>
      <c r="B7585" s="0" t="n">
        <v>14300</v>
      </c>
      <c r="C7585" s="0" t="s">
        <v>155</v>
      </c>
      <c r="D7585" s="0" t="s">
        <v>155</v>
      </c>
      <c r="E7585" s="0" t="n">
        <f aca="false">IFERROR((C7585-D7585)/C7585/'Project Inputs and Calcs'!$E$11,0)</f>
        <v>0</v>
      </c>
    </row>
    <row r="7586" customFormat="false" ht="15" hidden="false" customHeight="false" outlineLevel="0" collapsed="false">
      <c r="A7586" s="0" t="n">
        <v>44</v>
      </c>
      <c r="B7586" s="0" t="n">
        <v>14400</v>
      </c>
      <c r="C7586" s="0" t="s">
        <v>155</v>
      </c>
      <c r="D7586" s="0" t="s">
        <v>155</v>
      </c>
      <c r="E7586" s="0" t="n">
        <f aca="false">IFERROR((C7586-D7586)/C7586/'Project Inputs and Calcs'!$E$11,0)</f>
        <v>0</v>
      </c>
    </row>
    <row r="7587" customFormat="false" ht="15" hidden="false" customHeight="false" outlineLevel="0" collapsed="false">
      <c r="A7587" s="0" t="n">
        <v>44</v>
      </c>
      <c r="B7587" s="0" t="n">
        <v>14500</v>
      </c>
      <c r="C7587" s="0" t="s">
        <v>155</v>
      </c>
      <c r="D7587" s="0" t="s">
        <v>155</v>
      </c>
      <c r="E7587" s="0" t="n">
        <f aca="false">IFERROR((C7587-D7587)/C7587/'Project Inputs and Calcs'!$E$11,0)</f>
        <v>0</v>
      </c>
    </row>
    <row r="7588" customFormat="false" ht="15" hidden="false" customHeight="false" outlineLevel="0" collapsed="false">
      <c r="A7588" s="0" t="n">
        <v>44</v>
      </c>
      <c r="B7588" s="0" t="n">
        <v>14600</v>
      </c>
      <c r="C7588" s="0" t="s">
        <v>155</v>
      </c>
      <c r="D7588" s="0" t="s">
        <v>155</v>
      </c>
      <c r="E7588" s="0" t="n">
        <f aca="false">IFERROR((C7588-D7588)/C7588/'Project Inputs and Calcs'!$E$11,0)</f>
        <v>0</v>
      </c>
    </row>
    <row r="7589" customFormat="false" ht="15" hidden="false" customHeight="false" outlineLevel="0" collapsed="false">
      <c r="A7589" s="0" t="n">
        <v>44</v>
      </c>
      <c r="B7589" s="0" t="n">
        <v>14700</v>
      </c>
      <c r="C7589" s="0" t="s">
        <v>155</v>
      </c>
      <c r="D7589" s="0" t="s">
        <v>155</v>
      </c>
      <c r="E7589" s="0" t="n">
        <f aca="false">IFERROR((C7589-D7589)/C7589/'Project Inputs and Calcs'!$E$11,0)</f>
        <v>0</v>
      </c>
    </row>
    <row r="7590" customFormat="false" ht="15" hidden="false" customHeight="false" outlineLevel="0" collapsed="false">
      <c r="A7590" s="0" t="n">
        <v>44</v>
      </c>
      <c r="B7590" s="0" t="n">
        <v>14800</v>
      </c>
      <c r="C7590" s="0" t="s">
        <v>155</v>
      </c>
      <c r="D7590" s="0" t="s">
        <v>155</v>
      </c>
      <c r="E7590" s="0" t="n">
        <f aca="false">IFERROR((C7590-D7590)/C7590/'Project Inputs and Calcs'!$E$11,0)</f>
        <v>0</v>
      </c>
    </row>
    <row r="7591" customFormat="false" ht="15" hidden="false" customHeight="false" outlineLevel="0" collapsed="false">
      <c r="A7591" s="0" t="n">
        <v>44</v>
      </c>
      <c r="B7591" s="0" t="n">
        <v>14900</v>
      </c>
      <c r="C7591" s="0" t="s">
        <v>155</v>
      </c>
      <c r="D7591" s="0" t="s">
        <v>155</v>
      </c>
      <c r="E7591" s="0" t="n">
        <f aca="false">IFERROR((C7591-D7591)/C7591/'Project Inputs and Calcs'!$E$11,0)</f>
        <v>0</v>
      </c>
    </row>
    <row r="7592" customFormat="false" ht="15" hidden="false" customHeight="false" outlineLevel="0" collapsed="false">
      <c r="A7592" s="0" t="n">
        <v>44</v>
      </c>
      <c r="B7592" s="0" t="n">
        <v>15000</v>
      </c>
      <c r="C7592" s="0" t="s">
        <v>155</v>
      </c>
      <c r="D7592" s="0" t="s">
        <v>155</v>
      </c>
      <c r="E7592" s="0" t="n">
        <f aca="false">IFERROR((C7592-D7592)/C7592/'Project Inputs and Calcs'!$E$11,0)</f>
        <v>0</v>
      </c>
    </row>
    <row r="7593" customFormat="false" ht="15" hidden="false" customHeight="false" outlineLevel="0" collapsed="false">
      <c r="A7593" s="0" t="n">
        <v>44</v>
      </c>
      <c r="B7593" s="0" t="n">
        <v>15100</v>
      </c>
      <c r="C7593" s="0" t="s">
        <v>155</v>
      </c>
      <c r="D7593" s="0" t="s">
        <v>155</v>
      </c>
      <c r="E7593" s="0" t="n">
        <f aca="false">IFERROR((C7593-D7593)/C7593/'Project Inputs and Calcs'!$E$11,0)</f>
        <v>0</v>
      </c>
    </row>
    <row r="7594" customFormat="false" ht="15" hidden="false" customHeight="false" outlineLevel="0" collapsed="false">
      <c r="A7594" s="0" t="n">
        <v>44</v>
      </c>
      <c r="B7594" s="0" t="n">
        <v>15200</v>
      </c>
      <c r="C7594" s="0" t="s">
        <v>155</v>
      </c>
      <c r="D7594" s="0" t="s">
        <v>155</v>
      </c>
      <c r="E7594" s="0" t="n">
        <f aca="false">IFERROR((C7594-D7594)/C7594/'Project Inputs and Calcs'!$E$11,0)</f>
        <v>0</v>
      </c>
    </row>
    <row r="7595" customFormat="false" ht="15" hidden="false" customHeight="false" outlineLevel="0" collapsed="false">
      <c r="A7595" s="0" t="n">
        <v>44</v>
      </c>
      <c r="B7595" s="0" t="n">
        <v>15300</v>
      </c>
      <c r="C7595" s="0" t="s">
        <v>155</v>
      </c>
      <c r="D7595" s="0" t="s">
        <v>155</v>
      </c>
      <c r="E7595" s="0" t="n">
        <f aca="false">IFERROR((C7595-D7595)/C7595/'Project Inputs and Calcs'!$E$11,0)</f>
        <v>0</v>
      </c>
    </row>
    <row r="7596" customFormat="false" ht="15" hidden="false" customHeight="false" outlineLevel="0" collapsed="false">
      <c r="A7596" s="0" t="n">
        <v>44</v>
      </c>
      <c r="B7596" s="0" t="n">
        <v>15400</v>
      </c>
      <c r="C7596" s="0" t="s">
        <v>155</v>
      </c>
      <c r="D7596" s="0" t="s">
        <v>155</v>
      </c>
      <c r="E7596" s="0" t="n">
        <f aca="false">IFERROR((C7596-D7596)/C7596/'Project Inputs and Calcs'!$E$11,0)</f>
        <v>0</v>
      </c>
    </row>
    <row r="7597" customFormat="false" ht="15" hidden="false" customHeight="false" outlineLevel="0" collapsed="false">
      <c r="A7597" s="0" t="n">
        <v>44</v>
      </c>
      <c r="B7597" s="0" t="n">
        <v>15500</v>
      </c>
      <c r="C7597" s="0" t="s">
        <v>155</v>
      </c>
      <c r="D7597" s="0" t="s">
        <v>155</v>
      </c>
      <c r="E7597" s="0" t="n">
        <f aca="false">IFERROR((C7597-D7597)/C7597/'Project Inputs and Calcs'!$E$11,0)</f>
        <v>0</v>
      </c>
    </row>
    <row r="7598" customFormat="false" ht="15" hidden="false" customHeight="false" outlineLevel="0" collapsed="false">
      <c r="A7598" s="0" t="n">
        <v>44</v>
      </c>
      <c r="B7598" s="0" t="n">
        <v>15600</v>
      </c>
      <c r="C7598" s="0" t="s">
        <v>155</v>
      </c>
      <c r="D7598" s="0" t="s">
        <v>155</v>
      </c>
      <c r="E7598" s="0" t="n">
        <f aca="false">IFERROR((C7598-D7598)/C7598/'Project Inputs and Calcs'!$E$11,0)</f>
        <v>0</v>
      </c>
    </row>
    <row r="7599" customFormat="false" ht="15" hidden="false" customHeight="false" outlineLevel="0" collapsed="false">
      <c r="A7599" s="0" t="n">
        <v>44</v>
      </c>
      <c r="B7599" s="0" t="n">
        <v>15700</v>
      </c>
      <c r="C7599" s="0" t="s">
        <v>155</v>
      </c>
      <c r="D7599" s="0" t="s">
        <v>155</v>
      </c>
      <c r="E7599" s="0" t="n">
        <f aca="false">IFERROR((C7599-D7599)/C7599/'Project Inputs and Calcs'!$E$11,0)</f>
        <v>0</v>
      </c>
    </row>
    <row r="7600" customFormat="false" ht="15" hidden="false" customHeight="false" outlineLevel="0" collapsed="false">
      <c r="A7600" s="0" t="n">
        <v>44</v>
      </c>
      <c r="B7600" s="0" t="n">
        <v>15800</v>
      </c>
      <c r="C7600" s="0" t="s">
        <v>155</v>
      </c>
      <c r="D7600" s="0" t="s">
        <v>155</v>
      </c>
      <c r="E7600" s="0" t="n">
        <f aca="false">IFERROR((C7600-D7600)/C7600/'Project Inputs and Calcs'!$E$11,0)</f>
        <v>0</v>
      </c>
    </row>
    <row r="7601" customFormat="false" ht="15" hidden="false" customHeight="false" outlineLevel="0" collapsed="false">
      <c r="A7601" s="0" t="n">
        <v>44</v>
      </c>
      <c r="B7601" s="0" t="n">
        <v>15900</v>
      </c>
      <c r="C7601" s="0" t="s">
        <v>155</v>
      </c>
      <c r="D7601" s="0" t="s">
        <v>155</v>
      </c>
      <c r="E7601" s="0" t="n">
        <f aca="false">IFERROR((C7601-D7601)/C7601/'Project Inputs and Calcs'!$E$11,0)</f>
        <v>0</v>
      </c>
    </row>
    <row r="7602" customFormat="false" ht="15" hidden="false" customHeight="false" outlineLevel="0" collapsed="false">
      <c r="A7602" s="0" t="n">
        <v>44</v>
      </c>
      <c r="B7602" s="0" t="n">
        <v>16000</v>
      </c>
      <c r="C7602" s="0" t="s">
        <v>155</v>
      </c>
      <c r="D7602" s="0" t="s">
        <v>155</v>
      </c>
      <c r="E7602" s="0" t="n">
        <f aca="false">IFERROR((C7602-D7602)/C7602/'Project Inputs and Calcs'!$E$11,0)</f>
        <v>0</v>
      </c>
    </row>
    <row r="7603" customFormat="false" ht="15" hidden="false" customHeight="false" outlineLevel="0" collapsed="false">
      <c r="A7603" s="0" t="n">
        <v>44</v>
      </c>
      <c r="B7603" s="0" t="n">
        <v>16100</v>
      </c>
      <c r="C7603" s="0" t="s">
        <v>155</v>
      </c>
      <c r="D7603" s="0" t="s">
        <v>155</v>
      </c>
      <c r="E7603" s="0" t="n">
        <f aca="false">IFERROR((C7603-D7603)/C7603/'Project Inputs and Calcs'!$E$11,0)</f>
        <v>0</v>
      </c>
    </row>
    <row r="7604" customFormat="false" ht="15" hidden="false" customHeight="false" outlineLevel="0" collapsed="false">
      <c r="A7604" s="0" t="n">
        <v>44</v>
      </c>
      <c r="B7604" s="0" t="n">
        <v>16200</v>
      </c>
      <c r="C7604" s="0" t="s">
        <v>155</v>
      </c>
      <c r="D7604" s="0" t="s">
        <v>155</v>
      </c>
      <c r="E7604" s="0" t="n">
        <f aca="false">IFERROR((C7604-D7604)/C7604/'Project Inputs and Calcs'!$E$11,0)</f>
        <v>0</v>
      </c>
    </row>
    <row r="7605" customFormat="false" ht="15" hidden="false" customHeight="false" outlineLevel="0" collapsed="false">
      <c r="A7605" s="0" t="n">
        <v>44</v>
      </c>
      <c r="B7605" s="0" t="n">
        <v>16300</v>
      </c>
      <c r="C7605" s="0" t="s">
        <v>155</v>
      </c>
      <c r="D7605" s="0" t="s">
        <v>155</v>
      </c>
      <c r="E7605" s="0" t="n">
        <f aca="false">IFERROR((C7605-D7605)/C7605/'Project Inputs and Calcs'!$E$11,0)</f>
        <v>0</v>
      </c>
    </row>
    <row r="7606" customFormat="false" ht="15" hidden="false" customHeight="false" outlineLevel="0" collapsed="false">
      <c r="A7606" s="0" t="n">
        <v>44</v>
      </c>
      <c r="B7606" s="0" t="n">
        <v>16400</v>
      </c>
      <c r="C7606" s="0" t="s">
        <v>155</v>
      </c>
      <c r="D7606" s="0" t="s">
        <v>155</v>
      </c>
      <c r="E7606" s="0" t="n">
        <f aca="false">IFERROR((C7606-D7606)/C7606/'Project Inputs and Calcs'!$E$11,0)</f>
        <v>0</v>
      </c>
    </row>
    <row r="7607" customFormat="false" ht="15" hidden="false" customHeight="false" outlineLevel="0" collapsed="false">
      <c r="A7607" s="0" t="n">
        <v>44</v>
      </c>
      <c r="B7607" s="0" t="n">
        <v>16500</v>
      </c>
      <c r="C7607" s="0" t="s">
        <v>155</v>
      </c>
      <c r="D7607" s="0" t="s">
        <v>155</v>
      </c>
      <c r="E7607" s="0" t="n">
        <f aca="false">IFERROR((C7607-D7607)/C7607/'Project Inputs and Calcs'!$E$11,0)</f>
        <v>0</v>
      </c>
    </row>
    <row r="7608" customFormat="false" ht="15" hidden="false" customHeight="false" outlineLevel="0" collapsed="false">
      <c r="A7608" s="0" t="n">
        <v>44</v>
      </c>
      <c r="B7608" s="0" t="n">
        <v>16600</v>
      </c>
      <c r="C7608" s="0" t="s">
        <v>155</v>
      </c>
      <c r="D7608" s="0" t="s">
        <v>155</v>
      </c>
      <c r="E7608" s="0" t="n">
        <f aca="false">IFERROR((C7608-D7608)/C7608/'Project Inputs and Calcs'!$E$11,0)</f>
        <v>0</v>
      </c>
    </row>
    <row r="7609" customFormat="false" ht="15" hidden="false" customHeight="false" outlineLevel="0" collapsed="false">
      <c r="A7609" s="0" t="n">
        <v>44</v>
      </c>
      <c r="B7609" s="0" t="n">
        <v>16700</v>
      </c>
      <c r="C7609" s="0" t="s">
        <v>155</v>
      </c>
      <c r="D7609" s="0" t="s">
        <v>155</v>
      </c>
      <c r="E7609" s="0" t="n">
        <f aca="false">IFERROR((C7609-D7609)/C7609/'Project Inputs and Calcs'!$E$11,0)</f>
        <v>0</v>
      </c>
    </row>
    <row r="7610" customFormat="false" ht="15" hidden="false" customHeight="false" outlineLevel="0" collapsed="false">
      <c r="A7610" s="0" t="n">
        <v>44</v>
      </c>
      <c r="B7610" s="0" t="n">
        <v>16800</v>
      </c>
      <c r="C7610" s="0" t="s">
        <v>155</v>
      </c>
      <c r="D7610" s="0" t="s">
        <v>155</v>
      </c>
      <c r="E7610" s="0" t="n">
        <f aca="false">IFERROR((C7610-D7610)/C7610/'Project Inputs and Calcs'!$E$11,0)</f>
        <v>0</v>
      </c>
    </row>
    <row r="7611" customFormat="false" ht="15" hidden="false" customHeight="false" outlineLevel="0" collapsed="false">
      <c r="A7611" s="0" t="n">
        <v>44</v>
      </c>
      <c r="B7611" s="0" t="n">
        <v>16900</v>
      </c>
      <c r="C7611" s="0" t="s">
        <v>155</v>
      </c>
      <c r="D7611" s="0" t="s">
        <v>155</v>
      </c>
      <c r="E7611" s="0" t="n">
        <f aca="false">IFERROR((C7611-D7611)/C7611/'Project Inputs and Calcs'!$E$11,0)</f>
        <v>0</v>
      </c>
    </row>
    <row r="7612" customFormat="false" ht="15" hidden="false" customHeight="false" outlineLevel="0" collapsed="false">
      <c r="A7612" s="0" t="n">
        <v>44</v>
      </c>
      <c r="B7612" s="0" t="n">
        <v>17000</v>
      </c>
      <c r="C7612" s="0" t="s">
        <v>155</v>
      </c>
      <c r="D7612" s="0" t="s">
        <v>155</v>
      </c>
      <c r="E7612" s="0" t="n">
        <f aca="false">IFERROR((C7612-D7612)/C7612/'Project Inputs and Calcs'!$E$11,0)</f>
        <v>0</v>
      </c>
    </row>
    <row r="7613" customFormat="false" ht="15" hidden="false" customHeight="false" outlineLevel="0" collapsed="false">
      <c r="A7613" s="0" t="n">
        <v>44</v>
      </c>
      <c r="B7613" s="0" t="n">
        <v>17100</v>
      </c>
      <c r="C7613" s="0" t="s">
        <v>155</v>
      </c>
      <c r="D7613" s="0" t="s">
        <v>155</v>
      </c>
      <c r="E7613" s="0" t="n">
        <f aca="false">IFERROR((C7613-D7613)/C7613/'Project Inputs and Calcs'!$E$11,0)</f>
        <v>0</v>
      </c>
    </row>
    <row r="7614" customFormat="false" ht="15" hidden="false" customHeight="false" outlineLevel="0" collapsed="false">
      <c r="A7614" s="0" t="n">
        <v>44</v>
      </c>
      <c r="B7614" s="0" t="n">
        <v>17200</v>
      </c>
      <c r="C7614" s="0" t="s">
        <v>155</v>
      </c>
      <c r="D7614" s="0" t="s">
        <v>155</v>
      </c>
      <c r="E7614" s="0" t="n">
        <f aca="false">IFERROR((C7614-D7614)/C7614/'Project Inputs and Calcs'!$E$11,0)</f>
        <v>0</v>
      </c>
    </row>
    <row r="7615" customFormat="false" ht="15" hidden="false" customHeight="false" outlineLevel="0" collapsed="false">
      <c r="A7615" s="0" t="n">
        <v>44</v>
      </c>
      <c r="B7615" s="0" t="n">
        <v>17300</v>
      </c>
      <c r="C7615" s="0" t="s">
        <v>155</v>
      </c>
      <c r="D7615" s="0" t="s">
        <v>155</v>
      </c>
      <c r="E7615" s="0" t="n">
        <f aca="false">IFERROR((C7615-D7615)/C7615/'Project Inputs and Calcs'!$E$11,0)</f>
        <v>0</v>
      </c>
    </row>
    <row r="7616" customFormat="false" ht="15" hidden="false" customHeight="false" outlineLevel="0" collapsed="false">
      <c r="A7616" s="0" t="n">
        <v>44</v>
      </c>
      <c r="B7616" s="0" t="n">
        <v>17400</v>
      </c>
      <c r="C7616" s="0" t="s">
        <v>155</v>
      </c>
      <c r="D7616" s="0" t="s">
        <v>155</v>
      </c>
      <c r="E7616" s="0" t="n">
        <f aca="false">IFERROR((C7616-D7616)/C7616/'Project Inputs and Calcs'!$E$11,0)</f>
        <v>0</v>
      </c>
    </row>
    <row r="7617" customFormat="false" ht="15" hidden="false" customHeight="false" outlineLevel="0" collapsed="false">
      <c r="A7617" s="0" t="n">
        <v>44</v>
      </c>
      <c r="B7617" s="0" t="n">
        <v>17500</v>
      </c>
      <c r="C7617" s="0" t="s">
        <v>155</v>
      </c>
      <c r="D7617" s="0" t="s">
        <v>155</v>
      </c>
      <c r="E7617" s="0" t="n">
        <f aca="false">IFERROR((C7617-D7617)/C7617/'Project Inputs and Calcs'!$E$11,0)</f>
        <v>0</v>
      </c>
    </row>
    <row r="7618" customFormat="false" ht="15" hidden="false" customHeight="false" outlineLevel="0" collapsed="false">
      <c r="A7618" s="0" t="n">
        <v>44</v>
      </c>
      <c r="B7618" s="0" t="n">
        <v>17600</v>
      </c>
      <c r="C7618" s="0" t="s">
        <v>155</v>
      </c>
      <c r="D7618" s="0" t="s">
        <v>155</v>
      </c>
      <c r="E7618" s="0" t="n">
        <f aca="false">IFERROR((C7618-D7618)/C7618/'Project Inputs and Calcs'!$E$11,0)</f>
        <v>0</v>
      </c>
    </row>
    <row r="7619" customFormat="false" ht="15" hidden="false" customHeight="false" outlineLevel="0" collapsed="false">
      <c r="A7619" s="0" t="n">
        <v>44</v>
      </c>
      <c r="B7619" s="0" t="n">
        <v>17700</v>
      </c>
      <c r="C7619" s="0" t="s">
        <v>155</v>
      </c>
      <c r="D7619" s="0" t="s">
        <v>155</v>
      </c>
      <c r="E7619" s="0" t="n">
        <f aca="false">IFERROR((C7619-D7619)/C7619/'Project Inputs and Calcs'!$E$11,0)</f>
        <v>0</v>
      </c>
    </row>
    <row r="7620" customFormat="false" ht="15" hidden="false" customHeight="false" outlineLevel="0" collapsed="false">
      <c r="A7620" s="0" t="n">
        <v>44</v>
      </c>
      <c r="B7620" s="0" t="n">
        <v>17800</v>
      </c>
      <c r="C7620" s="0" t="s">
        <v>155</v>
      </c>
      <c r="D7620" s="0" t="s">
        <v>155</v>
      </c>
      <c r="E7620" s="0" t="n">
        <f aca="false">IFERROR((C7620-D7620)/C7620/'Project Inputs and Calcs'!$E$11,0)</f>
        <v>0</v>
      </c>
    </row>
    <row r="7621" customFormat="false" ht="15" hidden="false" customHeight="false" outlineLevel="0" collapsed="false">
      <c r="A7621" s="0" t="n">
        <v>44</v>
      </c>
      <c r="B7621" s="0" t="n">
        <v>17900</v>
      </c>
      <c r="C7621" s="0" t="s">
        <v>155</v>
      </c>
      <c r="D7621" s="0" t="s">
        <v>155</v>
      </c>
      <c r="E7621" s="0" t="n">
        <f aca="false">IFERROR((C7621-D7621)/C7621/'Project Inputs and Calcs'!$E$11,0)</f>
        <v>0</v>
      </c>
    </row>
    <row r="7622" customFormat="false" ht="15" hidden="false" customHeight="false" outlineLevel="0" collapsed="false">
      <c r="A7622" s="0" t="n">
        <v>44</v>
      </c>
      <c r="B7622" s="0" t="n">
        <v>18000</v>
      </c>
      <c r="C7622" s="0" t="s">
        <v>155</v>
      </c>
      <c r="D7622" s="0" t="s">
        <v>155</v>
      </c>
      <c r="E7622" s="0" t="n">
        <f aca="false">IFERROR((C7622-D7622)/C7622/'Project Inputs and Calcs'!$E$11,0)</f>
        <v>0</v>
      </c>
    </row>
    <row r="7623" customFormat="false" ht="15" hidden="false" customHeight="false" outlineLevel="0" collapsed="false">
      <c r="A7623" s="0" t="n">
        <v>44</v>
      </c>
      <c r="B7623" s="0" t="n">
        <v>18100</v>
      </c>
      <c r="C7623" s="0" t="s">
        <v>155</v>
      </c>
      <c r="D7623" s="0" t="s">
        <v>155</v>
      </c>
      <c r="E7623" s="0" t="n">
        <f aca="false">IFERROR((C7623-D7623)/C7623/'Project Inputs and Calcs'!$E$11,0)</f>
        <v>0</v>
      </c>
    </row>
    <row r="7624" customFormat="false" ht="15" hidden="false" customHeight="false" outlineLevel="0" collapsed="false">
      <c r="A7624" s="0" t="n">
        <v>44</v>
      </c>
      <c r="B7624" s="0" t="n">
        <v>18200</v>
      </c>
      <c r="C7624" s="0" t="s">
        <v>155</v>
      </c>
      <c r="D7624" s="0" t="s">
        <v>155</v>
      </c>
      <c r="E7624" s="0" t="n">
        <f aca="false">IFERROR((C7624-D7624)/C7624/'Project Inputs and Calcs'!$E$11,0)</f>
        <v>0</v>
      </c>
    </row>
    <row r="7625" customFormat="false" ht="15" hidden="false" customHeight="false" outlineLevel="0" collapsed="false">
      <c r="A7625" s="0" t="n">
        <v>44</v>
      </c>
      <c r="B7625" s="0" t="n">
        <v>18300</v>
      </c>
      <c r="C7625" s="0" t="s">
        <v>155</v>
      </c>
      <c r="D7625" s="0" t="s">
        <v>155</v>
      </c>
      <c r="E7625" s="0" t="n">
        <f aca="false">IFERROR((C7625-D7625)/C7625/'Project Inputs and Calcs'!$E$11,0)</f>
        <v>0</v>
      </c>
    </row>
    <row r="7626" customFormat="false" ht="15" hidden="false" customHeight="false" outlineLevel="0" collapsed="false">
      <c r="A7626" s="0" t="n">
        <v>44</v>
      </c>
      <c r="B7626" s="0" t="n">
        <v>18400</v>
      </c>
      <c r="C7626" s="0" t="s">
        <v>155</v>
      </c>
      <c r="D7626" s="0" t="s">
        <v>155</v>
      </c>
      <c r="E7626" s="0" t="n">
        <f aca="false">IFERROR((C7626-D7626)/C7626/'Project Inputs and Calcs'!$E$11,0)</f>
        <v>0</v>
      </c>
    </row>
    <row r="7627" customFormat="false" ht="15" hidden="false" customHeight="false" outlineLevel="0" collapsed="false">
      <c r="A7627" s="0" t="n">
        <v>44</v>
      </c>
      <c r="B7627" s="0" t="n">
        <v>18500</v>
      </c>
      <c r="C7627" s="0" t="s">
        <v>155</v>
      </c>
      <c r="D7627" s="0" t="s">
        <v>155</v>
      </c>
      <c r="E7627" s="0" t="n">
        <f aca="false">IFERROR((C7627-D7627)/C7627/'Project Inputs and Calcs'!$E$11,0)</f>
        <v>0</v>
      </c>
    </row>
    <row r="7628" customFormat="false" ht="15" hidden="false" customHeight="false" outlineLevel="0" collapsed="false">
      <c r="A7628" s="0" t="n">
        <v>44</v>
      </c>
      <c r="B7628" s="0" t="n">
        <v>18600</v>
      </c>
      <c r="C7628" s="0" t="s">
        <v>155</v>
      </c>
      <c r="D7628" s="0" t="s">
        <v>155</v>
      </c>
      <c r="E7628" s="0" t="n">
        <f aca="false">IFERROR((C7628-D7628)/C7628/'Project Inputs and Calcs'!$E$11,0)</f>
        <v>0</v>
      </c>
    </row>
    <row r="7629" customFormat="false" ht="15" hidden="false" customHeight="false" outlineLevel="0" collapsed="false">
      <c r="A7629" s="0" t="n">
        <v>44</v>
      </c>
      <c r="B7629" s="0" t="n">
        <v>18700</v>
      </c>
      <c r="C7629" s="0" t="s">
        <v>155</v>
      </c>
      <c r="D7629" s="0" t="s">
        <v>155</v>
      </c>
      <c r="E7629" s="0" t="n">
        <f aca="false">IFERROR((C7629-D7629)/C7629/'Project Inputs and Calcs'!$E$11,0)</f>
        <v>0</v>
      </c>
    </row>
    <row r="7630" customFormat="false" ht="15" hidden="false" customHeight="false" outlineLevel="0" collapsed="false">
      <c r="A7630" s="0" t="n">
        <v>44</v>
      </c>
      <c r="B7630" s="0" t="n">
        <v>18800</v>
      </c>
      <c r="C7630" s="0" t="s">
        <v>155</v>
      </c>
      <c r="D7630" s="0" t="s">
        <v>155</v>
      </c>
      <c r="E7630" s="0" t="n">
        <f aca="false">IFERROR((C7630-D7630)/C7630/'Project Inputs and Calcs'!$E$11,0)</f>
        <v>0</v>
      </c>
    </row>
    <row r="7631" customFormat="false" ht="15" hidden="false" customHeight="false" outlineLevel="0" collapsed="false">
      <c r="A7631" s="0" t="n">
        <v>44</v>
      </c>
      <c r="B7631" s="0" t="n">
        <v>18900</v>
      </c>
      <c r="C7631" s="0" t="s">
        <v>155</v>
      </c>
      <c r="D7631" s="0" t="s">
        <v>155</v>
      </c>
      <c r="E7631" s="0" t="n">
        <f aca="false">IFERROR((C7631-D7631)/C7631/'Project Inputs and Calcs'!$E$11,0)</f>
        <v>0</v>
      </c>
    </row>
    <row r="7632" customFormat="false" ht="15" hidden="false" customHeight="false" outlineLevel="0" collapsed="false">
      <c r="A7632" s="0" t="n">
        <v>44</v>
      </c>
      <c r="B7632" s="0" t="n">
        <v>19000</v>
      </c>
      <c r="C7632" s="0" t="s">
        <v>155</v>
      </c>
      <c r="D7632" s="0" t="s">
        <v>155</v>
      </c>
      <c r="E7632" s="0" t="n">
        <f aca="false">IFERROR((C7632-D7632)/C7632/'Project Inputs and Calcs'!$E$11,0)</f>
        <v>0</v>
      </c>
    </row>
    <row r="7633" customFormat="false" ht="15" hidden="false" customHeight="false" outlineLevel="0" collapsed="false">
      <c r="A7633" s="0" t="n">
        <v>44</v>
      </c>
      <c r="B7633" s="0" t="n">
        <v>19100</v>
      </c>
      <c r="C7633" s="0" t="s">
        <v>155</v>
      </c>
      <c r="D7633" s="0" t="s">
        <v>155</v>
      </c>
      <c r="E7633" s="0" t="n">
        <f aca="false">IFERROR((C7633-D7633)/C7633/'Project Inputs and Calcs'!$E$11,0)</f>
        <v>0</v>
      </c>
    </row>
    <row r="7634" customFormat="false" ht="15" hidden="false" customHeight="false" outlineLevel="0" collapsed="false">
      <c r="A7634" s="0" t="n">
        <v>44</v>
      </c>
      <c r="B7634" s="0" t="n">
        <v>19200</v>
      </c>
      <c r="C7634" s="0" t="s">
        <v>155</v>
      </c>
      <c r="D7634" s="0" t="s">
        <v>155</v>
      </c>
      <c r="E7634" s="0" t="n">
        <f aca="false">IFERROR((C7634-D7634)/C7634/'Project Inputs and Calcs'!$E$11,0)</f>
        <v>0</v>
      </c>
    </row>
    <row r="7635" customFormat="false" ht="15" hidden="false" customHeight="false" outlineLevel="0" collapsed="false">
      <c r="A7635" s="0" t="n">
        <v>44</v>
      </c>
      <c r="B7635" s="0" t="n">
        <v>19300</v>
      </c>
      <c r="C7635" s="0" t="s">
        <v>155</v>
      </c>
      <c r="D7635" s="0" t="s">
        <v>155</v>
      </c>
      <c r="E7635" s="0" t="n">
        <f aca="false">IFERROR((C7635-D7635)/C7635/'Project Inputs and Calcs'!$E$11,0)</f>
        <v>0</v>
      </c>
    </row>
    <row r="7636" customFormat="false" ht="15" hidden="false" customHeight="false" outlineLevel="0" collapsed="false">
      <c r="A7636" s="0" t="n">
        <v>44</v>
      </c>
      <c r="B7636" s="0" t="n">
        <v>19400</v>
      </c>
      <c r="C7636" s="0" t="s">
        <v>155</v>
      </c>
      <c r="D7636" s="0" t="s">
        <v>155</v>
      </c>
      <c r="E7636" s="0" t="n">
        <f aca="false">IFERROR((C7636-D7636)/C7636/'Project Inputs and Calcs'!$E$11,0)</f>
        <v>0</v>
      </c>
    </row>
    <row r="7637" customFormat="false" ht="15" hidden="false" customHeight="false" outlineLevel="0" collapsed="false">
      <c r="A7637" s="0" t="n">
        <v>44</v>
      </c>
      <c r="B7637" s="0" t="n">
        <v>19500</v>
      </c>
      <c r="C7637" s="0" t="s">
        <v>155</v>
      </c>
      <c r="D7637" s="0" t="s">
        <v>155</v>
      </c>
      <c r="E7637" s="0" t="n">
        <f aca="false">IFERROR((C7637-D7637)/C7637/'Project Inputs and Calcs'!$E$11,0)</f>
        <v>0</v>
      </c>
    </row>
    <row r="7638" customFormat="false" ht="15" hidden="false" customHeight="false" outlineLevel="0" collapsed="false">
      <c r="A7638" s="0" t="n">
        <v>44</v>
      </c>
      <c r="B7638" s="0" t="n">
        <v>19600</v>
      </c>
      <c r="C7638" s="0" t="s">
        <v>155</v>
      </c>
      <c r="D7638" s="0" t="s">
        <v>155</v>
      </c>
      <c r="E7638" s="0" t="n">
        <f aca="false">IFERROR((C7638-D7638)/C7638/'Project Inputs and Calcs'!$E$11,0)</f>
        <v>0</v>
      </c>
    </row>
    <row r="7639" customFormat="false" ht="15" hidden="false" customHeight="false" outlineLevel="0" collapsed="false">
      <c r="A7639" s="0" t="n">
        <v>44</v>
      </c>
      <c r="B7639" s="0" t="n">
        <v>19700</v>
      </c>
      <c r="C7639" s="0" t="s">
        <v>155</v>
      </c>
      <c r="D7639" s="0" t="s">
        <v>155</v>
      </c>
      <c r="E7639" s="0" t="n">
        <f aca="false">IFERROR((C7639-D7639)/C7639/'Project Inputs and Calcs'!$E$11,0)</f>
        <v>0</v>
      </c>
    </row>
    <row r="7640" customFormat="false" ht="15" hidden="false" customHeight="false" outlineLevel="0" collapsed="false">
      <c r="A7640" s="0" t="n">
        <v>44</v>
      </c>
      <c r="B7640" s="0" t="n">
        <v>19800</v>
      </c>
      <c r="C7640" s="0" t="s">
        <v>155</v>
      </c>
      <c r="D7640" s="0" t="s">
        <v>155</v>
      </c>
      <c r="E7640" s="0" t="n">
        <f aca="false">IFERROR((C7640-D7640)/C7640/'Project Inputs and Calcs'!$E$11,0)</f>
        <v>0</v>
      </c>
    </row>
    <row r="7641" customFormat="false" ht="15" hidden="false" customHeight="false" outlineLevel="0" collapsed="false">
      <c r="A7641" s="0" t="n">
        <v>44</v>
      </c>
      <c r="B7641" s="0" t="n">
        <v>19900</v>
      </c>
      <c r="C7641" s="0" t="s">
        <v>155</v>
      </c>
      <c r="D7641" s="0" t="s">
        <v>155</v>
      </c>
      <c r="E7641" s="0" t="n">
        <f aca="false">IFERROR((C7641-D7641)/C7641/'Project Inputs and Calcs'!$E$11,0)</f>
        <v>0</v>
      </c>
    </row>
    <row r="7642" customFormat="false" ht="15" hidden="false" customHeight="false" outlineLevel="0" collapsed="false">
      <c r="A7642" s="0" t="n">
        <v>44</v>
      </c>
      <c r="B7642" s="0" t="n">
        <v>20000</v>
      </c>
      <c r="C7642" s="0" t="s">
        <v>155</v>
      </c>
      <c r="D7642" s="0" t="s">
        <v>155</v>
      </c>
      <c r="E7642" s="0" t="n">
        <f aca="false">IFERROR((C7642-D7642)/C7642/'Project Inputs and Calcs'!$E$11,0)</f>
        <v>0</v>
      </c>
    </row>
    <row r="7643" customFormat="false" ht="15" hidden="false" customHeight="false" outlineLevel="0" collapsed="false">
      <c r="A7643" s="0" t="n">
        <v>45</v>
      </c>
      <c r="B7643" s="0" t="n">
        <v>1000</v>
      </c>
      <c r="C7643" s="0" t="n">
        <v>0.065826</v>
      </c>
      <c r="D7643" s="0" t="n">
        <v>0.0090556</v>
      </c>
      <c r="E7643" s="0" t="n">
        <f aca="false">IFERROR((C7643-D7643)/C7643/'Project Inputs and Calcs'!$E$11,0)</f>
        <v>0.0287477086055156</v>
      </c>
    </row>
    <row r="7644" customFormat="false" ht="15" hidden="false" customHeight="false" outlineLevel="0" collapsed="false">
      <c r="A7644" s="0" t="n">
        <v>45</v>
      </c>
      <c r="B7644" s="0" t="n">
        <v>1100</v>
      </c>
      <c r="C7644" s="0" t="n">
        <v>0.12482</v>
      </c>
      <c r="D7644" s="0" t="n">
        <v>0.017791</v>
      </c>
      <c r="E7644" s="0" t="n">
        <f aca="false">IFERROR((C7644-D7644)/C7644/'Project Inputs and Calcs'!$E$11,0)</f>
        <v>0.0285822250707686</v>
      </c>
    </row>
    <row r="7645" customFormat="false" ht="15" hidden="false" customHeight="false" outlineLevel="0" collapsed="false">
      <c r="A7645" s="0" t="n">
        <v>45</v>
      </c>
      <c r="B7645" s="0" t="n">
        <v>1200</v>
      </c>
      <c r="C7645" s="0" t="n">
        <v>0.20154</v>
      </c>
      <c r="D7645" s="0" t="n">
        <v>0.029777</v>
      </c>
      <c r="E7645" s="0" t="n">
        <f aca="false">IFERROR((C7645-D7645)/C7645/'Project Inputs and Calcs'!$E$11,0)</f>
        <v>0.028408421818663</v>
      </c>
    </row>
    <row r="7646" customFormat="false" ht="15" hidden="false" customHeight="false" outlineLevel="0" collapsed="false">
      <c r="A7646" s="0" t="n">
        <v>45</v>
      </c>
      <c r="B7646" s="0" t="n">
        <v>1300</v>
      </c>
      <c r="C7646" s="0" t="n">
        <v>0.29542</v>
      </c>
      <c r="D7646" s="0" t="n">
        <v>0.045207</v>
      </c>
      <c r="E7646" s="0" t="n">
        <f aca="false">IFERROR((C7646-D7646)/C7646/'Project Inputs and Calcs'!$E$11,0)</f>
        <v>0.0282324600004513</v>
      </c>
    </row>
    <row r="7647" customFormat="false" ht="15" hidden="false" customHeight="false" outlineLevel="0" collapsed="false">
      <c r="A7647" s="0" t="n">
        <v>45</v>
      </c>
      <c r="B7647" s="0" t="n">
        <v>1400</v>
      </c>
      <c r="C7647" s="0" t="n">
        <v>0.40586</v>
      </c>
      <c r="D7647" s="0" t="n">
        <v>0.064288</v>
      </c>
      <c r="E7647" s="0" t="n">
        <f aca="false">IFERROR((C7647-D7647)/C7647/'Project Inputs and Calcs'!$E$11,0)</f>
        <v>0.0280533517304818</v>
      </c>
    </row>
    <row r="7648" customFormat="false" ht="15" hidden="false" customHeight="false" outlineLevel="0" collapsed="false">
      <c r="A7648" s="0" t="n">
        <v>45</v>
      </c>
      <c r="B7648" s="0" t="n">
        <v>1500</v>
      </c>
      <c r="C7648" s="0" t="n">
        <v>0.49731</v>
      </c>
      <c r="D7648" s="0" t="n">
        <v>0.10409</v>
      </c>
      <c r="E7648" s="0" t="n">
        <f aca="false">IFERROR((C7648-D7648)/C7648/'Project Inputs and Calcs'!$E$11,0)</f>
        <v>0.0263564644453828</v>
      </c>
    </row>
    <row r="7649" customFormat="false" ht="15" hidden="false" customHeight="false" outlineLevel="0" collapsed="false">
      <c r="A7649" s="0" t="n">
        <v>45</v>
      </c>
      <c r="B7649" s="0" t="n">
        <v>1600</v>
      </c>
      <c r="C7649" s="0" t="n">
        <v>0.67426</v>
      </c>
      <c r="D7649" s="0" t="n">
        <v>0.1141</v>
      </c>
      <c r="E7649" s="0" t="n">
        <f aca="false">IFERROR((C7649-D7649)/C7649/'Project Inputs and Calcs'!$E$11,0)</f>
        <v>0.027692581496752</v>
      </c>
    </row>
    <row r="7650" customFormat="false" ht="15" hidden="false" customHeight="false" outlineLevel="0" collapsed="false">
      <c r="A7650" s="0" t="n">
        <v>45</v>
      </c>
      <c r="B7650" s="0" t="n">
        <v>1700</v>
      </c>
      <c r="C7650" s="0" t="n">
        <v>0.83116</v>
      </c>
      <c r="D7650" s="0" t="n">
        <v>0.14516</v>
      </c>
      <c r="E7650" s="0" t="n">
        <f aca="false">IFERROR((C7650-D7650)/C7650/'Project Inputs and Calcs'!$E$11,0)</f>
        <v>0.0275117506456839</v>
      </c>
    </row>
    <row r="7651" customFormat="false" ht="15" hidden="false" customHeight="false" outlineLevel="0" collapsed="false">
      <c r="A7651" s="0" t="n">
        <v>45</v>
      </c>
      <c r="B7651" s="0" t="n">
        <v>1800</v>
      </c>
      <c r="C7651" s="0" t="n">
        <v>1.0026</v>
      </c>
      <c r="D7651" s="0" t="n">
        <v>0.17407</v>
      </c>
      <c r="E7651" s="0" t="n">
        <f aca="false">IFERROR((C7651-D7651)/C7651/'Project Inputs and Calcs'!$E$11,0)</f>
        <v>0.0275460469446107</v>
      </c>
    </row>
    <row r="7652" customFormat="false" ht="15" hidden="false" customHeight="false" outlineLevel="0" collapsed="false">
      <c r="A7652" s="0" t="n">
        <v>45</v>
      </c>
      <c r="B7652" s="0" t="n">
        <v>1900</v>
      </c>
      <c r="C7652" s="0" t="n">
        <v>1.1879</v>
      </c>
      <c r="D7652" s="0" t="n">
        <v>0.22035</v>
      </c>
      <c r="E7652" s="0" t="n">
        <f aca="false">IFERROR((C7652-D7652)/C7652/'Project Inputs and Calcs'!$E$11,0)</f>
        <v>0.0271501529309426</v>
      </c>
    </row>
    <row r="7653" customFormat="false" ht="15" hidden="false" customHeight="false" outlineLevel="0" collapsed="false">
      <c r="A7653" s="0" t="n">
        <v>45</v>
      </c>
      <c r="B7653" s="0" t="n">
        <v>2000</v>
      </c>
      <c r="C7653" s="0" t="n">
        <v>1.3868</v>
      </c>
      <c r="D7653" s="0" t="n">
        <v>0.26474</v>
      </c>
      <c r="E7653" s="0" t="n">
        <f aca="false">IFERROR((C7653-D7653)/C7653/'Project Inputs and Calcs'!$E$11,0)</f>
        <v>0.026970002884338</v>
      </c>
    </row>
    <row r="7654" customFormat="false" ht="15" hidden="false" customHeight="false" outlineLevel="0" collapsed="false">
      <c r="A7654" s="0" t="n">
        <v>45</v>
      </c>
      <c r="B7654" s="0" t="n">
        <v>2100</v>
      </c>
      <c r="C7654" s="0" t="n">
        <v>1.5989</v>
      </c>
      <c r="D7654" s="0" t="n">
        <v>0.31383</v>
      </c>
      <c r="E7654" s="0" t="n">
        <f aca="false">IFERROR((C7654-D7654)/C7654/'Project Inputs and Calcs'!$E$11,0)</f>
        <v>0.0267907102799842</v>
      </c>
    </row>
    <row r="7655" customFormat="false" ht="15" hidden="false" customHeight="false" outlineLevel="0" collapsed="false">
      <c r="A7655" s="0" t="n">
        <v>45</v>
      </c>
      <c r="B7655" s="0" t="n">
        <v>2200</v>
      </c>
      <c r="C7655" s="0" t="n">
        <v>1.8235</v>
      </c>
      <c r="D7655" s="0" t="n">
        <v>0.36775</v>
      </c>
      <c r="E7655" s="0" t="n">
        <f aca="false">IFERROR((C7655-D7655)/C7655/'Project Inputs and Calcs'!$E$11,0)</f>
        <v>0.0266109130792432</v>
      </c>
    </row>
    <row r="7656" customFormat="false" ht="15" hidden="false" customHeight="false" outlineLevel="0" collapsed="false">
      <c r="A7656" s="0" t="n">
        <v>45</v>
      </c>
      <c r="B7656" s="0" t="n">
        <v>2300</v>
      </c>
      <c r="C7656" s="0" t="n">
        <v>2.0605</v>
      </c>
      <c r="D7656" s="0" t="n">
        <v>0.42655</v>
      </c>
      <c r="E7656" s="0" t="n">
        <f aca="false">IFERROR((C7656-D7656)/C7656/'Project Inputs and Calcs'!$E$11,0)</f>
        <v>0.0264329046347974</v>
      </c>
    </row>
    <row r="7657" customFormat="false" ht="15" hidden="false" customHeight="false" outlineLevel="0" collapsed="false">
      <c r="A7657" s="0" t="n">
        <v>45</v>
      </c>
      <c r="B7657" s="0" t="n">
        <v>2400</v>
      </c>
      <c r="C7657" s="0" t="n">
        <v>2.3093</v>
      </c>
      <c r="D7657" s="0" t="n">
        <v>0.49037</v>
      </c>
      <c r="E7657" s="0" t="n">
        <f aca="false">IFERROR((C7657-D7657)/C7657/'Project Inputs and Calcs'!$E$11,0)</f>
        <v>0.0262551422508985</v>
      </c>
    </row>
    <row r="7658" customFormat="false" ht="15" hidden="false" customHeight="false" outlineLevel="0" collapsed="false">
      <c r="A7658" s="0" t="n">
        <v>45</v>
      </c>
      <c r="B7658" s="0" t="n">
        <v>2500</v>
      </c>
      <c r="C7658" s="0" t="n">
        <v>2.5696</v>
      </c>
      <c r="D7658" s="0" t="n">
        <v>0.55929</v>
      </c>
      <c r="E7658" s="0" t="n">
        <f aca="false">IFERROR((C7658-D7658)/C7658/'Project Inputs and Calcs'!$E$11,0)</f>
        <v>0.0260781185139062</v>
      </c>
    </row>
    <row r="7659" customFormat="false" ht="15" hidden="false" customHeight="false" outlineLevel="0" collapsed="false">
      <c r="A7659" s="0" t="n">
        <v>45</v>
      </c>
      <c r="B7659" s="0" t="n">
        <v>2600</v>
      </c>
      <c r="C7659" s="0" t="n">
        <v>2.841</v>
      </c>
      <c r="D7659" s="0" t="n">
        <v>0.63335</v>
      </c>
      <c r="E7659" s="0" t="n">
        <f aca="false">IFERROR((C7659-D7659)/C7659/'Project Inputs and Calcs'!$E$11,0)</f>
        <v>0.0259022644608706</v>
      </c>
    </row>
    <row r="7660" customFormat="false" ht="15" hidden="false" customHeight="false" outlineLevel="0" collapsed="false">
      <c r="A7660" s="0" t="n">
        <v>45</v>
      </c>
      <c r="B7660" s="0" t="n">
        <v>2700</v>
      </c>
      <c r="C7660" s="0" t="n">
        <v>3.1231</v>
      </c>
      <c r="D7660" s="0" t="n">
        <v>0.71267</v>
      </c>
      <c r="E7660" s="0" t="n">
        <f aca="false">IFERROR((C7660-D7660)/C7660/'Project Inputs and Calcs'!$E$11,0)</f>
        <v>0.025726895285667</v>
      </c>
    </row>
    <row r="7661" customFormat="false" ht="15" hidden="false" customHeight="false" outlineLevel="0" collapsed="false">
      <c r="A7661" s="0" t="n">
        <v>45</v>
      </c>
      <c r="B7661" s="0" t="n">
        <v>2800</v>
      </c>
      <c r="C7661" s="0" t="n">
        <v>3.4157</v>
      </c>
      <c r="D7661" s="0" t="n">
        <v>0.79729</v>
      </c>
      <c r="E7661" s="0" t="n">
        <f aca="false">IFERROR((C7661-D7661)/C7661/'Project Inputs and Calcs'!$E$11,0)</f>
        <v>0.0255526929570317</v>
      </c>
    </row>
    <row r="7662" customFormat="false" ht="15" hidden="false" customHeight="false" outlineLevel="0" collapsed="false">
      <c r="A7662" s="0" t="n">
        <v>45</v>
      </c>
      <c r="B7662" s="0" t="n">
        <v>2900</v>
      </c>
      <c r="C7662" s="0" t="n">
        <v>3.7182</v>
      </c>
      <c r="D7662" s="0" t="n">
        <v>0.88727</v>
      </c>
      <c r="E7662" s="0" t="n">
        <f aca="false">IFERROR((C7662-D7662)/C7662/'Project Inputs and Calcs'!$E$11,0)</f>
        <v>0.0253790364513295</v>
      </c>
    </row>
    <row r="7663" customFormat="false" ht="15" hidden="false" customHeight="false" outlineLevel="0" collapsed="false">
      <c r="A7663" s="0" t="n">
        <v>45</v>
      </c>
      <c r="B7663" s="0" t="n">
        <v>3000</v>
      </c>
      <c r="C7663" s="0" t="n">
        <v>4.0306</v>
      </c>
      <c r="D7663" s="0" t="n">
        <v>0.98262</v>
      </c>
      <c r="E7663" s="0" t="n">
        <f aca="false">IFERROR((C7663-D7663)/C7663/'Project Inputs and Calcs'!$E$11,0)</f>
        <v>0.0252069997849783</v>
      </c>
    </row>
    <row r="7664" customFormat="false" ht="15" hidden="false" customHeight="false" outlineLevel="0" collapsed="false">
      <c r="A7664" s="0" t="n">
        <v>45</v>
      </c>
      <c r="B7664" s="0" t="n">
        <v>3100</v>
      </c>
      <c r="C7664" s="0" t="n">
        <v>4.3523</v>
      </c>
      <c r="D7664" s="0" t="n">
        <v>1.0834</v>
      </c>
      <c r="E7664" s="0" t="n">
        <f aca="false">IFERROR((C7664-D7664)/C7664/'Project Inputs and Calcs'!$E$11,0)</f>
        <v>0.0250358048235033</v>
      </c>
    </row>
    <row r="7665" customFormat="false" ht="15" hidden="false" customHeight="false" outlineLevel="0" collapsed="false">
      <c r="A7665" s="0" t="n">
        <v>45</v>
      </c>
      <c r="B7665" s="0" t="n">
        <v>3200</v>
      </c>
      <c r="C7665" s="0" t="n">
        <v>4.6832</v>
      </c>
      <c r="D7665" s="0" t="n">
        <v>1.1897</v>
      </c>
      <c r="E7665" s="0" t="n">
        <f aca="false">IFERROR((C7665-D7665)/C7665/'Project Inputs and Calcs'!$E$11,0)</f>
        <v>0.0248654765971985</v>
      </c>
    </row>
    <row r="7666" customFormat="false" ht="15" hidden="false" customHeight="false" outlineLevel="0" collapsed="false">
      <c r="A7666" s="0" t="n">
        <v>45</v>
      </c>
      <c r="B7666" s="0" t="n">
        <v>3300</v>
      </c>
      <c r="C7666" s="0" t="n">
        <v>5.0229</v>
      </c>
      <c r="D7666" s="0" t="n">
        <v>1.3015</v>
      </c>
      <c r="E7666" s="0" t="n">
        <f aca="false">IFERROR((C7666-D7666)/C7666/'Project Inputs and Calcs'!$E$11,0)</f>
        <v>0.0246962246245529</v>
      </c>
    </row>
    <row r="7667" customFormat="false" ht="15" hidden="false" customHeight="false" outlineLevel="0" collapsed="false">
      <c r="A7667" s="0" t="n">
        <v>45</v>
      </c>
      <c r="B7667" s="0" t="n">
        <v>3400</v>
      </c>
      <c r="C7667" s="0" t="n">
        <v>5.371</v>
      </c>
      <c r="D7667" s="0" t="n">
        <v>1.4188</v>
      </c>
      <c r="E7667" s="0" t="n">
        <f aca="false">IFERROR((C7667-D7667)/C7667/'Project Inputs and Calcs'!$E$11,0)</f>
        <v>0.0245280208527276</v>
      </c>
    </row>
    <row r="7668" customFormat="false" ht="15" hidden="false" customHeight="false" outlineLevel="0" collapsed="false">
      <c r="A7668" s="0" t="n">
        <v>45</v>
      </c>
      <c r="B7668" s="0" t="n">
        <v>3500</v>
      </c>
      <c r="C7668" s="0" t="n">
        <v>5.7274</v>
      </c>
      <c r="D7668" s="0" t="n">
        <v>1.5417</v>
      </c>
      <c r="E7668" s="0" t="n">
        <f aca="false">IFERROR((C7668-D7668)/C7668/'Project Inputs and Calcs'!$E$11,0)</f>
        <v>0.0243606755828706</v>
      </c>
    </row>
    <row r="7669" customFormat="false" ht="15" hidden="false" customHeight="false" outlineLevel="0" collapsed="false">
      <c r="A7669" s="0" t="n">
        <v>45</v>
      </c>
      <c r="B7669" s="0" t="n">
        <v>3600</v>
      </c>
      <c r="C7669" s="0" t="n">
        <v>6.0916</v>
      </c>
      <c r="D7669" s="0" t="n">
        <v>1.6702</v>
      </c>
      <c r="E7669" s="0" t="n">
        <f aca="false">IFERROR((C7669-D7669)/C7669/'Project Inputs and Calcs'!$E$11,0)</f>
        <v>0.0241939720270537</v>
      </c>
    </row>
    <row r="7670" customFormat="false" ht="15" hidden="false" customHeight="false" outlineLevel="0" collapsed="false">
      <c r="A7670" s="0" t="n">
        <v>45</v>
      </c>
      <c r="B7670" s="0" t="n">
        <v>3700</v>
      </c>
      <c r="C7670" s="0" t="n">
        <v>6.4635</v>
      </c>
      <c r="D7670" s="0" t="n">
        <v>1.8042</v>
      </c>
      <c r="E7670" s="0" t="n">
        <f aca="false">IFERROR((C7670-D7670)/C7670/'Project Inputs and Calcs'!$E$11,0)</f>
        <v>0.0240287769784173</v>
      </c>
    </row>
    <row r="7671" customFormat="false" ht="15" hidden="false" customHeight="false" outlineLevel="0" collapsed="false">
      <c r="A7671" s="0" t="n">
        <v>45</v>
      </c>
      <c r="B7671" s="0" t="n">
        <v>3800</v>
      </c>
      <c r="C7671" s="0" t="n">
        <v>6.8428</v>
      </c>
      <c r="D7671" s="0" t="n">
        <v>1.9438</v>
      </c>
      <c r="E7671" s="0" t="n">
        <f aca="false">IFERROR((C7671-D7671)/C7671/'Project Inputs and Calcs'!$E$11,0)</f>
        <v>0.0238644999123166</v>
      </c>
    </row>
    <row r="7672" customFormat="false" ht="15" hidden="false" customHeight="false" outlineLevel="0" collapsed="false">
      <c r="A7672" s="0" t="n">
        <v>45</v>
      </c>
      <c r="B7672" s="0" t="n">
        <v>3900</v>
      </c>
      <c r="C7672" s="0" t="n">
        <v>7.2291</v>
      </c>
      <c r="D7672" s="0" t="n">
        <v>2.0892</v>
      </c>
      <c r="E7672" s="0" t="n">
        <f aca="false">IFERROR((C7672-D7672)/C7672/'Project Inputs and Calcs'!$E$11,0)</f>
        <v>0.023700045648836</v>
      </c>
    </row>
    <row r="7673" customFormat="false" ht="15" hidden="false" customHeight="false" outlineLevel="0" collapsed="false">
      <c r="A7673" s="0" t="n">
        <v>45</v>
      </c>
      <c r="B7673" s="0" t="n">
        <v>4000</v>
      </c>
      <c r="C7673" s="0" t="n">
        <v>7.6223</v>
      </c>
      <c r="D7673" s="0" t="n">
        <v>2.24</v>
      </c>
      <c r="E7673" s="0" t="n">
        <f aca="false">IFERROR((C7673-D7673)/C7673/'Project Inputs and Calcs'!$E$11,0)</f>
        <v>0.0235375149233171</v>
      </c>
    </row>
    <row r="7674" customFormat="false" ht="15" hidden="false" customHeight="false" outlineLevel="0" collapsed="false">
      <c r="A7674" s="0" t="n">
        <v>45</v>
      </c>
      <c r="B7674" s="0" t="n">
        <v>4100</v>
      </c>
      <c r="C7674" s="0" t="n">
        <v>8.0221</v>
      </c>
      <c r="D7674" s="0" t="n">
        <v>2.3965</v>
      </c>
      <c r="E7674" s="0" t="n">
        <f aca="false">IFERROR((C7674-D7674)/C7674/'Project Inputs and Calcs'!$E$11,0)</f>
        <v>0.0233754253873674</v>
      </c>
    </row>
    <row r="7675" customFormat="false" ht="15" hidden="false" customHeight="false" outlineLevel="0" collapsed="false">
      <c r="A7675" s="0" t="n">
        <v>45</v>
      </c>
      <c r="B7675" s="0" t="n">
        <v>4200</v>
      </c>
      <c r="C7675" s="0" t="n">
        <v>8.428</v>
      </c>
      <c r="D7675" s="0" t="n">
        <v>2.5586</v>
      </c>
      <c r="E7675" s="0" t="n">
        <f aca="false">IFERROR((C7675-D7675)/C7675/'Project Inputs and Calcs'!$E$11,0)</f>
        <v>0.0232138902072457</v>
      </c>
    </row>
    <row r="7676" customFormat="false" ht="15" hidden="false" customHeight="false" outlineLevel="0" collapsed="false">
      <c r="A7676" s="0" t="n">
        <v>45</v>
      </c>
      <c r="B7676" s="0" t="n">
        <v>4300</v>
      </c>
      <c r="C7676" s="0" t="n">
        <v>8.8401</v>
      </c>
      <c r="D7676" s="0" t="n">
        <v>2.7263</v>
      </c>
      <c r="E7676" s="0" t="n">
        <f aca="false">IFERROR((C7676-D7676)/C7676/'Project Inputs and Calcs'!$E$11,0)</f>
        <v>0.0230532837109686</v>
      </c>
    </row>
    <row r="7677" customFormat="false" ht="15" hidden="false" customHeight="false" outlineLevel="0" collapsed="false">
      <c r="A7677" s="0" t="n">
        <v>45</v>
      </c>
      <c r="B7677" s="0" t="n">
        <v>4400</v>
      </c>
      <c r="C7677" s="0" t="n">
        <v>9.2577</v>
      </c>
      <c r="D7677" s="0" t="n">
        <v>2.8998</v>
      </c>
      <c r="E7677" s="0" t="n">
        <f aca="false">IFERROR((C7677-D7677)/C7677/'Project Inputs and Calcs'!$E$11,0)</f>
        <v>0.0228922950624885</v>
      </c>
    </row>
    <row r="7678" customFormat="false" ht="15" hidden="false" customHeight="false" outlineLevel="0" collapsed="false">
      <c r="A7678" s="0" t="n">
        <v>45</v>
      </c>
      <c r="B7678" s="0" t="n">
        <v>4500</v>
      </c>
      <c r="C7678" s="0" t="n">
        <v>9.681</v>
      </c>
      <c r="D7678" s="0" t="n">
        <v>3.0786</v>
      </c>
      <c r="E7678" s="0" t="n">
        <f aca="false">IFERROR((C7678-D7678)/C7678/'Project Inputs and Calcs'!$E$11,0)</f>
        <v>0.0227331887201735</v>
      </c>
    </row>
    <row r="7679" customFormat="false" ht="15" hidden="false" customHeight="false" outlineLevel="0" collapsed="false">
      <c r="A7679" s="0" t="n">
        <v>45</v>
      </c>
      <c r="B7679" s="0" t="n">
        <v>4600</v>
      </c>
      <c r="C7679" s="0" t="n">
        <v>10.108</v>
      </c>
      <c r="D7679" s="0" t="n">
        <v>3.2638</v>
      </c>
      <c r="E7679" s="0" t="n">
        <f aca="false">IFERROR((C7679-D7679)/C7679/'Project Inputs and Calcs'!$E$11,0)</f>
        <v>0.0225702413929561</v>
      </c>
    </row>
    <row r="7680" customFormat="false" ht="15" hidden="false" customHeight="false" outlineLevel="0" collapsed="false">
      <c r="A7680" s="0" t="n">
        <v>45</v>
      </c>
      <c r="B7680" s="0" t="n">
        <v>4700</v>
      </c>
      <c r="C7680" s="0" t="n">
        <v>10.543</v>
      </c>
      <c r="D7680" s="0" t="n">
        <v>3.4535</v>
      </c>
      <c r="E7680" s="0" t="n">
        <f aca="false">IFERROR((C7680-D7680)/C7680/'Project Inputs and Calcs'!$E$11,0)</f>
        <v>0.0224145562616586</v>
      </c>
    </row>
    <row r="7681" customFormat="false" ht="15" hidden="false" customHeight="false" outlineLevel="0" collapsed="false">
      <c r="A7681" s="0" t="n">
        <v>45</v>
      </c>
      <c r="B7681" s="0" t="n">
        <v>4800</v>
      </c>
      <c r="C7681" s="0" t="n">
        <v>10.981</v>
      </c>
      <c r="D7681" s="0" t="n">
        <v>3.6493</v>
      </c>
      <c r="E7681" s="0" t="n">
        <f aca="false">IFERROR((C7681-D7681)/C7681/'Project Inputs and Calcs'!$E$11,0)</f>
        <v>0.0222557144158091</v>
      </c>
    </row>
    <row r="7682" customFormat="false" ht="15" hidden="false" customHeight="false" outlineLevel="0" collapsed="false">
      <c r="A7682" s="0" t="n">
        <v>45</v>
      </c>
      <c r="B7682" s="0" t="n">
        <v>4900</v>
      </c>
      <c r="C7682" s="0" t="n">
        <v>11.423</v>
      </c>
      <c r="D7682" s="0" t="n">
        <v>3.8507</v>
      </c>
      <c r="E7682" s="0" t="n">
        <f aca="false">IFERROR((C7682-D7682)/C7682/'Project Inputs and Calcs'!$E$11,0)</f>
        <v>0.0220966471154688</v>
      </c>
    </row>
    <row r="7683" customFormat="false" ht="15" hidden="false" customHeight="false" outlineLevel="0" collapsed="false">
      <c r="A7683" s="0" t="n">
        <v>45</v>
      </c>
      <c r="B7683" s="0" t="n">
        <v>5000</v>
      </c>
      <c r="C7683" s="0" t="n">
        <v>11.87</v>
      </c>
      <c r="D7683" s="0" t="n">
        <v>4.0577</v>
      </c>
      <c r="E7683" s="0" t="n">
        <f aca="false">IFERROR((C7683-D7683)/C7683/'Project Inputs and Calcs'!$E$11,0)</f>
        <v>0.02193850042123</v>
      </c>
    </row>
    <row r="7684" customFormat="false" ht="15" hidden="false" customHeight="false" outlineLevel="0" collapsed="false">
      <c r="A7684" s="0" t="n">
        <v>45</v>
      </c>
      <c r="B7684" s="0" t="n">
        <v>5100</v>
      </c>
      <c r="C7684" s="0" t="n">
        <v>12.32</v>
      </c>
      <c r="D7684" s="0" t="n">
        <v>4.2705</v>
      </c>
      <c r="E7684" s="0" t="n">
        <f aca="false">IFERROR((C7684-D7684)/C7684/'Project Inputs and Calcs'!$E$11,0)</f>
        <v>0.0217789502164502</v>
      </c>
    </row>
    <row r="7685" customFormat="false" ht="15" hidden="false" customHeight="false" outlineLevel="0" collapsed="false">
      <c r="A7685" s="0" t="n">
        <v>45</v>
      </c>
      <c r="B7685" s="0" t="n">
        <v>5200</v>
      </c>
      <c r="C7685" s="0" t="n">
        <v>12.774</v>
      </c>
      <c r="D7685" s="0" t="n">
        <v>4.4887</v>
      </c>
      <c r="E7685" s="0" t="n">
        <f aca="false">IFERROR((C7685-D7685)/C7685/'Project Inputs and Calcs'!$E$11,0)</f>
        <v>0.0216202181514535</v>
      </c>
    </row>
    <row r="7686" customFormat="false" ht="15" hidden="false" customHeight="false" outlineLevel="0" collapsed="false">
      <c r="A7686" s="0" t="n">
        <v>45</v>
      </c>
      <c r="B7686" s="0" t="n">
        <v>5300</v>
      </c>
      <c r="C7686" s="0" t="n">
        <v>13.231</v>
      </c>
      <c r="D7686" s="0" t="n">
        <v>4.7127</v>
      </c>
      <c r="E7686" s="0" t="n">
        <f aca="false">IFERROR((C7686-D7686)/C7686/'Project Inputs and Calcs'!$E$11,0)</f>
        <v>0.0214604590230015</v>
      </c>
    </row>
    <row r="7687" customFormat="false" ht="15" hidden="false" customHeight="false" outlineLevel="0" collapsed="false">
      <c r="A7687" s="0" t="n">
        <v>45</v>
      </c>
      <c r="B7687" s="0" t="n">
        <v>5400</v>
      </c>
      <c r="C7687" s="0" t="n">
        <v>13.691</v>
      </c>
      <c r="D7687" s="0" t="n">
        <v>4.9423</v>
      </c>
      <c r="E7687" s="0" t="n">
        <f aca="false">IFERROR((C7687-D7687)/C7687/'Project Inputs and Calcs'!$E$11,0)</f>
        <v>0.0213003676381078</v>
      </c>
    </row>
    <row r="7688" customFormat="false" ht="15" hidden="false" customHeight="false" outlineLevel="0" collapsed="false">
      <c r="A7688" s="0" t="n">
        <v>45</v>
      </c>
      <c r="B7688" s="0" t="n">
        <v>5500</v>
      </c>
      <c r="C7688" s="0" t="n">
        <v>14.153</v>
      </c>
      <c r="D7688" s="0" t="n">
        <v>5.1774</v>
      </c>
      <c r="E7688" s="0" t="n">
        <f aca="false">IFERROR((C7688-D7688)/C7688/'Project Inputs and Calcs'!$E$11,0)</f>
        <v>0.0211394521773947</v>
      </c>
    </row>
    <row r="7689" customFormat="false" ht="15" hidden="false" customHeight="false" outlineLevel="0" collapsed="false">
      <c r="A7689" s="0" t="n">
        <v>45</v>
      </c>
      <c r="B7689" s="0" t="n">
        <v>5600</v>
      </c>
      <c r="C7689" s="0" t="n">
        <v>14.618</v>
      </c>
      <c r="D7689" s="0" t="n">
        <v>5.4182</v>
      </c>
      <c r="E7689" s="0" t="n">
        <f aca="false">IFERROR((C7689-D7689)/C7689/'Project Inputs and Calcs'!$E$11,0)</f>
        <v>0.0209782459980846</v>
      </c>
    </row>
    <row r="7690" customFormat="false" ht="15" hidden="false" customHeight="false" outlineLevel="0" collapsed="false">
      <c r="A7690" s="0" t="n">
        <v>45</v>
      </c>
      <c r="B7690" s="0" t="n">
        <v>5700</v>
      </c>
      <c r="C7690" s="0" t="n">
        <v>15.085</v>
      </c>
      <c r="D7690" s="0" t="n">
        <v>5.6648</v>
      </c>
      <c r="E7690" s="0" t="n">
        <f aca="false">IFERROR((C7690-D7690)/C7690/'Project Inputs and Calcs'!$E$11,0)</f>
        <v>0.0208158214561927</v>
      </c>
    </row>
    <row r="7691" customFormat="false" ht="15" hidden="false" customHeight="false" outlineLevel="0" collapsed="false">
      <c r="A7691" s="0" t="n">
        <v>45</v>
      </c>
      <c r="B7691" s="0" t="n">
        <v>5800</v>
      </c>
      <c r="C7691" s="0" t="n">
        <v>15.553</v>
      </c>
      <c r="D7691" s="0" t="n">
        <v>5.9171</v>
      </c>
      <c r="E7691" s="0" t="n">
        <f aca="false">IFERROR((C7691-D7691)/C7691/'Project Inputs and Calcs'!$E$11,0)</f>
        <v>0.0206517499303457</v>
      </c>
    </row>
    <row r="7692" customFormat="false" ht="15" hidden="false" customHeight="false" outlineLevel="0" collapsed="false">
      <c r="A7692" s="0" t="n">
        <v>45</v>
      </c>
      <c r="B7692" s="0" t="n">
        <v>5900</v>
      </c>
      <c r="C7692" s="0" t="n">
        <v>16.022</v>
      </c>
      <c r="D7692" s="0" t="n">
        <v>6.175</v>
      </c>
      <c r="E7692" s="0" t="n">
        <f aca="false">IFERROR((C7692-D7692)/C7692/'Project Inputs and Calcs'!$E$11,0)</f>
        <v>0.0204864145133774</v>
      </c>
    </row>
    <row r="7693" customFormat="false" ht="15" hidden="false" customHeight="false" outlineLevel="0" collapsed="false">
      <c r="A7693" s="0" t="n">
        <v>45</v>
      </c>
      <c r="B7693" s="0" t="n">
        <v>6000</v>
      </c>
      <c r="C7693" s="0" t="n">
        <v>16.492</v>
      </c>
      <c r="D7693" s="0" t="n">
        <v>6.4387</v>
      </c>
      <c r="E7693" s="0" t="n">
        <f aca="false">IFERROR((C7693-D7693)/C7693/'Project Inputs and Calcs'!$E$11,0)</f>
        <v>0.0203195488721805</v>
      </c>
    </row>
    <row r="7694" customFormat="false" ht="15" hidden="false" customHeight="false" outlineLevel="0" collapsed="false">
      <c r="A7694" s="0" t="n">
        <v>45</v>
      </c>
      <c r="B7694" s="0" t="n">
        <v>6100</v>
      </c>
      <c r="C7694" s="0" t="n">
        <v>16.963</v>
      </c>
      <c r="D7694" s="0" t="n">
        <v>6.7082</v>
      </c>
      <c r="E7694" s="0" t="n">
        <f aca="false">IFERROR((C7694-D7694)/C7694/'Project Inputs and Calcs'!$E$11,0)</f>
        <v>0.0201513097132976</v>
      </c>
    </row>
    <row r="7695" customFormat="false" ht="15" hidden="false" customHeight="false" outlineLevel="0" collapsed="false">
      <c r="A7695" s="0" t="n">
        <v>45</v>
      </c>
      <c r="B7695" s="0" t="n">
        <v>6200</v>
      </c>
      <c r="C7695" s="0" t="n">
        <v>17.434</v>
      </c>
      <c r="D7695" s="0" t="n">
        <v>6.9835</v>
      </c>
      <c r="E7695" s="0" t="n">
        <f aca="false">IFERROR((C7695-D7695)/C7695/'Project Inputs and Calcs'!$E$11,0)</f>
        <v>0.0199810714695423</v>
      </c>
    </row>
    <row r="7696" customFormat="false" ht="15" hidden="false" customHeight="false" outlineLevel="0" collapsed="false">
      <c r="A7696" s="0" t="n">
        <v>45</v>
      </c>
      <c r="B7696" s="0" t="n">
        <v>6300</v>
      </c>
      <c r="C7696" s="0" t="n">
        <v>17.904</v>
      </c>
      <c r="D7696" s="0" t="n">
        <v>7.2648</v>
      </c>
      <c r="E7696" s="0" t="n">
        <f aca="false">IFERROR((C7696-D7696)/C7696/'Project Inputs and Calcs'!$E$11,0)</f>
        <v>0.0198078641644325</v>
      </c>
    </row>
    <row r="7697" customFormat="false" ht="15" hidden="false" customHeight="false" outlineLevel="0" collapsed="false">
      <c r="A7697" s="0" t="n">
        <v>45</v>
      </c>
      <c r="B7697" s="0" t="n">
        <v>6400</v>
      </c>
      <c r="C7697" s="0" t="n">
        <v>18.373</v>
      </c>
      <c r="D7697" s="0" t="n">
        <v>7.5518</v>
      </c>
      <c r="E7697" s="0" t="n">
        <f aca="false">IFERROR((C7697-D7697)/C7697/'Project Inputs and Calcs'!$E$11,0)</f>
        <v>0.0196324316478891</v>
      </c>
    </row>
    <row r="7698" customFormat="false" ht="15" hidden="false" customHeight="false" outlineLevel="0" collapsed="false">
      <c r="A7698" s="0" t="n">
        <v>45</v>
      </c>
      <c r="B7698" s="0" t="n">
        <v>6500</v>
      </c>
      <c r="C7698" s="0" t="n">
        <v>18.842</v>
      </c>
      <c r="D7698" s="0" t="n">
        <v>7.845</v>
      </c>
      <c r="E7698" s="0" t="n">
        <f aca="false">IFERROR((C7698-D7698)/C7698/'Project Inputs and Calcs'!$E$11,0)</f>
        <v>0.0194547641793157</v>
      </c>
    </row>
    <row r="7699" customFormat="false" ht="15" hidden="false" customHeight="false" outlineLevel="0" collapsed="false">
      <c r="A7699" s="0" t="n">
        <v>45</v>
      </c>
      <c r="B7699" s="0" t="n">
        <v>6600</v>
      </c>
      <c r="C7699" s="0" t="n">
        <v>19.308</v>
      </c>
      <c r="D7699" s="0" t="n">
        <v>8.1443</v>
      </c>
      <c r="E7699" s="0" t="n">
        <f aca="false">IFERROR((C7699-D7699)/C7699/'Project Inputs and Calcs'!$E$11,0)</f>
        <v>0.0192730129134728</v>
      </c>
    </row>
    <row r="7700" customFormat="false" ht="15" hidden="false" customHeight="false" outlineLevel="0" collapsed="false">
      <c r="A7700" s="0" t="n">
        <v>45</v>
      </c>
      <c r="B7700" s="0" t="n">
        <v>6700</v>
      </c>
      <c r="C7700" s="0" t="n">
        <v>19.772</v>
      </c>
      <c r="D7700" s="0" t="n">
        <v>8.4495</v>
      </c>
      <c r="E7700" s="0" t="n">
        <f aca="false">IFERROR((C7700-D7700)/C7700/'Project Inputs and Calcs'!$E$11,0)</f>
        <v>0.0190884415671994</v>
      </c>
    </row>
    <row r="7701" customFormat="false" ht="15" hidden="false" customHeight="false" outlineLevel="0" collapsed="false">
      <c r="A7701" s="0" t="n">
        <v>45</v>
      </c>
      <c r="B7701" s="0" t="n">
        <v>6800</v>
      </c>
      <c r="C7701" s="0" t="n">
        <v>20.233</v>
      </c>
      <c r="D7701" s="0" t="n">
        <v>8.761</v>
      </c>
      <c r="E7701" s="0" t="n">
        <f aca="false">IFERROR((C7701-D7701)/C7701/'Project Inputs and Calcs'!$E$11,0)</f>
        <v>0.0188998171304305</v>
      </c>
    </row>
    <row r="7702" customFormat="false" ht="15" hidden="false" customHeight="false" outlineLevel="0" collapsed="false">
      <c r="A7702" s="0" t="n">
        <v>45</v>
      </c>
      <c r="B7702" s="0" t="n">
        <v>6900</v>
      </c>
      <c r="C7702" s="0" t="n">
        <v>20.69</v>
      </c>
      <c r="D7702" s="0" t="n">
        <v>9.079</v>
      </c>
      <c r="E7702" s="0" t="n">
        <f aca="false">IFERROR((C7702-D7702)/C7702/'Project Inputs and Calcs'!$E$11,0)</f>
        <v>0.0187062993394555</v>
      </c>
    </row>
    <row r="7703" customFormat="false" ht="15" hidden="false" customHeight="false" outlineLevel="0" collapsed="false">
      <c r="A7703" s="0" t="n">
        <v>45</v>
      </c>
      <c r="B7703" s="0" t="n">
        <v>7000</v>
      </c>
      <c r="C7703" s="0" t="n">
        <v>21.144</v>
      </c>
      <c r="D7703" s="0" t="n">
        <v>9.4033</v>
      </c>
      <c r="E7703" s="0" t="n">
        <f aca="false">IFERROR((C7703-D7703)/C7703/'Project Inputs and Calcs'!$E$11,0)</f>
        <v>0.0185091121200656</v>
      </c>
    </row>
    <row r="7704" customFormat="false" ht="15" hidden="false" customHeight="false" outlineLevel="0" collapsed="false">
      <c r="A7704" s="0" t="n">
        <v>45</v>
      </c>
      <c r="B7704" s="0" t="n">
        <v>7100</v>
      </c>
      <c r="C7704" s="0" t="n">
        <v>21.592</v>
      </c>
      <c r="D7704" s="0" t="n">
        <v>9.7342</v>
      </c>
      <c r="E7704" s="0" t="n">
        <f aca="false">IFERROR((C7704-D7704)/C7704/'Project Inputs and Calcs'!$E$11,0)</f>
        <v>0.0183058540200074</v>
      </c>
    </row>
    <row r="7705" customFormat="false" ht="15" hidden="false" customHeight="false" outlineLevel="0" collapsed="false">
      <c r="A7705" s="0" t="n">
        <v>45</v>
      </c>
      <c r="B7705" s="0" t="n">
        <v>7200</v>
      </c>
      <c r="C7705" s="0" t="n">
        <v>22.036</v>
      </c>
      <c r="D7705" s="0" t="n">
        <v>10.072</v>
      </c>
      <c r="E7705" s="0" t="n">
        <f aca="false">IFERROR((C7705-D7705)/C7705/'Project Inputs and Calcs'!$E$11,0)</f>
        <v>0.0180976583772009</v>
      </c>
    </row>
    <row r="7706" customFormat="false" ht="15" hidden="false" customHeight="false" outlineLevel="0" collapsed="false">
      <c r="A7706" s="0" t="n">
        <v>45</v>
      </c>
      <c r="B7706" s="0" t="n">
        <v>7300</v>
      </c>
      <c r="C7706" s="0" t="n">
        <v>22.473</v>
      </c>
      <c r="D7706" s="0" t="n">
        <v>10.416</v>
      </c>
      <c r="E7706" s="0" t="n">
        <f aca="false">IFERROR((C7706-D7706)/C7706/'Project Inputs and Calcs'!$E$11,0)</f>
        <v>0.0178836826413919</v>
      </c>
    </row>
    <row r="7707" customFormat="false" ht="15" hidden="false" customHeight="false" outlineLevel="0" collapsed="false">
      <c r="A7707" s="0" t="n">
        <v>45</v>
      </c>
      <c r="B7707" s="0" t="n">
        <v>7400</v>
      </c>
      <c r="C7707" s="0" t="n">
        <v>22.903</v>
      </c>
      <c r="D7707" s="0" t="n">
        <v>10.768</v>
      </c>
      <c r="E7707" s="0" t="n">
        <f aca="false">IFERROR((C7707-D7707)/C7707/'Project Inputs and Calcs'!$E$11,0)</f>
        <v>0.0176614417325241</v>
      </c>
    </row>
    <row r="7708" customFormat="false" ht="15" hidden="false" customHeight="false" outlineLevel="0" collapsed="false">
      <c r="A7708" s="0" t="n">
        <v>45</v>
      </c>
      <c r="B7708" s="0" t="n">
        <v>7500</v>
      </c>
      <c r="C7708" s="0" t="n">
        <v>23.325</v>
      </c>
      <c r="D7708" s="0" t="n">
        <v>11.126</v>
      </c>
      <c r="E7708" s="0" t="n">
        <f aca="false">IFERROR((C7708-D7708)/C7708/'Project Inputs and Calcs'!$E$11,0)</f>
        <v>0.0174333690603787</v>
      </c>
    </row>
    <row r="7709" customFormat="false" ht="15" hidden="false" customHeight="false" outlineLevel="0" collapsed="false">
      <c r="A7709" s="0" t="n">
        <v>45</v>
      </c>
      <c r="B7709" s="0" t="n">
        <v>7600</v>
      </c>
      <c r="C7709" s="0" t="n">
        <v>23.738</v>
      </c>
      <c r="D7709" s="0" t="n">
        <v>11.492</v>
      </c>
      <c r="E7709" s="0" t="n">
        <f aca="false">IFERROR((C7709-D7709)/C7709/'Project Inputs and Calcs'!$E$11,0)</f>
        <v>0.0171960569550931</v>
      </c>
    </row>
    <row r="7710" customFormat="false" ht="15" hidden="false" customHeight="false" outlineLevel="0" collapsed="false">
      <c r="A7710" s="0" t="n">
        <v>45</v>
      </c>
      <c r="B7710" s="0" t="n">
        <v>7700</v>
      </c>
      <c r="C7710" s="0" t="n">
        <v>24.141</v>
      </c>
      <c r="D7710" s="0" t="n">
        <v>11.866</v>
      </c>
      <c r="E7710" s="0" t="n">
        <f aca="false">IFERROR((C7710-D7710)/C7710/'Project Inputs and Calcs'!$E$11,0)</f>
        <v>0.0169490355273877</v>
      </c>
    </row>
    <row r="7711" customFormat="false" ht="15" hidden="false" customHeight="false" outlineLevel="0" collapsed="false">
      <c r="A7711" s="0" t="n">
        <v>45</v>
      </c>
      <c r="B7711" s="0" t="n">
        <v>7800</v>
      </c>
      <c r="C7711" s="0" t="n">
        <v>24.533</v>
      </c>
      <c r="D7711" s="0" t="n">
        <v>12.248</v>
      </c>
      <c r="E7711" s="0" t="n">
        <f aca="false">IFERROR((C7711-D7711)/C7711/'Project Inputs and Calcs'!$E$11,0)</f>
        <v>0.0166918028777565</v>
      </c>
    </row>
    <row r="7712" customFormat="false" ht="15" hidden="false" customHeight="false" outlineLevel="0" collapsed="false">
      <c r="A7712" s="0" t="n">
        <v>45</v>
      </c>
      <c r="B7712" s="0" t="n">
        <v>7900</v>
      </c>
      <c r="C7712" s="0" t="n">
        <v>24.912</v>
      </c>
      <c r="D7712" s="0" t="n">
        <v>12.638</v>
      </c>
      <c r="E7712" s="0" t="n">
        <f aca="false">IFERROR((C7712-D7712)/C7712/'Project Inputs and Calcs'!$E$11,0)</f>
        <v>0.0164231427959752</v>
      </c>
    </row>
    <row r="7713" customFormat="false" ht="15" hidden="false" customHeight="false" outlineLevel="0" collapsed="false">
      <c r="A7713" s="0" t="n">
        <v>45</v>
      </c>
      <c r="B7713" s="0" t="n">
        <v>8000</v>
      </c>
      <c r="C7713" s="0" t="n">
        <v>25.276</v>
      </c>
      <c r="D7713" s="0" t="n">
        <v>13.038</v>
      </c>
      <c r="E7713" s="0" t="n">
        <f aca="false">IFERROR((C7713-D7713)/C7713/'Project Inputs and Calcs'!$E$11,0)</f>
        <v>0.016139157039616</v>
      </c>
    </row>
    <row r="7714" customFormat="false" ht="15" hidden="false" customHeight="false" outlineLevel="0" collapsed="false">
      <c r="A7714" s="0" t="n">
        <v>45</v>
      </c>
      <c r="B7714" s="0" t="n">
        <v>8100</v>
      </c>
      <c r="C7714" s="0" t="n">
        <v>25.624</v>
      </c>
      <c r="D7714" s="0" t="n">
        <v>13.447</v>
      </c>
      <c r="E7714" s="0" t="n">
        <f aca="false">IFERROR((C7714-D7714)/C7714/'Project Inputs and Calcs'!$E$11,0)</f>
        <v>0.0158406181704652</v>
      </c>
    </row>
    <row r="7715" customFormat="false" ht="15" hidden="false" customHeight="false" outlineLevel="0" collapsed="false">
      <c r="A7715" s="0" t="n">
        <v>45</v>
      </c>
      <c r="B7715" s="0" t="n">
        <v>8200</v>
      </c>
      <c r="C7715" s="0" t="n">
        <v>25.953</v>
      </c>
      <c r="D7715" s="0" t="n">
        <v>13.866</v>
      </c>
      <c r="E7715" s="0" t="n">
        <f aca="false">IFERROR((C7715-D7715)/C7715/'Project Inputs and Calcs'!$E$11,0)</f>
        <v>0.0155242168535429</v>
      </c>
    </row>
    <row r="7716" customFormat="false" ht="15" hidden="false" customHeight="false" outlineLevel="0" collapsed="false">
      <c r="A7716" s="0" t="n">
        <v>45</v>
      </c>
      <c r="B7716" s="0" t="n">
        <v>8300</v>
      </c>
      <c r="C7716" s="0" t="n">
        <v>26.262</v>
      </c>
      <c r="D7716" s="0" t="n">
        <v>14.296</v>
      </c>
      <c r="E7716" s="0" t="n">
        <f aca="false">IFERROR((C7716-D7716)/C7716/'Project Inputs and Calcs'!$E$11,0)</f>
        <v>0.0151879775594649</v>
      </c>
    </row>
    <row r="7717" customFormat="false" ht="15" hidden="false" customHeight="false" outlineLevel="0" collapsed="false">
      <c r="A7717" s="0" t="n">
        <v>45</v>
      </c>
      <c r="B7717" s="0" t="n">
        <v>8400</v>
      </c>
      <c r="C7717" s="0" t="n">
        <v>26.549</v>
      </c>
      <c r="D7717" s="0" t="n">
        <v>14.737</v>
      </c>
      <c r="E7717" s="0" t="n">
        <f aca="false">IFERROR((C7717-D7717)/C7717/'Project Inputs and Calcs'!$E$11,0)</f>
        <v>0.0148304393134707</v>
      </c>
    </row>
    <row r="7718" customFormat="false" ht="15" hidden="false" customHeight="false" outlineLevel="0" collapsed="false">
      <c r="A7718" s="0" t="n">
        <v>45</v>
      </c>
      <c r="B7718" s="0" t="n">
        <v>8500</v>
      </c>
      <c r="C7718" s="0" t="n">
        <v>26.811</v>
      </c>
      <c r="D7718" s="0" t="n">
        <v>15.19</v>
      </c>
      <c r="E7718" s="0" t="n">
        <f aca="false">IFERROR((C7718-D7718)/C7718/'Project Inputs and Calcs'!$E$11,0)</f>
        <v>0.0144480499297552</v>
      </c>
    </row>
    <row r="7719" customFormat="false" ht="15" hidden="false" customHeight="false" outlineLevel="0" collapsed="false">
      <c r="A7719" s="0" t="n">
        <v>45</v>
      </c>
      <c r="B7719" s="0" t="n">
        <v>8600</v>
      </c>
      <c r="C7719" s="0" t="n">
        <v>27.047</v>
      </c>
      <c r="D7719" s="0" t="n">
        <v>15.655</v>
      </c>
      <c r="E7719" s="0" t="n">
        <f aca="false">IFERROR((C7719-D7719)/C7719/'Project Inputs and Calcs'!$E$11,0)</f>
        <v>0.0140397579522067</v>
      </c>
    </row>
    <row r="7720" customFormat="false" ht="15" hidden="false" customHeight="false" outlineLevel="0" collapsed="false">
      <c r="A7720" s="0" t="n">
        <v>45</v>
      </c>
      <c r="B7720" s="0" t="n">
        <v>8700</v>
      </c>
      <c r="C7720" s="0" t="n">
        <v>27.256</v>
      </c>
      <c r="D7720" s="0" t="n">
        <v>16.132</v>
      </c>
      <c r="E7720" s="0" t="n">
        <f aca="false">IFERROR((C7720-D7720)/C7720/'Project Inputs and Calcs'!$E$11,0)</f>
        <v>0.0136043439976519</v>
      </c>
    </row>
    <row r="7721" customFormat="false" ht="15" hidden="false" customHeight="false" outlineLevel="0" collapsed="false">
      <c r="A7721" s="0" t="n">
        <v>45</v>
      </c>
      <c r="B7721" s="0" t="n">
        <v>8800</v>
      </c>
      <c r="C7721" s="0" t="n">
        <v>27.43</v>
      </c>
      <c r="D7721" s="0" t="n">
        <v>16.624</v>
      </c>
      <c r="E7721" s="0" t="n">
        <f aca="false">IFERROR((C7721-D7721)/C7721/'Project Inputs and Calcs'!$E$11,0)</f>
        <v>0.0131316077287641</v>
      </c>
    </row>
    <row r="7722" customFormat="false" ht="15" hidden="false" customHeight="false" outlineLevel="0" collapsed="false">
      <c r="A7722" s="0" t="n">
        <v>45</v>
      </c>
      <c r="B7722" s="0" t="n">
        <v>8900</v>
      </c>
      <c r="C7722" s="0" t="n">
        <v>27.558</v>
      </c>
      <c r="D7722" s="0" t="n">
        <v>17.135</v>
      </c>
      <c r="E7722" s="0" t="n">
        <f aca="false">IFERROR((C7722-D7722)/C7722/'Project Inputs and Calcs'!$E$11,0)</f>
        <v>0.0126073493480417</v>
      </c>
    </row>
    <row r="7723" customFormat="false" ht="15" hidden="false" customHeight="false" outlineLevel="0" collapsed="false">
      <c r="A7723" s="0" t="n">
        <v>45</v>
      </c>
      <c r="B7723" s="0" t="n">
        <v>9000</v>
      </c>
      <c r="C7723" s="0" t="n">
        <v>27.639</v>
      </c>
      <c r="D7723" s="0" t="n">
        <v>17.665</v>
      </c>
      <c r="E7723" s="0" t="n">
        <f aca="false">IFERROR((C7723-D7723)/C7723/'Project Inputs and Calcs'!$E$11,0)</f>
        <v>0.0120288963662458</v>
      </c>
    </row>
    <row r="7724" customFormat="false" ht="15" hidden="false" customHeight="false" outlineLevel="0" collapsed="false">
      <c r="A7724" s="0" t="n">
        <v>45</v>
      </c>
      <c r="B7724" s="0" t="n">
        <v>9100</v>
      </c>
      <c r="C7724" s="0" t="n">
        <v>27.668</v>
      </c>
      <c r="D7724" s="0" t="n">
        <v>18.215</v>
      </c>
      <c r="E7724" s="0" t="n">
        <f aca="false">IFERROR((C7724-D7724)/C7724/'Project Inputs and Calcs'!$E$11,0)</f>
        <v>0.0113886077779384</v>
      </c>
    </row>
    <row r="7725" customFormat="false" ht="15" hidden="false" customHeight="false" outlineLevel="0" collapsed="false">
      <c r="A7725" s="0" t="n">
        <v>45</v>
      </c>
      <c r="B7725" s="0" t="n">
        <v>9200</v>
      </c>
      <c r="C7725" s="0" t="n">
        <v>27.634</v>
      </c>
      <c r="D7725" s="0" t="n">
        <v>18.788</v>
      </c>
      <c r="E7725" s="0" t="n">
        <f aca="false">IFERROR((C7725-D7725)/C7725/'Project Inputs and Calcs'!$E$11,0)</f>
        <v>0.010670430146438</v>
      </c>
    </row>
    <row r="7726" customFormat="false" ht="15" hidden="false" customHeight="false" outlineLevel="0" collapsed="false">
      <c r="A7726" s="0" t="n">
        <v>45</v>
      </c>
      <c r="B7726" s="0" t="n">
        <v>9300</v>
      </c>
      <c r="C7726" s="0" t="n">
        <v>27.536</v>
      </c>
      <c r="D7726" s="0" t="n">
        <v>19.384</v>
      </c>
      <c r="E7726" s="0" t="n">
        <f aca="false">IFERROR((C7726-D7726)/C7726/'Project Inputs and Calcs'!$E$11,0)</f>
        <v>0.00986829362773581</v>
      </c>
    </row>
    <row r="7727" customFormat="false" ht="15" hidden="false" customHeight="false" outlineLevel="0" collapsed="false">
      <c r="A7727" s="0" t="n">
        <v>45</v>
      </c>
      <c r="B7727" s="0" t="n">
        <v>9400</v>
      </c>
      <c r="C7727" s="0" t="n">
        <v>27.392</v>
      </c>
      <c r="D7727" s="0" t="n">
        <v>19.994</v>
      </c>
      <c r="E7727" s="0" t="n">
        <f aca="false">IFERROR((C7727-D7727)/C7727/'Project Inputs and Calcs'!$E$11,0)</f>
        <v>0.0090026285046729</v>
      </c>
    </row>
    <row r="7728" customFormat="false" ht="15" hidden="false" customHeight="false" outlineLevel="0" collapsed="false">
      <c r="A7728" s="0" t="n">
        <v>45</v>
      </c>
      <c r="B7728" s="0" t="n">
        <v>9500</v>
      </c>
      <c r="C7728" s="0" t="n">
        <v>27.214</v>
      </c>
      <c r="D7728" s="0" t="n">
        <v>20.61</v>
      </c>
      <c r="E7728" s="0" t="n">
        <f aca="false">IFERROR((C7728-D7728)/C7728/'Project Inputs and Calcs'!$E$11,0)</f>
        <v>0.00808897381249847</v>
      </c>
    </row>
    <row r="7729" customFormat="false" ht="15" hidden="false" customHeight="false" outlineLevel="0" collapsed="false">
      <c r="A7729" s="0" t="n">
        <v>45</v>
      </c>
      <c r="B7729" s="0" t="n">
        <v>9600</v>
      </c>
      <c r="C7729" s="0" t="n">
        <v>27.038</v>
      </c>
      <c r="D7729" s="0" t="n">
        <v>21.216</v>
      </c>
      <c r="E7729" s="0" t="n">
        <f aca="false">IFERROR((C7729-D7729)/C7729/'Project Inputs and Calcs'!$E$11,0)</f>
        <v>0.00717755258031906</v>
      </c>
    </row>
    <row r="7730" customFormat="false" ht="15" hidden="false" customHeight="false" outlineLevel="0" collapsed="false">
      <c r="A7730" s="0" t="n">
        <v>45</v>
      </c>
      <c r="B7730" s="0" t="n">
        <v>9700</v>
      </c>
      <c r="C7730" s="0" t="n">
        <v>26.868</v>
      </c>
      <c r="D7730" s="0" t="n">
        <v>21.81</v>
      </c>
      <c r="E7730" s="0" t="n">
        <f aca="false">IFERROR((C7730-D7730)/C7730/'Project Inputs and Calcs'!$E$11,0)</f>
        <v>0.0062751228226887</v>
      </c>
    </row>
    <row r="7731" customFormat="false" ht="15" hidden="false" customHeight="false" outlineLevel="0" collapsed="false">
      <c r="A7731" s="0" t="n">
        <v>45</v>
      </c>
      <c r="B7731" s="0" t="n">
        <v>9800</v>
      </c>
      <c r="C7731" s="0" t="n">
        <v>26.696</v>
      </c>
      <c r="D7731" s="0" t="n">
        <v>22.392</v>
      </c>
      <c r="E7731" s="0" t="n">
        <f aca="false">IFERROR((C7731-D7731)/C7731/'Project Inputs and Calcs'!$E$11,0)</f>
        <v>0.00537408850264709</v>
      </c>
    </row>
    <row r="7732" customFormat="false" ht="15" hidden="false" customHeight="false" outlineLevel="0" collapsed="false">
      <c r="A7732" s="0" t="n">
        <v>45</v>
      </c>
      <c r="B7732" s="0" t="n">
        <v>9900</v>
      </c>
      <c r="C7732" s="0" t="n">
        <v>26.515</v>
      </c>
      <c r="D7732" s="0" t="n">
        <v>22.966</v>
      </c>
      <c r="E7732" s="0" t="n">
        <f aca="false">IFERROR((C7732-D7732)/C7732/'Project Inputs and Calcs'!$E$11,0)</f>
        <v>0.00446162549500283</v>
      </c>
    </row>
    <row r="7733" customFormat="false" ht="15" hidden="false" customHeight="false" outlineLevel="0" collapsed="false">
      <c r="A7733" s="0" t="n">
        <v>45</v>
      </c>
      <c r="B7733" s="0" t="n">
        <v>10000</v>
      </c>
      <c r="C7733" s="0" t="n">
        <v>26.318</v>
      </c>
      <c r="D7733" s="0" t="n">
        <v>23.532</v>
      </c>
      <c r="E7733" s="0" t="n">
        <f aca="false">IFERROR((C7733-D7733)/C7733/'Project Inputs and Calcs'!$E$11,0)</f>
        <v>0.0035286369278314</v>
      </c>
    </row>
    <row r="7734" customFormat="false" ht="15" hidden="false" customHeight="false" outlineLevel="0" collapsed="false">
      <c r="A7734" s="0" t="n">
        <v>45</v>
      </c>
      <c r="B7734" s="0" t="n">
        <v>10100</v>
      </c>
      <c r="C7734" s="0" t="n">
        <v>26.1</v>
      </c>
      <c r="D7734" s="0" t="n">
        <v>24.09</v>
      </c>
      <c r="E7734" s="0" t="n">
        <f aca="false">IFERROR((C7734-D7734)/C7734/'Project Inputs and Calcs'!$E$11,0)</f>
        <v>0.00256704980842912</v>
      </c>
    </row>
    <row r="7735" customFormat="false" ht="15" hidden="false" customHeight="false" outlineLevel="0" collapsed="false">
      <c r="A7735" s="0" t="n">
        <v>45</v>
      </c>
      <c r="B7735" s="0" t="n">
        <v>10200</v>
      </c>
      <c r="C7735" s="0" t="n">
        <v>25.858</v>
      </c>
      <c r="D7735" s="0" t="n">
        <v>24.636</v>
      </c>
      <c r="E7735" s="0" t="n">
        <f aca="false">IFERROR((C7735-D7735)/C7735/'Project Inputs and Calcs'!$E$11,0)</f>
        <v>0.00157527006471241</v>
      </c>
    </row>
    <row r="7736" customFormat="false" ht="15" hidden="false" customHeight="false" outlineLevel="0" collapsed="false">
      <c r="A7736" s="0" t="n">
        <v>45</v>
      </c>
      <c r="B7736" s="0" t="n">
        <v>10300</v>
      </c>
      <c r="C7736" s="0" t="n">
        <v>25.601</v>
      </c>
      <c r="D7736" s="0" t="n">
        <v>25.163</v>
      </c>
      <c r="E7736" s="0" t="n">
        <f aca="false">IFERROR((C7736-D7736)/C7736/'Project Inputs and Calcs'!$E$11,0)</f>
        <v>0.000570290223038161</v>
      </c>
    </row>
    <row r="7737" customFormat="false" ht="15" hidden="false" customHeight="false" outlineLevel="0" collapsed="false">
      <c r="A7737" s="0" t="n">
        <v>45</v>
      </c>
      <c r="B7737" s="0" t="n">
        <v>10400</v>
      </c>
      <c r="C7737" s="0" t="n">
        <v>25.35</v>
      </c>
      <c r="D7737" s="0" t="n">
        <v>25.656</v>
      </c>
      <c r="E7737" s="0" t="n">
        <f aca="false">IFERROR((C7737-D7737)/C7737/'Project Inputs and Calcs'!$E$11,0)</f>
        <v>-0.000402366863905322</v>
      </c>
    </row>
    <row r="7738" customFormat="false" ht="15" hidden="false" customHeight="false" outlineLevel="0" collapsed="false">
      <c r="A7738" s="0" t="n">
        <v>45</v>
      </c>
      <c r="B7738" s="0" t="n">
        <v>10500</v>
      </c>
      <c r="C7738" s="0" t="n">
        <v>25.132</v>
      </c>
      <c r="D7738" s="0" t="n">
        <v>26.098</v>
      </c>
      <c r="E7738" s="0" t="n">
        <f aca="false">IFERROR((C7738-D7738)/C7738/'Project Inputs and Calcs'!$E$11,0)</f>
        <v>-0.00128123507878402</v>
      </c>
    </row>
    <row r="7739" customFormat="false" ht="15" hidden="false" customHeight="false" outlineLevel="0" collapsed="false">
      <c r="A7739" s="0" t="n">
        <v>45</v>
      </c>
      <c r="B7739" s="0" t="n">
        <v>10600</v>
      </c>
      <c r="C7739" s="0" t="n">
        <v>24.962</v>
      </c>
      <c r="D7739" s="0" t="n">
        <v>26.481</v>
      </c>
      <c r="E7739" s="0" t="n">
        <f aca="false">IFERROR((C7739-D7739)/C7739/'Project Inputs and Calcs'!$E$11,0)</f>
        <v>-0.00202841652645355</v>
      </c>
    </row>
    <row r="7740" customFormat="false" ht="15" hidden="false" customHeight="false" outlineLevel="0" collapsed="false">
      <c r="A7740" s="0" t="n">
        <v>45</v>
      </c>
      <c r="B7740" s="0" t="n">
        <v>10700</v>
      </c>
      <c r="C7740" s="0" t="n">
        <v>24.838</v>
      </c>
      <c r="D7740" s="0" t="n">
        <v>26.805</v>
      </c>
      <c r="E7740" s="0" t="n">
        <f aca="false">IFERROR((C7740-D7740)/C7740/'Project Inputs and Calcs'!$E$11,0)</f>
        <v>-0.0026397723917653</v>
      </c>
    </row>
    <row r="7741" customFormat="false" ht="15" hidden="false" customHeight="false" outlineLevel="0" collapsed="false">
      <c r="A7741" s="0" t="n">
        <v>45</v>
      </c>
      <c r="B7741" s="0" t="n">
        <v>10800</v>
      </c>
      <c r="C7741" s="0" t="s">
        <v>155</v>
      </c>
      <c r="D7741" s="0" t="s">
        <v>155</v>
      </c>
      <c r="E7741" s="0" t="n">
        <f aca="false">IFERROR((C7741-D7741)/C7741/'Project Inputs and Calcs'!$E$11,0)</f>
        <v>0</v>
      </c>
    </row>
    <row r="7742" customFormat="false" ht="15" hidden="false" customHeight="false" outlineLevel="0" collapsed="false">
      <c r="A7742" s="0" t="n">
        <v>45</v>
      </c>
      <c r="B7742" s="0" t="n">
        <v>10900</v>
      </c>
      <c r="C7742" s="0" t="s">
        <v>155</v>
      </c>
      <c r="D7742" s="0" t="s">
        <v>155</v>
      </c>
      <c r="E7742" s="0" t="n">
        <f aca="false">IFERROR((C7742-D7742)/C7742/'Project Inputs and Calcs'!$E$11,0)</f>
        <v>0</v>
      </c>
    </row>
    <row r="7743" customFormat="false" ht="15" hidden="false" customHeight="false" outlineLevel="0" collapsed="false">
      <c r="A7743" s="0" t="n">
        <v>45</v>
      </c>
      <c r="B7743" s="0" t="n">
        <v>11000</v>
      </c>
      <c r="C7743" s="0" t="s">
        <v>155</v>
      </c>
      <c r="D7743" s="0" t="s">
        <v>155</v>
      </c>
      <c r="E7743" s="0" t="n">
        <f aca="false">IFERROR((C7743-D7743)/C7743/'Project Inputs and Calcs'!$E$11,0)</f>
        <v>0</v>
      </c>
    </row>
    <row r="7744" customFormat="false" ht="15" hidden="false" customHeight="false" outlineLevel="0" collapsed="false">
      <c r="A7744" s="0" t="n">
        <v>45</v>
      </c>
      <c r="B7744" s="0" t="n">
        <v>11100</v>
      </c>
      <c r="C7744" s="0" t="s">
        <v>155</v>
      </c>
      <c r="D7744" s="0" t="s">
        <v>155</v>
      </c>
      <c r="E7744" s="0" t="n">
        <f aca="false">IFERROR((C7744-D7744)/C7744/'Project Inputs and Calcs'!$E$11,0)</f>
        <v>0</v>
      </c>
    </row>
    <row r="7745" customFormat="false" ht="15" hidden="false" customHeight="false" outlineLevel="0" collapsed="false">
      <c r="A7745" s="0" t="n">
        <v>45</v>
      </c>
      <c r="B7745" s="0" t="n">
        <v>11200</v>
      </c>
      <c r="C7745" s="0" t="s">
        <v>155</v>
      </c>
      <c r="D7745" s="0" t="s">
        <v>155</v>
      </c>
      <c r="E7745" s="0" t="n">
        <f aca="false">IFERROR((C7745-D7745)/C7745/'Project Inputs and Calcs'!$E$11,0)</f>
        <v>0</v>
      </c>
    </row>
    <row r="7746" customFormat="false" ht="15" hidden="false" customHeight="false" outlineLevel="0" collapsed="false">
      <c r="A7746" s="0" t="n">
        <v>45</v>
      </c>
      <c r="B7746" s="0" t="n">
        <v>11300</v>
      </c>
      <c r="C7746" s="0" t="s">
        <v>155</v>
      </c>
      <c r="D7746" s="0" t="s">
        <v>155</v>
      </c>
      <c r="E7746" s="0" t="n">
        <f aca="false">IFERROR((C7746-D7746)/C7746/'Project Inputs and Calcs'!$E$11,0)</f>
        <v>0</v>
      </c>
    </row>
    <row r="7747" customFormat="false" ht="15" hidden="false" customHeight="false" outlineLevel="0" collapsed="false">
      <c r="A7747" s="0" t="n">
        <v>45</v>
      </c>
      <c r="B7747" s="0" t="n">
        <v>11400</v>
      </c>
      <c r="C7747" s="0" t="s">
        <v>155</v>
      </c>
      <c r="D7747" s="0" t="s">
        <v>155</v>
      </c>
      <c r="E7747" s="0" t="n">
        <f aca="false">IFERROR((C7747-D7747)/C7747/'Project Inputs and Calcs'!$E$11,0)</f>
        <v>0</v>
      </c>
    </row>
    <row r="7748" customFormat="false" ht="15" hidden="false" customHeight="false" outlineLevel="0" collapsed="false">
      <c r="A7748" s="0" t="n">
        <v>45</v>
      </c>
      <c r="B7748" s="0" t="n">
        <v>11500</v>
      </c>
      <c r="C7748" s="0" t="s">
        <v>155</v>
      </c>
      <c r="D7748" s="0" t="s">
        <v>155</v>
      </c>
      <c r="E7748" s="0" t="n">
        <f aca="false">IFERROR((C7748-D7748)/C7748/'Project Inputs and Calcs'!$E$11,0)</f>
        <v>0</v>
      </c>
    </row>
    <row r="7749" customFormat="false" ht="15" hidden="false" customHeight="false" outlineLevel="0" collapsed="false">
      <c r="A7749" s="0" t="n">
        <v>45</v>
      </c>
      <c r="B7749" s="0" t="n">
        <v>11600</v>
      </c>
      <c r="C7749" s="0" t="s">
        <v>155</v>
      </c>
      <c r="D7749" s="0" t="s">
        <v>155</v>
      </c>
      <c r="E7749" s="0" t="n">
        <f aca="false">IFERROR((C7749-D7749)/C7749/'Project Inputs and Calcs'!$E$11,0)</f>
        <v>0</v>
      </c>
    </row>
    <row r="7750" customFormat="false" ht="15" hidden="false" customHeight="false" outlineLevel="0" collapsed="false">
      <c r="A7750" s="0" t="n">
        <v>45</v>
      </c>
      <c r="B7750" s="0" t="n">
        <v>11700</v>
      </c>
      <c r="C7750" s="0" t="s">
        <v>155</v>
      </c>
      <c r="D7750" s="0" t="s">
        <v>155</v>
      </c>
      <c r="E7750" s="0" t="n">
        <f aca="false">IFERROR((C7750-D7750)/C7750/'Project Inputs and Calcs'!$E$11,0)</f>
        <v>0</v>
      </c>
    </row>
    <row r="7751" customFormat="false" ht="15" hidden="false" customHeight="false" outlineLevel="0" collapsed="false">
      <c r="A7751" s="0" t="n">
        <v>45</v>
      </c>
      <c r="B7751" s="0" t="n">
        <v>11800</v>
      </c>
      <c r="C7751" s="0" t="s">
        <v>155</v>
      </c>
      <c r="D7751" s="0" t="s">
        <v>155</v>
      </c>
      <c r="E7751" s="0" t="n">
        <f aca="false">IFERROR((C7751-D7751)/C7751/'Project Inputs and Calcs'!$E$11,0)</f>
        <v>0</v>
      </c>
    </row>
    <row r="7752" customFormat="false" ht="15" hidden="false" customHeight="false" outlineLevel="0" collapsed="false">
      <c r="A7752" s="0" t="n">
        <v>45</v>
      </c>
      <c r="B7752" s="0" t="n">
        <v>11900</v>
      </c>
      <c r="C7752" s="0" t="s">
        <v>155</v>
      </c>
      <c r="D7752" s="0" t="s">
        <v>155</v>
      </c>
      <c r="E7752" s="0" t="n">
        <f aca="false">IFERROR((C7752-D7752)/C7752/'Project Inputs and Calcs'!$E$11,0)</f>
        <v>0</v>
      </c>
    </row>
    <row r="7753" customFormat="false" ht="15" hidden="false" customHeight="false" outlineLevel="0" collapsed="false">
      <c r="A7753" s="0" t="n">
        <v>45</v>
      </c>
      <c r="B7753" s="0" t="n">
        <v>12000</v>
      </c>
      <c r="C7753" s="0" t="s">
        <v>155</v>
      </c>
      <c r="D7753" s="0" t="s">
        <v>155</v>
      </c>
      <c r="E7753" s="0" t="n">
        <f aca="false">IFERROR((C7753-D7753)/C7753/'Project Inputs and Calcs'!$E$11,0)</f>
        <v>0</v>
      </c>
    </row>
    <row r="7754" customFormat="false" ht="15" hidden="false" customHeight="false" outlineLevel="0" collapsed="false">
      <c r="A7754" s="0" t="n">
        <v>45</v>
      </c>
      <c r="B7754" s="0" t="n">
        <v>12100</v>
      </c>
      <c r="C7754" s="0" t="s">
        <v>155</v>
      </c>
      <c r="D7754" s="0" t="s">
        <v>155</v>
      </c>
      <c r="E7754" s="0" t="n">
        <f aca="false">IFERROR((C7754-D7754)/C7754/'Project Inputs and Calcs'!$E$11,0)</f>
        <v>0</v>
      </c>
    </row>
    <row r="7755" customFormat="false" ht="15" hidden="false" customHeight="false" outlineLevel="0" collapsed="false">
      <c r="A7755" s="0" t="n">
        <v>45</v>
      </c>
      <c r="B7755" s="0" t="n">
        <v>12200</v>
      </c>
      <c r="C7755" s="0" t="s">
        <v>155</v>
      </c>
      <c r="D7755" s="0" t="s">
        <v>155</v>
      </c>
      <c r="E7755" s="0" t="n">
        <f aca="false">IFERROR((C7755-D7755)/C7755/'Project Inputs and Calcs'!$E$11,0)</f>
        <v>0</v>
      </c>
    </row>
    <row r="7756" customFormat="false" ht="15" hidden="false" customHeight="false" outlineLevel="0" collapsed="false">
      <c r="A7756" s="0" t="n">
        <v>45</v>
      </c>
      <c r="B7756" s="0" t="n">
        <v>12300</v>
      </c>
      <c r="C7756" s="0" t="s">
        <v>155</v>
      </c>
      <c r="D7756" s="0" t="s">
        <v>155</v>
      </c>
      <c r="E7756" s="0" t="n">
        <f aca="false">IFERROR((C7756-D7756)/C7756/'Project Inputs and Calcs'!$E$11,0)</f>
        <v>0</v>
      </c>
    </row>
    <row r="7757" customFormat="false" ht="15" hidden="false" customHeight="false" outlineLevel="0" collapsed="false">
      <c r="A7757" s="0" t="n">
        <v>45</v>
      </c>
      <c r="B7757" s="0" t="n">
        <v>12400</v>
      </c>
      <c r="C7757" s="0" t="s">
        <v>155</v>
      </c>
      <c r="D7757" s="0" t="s">
        <v>155</v>
      </c>
      <c r="E7757" s="0" t="n">
        <f aca="false">IFERROR((C7757-D7757)/C7757/'Project Inputs and Calcs'!$E$11,0)</f>
        <v>0</v>
      </c>
    </row>
    <row r="7758" customFormat="false" ht="15" hidden="false" customHeight="false" outlineLevel="0" collapsed="false">
      <c r="A7758" s="0" t="n">
        <v>45</v>
      </c>
      <c r="B7758" s="0" t="n">
        <v>12500</v>
      </c>
      <c r="C7758" s="0" t="s">
        <v>155</v>
      </c>
      <c r="D7758" s="0" t="s">
        <v>155</v>
      </c>
      <c r="E7758" s="0" t="n">
        <f aca="false">IFERROR((C7758-D7758)/C7758/'Project Inputs and Calcs'!$E$11,0)</f>
        <v>0</v>
      </c>
    </row>
    <row r="7759" customFormat="false" ht="15" hidden="false" customHeight="false" outlineLevel="0" collapsed="false">
      <c r="A7759" s="0" t="n">
        <v>45</v>
      </c>
      <c r="B7759" s="0" t="n">
        <v>12600</v>
      </c>
      <c r="C7759" s="0" t="s">
        <v>155</v>
      </c>
      <c r="D7759" s="0" t="s">
        <v>155</v>
      </c>
      <c r="E7759" s="0" t="n">
        <f aca="false">IFERROR((C7759-D7759)/C7759/'Project Inputs and Calcs'!$E$11,0)</f>
        <v>0</v>
      </c>
    </row>
    <row r="7760" customFormat="false" ht="15" hidden="false" customHeight="false" outlineLevel="0" collapsed="false">
      <c r="A7760" s="0" t="n">
        <v>45</v>
      </c>
      <c r="B7760" s="0" t="n">
        <v>12700</v>
      </c>
      <c r="C7760" s="0" t="s">
        <v>155</v>
      </c>
      <c r="D7760" s="0" t="s">
        <v>155</v>
      </c>
      <c r="E7760" s="0" t="n">
        <f aca="false">IFERROR((C7760-D7760)/C7760/'Project Inputs and Calcs'!$E$11,0)</f>
        <v>0</v>
      </c>
    </row>
    <row r="7761" customFormat="false" ht="15" hidden="false" customHeight="false" outlineLevel="0" collapsed="false">
      <c r="A7761" s="0" t="n">
        <v>45</v>
      </c>
      <c r="B7761" s="0" t="n">
        <v>12800</v>
      </c>
      <c r="C7761" s="0" t="s">
        <v>155</v>
      </c>
      <c r="D7761" s="0" t="s">
        <v>155</v>
      </c>
      <c r="E7761" s="0" t="n">
        <f aca="false">IFERROR((C7761-D7761)/C7761/'Project Inputs and Calcs'!$E$11,0)</f>
        <v>0</v>
      </c>
    </row>
    <row r="7762" customFormat="false" ht="15" hidden="false" customHeight="false" outlineLevel="0" collapsed="false">
      <c r="A7762" s="0" t="n">
        <v>45</v>
      </c>
      <c r="B7762" s="0" t="n">
        <v>12900</v>
      </c>
      <c r="C7762" s="0" t="s">
        <v>155</v>
      </c>
      <c r="D7762" s="0" t="s">
        <v>155</v>
      </c>
      <c r="E7762" s="0" t="n">
        <f aca="false">IFERROR((C7762-D7762)/C7762/'Project Inputs and Calcs'!$E$11,0)</f>
        <v>0</v>
      </c>
    </row>
    <row r="7763" customFormat="false" ht="15" hidden="false" customHeight="false" outlineLevel="0" collapsed="false">
      <c r="A7763" s="0" t="n">
        <v>45</v>
      </c>
      <c r="B7763" s="0" t="n">
        <v>13000</v>
      </c>
      <c r="C7763" s="0" t="s">
        <v>155</v>
      </c>
      <c r="D7763" s="0" t="s">
        <v>155</v>
      </c>
      <c r="E7763" s="0" t="n">
        <f aca="false">IFERROR((C7763-D7763)/C7763/'Project Inputs and Calcs'!$E$11,0)</f>
        <v>0</v>
      </c>
    </row>
    <row r="7764" customFormat="false" ht="15" hidden="false" customHeight="false" outlineLevel="0" collapsed="false">
      <c r="A7764" s="0" t="n">
        <v>45</v>
      </c>
      <c r="B7764" s="0" t="n">
        <v>13100</v>
      </c>
      <c r="C7764" s="0" t="s">
        <v>155</v>
      </c>
      <c r="D7764" s="0" t="s">
        <v>155</v>
      </c>
      <c r="E7764" s="0" t="n">
        <f aca="false">IFERROR((C7764-D7764)/C7764/'Project Inputs and Calcs'!$E$11,0)</f>
        <v>0</v>
      </c>
    </row>
    <row r="7765" customFormat="false" ht="15" hidden="false" customHeight="false" outlineLevel="0" collapsed="false">
      <c r="A7765" s="0" t="n">
        <v>45</v>
      </c>
      <c r="B7765" s="0" t="n">
        <v>13200</v>
      </c>
      <c r="C7765" s="0" t="s">
        <v>155</v>
      </c>
      <c r="D7765" s="0" t="s">
        <v>155</v>
      </c>
      <c r="E7765" s="0" t="n">
        <f aca="false">IFERROR((C7765-D7765)/C7765/'Project Inputs and Calcs'!$E$11,0)</f>
        <v>0</v>
      </c>
    </row>
    <row r="7766" customFormat="false" ht="15" hidden="false" customHeight="false" outlineLevel="0" collapsed="false">
      <c r="A7766" s="0" t="n">
        <v>45</v>
      </c>
      <c r="B7766" s="0" t="n">
        <v>13300</v>
      </c>
      <c r="C7766" s="0" t="s">
        <v>155</v>
      </c>
      <c r="D7766" s="0" t="s">
        <v>155</v>
      </c>
      <c r="E7766" s="0" t="n">
        <f aca="false">IFERROR((C7766-D7766)/C7766/'Project Inputs and Calcs'!$E$11,0)</f>
        <v>0</v>
      </c>
    </row>
    <row r="7767" customFormat="false" ht="15" hidden="false" customHeight="false" outlineLevel="0" collapsed="false">
      <c r="A7767" s="0" t="n">
        <v>45</v>
      </c>
      <c r="B7767" s="0" t="n">
        <v>13400</v>
      </c>
      <c r="C7767" s="0" t="s">
        <v>155</v>
      </c>
      <c r="D7767" s="0" t="s">
        <v>155</v>
      </c>
      <c r="E7767" s="0" t="n">
        <f aca="false">IFERROR((C7767-D7767)/C7767/'Project Inputs and Calcs'!$E$11,0)</f>
        <v>0</v>
      </c>
    </row>
    <row r="7768" customFormat="false" ht="15" hidden="false" customHeight="false" outlineLevel="0" collapsed="false">
      <c r="A7768" s="0" t="n">
        <v>45</v>
      </c>
      <c r="B7768" s="0" t="n">
        <v>13500</v>
      </c>
      <c r="C7768" s="0" t="s">
        <v>155</v>
      </c>
      <c r="D7768" s="0" t="s">
        <v>155</v>
      </c>
      <c r="E7768" s="0" t="n">
        <f aca="false">IFERROR((C7768-D7768)/C7768/'Project Inputs and Calcs'!$E$11,0)</f>
        <v>0</v>
      </c>
    </row>
    <row r="7769" customFormat="false" ht="15" hidden="false" customHeight="false" outlineLevel="0" collapsed="false">
      <c r="A7769" s="0" t="n">
        <v>45</v>
      </c>
      <c r="B7769" s="0" t="n">
        <v>13600</v>
      </c>
      <c r="C7769" s="0" t="s">
        <v>155</v>
      </c>
      <c r="D7769" s="0" t="s">
        <v>155</v>
      </c>
      <c r="E7769" s="0" t="n">
        <f aca="false">IFERROR((C7769-D7769)/C7769/'Project Inputs and Calcs'!$E$11,0)</f>
        <v>0</v>
      </c>
    </row>
    <row r="7770" customFormat="false" ht="15" hidden="false" customHeight="false" outlineLevel="0" collapsed="false">
      <c r="A7770" s="0" t="n">
        <v>45</v>
      </c>
      <c r="B7770" s="0" t="n">
        <v>13700</v>
      </c>
      <c r="C7770" s="0" t="s">
        <v>155</v>
      </c>
      <c r="D7770" s="0" t="s">
        <v>155</v>
      </c>
      <c r="E7770" s="0" t="n">
        <f aca="false">IFERROR((C7770-D7770)/C7770/'Project Inputs and Calcs'!$E$11,0)</f>
        <v>0</v>
      </c>
    </row>
    <row r="7771" customFormat="false" ht="15" hidden="false" customHeight="false" outlineLevel="0" collapsed="false">
      <c r="A7771" s="0" t="n">
        <v>45</v>
      </c>
      <c r="B7771" s="0" t="n">
        <v>13800</v>
      </c>
      <c r="C7771" s="0" t="s">
        <v>155</v>
      </c>
      <c r="D7771" s="0" t="s">
        <v>155</v>
      </c>
      <c r="E7771" s="0" t="n">
        <f aca="false">IFERROR((C7771-D7771)/C7771/'Project Inputs and Calcs'!$E$11,0)</f>
        <v>0</v>
      </c>
    </row>
    <row r="7772" customFormat="false" ht="15" hidden="false" customHeight="false" outlineLevel="0" collapsed="false">
      <c r="A7772" s="0" t="n">
        <v>45</v>
      </c>
      <c r="B7772" s="0" t="n">
        <v>13900</v>
      </c>
      <c r="C7772" s="0" t="s">
        <v>155</v>
      </c>
      <c r="D7772" s="0" t="s">
        <v>155</v>
      </c>
      <c r="E7772" s="0" t="n">
        <f aca="false">IFERROR((C7772-D7772)/C7772/'Project Inputs and Calcs'!$E$11,0)</f>
        <v>0</v>
      </c>
    </row>
    <row r="7773" customFormat="false" ht="15" hidden="false" customHeight="false" outlineLevel="0" collapsed="false">
      <c r="A7773" s="0" t="n">
        <v>45</v>
      </c>
      <c r="B7773" s="0" t="n">
        <v>14000</v>
      </c>
      <c r="C7773" s="0" t="s">
        <v>155</v>
      </c>
      <c r="D7773" s="0" t="s">
        <v>155</v>
      </c>
      <c r="E7773" s="0" t="n">
        <f aca="false">IFERROR((C7773-D7773)/C7773/'Project Inputs and Calcs'!$E$11,0)</f>
        <v>0</v>
      </c>
    </row>
    <row r="7774" customFormat="false" ht="15" hidden="false" customHeight="false" outlineLevel="0" collapsed="false">
      <c r="A7774" s="0" t="n">
        <v>45</v>
      </c>
      <c r="B7774" s="0" t="n">
        <v>14100</v>
      </c>
      <c r="C7774" s="0" t="s">
        <v>155</v>
      </c>
      <c r="D7774" s="0" t="s">
        <v>155</v>
      </c>
      <c r="E7774" s="0" t="n">
        <f aca="false">IFERROR((C7774-D7774)/C7774/'Project Inputs and Calcs'!$E$11,0)</f>
        <v>0</v>
      </c>
    </row>
    <row r="7775" customFormat="false" ht="15" hidden="false" customHeight="false" outlineLevel="0" collapsed="false">
      <c r="A7775" s="0" t="n">
        <v>45</v>
      </c>
      <c r="B7775" s="0" t="n">
        <v>14200</v>
      </c>
      <c r="C7775" s="0" t="s">
        <v>155</v>
      </c>
      <c r="D7775" s="0" t="s">
        <v>155</v>
      </c>
      <c r="E7775" s="0" t="n">
        <f aca="false">IFERROR((C7775-D7775)/C7775/'Project Inputs and Calcs'!$E$11,0)</f>
        <v>0</v>
      </c>
    </row>
    <row r="7776" customFormat="false" ht="15" hidden="false" customHeight="false" outlineLevel="0" collapsed="false">
      <c r="A7776" s="0" t="n">
        <v>45</v>
      </c>
      <c r="B7776" s="0" t="n">
        <v>14300</v>
      </c>
      <c r="C7776" s="0" t="s">
        <v>155</v>
      </c>
      <c r="D7776" s="0" t="s">
        <v>155</v>
      </c>
      <c r="E7776" s="0" t="n">
        <f aca="false">IFERROR((C7776-D7776)/C7776/'Project Inputs and Calcs'!$E$11,0)</f>
        <v>0</v>
      </c>
    </row>
    <row r="7777" customFormat="false" ht="15" hidden="false" customHeight="false" outlineLevel="0" collapsed="false">
      <c r="A7777" s="0" t="n">
        <v>45</v>
      </c>
      <c r="B7777" s="0" t="n">
        <v>14400</v>
      </c>
      <c r="C7777" s="0" t="s">
        <v>155</v>
      </c>
      <c r="D7777" s="0" t="s">
        <v>155</v>
      </c>
      <c r="E7777" s="0" t="n">
        <f aca="false">IFERROR((C7777-D7777)/C7777/'Project Inputs and Calcs'!$E$11,0)</f>
        <v>0</v>
      </c>
    </row>
    <row r="7778" customFormat="false" ht="15" hidden="false" customHeight="false" outlineLevel="0" collapsed="false">
      <c r="A7778" s="0" t="n">
        <v>45</v>
      </c>
      <c r="B7778" s="0" t="n">
        <v>14500</v>
      </c>
      <c r="C7778" s="0" t="s">
        <v>155</v>
      </c>
      <c r="D7778" s="0" t="s">
        <v>155</v>
      </c>
      <c r="E7778" s="0" t="n">
        <f aca="false">IFERROR((C7778-D7778)/C7778/'Project Inputs and Calcs'!$E$11,0)</f>
        <v>0</v>
      </c>
    </row>
    <row r="7779" customFormat="false" ht="15" hidden="false" customHeight="false" outlineLevel="0" collapsed="false">
      <c r="A7779" s="0" t="n">
        <v>45</v>
      </c>
      <c r="B7779" s="0" t="n">
        <v>14600</v>
      </c>
      <c r="C7779" s="0" t="s">
        <v>155</v>
      </c>
      <c r="D7779" s="0" t="s">
        <v>155</v>
      </c>
      <c r="E7779" s="0" t="n">
        <f aca="false">IFERROR((C7779-D7779)/C7779/'Project Inputs and Calcs'!$E$11,0)</f>
        <v>0</v>
      </c>
    </row>
    <row r="7780" customFormat="false" ht="15" hidden="false" customHeight="false" outlineLevel="0" collapsed="false">
      <c r="A7780" s="0" t="n">
        <v>45</v>
      </c>
      <c r="B7780" s="0" t="n">
        <v>14700</v>
      </c>
      <c r="C7780" s="0" t="s">
        <v>155</v>
      </c>
      <c r="D7780" s="0" t="s">
        <v>155</v>
      </c>
      <c r="E7780" s="0" t="n">
        <f aca="false">IFERROR((C7780-D7780)/C7780/'Project Inputs and Calcs'!$E$11,0)</f>
        <v>0</v>
      </c>
    </row>
    <row r="7781" customFormat="false" ht="15" hidden="false" customHeight="false" outlineLevel="0" collapsed="false">
      <c r="A7781" s="0" t="n">
        <v>45</v>
      </c>
      <c r="B7781" s="0" t="n">
        <v>14800</v>
      </c>
      <c r="C7781" s="0" t="s">
        <v>155</v>
      </c>
      <c r="D7781" s="0" t="s">
        <v>155</v>
      </c>
      <c r="E7781" s="0" t="n">
        <f aca="false">IFERROR((C7781-D7781)/C7781/'Project Inputs and Calcs'!$E$11,0)</f>
        <v>0</v>
      </c>
    </row>
    <row r="7782" customFormat="false" ht="15" hidden="false" customHeight="false" outlineLevel="0" collapsed="false">
      <c r="A7782" s="0" t="n">
        <v>45</v>
      </c>
      <c r="B7782" s="0" t="n">
        <v>14900</v>
      </c>
      <c r="C7782" s="0" t="s">
        <v>155</v>
      </c>
      <c r="D7782" s="0" t="s">
        <v>155</v>
      </c>
      <c r="E7782" s="0" t="n">
        <f aca="false">IFERROR((C7782-D7782)/C7782/'Project Inputs and Calcs'!$E$11,0)</f>
        <v>0</v>
      </c>
    </row>
    <row r="7783" customFormat="false" ht="15" hidden="false" customHeight="false" outlineLevel="0" collapsed="false">
      <c r="A7783" s="0" t="n">
        <v>45</v>
      </c>
      <c r="B7783" s="0" t="n">
        <v>15000</v>
      </c>
      <c r="C7783" s="0" t="s">
        <v>155</v>
      </c>
      <c r="D7783" s="0" t="s">
        <v>155</v>
      </c>
      <c r="E7783" s="0" t="n">
        <f aca="false">IFERROR((C7783-D7783)/C7783/'Project Inputs and Calcs'!$E$11,0)</f>
        <v>0</v>
      </c>
    </row>
    <row r="7784" customFormat="false" ht="15" hidden="false" customHeight="false" outlineLevel="0" collapsed="false">
      <c r="A7784" s="0" t="n">
        <v>45</v>
      </c>
      <c r="B7784" s="0" t="n">
        <v>15100</v>
      </c>
      <c r="C7784" s="0" t="s">
        <v>155</v>
      </c>
      <c r="D7784" s="0" t="s">
        <v>155</v>
      </c>
      <c r="E7784" s="0" t="n">
        <f aca="false">IFERROR((C7784-D7784)/C7784/'Project Inputs and Calcs'!$E$11,0)</f>
        <v>0</v>
      </c>
    </row>
    <row r="7785" customFormat="false" ht="15" hidden="false" customHeight="false" outlineLevel="0" collapsed="false">
      <c r="A7785" s="0" t="n">
        <v>45</v>
      </c>
      <c r="B7785" s="0" t="n">
        <v>15200</v>
      </c>
      <c r="C7785" s="0" t="s">
        <v>155</v>
      </c>
      <c r="D7785" s="0" t="s">
        <v>155</v>
      </c>
      <c r="E7785" s="0" t="n">
        <f aca="false">IFERROR((C7785-D7785)/C7785/'Project Inputs and Calcs'!$E$11,0)</f>
        <v>0</v>
      </c>
    </row>
    <row r="7786" customFormat="false" ht="15" hidden="false" customHeight="false" outlineLevel="0" collapsed="false">
      <c r="A7786" s="0" t="n">
        <v>45</v>
      </c>
      <c r="B7786" s="0" t="n">
        <v>15300</v>
      </c>
      <c r="C7786" s="0" t="s">
        <v>155</v>
      </c>
      <c r="D7786" s="0" t="s">
        <v>155</v>
      </c>
      <c r="E7786" s="0" t="n">
        <f aca="false">IFERROR((C7786-D7786)/C7786/'Project Inputs and Calcs'!$E$11,0)</f>
        <v>0</v>
      </c>
    </row>
    <row r="7787" customFormat="false" ht="15" hidden="false" customHeight="false" outlineLevel="0" collapsed="false">
      <c r="A7787" s="0" t="n">
        <v>45</v>
      </c>
      <c r="B7787" s="0" t="n">
        <v>15400</v>
      </c>
      <c r="C7787" s="0" t="s">
        <v>155</v>
      </c>
      <c r="D7787" s="0" t="s">
        <v>155</v>
      </c>
      <c r="E7787" s="0" t="n">
        <f aca="false">IFERROR((C7787-D7787)/C7787/'Project Inputs and Calcs'!$E$11,0)</f>
        <v>0</v>
      </c>
    </row>
    <row r="7788" customFormat="false" ht="15" hidden="false" customHeight="false" outlineLevel="0" collapsed="false">
      <c r="A7788" s="0" t="n">
        <v>45</v>
      </c>
      <c r="B7788" s="0" t="n">
        <v>15500</v>
      </c>
      <c r="C7788" s="0" t="s">
        <v>155</v>
      </c>
      <c r="D7788" s="0" t="s">
        <v>155</v>
      </c>
      <c r="E7788" s="0" t="n">
        <f aca="false">IFERROR((C7788-D7788)/C7788/'Project Inputs and Calcs'!$E$11,0)</f>
        <v>0</v>
      </c>
    </row>
    <row r="7789" customFormat="false" ht="15" hidden="false" customHeight="false" outlineLevel="0" collapsed="false">
      <c r="A7789" s="0" t="n">
        <v>45</v>
      </c>
      <c r="B7789" s="0" t="n">
        <v>15600</v>
      </c>
      <c r="C7789" s="0" t="s">
        <v>155</v>
      </c>
      <c r="D7789" s="0" t="s">
        <v>155</v>
      </c>
      <c r="E7789" s="0" t="n">
        <f aca="false">IFERROR((C7789-D7789)/C7789/'Project Inputs and Calcs'!$E$11,0)</f>
        <v>0</v>
      </c>
    </row>
    <row r="7790" customFormat="false" ht="15" hidden="false" customHeight="false" outlineLevel="0" collapsed="false">
      <c r="A7790" s="0" t="n">
        <v>45</v>
      </c>
      <c r="B7790" s="0" t="n">
        <v>15700</v>
      </c>
      <c r="C7790" s="0" t="s">
        <v>155</v>
      </c>
      <c r="D7790" s="0" t="s">
        <v>155</v>
      </c>
      <c r="E7790" s="0" t="n">
        <f aca="false">IFERROR((C7790-D7790)/C7790/'Project Inputs and Calcs'!$E$11,0)</f>
        <v>0</v>
      </c>
    </row>
    <row r="7791" customFormat="false" ht="15" hidden="false" customHeight="false" outlineLevel="0" collapsed="false">
      <c r="A7791" s="0" t="n">
        <v>45</v>
      </c>
      <c r="B7791" s="0" t="n">
        <v>15800</v>
      </c>
      <c r="C7791" s="0" t="s">
        <v>155</v>
      </c>
      <c r="D7791" s="0" t="s">
        <v>155</v>
      </c>
      <c r="E7791" s="0" t="n">
        <f aca="false">IFERROR((C7791-D7791)/C7791/'Project Inputs and Calcs'!$E$11,0)</f>
        <v>0</v>
      </c>
    </row>
    <row r="7792" customFormat="false" ht="15" hidden="false" customHeight="false" outlineLevel="0" collapsed="false">
      <c r="A7792" s="0" t="n">
        <v>45</v>
      </c>
      <c r="B7792" s="0" t="n">
        <v>15900</v>
      </c>
      <c r="C7792" s="0" t="s">
        <v>155</v>
      </c>
      <c r="D7792" s="0" t="s">
        <v>155</v>
      </c>
      <c r="E7792" s="0" t="n">
        <f aca="false">IFERROR((C7792-D7792)/C7792/'Project Inputs and Calcs'!$E$11,0)</f>
        <v>0</v>
      </c>
    </row>
    <row r="7793" customFormat="false" ht="15" hidden="false" customHeight="false" outlineLevel="0" collapsed="false">
      <c r="A7793" s="0" t="n">
        <v>45</v>
      </c>
      <c r="B7793" s="0" t="n">
        <v>16000</v>
      </c>
      <c r="C7793" s="0" t="s">
        <v>155</v>
      </c>
      <c r="D7793" s="0" t="s">
        <v>155</v>
      </c>
      <c r="E7793" s="0" t="n">
        <f aca="false">IFERROR((C7793-D7793)/C7793/'Project Inputs and Calcs'!$E$11,0)</f>
        <v>0</v>
      </c>
    </row>
    <row r="7794" customFormat="false" ht="15" hidden="false" customHeight="false" outlineLevel="0" collapsed="false">
      <c r="A7794" s="0" t="n">
        <v>45</v>
      </c>
      <c r="B7794" s="0" t="n">
        <v>16100</v>
      </c>
      <c r="C7794" s="0" t="s">
        <v>155</v>
      </c>
      <c r="D7794" s="0" t="s">
        <v>155</v>
      </c>
      <c r="E7794" s="0" t="n">
        <f aca="false">IFERROR((C7794-D7794)/C7794/'Project Inputs and Calcs'!$E$11,0)</f>
        <v>0</v>
      </c>
    </row>
    <row r="7795" customFormat="false" ht="15" hidden="false" customHeight="false" outlineLevel="0" collapsed="false">
      <c r="A7795" s="0" t="n">
        <v>45</v>
      </c>
      <c r="B7795" s="0" t="n">
        <v>16200</v>
      </c>
      <c r="C7795" s="0" t="s">
        <v>155</v>
      </c>
      <c r="D7795" s="0" t="s">
        <v>155</v>
      </c>
      <c r="E7795" s="0" t="n">
        <f aca="false">IFERROR((C7795-D7795)/C7795/'Project Inputs and Calcs'!$E$11,0)</f>
        <v>0</v>
      </c>
    </row>
    <row r="7796" customFormat="false" ht="15" hidden="false" customHeight="false" outlineLevel="0" collapsed="false">
      <c r="A7796" s="0" t="n">
        <v>45</v>
      </c>
      <c r="B7796" s="0" t="n">
        <v>16300</v>
      </c>
      <c r="C7796" s="0" t="s">
        <v>155</v>
      </c>
      <c r="D7796" s="0" t="s">
        <v>155</v>
      </c>
      <c r="E7796" s="0" t="n">
        <f aca="false">IFERROR((C7796-D7796)/C7796/'Project Inputs and Calcs'!$E$11,0)</f>
        <v>0</v>
      </c>
    </row>
    <row r="7797" customFormat="false" ht="15" hidden="false" customHeight="false" outlineLevel="0" collapsed="false">
      <c r="A7797" s="0" t="n">
        <v>45</v>
      </c>
      <c r="B7797" s="0" t="n">
        <v>16400</v>
      </c>
      <c r="C7797" s="0" t="s">
        <v>155</v>
      </c>
      <c r="D7797" s="0" t="s">
        <v>155</v>
      </c>
      <c r="E7797" s="0" t="n">
        <f aca="false">IFERROR((C7797-D7797)/C7797/'Project Inputs and Calcs'!$E$11,0)</f>
        <v>0</v>
      </c>
    </row>
    <row r="7798" customFormat="false" ht="15" hidden="false" customHeight="false" outlineLevel="0" collapsed="false">
      <c r="A7798" s="0" t="n">
        <v>45</v>
      </c>
      <c r="B7798" s="0" t="n">
        <v>16500</v>
      </c>
      <c r="C7798" s="0" t="s">
        <v>155</v>
      </c>
      <c r="D7798" s="0" t="s">
        <v>155</v>
      </c>
      <c r="E7798" s="0" t="n">
        <f aca="false">IFERROR((C7798-D7798)/C7798/'Project Inputs and Calcs'!$E$11,0)</f>
        <v>0</v>
      </c>
    </row>
    <row r="7799" customFormat="false" ht="15" hidden="false" customHeight="false" outlineLevel="0" collapsed="false">
      <c r="A7799" s="0" t="n">
        <v>45</v>
      </c>
      <c r="B7799" s="0" t="n">
        <v>16600</v>
      </c>
      <c r="C7799" s="0" t="s">
        <v>155</v>
      </c>
      <c r="D7799" s="0" t="s">
        <v>155</v>
      </c>
      <c r="E7799" s="0" t="n">
        <f aca="false">IFERROR((C7799-D7799)/C7799/'Project Inputs and Calcs'!$E$11,0)</f>
        <v>0</v>
      </c>
    </row>
    <row r="7800" customFormat="false" ht="15" hidden="false" customHeight="false" outlineLevel="0" collapsed="false">
      <c r="A7800" s="0" t="n">
        <v>45</v>
      </c>
      <c r="B7800" s="0" t="n">
        <v>16700</v>
      </c>
      <c r="C7800" s="0" t="s">
        <v>155</v>
      </c>
      <c r="D7800" s="0" t="s">
        <v>155</v>
      </c>
      <c r="E7800" s="0" t="n">
        <f aca="false">IFERROR((C7800-D7800)/C7800/'Project Inputs and Calcs'!$E$11,0)</f>
        <v>0</v>
      </c>
    </row>
    <row r="7801" customFormat="false" ht="15" hidden="false" customHeight="false" outlineLevel="0" collapsed="false">
      <c r="A7801" s="0" t="n">
        <v>45</v>
      </c>
      <c r="B7801" s="0" t="n">
        <v>16800</v>
      </c>
      <c r="C7801" s="0" t="s">
        <v>155</v>
      </c>
      <c r="D7801" s="0" t="s">
        <v>155</v>
      </c>
      <c r="E7801" s="0" t="n">
        <f aca="false">IFERROR((C7801-D7801)/C7801/'Project Inputs and Calcs'!$E$11,0)</f>
        <v>0</v>
      </c>
    </row>
    <row r="7802" customFormat="false" ht="15" hidden="false" customHeight="false" outlineLevel="0" collapsed="false">
      <c r="A7802" s="0" t="n">
        <v>45</v>
      </c>
      <c r="B7802" s="0" t="n">
        <v>16900</v>
      </c>
      <c r="C7802" s="0" t="s">
        <v>155</v>
      </c>
      <c r="D7802" s="0" t="s">
        <v>155</v>
      </c>
      <c r="E7802" s="0" t="n">
        <f aca="false">IFERROR((C7802-D7802)/C7802/'Project Inputs and Calcs'!$E$11,0)</f>
        <v>0</v>
      </c>
    </row>
    <row r="7803" customFormat="false" ht="15" hidden="false" customHeight="false" outlineLevel="0" collapsed="false">
      <c r="A7803" s="0" t="n">
        <v>45</v>
      </c>
      <c r="B7803" s="0" t="n">
        <v>17000</v>
      </c>
      <c r="C7803" s="0" t="s">
        <v>155</v>
      </c>
      <c r="D7803" s="0" t="s">
        <v>155</v>
      </c>
      <c r="E7803" s="0" t="n">
        <f aca="false">IFERROR((C7803-D7803)/C7803/'Project Inputs and Calcs'!$E$11,0)</f>
        <v>0</v>
      </c>
    </row>
    <row r="7804" customFormat="false" ht="15" hidden="false" customHeight="false" outlineLevel="0" collapsed="false">
      <c r="A7804" s="0" t="n">
        <v>45</v>
      </c>
      <c r="B7804" s="0" t="n">
        <v>17100</v>
      </c>
      <c r="C7804" s="0" t="s">
        <v>155</v>
      </c>
      <c r="D7804" s="0" t="s">
        <v>155</v>
      </c>
      <c r="E7804" s="0" t="n">
        <f aca="false">IFERROR((C7804-D7804)/C7804/'Project Inputs and Calcs'!$E$11,0)</f>
        <v>0</v>
      </c>
    </row>
    <row r="7805" customFormat="false" ht="15" hidden="false" customHeight="false" outlineLevel="0" collapsed="false">
      <c r="A7805" s="0" t="n">
        <v>45</v>
      </c>
      <c r="B7805" s="0" t="n">
        <v>17200</v>
      </c>
      <c r="C7805" s="0" t="s">
        <v>155</v>
      </c>
      <c r="D7805" s="0" t="s">
        <v>155</v>
      </c>
      <c r="E7805" s="0" t="n">
        <f aca="false">IFERROR((C7805-D7805)/C7805/'Project Inputs and Calcs'!$E$11,0)</f>
        <v>0</v>
      </c>
    </row>
    <row r="7806" customFormat="false" ht="15" hidden="false" customHeight="false" outlineLevel="0" collapsed="false">
      <c r="A7806" s="0" t="n">
        <v>45</v>
      </c>
      <c r="B7806" s="0" t="n">
        <v>17300</v>
      </c>
      <c r="C7806" s="0" t="s">
        <v>155</v>
      </c>
      <c r="D7806" s="0" t="s">
        <v>155</v>
      </c>
      <c r="E7806" s="0" t="n">
        <f aca="false">IFERROR((C7806-D7806)/C7806/'Project Inputs and Calcs'!$E$11,0)</f>
        <v>0</v>
      </c>
    </row>
    <row r="7807" customFormat="false" ht="15" hidden="false" customHeight="false" outlineLevel="0" collapsed="false">
      <c r="A7807" s="0" t="n">
        <v>45</v>
      </c>
      <c r="B7807" s="0" t="n">
        <v>17400</v>
      </c>
      <c r="C7807" s="0" t="s">
        <v>155</v>
      </c>
      <c r="D7807" s="0" t="s">
        <v>155</v>
      </c>
      <c r="E7807" s="0" t="n">
        <f aca="false">IFERROR((C7807-D7807)/C7807/'Project Inputs and Calcs'!$E$11,0)</f>
        <v>0</v>
      </c>
    </row>
    <row r="7808" customFormat="false" ht="15" hidden="false" customHeight="false" outlineLevel="0" collapsed="false">
      <c r="A7808" s="0" t="n">
        <v>45</v>
      </c>
      <c r="B7808" s="0" t="n">
        <v>17500</v>
      </c>
      <c r="C7808" s="0" t="s">
        <v>155</v>
      </c>
      <c r="D7808" s="0" t="s">
        <v>155</v>
      </c>
      <c r="E7808" s="0" t="n">
        <f aca="false">IFERROR((C7808-D7808)/C7808/'Project Inputs and Calcs'!$E$11,0)</f>
        <v>0</v>
      </c>
    </row>
    <row r="7809" customFormat="false" ht="15" hidden="false" customHeight="false" outlineLevel="0" collapsed="false">
      <c r="A7809" s="0" t="n">
        <v>45</v>
      </c>
      <c r="B7809" s="0" t="n">
        <v>17600</v>
      </c>
      <c r="C7809" s="0" t="s">
        <v>155</v>
      </c>
      <c r="D7809" s="0" t="s">
        <v>155</v>
      </c>
      <c r="E7809" s="0" t="n">
        <f aca="false">IFERROR((C7809-D7809)/C7809/'Project Inputs and Calcs'!$E$11,0)</f>
        <v>0</v>
      </c>
    </row>
    <row r="7810" customFormat="false" ht="15" hidden="false" customHeight="false" outlineLevel="0" collapsed="false">
      <c r="A7810" s="0" t="n">
        <v>45</v>
      </c>
      <c r="B7810" s="0" t="n">
        <v>17700</v>
      </c>
      <c r="C7810" s="0" t="s">
        <v>155</v>
      </c>
      <c r="D7810" s="0" t="s">
        <v>155</v>
      </c>
      <c r="E7810" s="0" t="n">
        <f aca="false">IFERROR((C7810-D7810)/C7810/'Project Inputs and Calcs'!$E$11,0)</f>
        <v>0</v>
      </c>
    </row>
    <row r="7811" customFormat="false" ht="15" hidden="false" customHeight="false" outlineLevel="0" collapsed="false">
      <c r="A7811" s="0" t="n">
        <v>45</v>
      </c>
      <c r="B7811" s="0" t="n">
        <v>17800</v>
      </c>
      <c r="C7811" s="0" t="s">
        <v>155</v>
      </c>
      <c r="D7811" s="0" t="s">
        <v>155</v>
      </c>
      <c r="E7811" s="0" t="n">
        <f aca="false">IFERROR((C7811-D7811)/C7811/'Project Inputs and Calcs'!$E$11,0)</f>
        <v>0</v>
      </c>
    </row>
    <row r="7812" customFormat="false" ht="15" hidden="false" customHeight="false" outlineLevel="0" collapsed="false">
      <c r="A7812" s="0" t="n">
        <v>45</v>
      </c>
      <c r="B7812" s="0" t="n">
        <v>17900</v>
      </c>
      <c r="C7812" s="0" t="s">
        <v>155</v>
      </c>
      <c r="D7812" s="0" t="s">
        <v>155</v>
      </c>
      <c r="E7812" s="0" t="n">
        <f aca="false">IFERROR((C7812-D7812)/C7812/'Project Inputs and Calcs'!$E$11,0)</f>
        <v>0</v>
      </c>
    </row>
    <row r="7813" customFormat="false" ht="15" hidden="false" customHeight="false" outlineLevel="0" collapsed="false">
      <c r="A7813" s="0" t="n">
        <v>45</v>
      </c>
      <c r="B7813" s="0" t="n">
        <v>18000</v>
      </c>
      <c r="C7813" s="0" t="s">
        <v>155</v>
      </c>
      <c r="D7813" s="0" t="s">
        <v>155</v>
      </c>
      <c r="E7813" s="0" t="n">
        <f aca="false">IFERROR((C7813-D7813)/C7813/'Project Inputs and Calcs'!$E$11,0)</f>
        <v>0</v>
      </c>
    </row>
    <row r="7814" customFormat="false" ht="15" hidden="false" customHeight="false" outlineLevel="0" collapsed="false">
      <c r="A7814" s="0" t="n">
        <v>45</v>
      </c>
      <c r="B7814" s="0" t="n">
        <v>18100</v>
      </c>
      <c r="C7814" s="0" t="s">
        <v>155</v>
      </c>
      <c r="D7814" s="0" t="s">
        <v>155</v>
      </c>
      <c r="E7814" s="0" t="n">
        <f aca="false">IFERROR((C7814-D7814)/C7814/'Project Inputs and Calcs'!$E$11,0)</f>
        <v>0</v>
      </c>
    </row>
    <row r="7815" customFormat="false" ht="15" hidden="false" customHeight="false" outlineLevel="0" collapsed="false">
      <c r="A7815" s="0" t="n">
        <v>45</v>
      </c>
      <c r="B7815" s="0" t="n">
        <v>18200</v>
      </c>
      <c r="C7815" s="0" t="s">
        <v>155</v>
      </c>
      <c r="D7815" s="0" t="s">
        <v>155</v>
      </c>
      <c r="E7815" s="0" t="n">
        <f aca="false">IFERROR((C7815-D7815)/C7815/'Project Inputs and Calcs'!$E$11,0)</f>
        <v>0</v>
      </c>
    </row>
    <row r="7816" customFormat="false" ht="15" hidden="false" customHeight="false" outlineLevel="0" collapsed="false">
      <c r="A7816" s="0" t="n">
        <v>45</v>
      </c>
      <c r="B7816" s="0" t="n">
        <v>18300</v>
      </c>
      <c r="C7816" s="0" t="s">
        <v>155</v>
      </c>
      <c r="D7816" s="0" t="s">
        <v>155</v>
      </c>
      <c r="E7816" s="0" t="n">
        <f aca="false">IFERROR((C7816-D7816)/C7816/'Project Inputs and Calcs'!$E$11,0)</f>
        <v>0</v>
      </c>
    </row>
    <row r="7817" customFormat="false" ht="15" hidden="false" customHeight="false" outlineLevel="0" collapsed="false">
      <c r="A7817" s="0" t="n">
        <v>45</v>
      </c>
      <c r="B7817" s="0" t="n">
        <v>18400</v>
      </c>
      <c r="C7817" s="0" t="s">
        <v>155</v>
      </c>
      <c r="D7817" s="0" t="s">
        <v>155</v>
      </c>
      <c r="E7817" s="0" t="n">
        <f aca="false">IFERROR((C7817-D7817)/C7817/'Project Inputs and Calcs'!$E$11,0)</f>
        <v>0</v>
      </c>
    </row>
    <row r="7818" customFormat="false" ht="15" hidden="false" customHeight="false" outlineLevel="0" collapsed="false">
      <c r="A7818" s="0" t="n">
        <v>45</v>
      </c>
      <c r="B7818" s="0" t="n">
        <v>18500</v>
      </c>
      <c r="C7818" s="0" t="s">
        <v>155</v>
      </c>
      <c r="D7818" s="0" t="s">
        <v>155</v>
      </c>
      <c r="E7818" s="0" t="n">
        <f aca="false">IFERROR((C7818-D7818)/C7818/'Project Inputs and Calcs'!$E$11,0)</f>
        <v>0</v>
      </c>
    </row>
    <row r="7819" customFormat="false" ht="15" hidden="false" customHeight="false" outlineLevel="0" collapsed="false">
      <c r="A7819" s="0" t="n">
        <v>45</v>
      </c>
      <c r="B7819" s="0" t="n">
        <v>18600</v>
      </c>
      <c r="C7819" s="0" t="s">
        <v>155</v>
      </c>
      <c r="D7819" s="0" t="s">
        <v>155</v>
      </c>
      <c r="E7819" s="0" t="n">
        <f aca="false">IFERROR((C7819-D7819)/C7819/'Project Inputs and Calcs'!$E$11,0)</f>
        <v>0</v>
      </c>
    </row>
    <row r="7820" customFormat="false" ht="15" hidden="false" customHeight="false" outlineLevel="0" collapsed="false">
      <c r="A7820" s="0" t="n">
        <v>45</v>
      </c>
      <c r="B7820" s="0" t="n">
        <v>18700</v>
      </c>
      <c r="C7820" s="0" t="s">
        <v>155</v>
      </c>
      <c r="D7820" s="0" t="s">
        <v>155</v>
      </c>
      <c r="E7820" s="0" t="n">
        <f aca="false">IFERROR((C7820-D7820)/C7820/'Project Inputs and Calcs'!$E$11,0)</f>
        <v>0</v>
      </c>
    </row>
    <row r="7821" customFormat="false" ht="15" hidden="false" customHeight="false" outlineLevel="0" collapsed="false">
      <c r="A7821" s="0" t="n">
        <v>45</v>
      </c>
      <c r="B7821" s="0" t="n">
        <v>18800</v>
      </c>
      <c r="C7821" s="0" t="s">
        <v>155</v>
      </c>
      <c r="D7821" s="0" t="s">
        <v>155</v>
      </c>
      <c r="E7821" s="0" t="n">
        <f aca="false">IFERROR((C7821-D7821)/C7821/'Project Inputs and Calcs'!$E$11,0)</f>
        <v>0</v>
      </c>
    </row>
    <row r="7822" customFormat="false" ht="15" hidden="false" customHeight="false" outlineLevel="0" collapsed="false">
      <c r="A7822" s="0" t="n">
        <v>45</v>
      </c>
      <c r="B7822" s="0" t="n">
        <v>18900</v>
      </c>
      <c r="C7822" s="0" t="s">
        <v>155</v>
      </c>
      <c r="D7822" s="0" t="s">
        <v>155</v>
      </c>
      <c r="E7822" s="0" t="n">
        <f aca="false">IFERROR((C7822-D7822)/C7822/'Project Inputs and Calcs'!$E$11,0)</f>
        <v>0</v>
      </c>
    </row>
    <row r="7823" customFormat="false" ht="15" hidden="false" customHeight="false" outlineLevel="0" collapsed="false">
      <c r="A7823" s="0" t="n">
        <v>45</v>
      </c>
      <c r="B7823" s="0" t="n">
        <v>19000</v>
      </c>
      <c r="C7823" s="0" t="s">
        <v>155</v>
      </c>
      <c r="D7823" s="0" t="s">
        <v>155</v>
      </c>
      <c r="E7823" s="0" t="n">
        <f aca="false">IFERROR((C7823-D7823)/C7823/'Project Inputs and Calcs'!$E$11,0)</f>
        <v>0</v>
      </c>
    </row>
    <row r="7824" customFormat="false" ht="15" hidden="false" customHeight="false" outlineLevel="0" collapsed="false">
      <c r="A7824" s="0" t="n">
        <v>45</v>
      </c>
      <c r="B7824" s="0" t="n">
        <v>19100</v>
      </c>
      <c r="C7824" s="0" t="s">
        <v>155</v>
      </c>
      <c r="D7824" s="0" t="s">
        <v>155</v>
      </c>
      <c r="E7824" s="0" t="n">
        <f aca="false">IFERROR((C7824-D7824)/C7824/'Project Inputs and Calcs'!$E$11,0)</f>
        <v>0</v>
      </c>
    </row>
    <row r="7825" customFormat="false" ht="15" hidden="false" customHeight="false" outlineLevel="0" collapsed="false">
      <c r="A7825" s="0" t="n">
        <v>45</v>
      </c>
      <c r="B7825" s="0" t="n">
        <v>19200</v>
      </c>
      <c r="C7825" s="0" t="s">
        <v>155</v>
      </c>
      <c r="D7825" s="0" t="s">
        <v>155</v>
      </c>
      <c r="E7825" s="0" t="n">
        <f aca="false">IFERROR((C7825-D7825)/C7825/'Project Inputs and Calcs'!$E$11,0)</f>
        <v>0</v>
      </c>
    </row>
    <row r="7826" customFormat="false" ht="15" hidden="false" customHeight="false" outlineLevel="0" collapsed="false">
      <c r="A7826" s="0" t="n">
        <v>45</v>
      </c>
      <c r="B7826" s="0" t="n">
        <v>19300</v>
      </c>
      <c r="C7826" s="0" t="s">
        <v>155</v>
      </c>
      <c r="D7826" s="0" t="s">
        <v>155</v>
      </c>
      <c r="E7826" s="0" t="n">
        <f aca="false">IFERROR((C7826-D7826)/C7826/'Project Inputs and Calcs'!$E$11,0)</f>
        <v>0</v>
      </c>
    </row>
    <row r="7827" customFormat="false" ht="15" hidden="false" customHeight="false" outlineLevel="0" collapsed="false">
      <c r="A7827" s="0" t="n">
        <v>45</v>
      </c>
      <c r="B7827" s="0" t="n">
        <v>19400</v>
      </c>
      <c r="C7827" s="0" t="s">
        <v>155</v>
      </c>
      <c r="D7827" s="0" t="s">
        <v>155</v>
      </c>
      <c r="E7827" s="0" t="n">
        <f aca="false">IFERROR((C7827-D7827)/C7827/'Project Inputs and Calcs'!$E$11,0)</f>
        <v>0</v>
      </c>
    </row>
    <row r="7828" customFormat="false" ht="15" hidden="false" customHeight="false" outlineLevel="0" collapsed="false">
      <c r="A7828" s="0" t="n">
        <v>45</v>
      </c>
      <c r="B7828" s="0" t="n">
        <v>19500</v>
      </c>
      <c r="C7828" s="0" t="s">
        <v>155</v>
      </c>
      <c r="D7828" s="0" t="s">
        <v>155</v>
      </c>
      <c r="E7828" s="0" t="n">
        <f aca="false">IFERROR((C7828-D7828)/C7828/'Project Inputs and Calcs'!$E$11,0)</f>
        <v>0</v>
      </c>
    </row>
    <row r="7829" customFormat="false" ht="15" hidden="false" customHeight="false" outlineLevel="0" collapsed="false">
      <c r="A7829" s="0" t="n">
        <v>45</v>
      </c>
      <c r="B7829" s="0" t="n">
        <v>19600</v>
      </c>
      <c r="C7829" s="0" t="s">
        <v>155</v>
      </c>
      <c r="D7829" s="0" t="s">
        <v>155</v>
      </c>
      <c r="E7829" s="0" t="n">
        <f aca="false">IFERROR((C7829-D7829)/C7829/'Project Inputs and Calcs'!$E$11,0)</f>
        <v>0</v>
      </c>
    </row>
    <row r="7830" customFormat="false" ht="15" hidden="false" customHeight="false" outlineLevel="0" collapsed="false">
      <c r="A7830" s="0" t="n">
        <v>45</v>
      </c>
      <c r="B7830" s="0" t="n">
        <v>19700</v>
      </c>
      <c r="C7830" s="0" t="s">
        <v>155</v>
      </c>
      <c r="D7830" s="0" t="s">
        <v>155</v>
      </c>
      <c r="E7830" s="0" t="n">
        <f aca="false">IFERROR((C7830-D7830)/C7830/'Project Inputs and Calcs'!$E$11,0)</f>
        <v>0</v>
      </c>
    </row>
    <row r="7831" customFormat="false" ht="15" hidden="false" customHeight="false" outlineLevel="0" collapsed="false">
      <c r="A7831" s="0" t="n">
        <v>45</v>
      </c>
      <c r="B7831" s="0" t="n">
        <v>19800</v>
      </c>
      <c r="C7831" s="0" t="s">
        <v>155</v>
      </c>
      <c r="D7831" s="0" t="s">
        <v>155</v>
      </c>
      <c r="E7831" s="0" t="n">
        <f aca="false">IFERROR((C7831-D7831)/C7831/'Project Inputs and Calcs'!$E$11,0)</f>
        <v>0</v>
      </c>
    </row>
    <row r="7832" customFormat="false" ht="15" hidden="false" customHeight="false" outlineLevel="0" collapsed="false">
      <c r="A7832" s="0" t="n">
        <v>45</v>
      </c>
      <c r="B7832" s="0" t="n">
        <v>19900</v>
      </c>
      <c r="C7832" s="0" t="s">
        <v>155</v>
      </c>
      <c r="D7832" s="0" t="s">
        <v>155</v>
      </c>
      <c r="E7832" s="0" t="n">
        <f aca="false">IFERROR((C7832-D7832)/C7832/'Project Inputs and Calcs'!$E$11,0)</f>
        <v>0</v>
      </c>
    </row>
    <row r="7833" customFormat="false" ht="15" hidden="false" customHeight="false" outlineLevel="0" collapsed="false">
      <c r="A7833" s="0" t="n">
        <v>45</v>
      </c>
      <c r="B7833" s="0" t="n">
        <v>20000</v>
      </c>
      <c r="C7833" s="0" t="s">
        <v>155</v>
      </c>
      <c r="D7833" s="0" t="s">
        <v>155</v>
      </c>
      <c r="E7833" s="0" t="n">
        <f aca="false">IFERROR((C7833-D7833)/C7833/'Project Inputs and Calcs'!$E$11,0)</f>
        <v>0</v>
      </c>
    </row>
    <row r="7834" customFormat="false" ht="15" hidden="false" customHeight="false" outlineLevel="0" collapsed="false">
      <c r="A7834" s="0" t="n">
        <v>46</v>
      </c>
      <c r="B7834" s="0" t="n">
        <v>1000</v>
      </c>
      <c r="C7834" s="0" t="n">
        <v>0.076823</v>
      </c>
      <c r="D7834" s="0" t="n">
        <v>0.010645</v>
      </c>
      <c r="E7834" s="0" t="n">
        <f aca="false">IFERROR((C7834-D7834)/C7834/'Project Inputs and Calcs'!$E$11,0)</f>
        <v>0.028714490885976</v>
      </c>
    </row>
    <row r="7835" customFormat="false" ht="15" hidden="false" customHeight="false" outlineLevel="0" collapsed="false">
      <c r="A7835" s="0" t="n">
        <v>46</v>
      </c>
      <c r="B7835" s="0" t="n">
        <v>1100</v>
      </c>
      <c r="C7835" s="0" t="n">
        <v>0.14117</v>
      </c>
      <c r="D7835" s="0" t="n">
        <v>0.020286</v>
      </c>
      <c r="E7835" s="0" t="n">
        <f aca="false">IFERROR((C7835-D7835)/C7835/'Project Inputs and Calcs'!$E$11,0)</f>
        <v>0.0285433637930627</v>
      </c>
    </row>
    <row r="7836" customFormat="false" ht="15" hidden="false" customHeight="false" outlineLevel="0" collapsed="false">
      <c r="A7836" s="0" t="n">
        <v>46</v>
      </c>
      <c r="B7836" s="0" t="n">
        <v>1200</v>
      </c>
      <c r="C7836" s="0" t="n">
        <v>0.22386</v>
      </c>
      <c r="D7836" s="0" t="n">
        <v>0.033367</v>
      </c>
      <c r="E7836" s="0" t="n">
        <f aca="false">IFERROR((C7836-D7836)/C7836/'Project Inputs and Calcs'!$E$11,0)</f>
        <v>0.0283649006819739</v>
      </c>
    </row>
    <row r="7837" customFormat="false" ht="15" hidden="false" customHeight="false" outlineLevel="0" collapsed="false">
      <c r="A7837" s="0" t="n">
        <v>46</v>
      </c>
      <c r="B7837" s="0" t="n">
        <v>1300</v>
      </c>
      <c r="C7837" s="0" t="n">
        <v>0.3243</v>
      </c>
      <c r="D7837" s="0" t="n">
        <v>0.050088</v>
      </c>
      <c r="E7837" s="0" t="n">
        <f aca="false">IFERROR((C7837-D7837)/C7837/'Project Inputs and Calcs'!$E$11,0)</f>
        <v>0.0281850138760407</v>
      </c>
    </row>
    <row r="7838" customFormat="false" ht="15" hidden="false" customHeight="false" outlineLevel="0" collapsed="false">
      <c r="A7838" s="0" t="n">
        <v>46</v>
      </c>
      <c r="B7838" s="0" t="n">
        <v>1400</v>
      </c>
      <c r="C7838" s="0" t="n">
        <v>0.44186</v>
      </c>
      <c r="D7838" s="0" t="n">
        <v>0.07068</v>
      </c>
      <c r="E7838" s="0" t="n">
        <f aca="false">IFERROR((C7838-D7838)/C7838/'Project Inputs and Calcs'!$E$11,0)</f>
        <v>0.0280013277206958</v>
      </c>
    </row>
    <row r="7839" customFormat="false" ht="15" hidden="false" customHeight="false" outlineLevel="0" collapsed="false">
      <c r="A7839" s="0" t="n">
        <v>46</v>
      </c>
      <c r="B7839" s="0" t="n">
        <v>1500</v>
      </c>
      <c r="C7839" s="0" t="n">
        <v>0.57595</v>
      </c>
      <c r="D7839" s="0" t="n">
        <v>0.095311</v>
      </c>
      <c r="E7839" s="0" t="n">
        <f aca="false">IFERROR((C7839-D7839)/C7839/'Project Inputs and Calcs'!$E$11,0)</f>
        <v>0.0278171716294817</v>
      </c>
    </row>
    <row r="7840" customFormat="false" ht="15" hidden="false" customHeight="false" outlineLevel="0" collapsed="false">
      <c r="A7840" s="0" t="n">
        <v>46</v>
      </c>
      <c r="B7840" s="0" t="n">
        <v>1600</v>
      </c>
      <c r="C7840" s="0" t="n">
        <v>0.72607</v>
      </c>
      <c r="D7840" s="0" t="n">
        <v>0.12416</v>
      </c>
      <c r="E7840" s="0" t="n">
        <f aca="false">IFERROR((C7840-D7840)/C7840/'Project Inputs and Calcs'!$E$11,0)</f>
        <v>0.0276332401375441</v>
      </c>
    </row>
    <row r="7841" customFormat="false" ht="15" hidden="false" customHeight="false" outlineLevel="0" collapsed="false">
      <c r="A7841" s="0" t="n">
        <v>46</v>
      </c>
      <c r="B7841" s="0" t="n">
        <v>1700</v>
      </c>
      <c r="C7841" s="0" t="n">
        <v>0.89159</v>
      </c>
      <c r="D7841" s="0" t="n">
        <v>0.1574</v>
      </c>
      <c r="E7841" s="0" t="n">
        <f aca="false">IFERROR((C7841-D7841)/C7841/'Project Inputs and Calcs'!$E$11,0)</f>
        <v>0.0274487152166354</v>
      </c>
    </row>
    <row r="7842" customFormat="false" ht="15" hidden="false" customHeight="false" outlineLevel="0" collapsed="false">
      <c r="A7842" s="0" t="n">
        <v>46</v>
      </c>
      <c r="B7842" s="0" t="n">
        <v>1800</v>
      </c>
      <c r="C7842" s="0" t="n">
        <v>1.072</v>
      </c>
      <c r="D7842" s="0" t="n">
        <v>0.1952</v>
      </c>
      <c r="E7842" s="0" t="n">
        <f aca="false">IFERROR((C7842-D7842)/C7842/'Project Inputs and Calcs'!$E$11,0)</f>
        <v>0.0272636815920398</v>
      </c>
    </row>
    <row r="7843" customFormat="false" ht="15" hidden="false" customHeight="false" outlineLevel="0" collapsed="false">
      <c r="A7843" s="0" t="n">
        <v>46</v>
      </c>
      <c r="B7843" s="0" t="n">
        <v>1900</v>
      </c>
      <c r="C7843" s="0" t="n">
        <v>1.2669</v>
      </c>
      <c r="D7843" s="0" t="n">
        <v>0.23767</v>
      </c>
      <c r="E7843" s="0" t="n">
        <f aca="false">IFERROR((C7843-D7843)/C7843/'Project Inputs and Calcs'!$E$11,0)</f>
        <v>0.0270800115768148</v>
      </c>
    </row>
    <row r="7844" customFormat="false" ht="15" hidden="false" customHeight="false" outlineLevel="0" collapsed="false">
      <c r="A7844" s="0" t="n">
        <v>46</v>
      </c>
      <c r="B7844" s="0" t="n">
        <v>2000</v>
      </c>
      <c r="C7844" s="0" t="n">
        <v>1.4758</v>
      </c>
      <c r="D7844" s="0" t="n">
        <v>0.28497</v>
      </c>
      <c r="E7844" s="0" t="n">
        <f aca="false">IFERROR((C7844-D7844)/C7844/'Project Inputs and Calcs'!$E$11,0)</f>
        <v>0.0268968243212721</v>
      </c>
    </row>
    <row r="7845" customFormat="false" ht="15" hidden="false" customHeight="false" outlineLevel="0" collapsed="false">
      <c r="A7845" s="0" t="n">
        <v>46</v>
      </c>
      <c r="B7845" s="0" t="n">
        <v>2100</v>
      </c>
      <c r="C7845" s="0" t="n">
        <v>1.6846</v>
      </c>
      <c r="D7845" s="0" t="n">
        <v>0.34385</v>
      </c>
      <c r="E7845" s="0" t="n">
        <f aca="false">IFERROR((C7845-D7845)/C7845/'Project Inputs and Calcs'!$E$11,0)</f>
        <v>0.0265295421267165</v>
      </c>
    </row>
    <row r="7846" customFormat="false" ht="15" hidden="false" customHeight="false" outlineLevel="0" collapsed="false">
      <c r="A7846" s="0" t="n">
        <v>46</v>
      </c>
      <c r="B7846" s="0" t="n">
        <v>2200</v>
      </c>
      <c r="C7846" s="0" t="n">
        <v>1.9334</v>
      </c>
      <c r="D7846" s="0" t="n">
        <v>0.379</v>
      </c>
      <c r="E7846" s="0" t="n">
        <f aca="false">IFERROR((C7846-D7846)/C7846/'Project Inputs and Calcs'!$E$11,0)</f>
        <v>0.0267990758939347</v>
      </c>
    </row>
    <row r="7847" customFormat="false" ht="15" hidden="false" customHeight="false" outlineLevel="0" collapsed="false">
      <c r="A7847" s="0" t="n">
        <v>46</v>
      </c>
      <c r="B7847" s="0" t="n">
        <v>2300</v>
      </c>
      <c r="C7847" s="0" t="n">
        <v>2.1814</v>
      </c>
      <c r="D7847" s="0" t="n">
        <v>0.45707</v>
      </c>
      <c r="E7847" s="0" t="n">
        <f aca="false">IFERROR((C7847-D7847)/C7847/'Project Inputs and Calcs'!$E$11,0)</f>
        <v>0.0263489807768711</v>
      </c>
    </row>
    <row r="7848" customFormat="false" ht="15" hidden="false" customHeight="false" outlineLevel="0" collapsed="false">
      <c r="A7848" s="0" t="n">
        <v>46</v>
      </c>
      <c r="B7848" s="0" t="n">
        <v>2400</v>
      </c>
      <c r="C7848" s="0" t="n">
        <v>2.4415</v>
      </c>
      <c r="D7848" s="0" t="n">
        <v>0.50916</v>
      </c>
      <c r="E7848" s="0" t="n">
        <f aca="false">IFERROR((C7848-D7848)/C7848/'Project Inputs and Calcs'!$E$11,0)</f>
        <v>0.0263818690695611</v>
      </c>
    </row>
    <row r="7849" customFormat="false" ht="15" hidden="false" customHeight="false" outlineLevel="0" collapsed="false">
      <c r="A7849" s="0" t="n">
        <v>46</v>
      </c>
      <c r="B7849" s="0" t="n">
        <v>2500</v>
      </c>
      <c r="C7849" s="0" t="n">
        <v>2.7135</v>
      </c>
      <c r="D7849" s="0" t="n">
        <v>0.59794</v>
      </c>
      <c r="E7849" s="0" t="n">
        <f aca="false">IFERROR((C7849-D7849)/C7849/'Project Inputs and Calcs'!$E$11,0)</f>
        <v>0.025988084270008</v>
      </c>
    </row>
    <row r="7850" customFormat="false" ht="15" hidden="false" customHeight="false" outlineLevel="0" collapsed="false">
      <c r="A7850" s="0" t="n">
        <v>46</v>
      </c>
      <c r="B7850" s="0" t="n">
        <v>2600</v>
      </c>
      <c r="C7850" s="0" t="n">
        <v>2.9968</v>
      </c>
      <c r="D7850" s="0" t="n">
        <v>0.67649</v>
      </c>
      <c r="E7850" s="0" t="n">
        <f aca="false">IFERROR((C7850-D7850)/C7850/'Project Inputs and Calcs'!$E$11,0)</f>
        <v>0.0258087515572166</v>
      </c>
    </row>
    <row r="7851" customFormat="false" ht="15" hidden="false" customHeight="false" outlineLevel="0" collapsed="false">
      <c r="A7851" s="0" t="n">
        <v>46</v>
      </c>
      <c r="B7851" s="0" t="n">
        <v>2700</v>
      </c>
      <c r="C7851" s="0" t="n">
        <v>3.2912</v>
      </c>
      <c r="D7851" s="0" t="n">
        <v>0.76052</v>
      </c>
      <c r="E7851" s="0" t="n">
        <f aca="false">IFERROR((C7851-D7851)/C7851/'Project Inputs and Calcs'!$E$11,0)</f>
        <v>0.0256307729703452</v>
      </c>
    </row>
    <row r="7852" customFormat="false" ht="15" hidden="false" customHeight="false" outlineLevel="0" collapsed="false">
      <c r="A7852" s="0" t="n">
        <v>46</v>
      </c>
      <c r="B7852" s="0" t="n">
        <v>2800</v>
      </c>
      <c r="C7852" s="0" t="n">
        <v>3.5963</v>
      </c>
      <c r="D7852" s="0" t="n">
        <v>0.85011</v>
      </c>
      <c r="E7852" s="0" t="n">
        <f aca="false">IFERROR((C7852-D7852)/C7852/'Project Inputs and Calcs'!$E$11,0)</f>
        <v>0.0254538460825478</v>
      </c>
    </row>
    <row r="7853" customFormat="false" ht="15" hidden="false" customHeight="false" outlineLevel="0" collapsed="false">
      <c r="A7853" s="0" t="n">
        <v>46</v>
      </c>
      <c r="B7853" s="0" t="n">
        <v>2900</v>
      </c>
      <c r="C7853" s="0" t="n">
        <v>3.9117</v>
      </c>
      <c r="D7853" s="0" t="n">
        <v>0.94531</v>
      </c>
      <c r="E7853" s="0" t="n">
        <f aca="false">IFERROR((C7853-D7853)/C7853/'Project Inputs and Calcs'!$E$11,0)</f>
        <v>0.0252779269030515</v>
      </c>
    </row>
    <row r="7854" customFormat="false" ht="15" hidden="false" customHeight="false" outlineLevel="0" collapsed="false">
      <c r="A7854" s="0" t="n">
        <v>46</v>
      </c>
      <c r="B7854" s="0" t="n">
        <v>3000</v>
      </c>
      <c r="C7854" s="0" t="n">
        <v>4.237</v>
      </c>
      <c r="D7854" s="0" t="n">
        <v>1.0462</v>
      </c>
      <c r="E7854" s="0" t="n">
        <f aca="false">IFERROR((C7854-D7854)/C7854/'Project Inputs and Calcs'!$E$11,0)</f>
        <v>0.0251026669813547</v>
      </c>
    </row>
    <row r="7855" customFormat="false" ht="15" hidden="false" customHeight="false" outlineLevel="0" collapsed="false">
      <c r="A7855" s="0" t="n">
        <v>46</v>
      </c>
      <c r="B7855" s="0" t="n">
        <v>3100</v>
      </c>
      <c r="C7855" s="0" t="n">
        <v>4.5719</v>
      </c>
      <c r="D7855" s="0" t="n">
        <v>1.1528</v>
      </c>
      <c r="E7855" s="0" t="n">
        <f aca="false">IFERROR((C7855-D7855)/C7855/'Project Inputs and Calcs'!$E$11,0)</f>
        <v>0.0249283667621777</v>
      </c>
    </row>
    <row r="7856" customFormat="false" ht="15" hidden="false" customHeight="false" outlineLevel="0" collapsed="false">
      <c r="A7856" s="0" t="n">
        <v>46</v>
      </c>
      <c r="B7856" s="0" t="n">
        <v>3200</v>
      </c>
      <c r="C7856" s="0" t="n">
        <v>4.9162</v>
      </c>
      <c r="D7856" s="0" t="n">
        <v>1.2651</v>
      </c>
      <c r="E7856" s="0" t="n">
        <f aca="false">IFERROR((C7856-D7856)/C7856/'Project Inputs and Calcs'!$E$11,0)</f>
        <v>0.0247555700202053</v>
      </c>
    </row>
    <row r="7857" customFormat="false" ht="15" hidden="false" customHeight="false" outlineLevel="0" collapsed="false">
      <c r="A7857" s="0" t="n">
        <v>46</v>
      </c>
      <c r="B7857" s="0" t="n">
        <v>3300</v>
      </c>
      <c r="C7857" s="0" t="n">
        <v>5.2694</v>
      </c>
      <c r="D7857" s="0" t="n">
        <v>1.3831</v>
      </c>
      <c r="E7857" s="0" t="n">
        <f aca="false">IFERROR((C7857-D7857)/C7857/'Project Inputs and Calcs'!$E$11,0)</f>
        <v>0.0245840766184638</v>
      </c>
    </row>
    <row r="7858" customFormat="false" ht="15" hidden="false" customHeight="false" outlineLevel="0" collapsed="false">
      <c r="A7858" s="0" t="n">
        <v>46</v>
      </c>
      <c r="B7858" s="0" t="n">
        <v>3400</v>
      </c>
      <c r="C7858" s="0" t="n">
        <v>5.6314</v>
      </c>
      <c r="D7858" s="0" t="n">
        <v>1.507</v>
      </c>
      <c r="E7858" s="0" t="n">
        <f aca="false">IFERROR((C7858-D7858)/C7858/'Project Inputs and Calcs'!$E$11,0)</f>
        <v>0.02441311219235</v>
      </c>
    </row>
    <row r="7859" customFormat="false" ht="15" hidden="false" customHeight="false" outlineLevel="0" collapsed="false">
      <c r="A7859" s="0" t="n">
        <v>46</v>
      </c>
      <c r="B7859" s="0" t="n">
        <v>3500</v>
      </c>
      <c r="C7859" s="0" t="n">
        <v>6.0016</v>
      </c>
      <c r="D7859" s="0" t="n">
        <v>1.6367</v>
      </c>
      <c r="E7859" s="0" t="n">
        <f aca="false">IFERROR((C7859-D7859)/C7859/'Project Inputs and Calcs'!$E$11,0)</f>
        <v>0.0242429796498711</v>
      </c>
    </row>
    <row r="7860" customFormat="false" ht="15" hidden="false" customHeight="false" outlineLevel="0" collapsed="false">
      <c r="A7860" s="0" t="n">
        <v>46</v>
      </c>
      <c r="B7860" s="0" t="n">
        <v>3600</v>
      </c>
      <c r="C7860" s="0" t="n">
        <v>6.38</v>
      </c>
      <c r="D7860" s="0" t="n">
        <v>1.7722</v>
      </c>
      <c r="E7860" s="0" t="n">
        <f aca="false">IFERROR((C7860-D7860)/C7860/'Project Inputs and Calcs'!$E$11,0)</f>
        <v>0.0240741901776385</v>
      </c>
    </row>
    <row r="7861" customFormat="false" ht="15" hidden="false" customHeight="false" outlineLevel="0" collapsed="false">
      <c r="A7861" s="0" t="n">
        <v>46</v>
      </c>
      <c r="B7861" s="0" t="n">
        <v>3700</v>
      </c>
      <c r="C7861" s="0" t="n">
        <v>6.7662</v>
      </c>
      <c r="D7861" s="0" t="n">
        <v>1.9135</v>
      </c>
      <c r="E7861" s="0" t="n">
        <f aca="false">IFERROR((C7861-D7861)/C7861/'Project Inputs and Calcs'!$E$11,0)</f>
        <v>0.0239065748376735</v>
      </c>
    </row>
    <row r="7862" customFormat="false" ht="15" hidden="false" customHeight="false" outlineLevel="0" collapsed="false">
      <c r="A7862" s="0" t="n">
        <v>46</v>
      </c>
      <c r="B7862" s="0" t="n">
        <v>3800</v>
      </c>
      <c r="C7862" s="0" t="n">
        <v>7.1598</v>
      </c>
      <c r="D7862" s="0" t="n">
        <v>2.0607</v>
      </c>
      <c r="E7862" s="0" t="n">
        <f aca="false">IFERROR((C7862-D7862)/C7862/'Project Inputs and Calcs'!$E$11,0)</f>
        <v>0.0237394899298863</v>
      </c>
    </row>
    <row r="7863" customFormat="false" ht="15" hidden="false" customHeight="false" outlineLevel="0" collapsed="false">
      <c r="A7863" s="0" t="n">
        <v>46</v>
      </c>
      <c r="B7863" s="0" t="n">
        <v>3900</v>
      </c>
      <c r="C7863" s="0" t="n">
        <v>7.5606</v>
      </c>
      <c r="D7863" s="0" t="n">
        <v>2.2137</v>
      </c>
      <c r="E7863" s="0" t="n">
        <f aca="false">IFERROR((C7863-D7863)/C7863/'Project Inputs and Calcs'!$E$11,0)</f>
        <v>0.023573525910642</v>
      </c>
    </row>
    <row r="7864" customFormat="false" ht="15" hidden="false" customHeight="false" outlineLevel="0" collapsed="false">
      <c r="A7864" s="0" t="n">
        <v>46</v>
      </c>
      <c r="B7864" s="0" t="n">
        <v>4000</v>
      </c>
      <c r="C7864" s="0" t="n">
        <v>7.9683</v>
      </c>
      <c r="D7864" s="0" t="n">
        <v>2.3727</v>
      </c>
      <c r="E7864" s="0" t="n">
        <f aca="false">IFERROR((C7864-D7864)/C7864/'Project Inputs and Calcs'!$E$11,0)</f>
        <v>0.0234077532221427</v>
      </c>
    </row>
    <row r="7865" customFormat="false" ht="15" hidden="false" customHeight="false" outlineLevel="0" collapsed="false">
      <c r="A7865" s="0" t="n">
        <v>46</v>
      </c>
      <c r="B7865" s="0" t="n">
        <v>4100</v>
      </c>
      <c r="C7865" s="0" t="n">
        <v>8.3827</v>
      </c>
      <c r="D7865" s="0" t="n">
        <v>2.5374</v>
      </c>
      <c r="E7865" s="0" t="n">
        <f aca="false">IFERROR((C7865-D7865)/C7865/'Project Inputs and Calcs'!$E$11,0)</f>
        <v>0.0232435054735745</v>
      </c>
    </row>
    <row r="7866" customFormat="false" ht="15" hidden="false" customHeight="false" outlineLevel="0" collapsed="false">
      <c r="A7866" s="0" t="n">
        <v>46</v>
      </c>
      <c r="B7866" s="0" t="n">
        <v>4200</v>
      </c>
      <c r="C7866" s="0" t="n">
        <v>8.8033</v>
      </c>
      <c r="D7866" s="0" t="n">
        <v>2.7081</v>
      </c>
      <c r="E7866" s="0" t="n">
        <f aca="false">IFERROR((C7866-D7866)/C7866/'Project Inputs and Calcs'!$E$11,0)</f>
        <v>0.0230792240788492</v>
      </c>
    </row>
    <row r="7867" customFormat="false" ht="15" hidden="false" customHeight="false" outlineLevel="0" collapsed="false">
      <c r="A7867" s="0" t="n">
        <v>46</v>
      </c>
      <c r="B7867" s="0" t="n">
        <v>4300</v>
      </c>
      <c r="C7867" s="0" t="n">
        <v>9.2301</v>
      </c>
      <c r="D7867" s="0" t="n">
        <v>2.8846</v>
      </c>
      <c r="E7867" s="0" t="n">
        <f aca="false">IFERROR((C7867-D7867)/C7867/'Project Inputs and Calcs'!$E$11,0)</f>
        <v>0.0229159669631604</v>
      </c>
    </row>
    <row r="7868" customFormat="false" ht="15" hidden="false" customHeight="false" outlineLevel="0" collapsed="false">
      <c r="A7868" s="0" t="n">
        <v>46</v>
      </c>
      <c r="B7868" s="0" t="n">
        <v>4400</v>
      </c>
      <c r="C7868" s="0" t="n">
        <v>9.6626</v>
      </c>
      <c r="D7868" s="0" t="n">
        <v>3.0669</v>
      </c>
      <c r="E7868" s="0" t="n">
        <f aca="false">IFERROR((C7868-D7868)/C7868/'Project Inputs and Calcs'!$E$11,0)</f>
        <v>0.022753365208812</v>
      </c>
    </row>
    <row r="7869" customFormat="false" ht="15" hidden="false" customHeight="false" outlineLevel="0" collapsed="false">
      <c r="A7869" s="0" t="n">
        <v>46</v>
      </c>
      <c r="B7869" s="0" t="n">
        <v>4500</v>
      </c>
      <c r="C7869" s="0" t="n">
        <v>10.101</v>
      </c>
      <c r="D7869" s="0" t="n">
        <v>3.2552</v>
      </c>
      <c r="E7869" s="0" t="n">
        <f aca="false">IFERROR((C7869-D7869)/C7869/'Project Inputs and Calcs'!$E$11,0)</f>
        <v>0.0225911625911626</v>
      </c>
    </row>
    <row r="7870" customFormat="false" ht="15" hidden="false" customHeight="false" outlineLevel="0" collapsed="false">
      <c r="A7870" s="0" t="n">
        <v>46</v>
      </c>
      <c r="B7870" s="0" t="n">
        <v>4600</v>
      </c>
      <c r="C7870" s="0" t="n">
        <v>10.544</v>
      </c>
      <c r="D7870" s="0" t="n">
        <v>3.4492</v>
      </c>
      <c r="E7870" s="0" t="n">
        <f aca="false">IFERROR((C7870-D7870)/C7870/'Project Inputs and Calcs'!$E$11,0)</f>
        <v>0.0224291856348002</v>
      </c>
    </row>
    <row r="7871" customFormat="false" ht="15" hidden="false" customHeight="false" outlineLevel="0" collapsed="false">
      <c r="A7871" s="0" t="n">
        <v>46</v>
      </c>
      <c r="B7871" s="0" t="n">
        <v>4700</v>
      </c>
      <c r="C7871" s="0" t="n">
        <v>10.992</v>
      </c>
      <c r="D7871" s="0" t="n">
        <v>3.6492</v>
      </c>
      <c r="E7871" s="0" t="n">
        <f aca="false">IFERROR((C7871-D7871)/C7871/'Project Inputs and Calcs'!$E$11,0)</f>
        <v>0.0222671033478894</v>
      </c>
    </row>
    <row r="7872" customFormat="false" ht="15" hidden="false" customHeight="false" outlineLevel="0" collapsed="false">
      <c r="A7872" s="0" t="n">
        <v>46</v>
      </c>
      <c r="B7872" s="0" t="n">
        <v>4800</v>
      </c>
      <c r="C7872" s="0" t="n">
        <v>11.444</v>
      </c>
      <c r="D7872" s="0" t="n">
        <v>3.855</v>
      </c>
      <c r="E7872" s="0" t="n">
        <f aca="false">IFERROR((C7872-D7872)/C7872/'Project Inputs and Calcs'!$E$11,0)</f>
        <v>0.0221047419317255</v>
      </c>
    </row>
    <row r="7873" customFormat="false" ht="15" hidden="false" customHeight="false" outlineLevel="0" collapsed="false">
      <c r="A7873" s="0" t="n">
        <v>46</v>
      </c>
      <c r="B7873" s="0" t="n">
        <v>4900</v>
      </c>
      <c r="C7873" s="0" t="n">
        <v>11.902</v>
      </c>
      <c r="D7873" s="0" t="n">
        <v>4.0666</v>
      </c>
      <c r="E7873" s="0" t="n">
        <f aca="false">IFERROR((C7873-D7873)/C7873/'Project Inputs and Calcs'!$E$11,0)</f>
        <v>0.0219442110569652</v>
      </c>
    </row>
    <row r="7874" customFormat="false" ht="15" hidden="false" customHeight="false" outlineLevel="0" collapsed="false">
      <c r="A7874" s="0" t="n">
        <v>46</v>
      </c>
      <c r="B7874" s="0" t="n">
        <v>5000</v>
      </c>
      <c r="C7874" s="0" t="n">
        <v>12.362</v>
      </c>
      <c r="D7874" s="0" t="n">
        <v>4.2842</v>
      </c>
      <c r="E7874" s="0" t="n">
        <f aca="false">IFERROR((C7874-D7874)/C7874/'Project Inputs and Calcs'!$E$11,0)</f>
        <v>0.0217812651674486</v>
      </c>
    </row>
    <row r="7875" customFormat="false" ht="15" hidden="false" customHeight="false" outlineLevel="0" collapsed="false">
      <c r="A7875" s="0" t="n">
        <v>46</v>
      </c>
      <c r="B7875" s="0" t="n">
        <v>5100</v>
      </c>
      <c r="C7875" s="0" t="n">
        <v>12.827</v>
      </c>
      <c r="D7875" s="0" t="n">
        <v>4.5076</v>
      </c>
      <c r="E7875" s="0" t="n">
        <f aca="false">IFERROR((C7875-D7875)/C7875/'Project Inputs and Calcs'!$E$11,0)</f>
        <v>0.0216195005327304</v>
      </c>
    </row>
    <row r="7876" customFormat="false" ht="15" hidden="false" customHeight="false" outlineLevel="0" collapsed="false">
      <c r="A7876" s="0" t="n">
        <v>46</v>
      </c>
      <c r="B7876" s="0" t="n">
        <v>5200</v>
      </c>
      <c r="C7876" s="0" t="n">
        <v>13.295</v>
      </c>
      <c r="D7876" s="0" t="n">
        <v>4.7368</v>
      </c>
      <c r="E7876" s="0" t="n">
        <f aca="false">IFERROR((C7876-D7876)/C7876/'Project Inputs and Calcs'!$E$11,0)</f>
        <v>0.0214571894195813</v>
      </c>
    </row>
    <row r="7877" customFormat="false" ht="15" hidden="false" customHeight="false" outlineLevel="0" collapsed="false">
      <c r="A7877" s="0" t="n">
        <v>46</v>
      </c>
      <c r="B7877" s="0" t="n">
        <v>5300</v>
      </c>
      <c r="C7877" s="0" t="n">
        <v>13.766</v>
      </c>
      <c r="D7877" s="0" t="n">
        <v>4.972</v>
      </c>
      <c r="E7877" s="0" t="n">
        <f aca="false">IFERROR((C7877-D7877)/C7877/'Project Inputs and Calcs'!$E$11,0)</f>
        <v>0.0212940093951281</v>
      </c>
    </row>
    <row r="7878" customFormat="false" ht="15" hidden="false" customHeight="false" outlineLevel="0" collapsed="false">
      <c r="A7878" s="0" t="n">
        <v>46</v>
      </c>
      <c r="B7878" s="0" t="n">
        <v>5400</v>
      </c>
      <c r="C7878" s="0" t="n">
        <v>14.24</v>
      </c>
      <c r="D7878" s="0" t="n">
        <v>5.2131</v>
      </c>
      <c r="E7878" s="0" t="n">
        <f aca="false">IFERROR((C7878-D7878)/C7878/'Project Inputs and Calcs'!$E$11,0)</f>
        <v>0.0211303838951311</v>
      </c>
    </row>
    <row r="7879" customFormat="false" ht="15" hidden="false" customHeight="false" outlineLevel="0" collapsed="false">
      <c r="A7879" s="0" t="n">
        <v>46</v>
      </c>
      <c r="B7879" s="0" t="n">
        <v>5500</v>
      </c>
      <c r="C7879" s="0" t="n">
        <v>14.716</v>
      </c>
      <c r="D7879" s="0" t="n">
        <v>5.4601</v>
      </c>
      <c r="E7879" s="0" t="n">
        <f aca="false">IFERROR((C7879-D7879)/C7879/'Project Inputs and Calcs'!$E$11,0)</f>
        <v>0.0209656156564284</v>
      </c>
    </row>
    <row r="7880" customFormat="false" ht="15" hidden="false" customHeight="false" outlineLevel="0" collapsed="false">
      <c r="A7880" s="0" t="n">
        <v>46</v>
      </c>
      <c r="B7880" s="0" t="n">
        <v>5600</v>
      </c>
      <c r="C7880" s="0" t="n">
        <v>15.194</v>
      </c>
      <c r="D7880" s="0" t="n">
        <v>5.7131</v>
      </c>
      <c r="E7880" s="0" t="n">
        <f aca="false">IFERROR((C7880-D7880)/C7880/'Project Inputs and Calcs'!$E$11,0)</f>
        <v>0.020799657759642</v>
      </c>
    </row>
    <row r="7881" customFormat="false" ht="15" hidden="false" customHeight="false" outlineLevel="0" collapsed="false">
      <c r="A7881" s="0" t="n">
        <v>46</v>
      </c>
      <c r="B7881" s="0" t="n">
        <v>5700</v>
      </c>
      <c r="C7881" s="0" t="n">
        <v>15.674</v>
      </c>
      <c r="D7881" s="0" t="n">
        <v>5.9719</v>
      </c>
      <c r="E7881" s="0" t="n">
        <f aca="false">IFERROR((C7881-D7881)/C7881/'Project Inputs and Calcs'!$E$11,0)</f>
        <v>0.0206331079069372</v>
      </c>
    </row>
    <row r="7882" customFormat="false" ht="15" hidden="false" customHeight="false" outlineLevel="0" collapsed="false">
      <c r="A7882" s="0" t="n">
        <v>46</v>
      </c>
      <c r="B7882" s="0" t="n">
        <v>5800</v>
      </c>
      <c r="C7882" s="0" t="n">
        <v>16.154</v>
      </c>
      <c r="D7882" s="0" t="n">
        <v>6.2367</v>
      </c>
      <c r="E7882" s="0" t="n">
        <f aca="false">IFERROR((C7882-D7882)/C7882/'Project Inputs and Calcs'!$E$11,0)</f>
        <v>0.020464074945318</v>
      </c>
    </row>
    <row r="7883" customFormat="false" ht="15" hidden="false" customHeight="false" outlineLevel="0" collapsed="false">
      <c r="A7883" s="0" t="n">
        <v>46</v>
      </c>
      <c r="B7883" s="0" t="n">
        <v>5900</v>
      </c>
      <c r="C7883" s="0" t="n">
        <v>16.636</v>
      </c>
      <c r="D7883" s="0" t="n">
        <v>6.5077</v>
      </c>
      <c r="E7883" s="0" t="n">
        <f aca="false">IFERROR((C7883-D7883)/C7883/'Project Inputs and Calcs'!$E$11,0)</f>
        <v>0.0202939408511661</v>
      </c>
    </row>
    <row r="7884" customFormat="false" ht="15" hidden="false" customHeight="false" outlineLevel="0" collapsed="false">
      <c r="A7884" s="0" t="n">
        <v>46</v>
      </c>
      <c r="B7884" s="0" t="n">
        <v>6000</v>
      </c>
      <c r="C7884" s="0" t="n">
        <v>17.118</v>
      </c>
      <c r="D7884" s="0" t="n">
        <v>6.7846</v>
      </c>
      <c r="E7884" s="0" t="n">
        <f aca="false">IFERROR((C7884-D7884)/C7884/'Project Inputs and Calcs'!$E$11,0)</f>
        <v>0.020121898975737</v>
      </c>
    </row>
    <row r="7885" customFormat="false" ht="15" hidden="false" customHeight="false" outlineLevel="0" collapsed="false">
      <c r="A7885" s="0" t="n">
        <v>46</v>
      </c>
      <c r="B7885" s="0" t="n">
        <v>6100</v>
      </c>
      <c r="C7885" s="0" t="n">
        <v>17.6</v>
      </c>
      <c r="D7885" s="0" t="n">
        <v>7.0677</v>
      </c>
      <c r="E7885" s="0" t="n">
        <f aca="false">IFERROR((C7885-D7885)/C7885/'Project Inputs and Calcs'!$E$11,0)</f>
        <v>0.0199475378787879</v>
      </c>
    </row>
    <row r="7886" customFormat="false" ht="15" hidden="false" customHeight="false" outlineLevel="0" collapsed="false">
      <c r="A7886" s="0" t="n">
        <v>46</v>
      </c>
      <c r="B7886" s="0" t="n">
        <v>6200</v>
      </c>
      <c r="C7886" s="0" t="n">
        <v>18.081</v>
      </c>
      <c r="D7886" s="0" t="n">
        <v>7.3569</v>
      </c>
      <c r="E7886" s="0" t="n">
        <f aca="false">IFERROR((C7886-D7886)/C7886/'Project Inputs and Calcs'!$E$11,0)</f>
        <v>0.0197704772966097</v>
      </c>
    </row>
    <row r="7887" customFormat="false" ht="15" hidden="false" customHeight="false" outlineLevel="0" collapsed="false">
      <c r="A7887" s="0" t="n">
        <v>46</v>
      </c>
      <c r="B7887" s="0" t="n">
        <v>6300</v>
      </c>
      <c r="C7887" s="0" t="n">
        <v>18.562</v>
      </c>
      <c r="D7887" s="0" t="n">
        <v>7.6525</v>
      </c>
      <c r="E7887" s="0" t="n">
        <f aca="false">IFERROR((C7887-D7887)/C7887/'Project Inputs and Calcs'!$E$11,0)</f>
        <v>0.0195911000969723</v>
      </c>
    </row>
    <row r="7888" customFormat="false" ht="15" hidden="false" customHeight="false" outlineLevel="0" collapsed="false">
      <c r="A7888" s="0" t="n">
        <v>46</v>
      </c>
      <c r="B7888" s="0" t="n">
        <v>6400</v>
      </c>
      <c r="C7888" s="0" t="n">
        <v>19.04</v>
      </c>
      <c r="D7888" s="0" t="n">
        <v>7.9543</v>
      </c>
      <c r="E7888" s="0" t="n">
        <f aca="false">IFERROR((C7888-D7888)/C7888/'Project Inputs and Calcs'!$E$11,0)</f>
        <v>0.0194077380952381</v>
      </c>
    </row>
    <row r="7889" customFormat="false" ht="15" hidden="false" customHeight="false" outlineLevel="0" collapsed="false">
      <c r="A7889" s="0" t="n">
        <v>46</v>
      </c>
      <c r="B7889" s="0" t="n">
        <v>6500</v>
      </c>
      <c r="C7889" s="0" t="n">
        <v>19.517</v>
      </c>
      <c r="D7889" s="0" t="n">
        <v>8.2624</v>
      </c>
      <c r="E7889" s="0" t="n">
        <f aca="false">IFERROR((C7889-D7889)/C7889/'Project Inputs and Calcs'!$E$11,0)</f>
        <v>0.0192218749466277</v>
      </c>
    </row>
    <row r="7890" customFormat="false" ht="15" hidden="false" customHeight="false" outlineLevel="0" collapsed="false">
      <c r="A7890" s="0" t="n">
        <v>46</v>
      </c>
      <c r="B7890" s="0" t="n">
        <v>6600</v>
      </c>
      <c r="C7890" s="0" t="n">
        <v>19.991</v>
      </c>
      <c r="D7890" s="0" t="n">
        <v>8.5771</v>
      </c>
      <c r="E7890" s="0" t="n">
        <f aca="false">IFERROR((C7890-D7890)/C7890/'Project Inputs and Calcs'!$E$11,0)</f>
        <v>0.0190317309455922</v>
      </c>
    </row>
    <row r="7891" customFormat="false" ht="15" hidden="false" customHeight="false" outlineLevel="0" collapsed="false">
      <c r="A7891" s="0" t="n">
        <v>46</v>
      </c>
      <c r="B7891" s="0" t="n">
        <v>6700</v>
      </c>
      <c r="C7891" s="0" t="n">
        <v>20.462</v>
      </c>
      <c r="D7891" s="0" t="n">
        <v>8.8983</v>
      </c>
      <c r="E7891" s="0" t="n">
        <f aca="false">IFERROR((C7891-D7891)/C7891/'Project Inputs and Calcs'!$E$11,0)</f>
        <v>0.0188376828592839</v>
      </c>
    </row>
    <row r="7892" customFormat="false" ht="15" hidden="false" customHeight="false" outlineLevel="0" collapsed="false">
      <c r="A7892" s="0" t="n">
        <v>46</v>
      </c>
      <c r="B7892" s="0" t="n">
        <v>6800</v>
      </c>
      <c r="C7892" s="0" t="n">
        <v>20.929</v>
      </c>
      <c r="D7892" s="0" t="n">
        <v>9.2261</v>
      </c>
      <c r="E7892" s="0" t="n">
        <f aca="false">IFERROR((C7892-D7892)/C7892/'Project Inputs and Calcs'!$E$11,0)</f>
        <v>0.018639049484766</v>
      </c>
    </row>
    <row r="7893" customFormat="false" ht="15" hidden="false" customHeight="false" outlineLevel="0" collapsed="false">
      <c r="A7893" s="0" t="n">
        <v>46</v>
      </c>
      <c r="B7893" s="0" t="n">
        <v>6900</v>
      </c>
      <c r="C7893" s="0" t="n">
        <v>21.391</v>
      </c>
      <c r="D7893" s="0" t="n">
        <v>9.5609</v>
      </c>
      <c r="E7893" s="0" t="n">
        <f aca="false">IFERROR((C7893-D7893)/C7893/'Project Inputs and Calcs'!$E$11,0)</f>
        <v>0.0184346999516931</v>
      </c>
    </row>
    <row r="7894" customFormat="false" ht="15" hidden="false" customHeight="false" outlineLevel="0" collapsed="false">
      <c r="A7894" s="0" t="n">
        <v>46</v>
      </c>
      <c r="B7894" s="0" t="n">
        <v>7000</v>
      </c>
      <c r="C7894" s="0" t="n">
        <v>21.848</v>
      </c>
      <c r="D7894" s="0" t="n">
        <v>9.9026</v>
      </c>
      <c r="E7894" s="0" t="n">
        <f aca="false">IFERROR((C7894-D7894)/C7894/'Project Inputs and Calcs'!$E$11,0)</f>
        <v>0.018225009154156</v>
      </c>
    </row>
    <row r="7895" customFormat="false" ht="15" hidden="false" customHeight="false" outlineLevel="0" collapsed="false">
      <c r="A7895" s="0" t="n">
        <v>46</v>
      </c>
      <c r="B7895" s="0" t="n">
        <v>7100</v>
      </c>
      <c r="C7895" s="0" t="n">
        <v>22.299</v>
      </c>
      <c r="D7895" s="0" t="n">
        <v>10.251</v>
      </c>
      <c r="E7895" s="0" t="n">
        <f aca="false">IFERROR((C7895-D7895)/C7895/'Project Inputs and Calcs'!$E$11,0)</f>
        <v>0.018009776223149</v>
      </c>
    </row>
    <row r="7896" customFormat="false" ht="15" hidden="false" customHeight="false" outlineLevel="0" collapsed="false">
      <c r="A7896" s="0" t="n">
        <v>46</v>
      </c>
      <c r="B7896" s="0" t="n">
        <v>7200</v>
      </c>
      <c r="C7896" s="0" t="n">
        <v>22.743</v>
      </c>
      <c r="D7896" s="0" t="n">
        <v>10.607</v>
      </c>
      <c r="E7896" s="0" t="n">
        <f aca="false">IFERROR((C7896-D7896)/C7896/'Project Inputs and Calcs'!$E$11,0)</f>
        <v>0.0177871579533629</v>
      </c>
    </row>
    <row r="7897" customFormat="false" ht="15" hidden="false" customHeight="false" outlineLevel="0" collapsed="false">
      <c r="A7897" s="0" t="n">
        <v>46</v>
      </c>
      <c r="B7897" s="0" t="n">
        <v>7300</v>
      </c>
      <c r="C7897" s="0" t="n">
        <v>23.179</v>
      </c>
      <c r="D7897" s="0" t="n">
        <v>10.971</v>
      </c>
      <c r="E7897" s="0" t="n">
        <f aca="false">IFERROR((C7897-D7897)/C7897/'Project Inputs and Calcs'!$E$11,0)</f>
        <v>0.0175561212016624</v>
      </c>
    </row>
    <row r="7898" customFormat="false" ht="15" hidden="false" customHeight="false" outlineLevel="0" collapsed="false">
      <c r="A7898" s="0" t="n">
        <v>46</v>
      </c>
      <c r="B7898" s="0" t="n">
        <v>7400</v>
      </c>
      <c r="C7898" s="0" t="n">
        <v>23.606</v>
      </c>
      <c r="D7898" s="0" t="n">
        <v>11.342</v>
      </c>
      <c r="E7898" s="0" t="n">
        <f aca="false">IFERROR((C7898-D7898)/C7898/'Project Inputs and Calcs'!$E$11,0)</f>
        <v>0.0173176311107346</v>
      </c>
    </row>
    <row r="7899" customFormat="false" ht="15" hidden="false" customHeight="false" outlineLevel="0" collapsed="false">
      <c r="A7899" s="0" t="n">
        <v>46</v>
      </c>
      <c r="B7899" s="0" t="n">
        <v>7500</v>
      </c>
      <c r="C7899" s="0" t="n">
        <v>24.022</v>
      </c>
      <c r="D7899" s="0" t="n">
        <v>11.722</v>
      </c>
      <c r="E7899" s="0" t="n">
        <f aca="false">IFERROR((C7899-D7899)/C7899/'Project Inputs and Calcs'!$E$11,0)</f>
        <v>0.01706768795271</v>
      </c>
    </row>
    <row r="7900" customFormat="false" ht="15" hidden="false" customHeight="false" outlineLevel="0" collapsed="false">
      <c r="A7900" s="0" t="n">
        <v>46</v>
      </c>
      <c r="B7900" s="0" t="n">
        <v>7600</v>
      </c>
      <c r="C7900" s="0" t="n">
        <v>24.427</v>
      </c>
      <c r="D7900" s="0" t="n">
        <v>12.11</v>
      </c>
      <c r="E7900" s="0" t="n">
        <f aca="false">IFERROR((C7900-D7900)/C7900/'Project Inputs and Calcs'!$E$11,0)</f>
        <v>0.0168079038222732</v>
      </c>
    </row>
    <row r="7901" customFormat="false" ht="15" hidden="false" customHeight="false" outlineLevel="0" collapsed="false">
      <c r="A7901" s="0" t="n">
        <v>46</v>
      </c>
      <c r="B7901" s="0" t="n">
        <v>7700</v>
      </c>
      <c r="C7901" s="0" t="n">
        <v>24.819</v>
      </c>
      <c r="D7901" s="0" t="n">
        <v>12.507</v>
      </c>
      <c r="E7901" s="0" t="n">
        <f aca="false">IFERROR((C7901-D7901)/C7901/'Project Inputs and Calcs'!$E$11,0)</f>
        <v>0.0165357186026834</v>
      </c>
    </row>
    <row r="7902" customFormat="false" ht="15" hidden="false" customHeight="false" outlineLevel="0" collapsed="false">
      <c r="A7902" s="0" t="n">
        <v>46</v>
      </c>
      <c r="B7902" s="0" t="n">
        <v>7800</v>
      </c>
      <c r="C7902" s="0" t="n">
        <v>25.197</v>
      </c>
      <c r="D7902" s="0" t="n">
        <v>12.913</v>
      </c>
      <c r="E7902" s="0" t="n">
        <f aca="false">IFERROR((C7902-D7902)/C7902/'Project Inputs and Calcs'!$E$11,0)</f>
        <v>0.0162506118453255</v>
      </c>
    </row>
    <row r="7903" customFormat="false" ht="15" hidden="false" customHeight="false" outlineLevel="0" collapsed="false">
      <c r="A7903" s="0" t="n">
        <v>46</v>
      </c>
      <c r="B7903" s="0" t="n">
        <v>7900</v>
      </c>
      <c r="C7903" s="0" t="n">
        <v>25.559</v>
      </c>
      <c r="D7903" s="0" t="n">
        <v>13.328</v>
      </c>
      <c r="E7903" s="0" t="n">
        <f aca="false">IFERROR((C7903-D7903)/C7903/'Project Inputs and Calcs'!$E$11,0)</f>
        <v>0.0159513282992292</v>
      </c>
    </row>
    <row r="7904" customFormat="false" ht="15" hidden="false" customHeight="false" outlineLevel="0" collapsed="false">
      <c r="A7904" s="0" t="n">
        <v>46</v>
      </c>
      <c r="B7904" s="0" t="n">
        <v>8000</v>
      </c>
      <c r="C7904" s="0" t="n">
        <v>25.902</v>
      </c>
      <c r="D7904" s="0" t="n">
        <v>13.755</v>
      </c>
      <c r="E7904" s="0" t="n">
        <f aca="false">IFERROR((C7904-D7904)/C7904/'Project Inputs and Calcs'!$E$11,0)</f>
        <v>0.0156319975291483</v>
      </c>
    </row>
    <row r="7905" customFormat="false" ht="15" hidden="false" customHeight="false" outlineLevel="0" collapsed="false">
      <c r="A7905" s="0" t="n">
        <v>46</v>
      </c>
      <c r="B7905" s="0" t="n">
        <v>8100</v>
      </c>
      <c r="C7905" s="0" t="n">
        <v>26.222</v>
      </c>
      <c r="D7905" s="0" t="n">
        <v>14.193</v>
      </c>
      <c r="E7905" s="0" t="n">
        <f aca="false">IFERROR((C7905-D7905)/C7905/'Project Inputs and Calcs'!$E$11,0)</f>
        <v>0.015291231281621</v>
      </c>
    </row>
    <row r="7906" customFormat="false" ht="15" hidden="false" customHeight="false" outlineLevel="0" collapsed="false">
      <c r="A7906" s="0" t="n">
        <v>46</v>
      </c>
      <c r="B7906" s="0" t="n">
        <v>8200</v>
      </c>
      <c r="C7906" s="0" t="n">
        <v>26.519</v>
      </c>
      <c r="D7906" s="0" t="n">
        <v>14.643</v>
      </c>
      <c r="E7906" s="0" t="n">
        <f aca="false">IFERROR((C7906-D7906)/C7906/'Project Inputs and Calcs'!$E$11,0)</f>
        <v>0.0149276619279259</v>
      </c>
    </row>
    <row r="7907" customFormat="false" ht="15" hidden="false" customHeight="false" outlineLevel="0" collapsed="false">
      <c r="A7907" s="0" t="n">
        <v>46</v>
      </c>
      <c r="B7907" s="0" t="n">
        <v>8300</v>
      </c>
      <c r="C7907" s="0" t="n">
        <v>26.79</v>
      </c>
      <c r="D7907" s="0" t="n">
        <v>15.106</v>
      </c>
      <c r="E7907" s="0" t="n">
        <f aca="false">IFERROR((C7907-D7907)/C7907/'Project Inputs and Calcs'!$E$11,0)</f>
        <v>0.0145377628468334</v>
      </c>
    </row>
    <row r="7908" customFormat="false" ht="15" hidden="false" customHeight="false" outlineLevel="0" collapsed="false">
      <c r="A7908" s="0" t="n">
        <v>46</v>
      </c>
      <c r="B7908" s="0" t="n">
        <v>8400</v>
      </c>
      <c r="C7908" s="0" t="n">
        <v>27.035</v>
      </c>
      <c r="D7908" s="0" t="n">
        <v>15.581</v>
      </c>
      <c r="E7908" s="0" t="n">
        <f aca="false">IFERROR((C7908-D7908)/C7908/'Project Inputs and Calcs'!$E$11,0)</f>
        <v>0.0141224338820048</v>
      </c>
    </row>
    <row r="7909" customFormat="false" ht="15" hidden="false" customHeight="false" outlineLevel="0" collapsed="false">
      <c r="A7909" s="0" t="n">
        <v>46</v>
      </c>
      <c r="B7909" s="0" t="n">
        <v>8500</v>
      </c>
      <c r="C7909" s="0" t="n">
        <v>27.251</v>
      </c>
      <c r="D7909" s="0" t="n">
        <v>16.069</v>
      </c>
      <c r="E7909" s="0" t="n">
        <f aca="false">IFERROR((C7909-D7909)/C7909/'Project Inputs and Calcs'!$E$11,0)</f>
        <v>0.0136777855246902</v>
      </c>
    </row>
    <row r="7910" customFormat="false" ht="15" hidden="false" customHeight="false" outlineLevel="0" collapsed="false">
      <c r="A7910" s="0" t="n">
        <v>46</v>
      </c>
      <c r="B7910" s="0" t="n">
        <v>8600</v>
      </c>
      <c r="C7910" s="0" t="n">
        <v>27.431</v>
      </c>
      <c r="D7910" s="0" t="n">
        <v>16.572</v>
      </c>
      <c r="E7910" s="0" t="n">
        <f aca="false">IFERROR((C7910-D7910)/C7910/'Project Inputs and Calcs'!$E$11,0)</f>
        <v>0.0131955330344015</v>
      </c>
    </row>
    <row r="7911" customFormat="false" ht="15" hidden="false" customHeight="false" outlineLevel="0" collapsed="false">
      <c r="A7911" s="0" t="n">
        <v>46</v>
      </c>
      <c r="B7911" s="0" t="n">
        <v>8700</v>
      </c>
      <c r="C7911" s="0" t="n">
        <v>27.562</v>
      </c>
      <c r="D7911" s="0" t="n">
        <v>17.096</v>
      </c>
      <c r="E7911" s="0" t="n">
        <f aca="false">IFERROR((C7911-D7911)/C7911/'Project Inputs and Calcs'!$E$11,0)</f>
        <v>0.012657523643664</v>
      </c>
    </row>
    <row r="7912" customFormat="false" ht="15" hidden="false" customHeight="false" outlineLevel="0" collapsed="false">
      <c r="A7912" s="0" t="n">
        <v>46</v>
      </c>
      <c r="B7912" s="0" t="n">
        <v>8800</v>
      </c>
      <c r="C7912" s="0" t="n">
        <v>27.643</v>
      </c>
      <c r="D7912" s="0" t="n">
        <v>17.64</v>
      </c>
      <c r="E7912" s="0" t="n">
        <f aca="false">IFERROR((C7912-D7912)/C7912/'Project Inputs and Calcs'!$E$11,0)</f>
        <v>0.012062125432599</v>
      </c>
    </row>
    <row r="7913" customFormat="false" ht="15" hidden="false" customHeight="false" outlineLevel="0" collapsed="false">
      <c r="A7913" s="0" t="n">
        <v>46</v>
      </c>
      <c r="B7913" s="0" t="n">
        <v>8900</v>
      </c>
      <c r="C7913" s="0" t="n">
        <v>27.669</v>
      </c>
      <c r="D7913" s="0" t="n">
        <v>18.205</v>
      </c>
      <c r="E7913" s="0" t="n">
        <f aca="false">IFERROR((C7913-D7913)/C7913/'Project Inputs and Calcs'!$E$11,0)</f>
        <v>0.0114014480706446</v>
      </c>
    </row>
    <row r="7914" customFormat="false" ht="15" hidden="false" customHeight="false" outlineLevel="0" collapsed="false">
      <c r="A7914" s="0" t="n">
        <v>46</v>
      </c>
      <c r="B7914" s="0" t="n">
        <v>9000</v>
      </c>
      <c r="C7914" s="0" t="n">
        <v>27.623</v>
      </c>
      <c r="D7914" s="0" t="n">
        <v>18.799</v>
      </c>
      <c r="E7914" s="0" t="n">
        <f aca="false">IFERROR((C7914-D7914)/C7914/'Project Inputs and Calcs'!$E$11,0)</f>
        <v>0.0106481313880945</v>
      </c>
    </row>
    <row r="7915" customFormat="false" ht="15" hidden="false" customHeight="false" outlineLevel="0" collapsed="false">
      <c r="A7915" s="0" t="n">
        <v>46</v>
      </c>
      <c r="B7915" s="0" t="n">
        <v>9100</v>
      </c>
      <c r="C7915" s="0" t="n">
        <v>27.517</v>
      </c>
      <c r="D7915" s="0" t="n">
        <v>19.413</v>
      </c>
      <c r="E7915" s="0" t="n">
        <f aca="false">IFERROR((C7915-D7915)/C7915/'Project Inputs and Calcs'!$E$11,0)</f>
        <v>0.00981696163583724</v>
      </c>
    </row>
    <row r="7916" customFormat="false" ht="15" hidden="false" customHeight="false" outlineLevel="0" collapsed="false">
      <c r="A7916" s="0" t="n">
        <v>46</v>
      </c>
      <c r="B7916" s="0" t="n">
        <v>9200</v>
      </c>
      <c r="C7916" s="0" t="n">
        <v>27.354</v>
      </c>
      <c r="D7916" s="0" t="n">
        <v>20.045</v>
      </c>
      <c r="E7916" s="0" t="n">
        <f aca="false">IFERROR((C7916-D7916)/C7916/'Project Inputs and Calcs'!$E$11,0)</f>
        <v>0.00890668031488387</v>
      </c>
    </row>
    <row r="7917" customFormat="false" ht="15" hidden="false" customHeight="false" outlineLevel="0" collapsed="false">
      <c r="A7917" s="0" t="n">
        <v>46</v>
      </c>
      <c r="B7917" s="0" t="n">
        <v>9300</v>
      </c>
      <c r="C7917" s="0" t="n">
        <v>27.171</v>
      </c>
      <c r="D7917" s="0" t="n">
        <v>20.677</v>
      </c>
      <c r="E7917" s="0" t="n">
        <f aca="false">IFERROR((C7917-D7917)/C7917/'Project Inputs and Calcs'!$E$11,0)</f>
        <v>0.00796682737722817</v>
      </c>
    </row>
    <row r="7918" customFormat="false" ht="15" hidden="false" customHeight="false" outlineLevel="0" collapsed="false">
      <c r="A7918" s="0" t="n">
        <v>46</v>
      </c>
      <c r="B7918" s="0" t="n">
        <v>9400</v>
      </c>
      <c r="C7918" s="0" t="n">
        <v>26.99</v>
      </c>
      <c r="D7918" s="0" t="n">
        <v>21.299</v>
      </c>
      <c r="E7918" s="0" t="n">
        <f aca="false">IFERROR((C7918-D7918)/C7918/'Project Inputs and Calcs'!$E$11,0)</f>
        <v>0.00702852908484624</v>
      </c>
    </row>
    <row r="7919" customFormat="false" ht="15" hidden="false" customHeight="false" outlineLevel="0" collapsed="false">
      <c r="A7919" s="0" t="n">
        <v>46</v>
      </c>
      <c r="B7919" s="0" t="n">
        <v>9500</v>
      </c>
      <c r="C7919" s="0" t="n">
        <v>26.813</v>
      </c>
      <c r="D7919" s="0" t="n">
        <v>21.909</v>
      </c>
      <c r="E7919" s="0" t="n">
        <f aca="false">IFERROR((C7919-D7919)/C7919/'Project Inputs and Calcs'!$E$11,0)</f>
        <v>0.00609654520817017</v>
      </c>
    </row>
    <row r="7920" customFormat="false" ht="15" hidden="false" customHeight="false" outlineLevel="0" collapsed="false">
      <c r="A7920" s="0" t="n">
        <v>46</v>
      </c>
      <c r="B7920" s="0" t="n">
        <v>9600</v>
      </c>
      <c r="C7920" s="0" t="n">
        <v>26.631</v>
      </c>
      <c r="D7920" s="0" t="n">
        <v>22.508</v>
      </c>
      <c r="E7920" s="0" t="n">
        <f aca="false">IFERROR((C7920-D7920)/C7920/'Project Inputs and Calcs'!$E$11,0)</f>
        <v>0.00516065237254829</v>
      </c>
    </row>
    <row r="7921" customFormat="false" ht="15" hidden="false" customHeight="false" outlineLevel="0" collapsed="false">
      <c r="A7921" s="0" t="n">
        <v>46</v>
      </c>
      <c r="B7921" s="0" t="n">
        <v>9700</v>
      </c>
      <c r="C7921" s="0" t="n">
        <v>26.436</v>
      </c>
      <c r="D7921" s="0" t="n">
        <v>23.1</v>
      </c>
      <c r="E7921" s="0" t="n">
        <f aca="false">IFERROR((C7921-D7921)/C7921/'Project Inputs and Calcs'!$E$11,0)</f>
        <v>0.00420638523225904</v>
      </c>
    </row>
    <row r="7922" customFormat="false" ht="15" hidden="false" customHeight="false" outlineLevel="0" collapsed="false">
      <c r="A7922" s="0" t="n">
        <v>46</v>
      </c>
      <c r="B7922" s="0" t="n">
        <v>9800</v>
      </c>
      <c r="C7922" s="0" t="n">
        <v>26.219</v>
      </c>
      <c r="D7922" s="0" t="n">
        <v>23.686</v>
      </c>
      <c r="E7922" s="0" t="n">
        <f aca="false">IFERROR((C7922-D7922)/C7922/'Project Inputs and Calcs'!$E$11,0)</f>
        <v>0.00322031097041586</v>
      </c>
    </row>
    <row r="7923" customFormat="false" ht="15" hidden="false" customHeight="false" outlineLevel="0" collapsed="false">
      <c r="A7923" s="0" t="n">
        <v>46</v>
      </c>
      <c r="B7923" s="0" t="n">
        <v>9900</v>
      </c>
      <c r="C7923" s="0" t="n">
        <v>25.976</v>
      </c>
      <c r="D7923" s="0" t="n">
        <v>24.263</v>
      </c>
      <c r="E7923" s="0" t="n">
        <f aca="false">IFERROR((C7923-D7923)/C7923/'Project Inputs and Calcs'!$E$11,0)</f>
        <v>0.0021981829380967</v>
      </c>
    </row>
    <row r="7924" customFormat="false" ht="15" hidden="false" customHeight="false" outlineLevel="0" collapsed="false">
      <c r="A7924" s="0" t="n">
        <v>46</v>
      </c>
      <c r="B7924" s="0" t="n">
        <v>10000</v>
      </c>
      <c r="C7924" s="0" t="n">
        <v>25.71</v>
      </c>
      <c r="D7924" s="0" t="n">
        <v>24.826</v>
      </c>
      <c r="E7924" s="0" t="n">
        <f aca="false">IFERROR((C7924-D7924)/C7924/'Project Inputs and Calcs'!$E$11,0)</f>
        <v>0.00114611694541683</v>
      </c>
    </row>
    <row r="7925" customFormat="false" ht="15" hidden="false" customHeight="false" outlineLevel="0" collapsed="false">
      <c r="A7925" s="0" t="n">
        <v>46</v>
      </c>
      <c r="B7925" s="0" t="n">
        <v>10100</v>
      </c>
      <c r="C7925" s="0" t="n">
        <v>25.438</v>
      </c>
      <c r="D7925" s="0" t="n">
        <v>25.361</v>
      </c>
      <c r="E7925" s="0" t="n">
        <f aca="false">IFERROR((C7925-D7925)/C7925/'Project Inputs and Calcs'!$E$11,0)</f>
        <v>0.00010089891762979</v>
      </c>
    </row>
    <row r="7926" customFormat="false" ht="15" hidden="false" customHeight="false" outlineLevel="0" collapsed="false">
      <c r="A7926" s="0" t="n">
        <v>46</v>
      </c>
      <c r="B7926" s="0" t="n">
        <v>10200</v>
      </c>
      <c r="C7926" s="0" t="n">
        <v>25.195</v>
      </c>
      <c r="D7926" s="0" t="n">
        <v>25.848</v>
      </c>
      <c r="E7926" s="0" t="n">
        <f aca="false">IFERROR((C7926-D7926)/C7926/'Project Inputs and Calcs'!$E$11,0)</f>
        <v>-0.000863928028047891</v>
      </c>
    </row>
    <row r="7927" customFormat="false" ht="15" hidden="false" customHeight="false" outlineLevel="0" collapsed="false">
      <c r="A7927" s="0" t="n">
        <v>46</v>
      </c>
      <c r="B7927" s="0" t="n">
        <v>10300</v>
      </c>
      <c r="C7927" s="0" t="n">
        <v>25.004</v>
      </c>
      <c r="D7927" s="0" t="n">
        <v>26.271</v>
      </c>
      <c r="E7927" s="0" t="n">
        <f aca="false">IFERROR((C7927-D7927)/C7927/'Project Inputs and Calcs'!$E$11,0)</f>
        <v>-0.00168906308324001</v>
      </c>
    </row>
    <row r="7928" customFormat="false" ht="15" hidden="false" customHeight="false" outlineLevel="0" collapsed="false">
      <c r="A7928" s="0" t="n">
        <v>46</v>
      </c>
      <c r="B7928" s="0" t="n">
        <v>10400</v>
      </c>
      <c r="C7928" s="0" t="n">
        <v>24.865</v>
      </c>
      <c r="D7928" s="0" t="n">
        <v>26.633</v>
      </c>
      <c r="E7928" s="0" t="n">
        <f aca="false">IFERROR((C7928-D7928)/C7928/'Project Inputs and Calcs'!$E$11,0)</f>
        <v>-0.00237013204638381</v>
      </c>
    </row>
    <row r="7929" customFormat="false" ht="15" hidden="false" customHeight="false" outlineLevel="0" collapsed="false">
      <c r="A7929" s="0" t="n">
        <v>46</v>
      </c>
      <c r="B7929" s="0" t="n">
        <v>10500</v>
      </c>
      <c r="C7929" s="0" t="n">
        <v>24.767</v>
      </c>
      <c r="D7929" s="0" t="n">
        <v>26.939</v>
      </c>
      <c r="E7929" s="0" t="n">
        <f aca="false">IFERROR((C7929-D7929)/C7929/'Project Inputs and Calcs'!$E$11,0)</f>
        <v>-0.00292324464004522</v>
      </c>
    </row>
    <row r="7930" customFormat="false" ht="15" hidden="false" customHeight="false" outlineLevel="0" collapsed="false">
      <c r="A7930" s="0" t="n">
        <v>46</v>
      </c>
      <c r="B7930" s="0" t="n">
        <v>10600</v>
      </c>
      <c r="C7930" s="0" t="s">
        <v>155</v>
      </c>
      <c r="D7930" s="0" t="s">
        <v>155</v>
      </c>
      <c r="E7930" s="0" t="n">
        <f aca="false">IFERROR((C7930-D7930)/C7930/'Project Inputs and Calcs'!$E$11,0)</f>
        <v>0</v>
      </c>
    </row>
    <row r="7931" customFormat="false" ht="15" hidden="false" customHeight="false" outlineLevel="0" collapsed="false">
      <c r="A7931" s="0" t="n">
        <v>46</v>
      </c>
      <c r="B7931" s="0" t="n">
        <v>10700</v>
      </c>
      <c r="C7931" s="0" t="s">
        <v>155</v>
      </c>
      <c r="D7931" s="0" t="s">
        <v>155</v>
      </c>
      <c r="E7931" s="0" t="n">
        <f aca="false">IFERROR((C7931-D7931)/C7931/'Project Inputs and Calcs'!$E$11,0)</f>
        <v>0</v>
      </c>
    </row>
    <row r="7932" customFormat="false" ht="15" hidden="false" customHeight="false" outlineLevel="0" collapsed="false">
      <c r="A7932" s="0" t="n">
        <v>46</v>
      </c>
      <c r="B7932" s="0" t="n">
        <v>10800</v>
      </c>
      <c r="C7932" s="0" t="s">
        <v>155</v>
      </c>
      <c r="D7932" s="0" t="s">
        <v>155</v>
      </c>
      <c r="E7932" s="0" t="n">
        <f aca="false">IFERROR((C7932-D7932)/C7932/'Project Inputs and Calcs'!$E$11,0)</f>
        <v>0</v>
      </c>
    </row>
    <row r="7933" customFormat="false" ht="15" hidden="false" customHeight="false" outlineLevel="0" collapsed="false">
      <c r="A7933" s="0" t="n">
        <v>46</v>
      </c>
      <c r="B7933" s="0" t="n">
        <v>10900</v>
      </c>
      <c r="C7933" s="0" t="s">
        <v>155</v>
      </c>
      <c r="D7933" s="0" t="s">
        <v>155</v>
      </c>
      <c r="E7933" s="0" t="n">
        <f aca="false">IFERROR((C7933-D7933)/C7933/'Project Inputs and Calcs'!$E$11,0)</f>
        <v>0</v>
      </c>
    </row>
    <row r="7934" customFormat="false" ht="15" hidden="false" customHeight="false" outlineLevel="0" collapsed="false">
      <c r="A7934" s="0" t="n">
        <v>46</v>
      </c>
      <c r="B7934" s="0" t="n">
        <v>11000</v>
      </c>
      <c r="C7934" s="0" t="s">
        <v>155</v>
      </c>
      <c r="D7934" s="0" t="s">
        <v>155</v>
      </c>
      <c r="E7934" s="0" t="n">
        <f aca="false">IFERROR((C7934-D7934)/C7934/'Project Inputs and Calcs'!$E$11,0)</f>
        <v>0</v>
      </c>
    </row>
    <row r="7935" customFormat="false" ht="15" hidden="false" customHeight="false" outlineLevel="0" collapsed="false">
      <c r="A7935" s="0" t="n">
        <v>46</v>
      </c>
      <c r="B7935" s="0" t="n">
        <v>11100</v>
      </c>
      <c r="C7935" s="0" t="s">
        <v>155</v>
      </c>
      <c r="D7935" s="0" t="s">
        <v>155</v>
      </c>
      <c r="E7935" s="0" t="n">
        <f aca="false">IFERROR((C7935-D7935)/C7935/'Project Inputs and Calcs'!$E$11,0)</f>
        <v>0</v>
      </c>
    </row>
    <row r="7936" customFormat="false" ht="15" hidden="false" customHeight="false" outlineLevel="0" collapsed="false">
      <c r="A7936" s="0" t="n">
        <v>46</v>
      </c>
      <c r="B7936" s="0" t="n">
        <v>11200</v>
      </c>
      <c r="C7936" s="0" t="s">
        <v>155</v>
      </c>
      <c r="D7936" s="0" t="s">
        <v>155</v>
      </c>
      <c r="E7936" s="0" t="n">
        <f aca="false">IFERROR((C7936-D7936)/C7936/'Project Inputs and Calcs'!$E$11,0)</f>
        <v>0</v>
      </c>
    </row>
    <row r="7937" customFormat="false" ht="15" hidden="false" customHeight="false" outlineLevel="0" collapsed="false">
      <c r="A7937" s="0" t="n">
        <v>46</v>
      </c>
      <c r="B7937" s="0" t="n">
        <v>11300</v>
      </c>
      <c r="C7937" s="0" t="s">
        <v>155</v>
      </c>
      <c r="D7937" s="0" t="s">
        <v>155</v>
      </c>
      <c r="E7937" s="0" t="n">
        <f aca="false">IFERROR((C7937-D7937)/C7937/'Project Inputs and Calcs'!$E$11,0)</f>
        <v>0</v>
      </c>
    </row>
    <row r="7938" customFormat="false" ht="15" hidden="false" customHeight="false" outlineLevel="0" collapsed="false">
      <c r="A7938" s="0" t="n">
        <v>46</v>
      </c>
      <c r="B7938" s="0" t="n">
        <v>11400</v>
      </c>
      <c r="C7938" s="0" t="s">
        <v>155</v>
      </c>
      <c r="D7938" s="0" t="s">
        <v>155</v>
      </c>
      <c r="E7938" s="0" t="n">
        <f aca="false">IFERROR((C7938-D7938)/C7938/'Project Inputs and Calcs'!$E$11,0)</f>
        <v>0</v>
      </c>
    </row>
    <row r="7939" customFormat="false" ht="15" hidden="false" customHeight="false" outlineLevel="0" collapsed="false">
      <c r="A7939" s="0" t="n">
        <v>46</v>
      </c>
      <c r="B7939" s="0" t="n">
        <v>11500</v>
      </c>
      <c r="C7939" s="0" t="s">
        <v>155</v>
      </c>
      <c r="D7939" s="0" t="s">
        <v>155</v>
      </c>
      <c r="E7939" s="0" t="n">
        <f aca="false">IFERROR((C7939-D7939)/C7939/'Project Inputs and Calcs'!$E$11,0)</f>
        <v>0</v>
      </c>
    </row>
    <row r="7940" customFormat="false" ht="15" hidden="false" customHeight="false" outlineLevel="0" collapsed="false">
      <c r="A7940" s="0" t="n">
        <v>46</v>
      </c>
      <c r="B7940" s="0" t="n">
        <v>11600</v>
      </c>
      <c r="C7940" s="0" t="s">
        <v>155</v>
      </c>
      <c r="D7940" s="0" t="s">
        <v>155</v>
      </c>
      <c r="E7940" s="0" t="n">
        <f aca="false">IFERROR((C7940-D7940)/C7940/'Project Inputs and Calcs'!$E$11,0)</f>
        <v>0</v>
      </c>
    </row>
    <row r="7941" customFormat="false" ht="15" hidden="false" customHeight="false" outlineLevel="0" collapsed="false">
      <c r="A7941" s="0" t="n">
        <v>46</v>
      </c>
      <c r="B7941" s="0" t="n">
        <v>11700</v>
      </c>
      <c r="C7941" s="0" t="s">
        <v>155</v>
      </c>
      <c r="D7941" s="0" t="s">
        <v>155</v>
      </c>
      <c r="E7941" s="0" t="n">
        <f aca="false">IFERROR((C7941-D7941)/C7941/'Project Inputs and Calcs'!$E$11,0)</f>
        <v>0</v>
      </c>
    </row>
    <row r="7942" customFormat="false" ht="15" hidden="false" customHeight="false" outlineLevel="0" collapsed="false">
      <c r="A7942" s="0" t="n">
        <v>46</v>
      </c>
      <c r="B7942" s="0" t="n">
        <v>11800</v>
      </c>
      <c r="C7942" s="0" t="s">
        <v>155</v>
      </c>
      <c r="D7942" s="0" t="s">
        <v>155</v>
      </c>
      <c r="E7942" s="0" t="n">
        <f aca="false">IFERROR((C7942-D7942)/C7942/'Project Inputs and Calcs'!$E$11,0)</f>
        <v>0</v>
      </c>
    </row>
    <row r="7943" customFormat="false" ht="15" hidden="false" customHeight="false" outlineLevel="0" collapsed="false">
      <c r="A7943" s="0" t="n">
        <v>46</v>
      </c>
      <c r="B7943" s="0" t="n">
        <v>11900</v>
      </c>
      <c r="C7943" s="0" t="s">
        <v>155</v>
      </c>
      <c r="D7943" s="0" t="s">
        <v>155</v>
      </c>
      <c r="E7943" s="0" t="n">
        <f aca="false">IFERROR((C7943-D7943)/C7943/'Project Inputs and Calcs'!$E$11,0)</f>
        <v>0</v>
      </c>
    </row>
    <row r="7944" customFormat="false" ht="15" hidden="false" customHeight="false" outlineLevel="0" collapsed="false">
      <c r="A7944" s="0" t="n">
        <v>46</v>
      </c>
      <c r="B7944" s="0" t="n">
        <v>12000</v>
      </c>
      <c r="C7944" s="0" t="s">
        <v>155</v>
      </c>
      <c r="D7944" s="0" t="s">
        <v>155</v>
      </c>
      <c r="E7944" s="0" t="n">
        <f aca="false">IFERROR((C7944-D7944)/C7944/'Project Inputs and Calcs'!$E$11,0)</f>
        <v>0</v>
      </c>
    </row>
    <row r="7945" customFormat="false" ht="15" hidden="false" customHeight="false" outlineLevel="0" collapsed="false">
      <c r="A7945" s="0" t="n">
        <v>46</v>
      </c>
      <c r="B7945" s="0" t="n">
        <v>12100</v>
      </c>
      <c r="C7945" s="0" t="s">
        <v>155</v>
      </c>
      <c r="D7945" s="0" t="s">
        <v>155</v>
      </c>
      <c r="E7945" s="0" t="n">
        <f aca="false">IFERROR((C7945-D7945)/C7945/'Project Inputs and Calcs'!$E$11,0)</f>
        <v>0</v>
      </c>
    </row>
    <row r="7946" customFormat="false" ht="15" hidden="false" customHeight="false" outlineLevel="0" collapsed="false">
      <c r="A7946" s="0" t="n">
        <v>46</v>
      </c>
      <c r="B7946" s="0" t="n">
        <v>12200</v>
      </c>
      <c r="C7946" s="0" t="s">
        <v>155</v>
      </c>
      <c r="D7946" s="0" t="s">
        <v>155</v>
      </c>
      <c r="E7946" s="0" t="n">
        <f aca="false">IFERROR((C7946-D7946)/C7946/'Project Inputs and Calcs'!$E$11,0)</f>
        <v>0</v>
      </c>
    </row>
    <row r="7947" customFormat="false" ht="15" hidden="false" customHeight="false" outlineLevel="0" collapsed="false">
      <c r="A7947" s="0" t="n">
        <v>46</v>
      </c>
      <c r="B7947" s="0" t="n">
        <v>12300</v>
      </c>
      <c r="C7947" s="0" t="s">
        <v>155</v>
      </c>
      <c r="D7947" s="0" t="s">
        <v>155</v>
      </c>
      <c r="E7947" s="0" t="n">
        <f aca="false">IFERROR((C7947-D7947)/C7947/'Project Inputs and Calcs'!$E$11,0)</f>
        <v>0</v>
      </c>
    </row>
    <row r="7948" customFormat="false" ht="15" hidden="false" customHeight="false" outlineLevel="0" collapsed="false">
      <c r="A7948" s="0" t="n">
        <v>46</v>
      </c>
      <c r="B7948" s="0" t="n">
        <v>12400</v>
      </c>
      <c r="C7948" s="0" t="s">
        <v>155</v>
      </c>
      <c r="D7948" s="0" t="s">
        <v>155</v>
      </c>
      <c r="E7948" s="0" t="n">
        <f aca="false">IFERROR((C7948-D7948)/C7948/'Project Inputs and Calcs'!$E$11,0)</f>
        <v>0</v>
      </c>
    </row>
    <row r="7949" customFormat="false" ht="15" hidden="false" customHeight="false" outlineLevel="0" collapsed="false">
      <c r="A7949" s="0" t="n">
        <v>46</v>
      </c>
      <c r="B7949" s="0" t="n">
        <v>12500</v>
      </c>
      <c r="C7949" s="0" t="s">
        <v>155</v>
      </c>
      <c r="D7949" s="0" t="s">
        <v>155</v>
      </c>
      <c r="E7949" s="0" t="n">
        <f aca="false">IFERROR((C7949-D7949)/C7949/'Project Inputs and Calcs'!$E$11,0)</f>
        <v>0</v>
      </c>
    </row>
    <row r="7950" customFormat="false" ht="15" hidden="false" customHeight="false" outlineLevel="0" collapsed="false">
      <c r="A7950" s="0" t="n">
        <v>46</v>
      </c>
      <c r="B7950" s="0" t="n">
        <v>12600</v>
      </c>
      <c r="C7950" s="0" t="s">
        <v>155</v>
      </c>
      <c r="D7950" s="0" t="s">
        <v>155</v>
      </c>
      <c r="E7950" s="0" t="n">
        <f aca="false">IFERROR((C7950-D7950)/C7950/'Project Inputs and Calcs'!$E$11,0)</f>
        <v>0</v>
      </c>
    </row>
    <row r="7951" customFormat="false" ht="15" hidden="false" customHeight="false" outlineLevel="0" collapsed="false">
      <c r="A7951" s="0" t="n">
        <v>46</v>
      </c>
      <c r="B7951" s="0" t="n">
        <v>12700</v>
      </c>
      <c r="C7951" s="0" t="s">
        <v>155</v>
      </c>
      <c r="D7951" s="0" t="s">
        <v>155</v>
      </c>
      <c r="E7951" s="0" t="n">
        <f aca="false">IFERROR((C7951-D7951)/C7951/'Project Inputs and Calcs'!$E$11,0)</f>
        <v>0</v>
      </c>
    </row>
    <row r="7952" customFormat="false" ht="15" hidden="false" customHeight="false" outlineLevel="0" collapsed="false">
      <c r="A7952" s="0" t="n">
        <v>46</v>
      </c>
      <c r="B7952" s="0" t="n">
        <v>12800</v>
      </c>
      <c r="C7952" s="0" t="s">
        <v>155</v>
      </c>
      <c r="D7952" s="0" t="s">
        <v>155</v>
      </c>
      <c r="E7952" s="0" t="n">
        <f aca="false">IFERROR((C7952-D7952)/C7952/'Project Inputs and Calcs'!$E$11,0)</f>
        <v>0</v>
      </c>
    </row>
    <row r="7953" customFormat="false" ht="15" hidden="false" customHeight="false" outlineLevel="0" collapsed="false">
      <c r="A7953" s="0" t="n">
        <v>46</v>
      </c>
      <c r="B7953" s="0" t="n">
        <v>12900</v>
      </c>
      <c r="C7953" s="0" t="s">
        <v>155</v>
      </c>
      <c r="D7953" s="0" t="s">
        <v>155</v>
      </c>
      <c r="E7953" s="0" t="n">
        <f aca="false">IFERROR((C7953-D7953)/C7953/'Project Inputs and Calcs'!$E$11,0)</f>
        <v>0</v>
      </c>
    </row>
    <row r="7954" customFormat="false" ht="15" hidden="false" customHeight="false" outlineLevel="0" collapsed="false">
      <c r="A7954" s="0" t="n">
        <v>46</v>
      </c>
      <c r="B7954" s="0" t="n">
        <v>13000</v>
      </c>
      <c r="C7954" s="0" t="s">
        <v>155</v>
      </c>
      <c r="D7954" s="0" t="s">
        <v>155</v>
      </c>
      <c r="E7954" s="0" t="n">
        <f aca="false">IFERROR((C7954-D7954)/C7954/'Project Inputs and Calcs'!$E$11,0)</f>
        <v>0</v>
      </c>
    </row>
    <row r="7955" customFormat="false" ht="15" hidden="false" customHeight="false" outlineLevel="0" collapsed="false">
      <c r="A7955" s="0" t="n">
        <v>46</v>
      </c>
      <c r="B7955" s="0" t="n">
        <v>13100</v>
      </c>
      <c r="C7955" s="0" t="s">
        <v>155</v>
      </c>
      <c r="D7955" s="0" t="s">
        <v>155</v>
      </c>
      <c r="E7955" s="0" t="n">
        <f aca="false">IFERROR((C7955-D7955)/C7955/'Project Inputs and Calcs'!$E$11,0)</f>
        <v>0</v>
      </c>
    </row>
    <row r="7956" customFormat="false" ht="15" hidden="false" customHeight="false" outlineLevel="0" collapsed="false">
      <c r="A7956" s="0" t="n">
        <v>46</v>
      </c>
      <c r="B7956" s="0" t="n">
        <v>13200</v>
      </c>
      <c r="C7956" s="0" t="s">
        <v>155</v>
      </c>
      <c r="D7956" s="0" t="s">
        <v>155</v>
      </c>
      <c r="E7956" s="0" t="n">
        <f aca="false">IFERROR((C7956-D7956)/C7956/'Project Inputs and Calcs'!$E$11,0)</f>
        <v>0</v>
      </c>
    </row>
    <row r="7957" customFormat="false" ht="15" hidden="false" customHeight="false" outlineLevel="0" collapsed="false">
      <c r="A7957" s="0" t="n">
        <v>46</v>
      </c>
      <c r="B7957" s="0" t="n">
        <v>13300</v>
      </c>
      <c r="C7957" s="0" t="s">
        <v>155</v>
      </c>
      <c r="D7957" s="0" t="s">
        <v>155</v>
      </c>
      <c r="E7957" s="0" t="n">
        <f aca="false">IFERROR((C7957-D7957)/C7957/'Project Inputs and Calcs'!$E$11,0)</f>
        <v>0</v>
      </c>
    </row>
    <row r="7958" customFormat="false" ht="15" hidden="false" customHeight="false" outlineLevel="0" collapsed="false">
      <c r="A7958" s="0" t="n">
        <v>46</v>
      </c>
      <c r="B7958" s="0" t="n">
        <v>13400</v>
      </c>
      <c r="C7958" s="0" t="s">
        <v>155</v>
      </c>
      <c r="D7958" s="0" t="s">
        <v>155</v>
      </c>
      <c r="E7958" s="0" t="n">
        <f aca="false">IFERROR((C7958-D7958)/C7958/'Project Inputs and Calcs'!$E$11,0)</f>
        <v>0</v>
      </c>
    </row>
    <row r="7959" customFormat="false" ht="15" hidden="false" customHeight="false" outlineLevel="0" collapsed="false">
      <c r="A7959" s="0" t="n">
        <v>46</v>
      </c>
      <c r="B7959" s="0" t="n">
        <v>13500</v>
      </c>
      <c r="C7959" s="0" t="s">
        <v>155</v>
      </c>
      <c r="D7959" s="0" t="s">
        <v>155</v>
      </c>
      <c r="E7959" s="0" t="n">
        <f aca="false">IFERROR((C7959-D7959)/C7959/'Project Inputs and Calcs'!$E$11,0)</f>
        <v>0</v>
      </c>
    </row>
    <row r="7960" customFormat="false" ht="15" hidden="false" customHeight="false" outlineLevel="0" collapsed="false">
      <c r="A7960" s="0" t="n">
        <v>46</v>
      </c>
      <c r="B7960" s="0" t="n">
        <v>13600</v>
      </c>
      <c r="C7960" s="0" t="s">
        <v>155</v>
      </c>
      <c r="D7960" s="0" t="s">
        <v>155</v>
      </c>
      <c r="E7960" s="0" t="n">
        <f aca="false">IFERROR((C7960-D7960)/C7960/'Project Inputs and Calcs'!$E$11,0)</f>
        <v>0</v>
      </c>
    </row>
    <row r="7961" customFormat="false" ht="15" hidden="false" customHeight="false" outlineLevel="0" collapsed="false">
      <c r="A7961" s="0" t="n">
        <v>46</v>
      </c>
      <c r="B7961" s="0" t="n">
        <v>13700</v>
      </c>
      <c r="C7961" s="0" t="s">
        <v>155</v>
      </c>
      <c r="D7961" s="0" t="s">
        <v>155</v>
      </c>
      <c r="E7961" s="0" t="n">
        <f aca="false">IFERROR((C7961-D7961)/C7961/'Project Inputs and Calcs'!$E$11,0)</f>
        <v>0</v>
      </c>
    </row>
    <row r="7962" customFormat="false" ht="15" hidden="false" customHeight="false" outlineLevel="0" collapsed="false">
      <c r="A7962" s="0" t="n">
        <v>46</v>
      </c>
      <c r="B7962" s="0" t="n">
        <v>13800</v>
      </c>
      <c r="C7962" s="0" t="s">
        <v>155</v>
      </c>
      <c r="D7962" s="0" t="s">
        <v>155</v>
      </c>
      <c r="E7962" s="0" t="n">
        <f aca="false">IFERROR((C7962-D7962)/C7962/'Project Inputs and Calcs'!$E$11,0)</f>
        <v>0</v>
      </c>
    </row>
    <row r="7963" customFormat="false" ht="15" hidden="false" customHeight="false" outlineLevel="0" collapsed="false">
      <c r="A7963" s="0" t="n">
        <v>46</v>
      </c>
      <c r="B7963" s="0" t="n">
        <v>13900</v>
      </c>
      <c r="C7963" s="0" t="s">
        <v>155</v>
      </c>
      <c r="D7963" s="0" t="s">
        <v>155</v>
      </c>
      <c r="E7963" s="0" t="n">
        <f aca="false">IFERROR((C7963-D7963)/C7963/'Project Inputs and Calcs'!$E$11,0)</f>
        <v>0</v>
      </c>
    </row>
    <row r="7964" customFormat="false" ht="15" hidden="false" customHeight="false" outlineLevel="0" collapsed="false">
      <c r="A7964" s="0" t="n">
        <v>46</v>
      </c>
      <c r="B7964" s="0" t="n">
        <v>14000</v>
      </c>
      <c r="C7964" s="0" t="s">
        <v>155</v>
      </c>
      <c r="D7964" s="0" t="s">
        <v>155</v>
      </c>
      <c r="E7964" s="0" t="n">
        <f aca="false">IFERROR((C7964-D7964)/C7964/'Project Inputs and Calcs'!$E$11,0)</f>
        <v>0</v>
      </c>
    </row>
    <row r="7965" customFormat="false" ht="15" hidden="false" customHeight="false" outlineLevel="0" collapsed="false">
      <c r="A7965" s="0" t="n">
        <v>46</v>
      </c>
      <c r="B7965" s="0" t="n">
        <v>14100</v>
      </c>
      <c r="C7965" s="0" t="s">
        <v>155</v>
      </c>
      <c r="D7965" s="0" t="s">
        <v>155</v>
      </c>
      <c r="E7965" s="0" t="n">
        <f aca="false">IFERROR((C7965-D7965)/C7965/'Project Inputs and Calcs'!$E$11,0)</f>
        <v>0</v>
      </c>
    </row>
    <row r="7966" customFormat="false" ht="15" hidden="false" customHeight="false" outlineLevel="0" collapsed="false">
      <c r="A7966" s="0" t="n">
        <v>46</v>
      </c>
      <c r="B7966" s="0" t="n">
        <v>14200</v>
      </c>
      <c r="C7966" s="0" t="s">
        <v>155</v>
      </c>
      <c r="D7966" s="0" t="s">
        <v>155</v>
      </c>
      <c r="E7966" s="0" t="n">
        <f aca="false">IFERROR((C7966-D7966)/C7966/'Project Inputs and Calcs'!$E$11,0)</f>
        <v>0</v>
      </c>
    </row>
    <row r="7967" customFormat="false" ht="15" hidden="false" customHeight="false" outlineLevel="0" collapsed="false">
      <c r="A7967" s="0" t="n">
        <v>46</v>
      </c>
      <c r="B7967" s="0" t="n">
        <v>14300</v>
      </c>
      <c r="C7967" s="0" t="s">
        <v>155</v>
      </c>
      <c r="D7967" s="0" t="s">
        <v>155</v>
      </c>
      <c r="E7967" s="0" t="n">
        <f aca="false">IFERROR((C7967-D7967)/C7967/'Project Inputs and Calcs'!$E$11,0)</f>
        <v>0</v>
      </c>
    </row>
    <row r="7968" customFormat="false" ht="15" hidden="false" customHeight="false" outlineLevel="0" collapsed="false">
      <c r="A7968" s="0" t="n">
        <v>46</v>
      </c>
      <c r="B7968" s="0" t="n">
        <v>14400</v>
      </c>
      <c r="C7968" s="0" t="s">
        <v>155</v>
      </c>
      <c r="D7968" s="0" t="s">
        <v>155</v>
      </c>
      <c r="E7968" s="0" t="n">
        <f aca="false">IFERROR((C7968-D7968)/C7968/'Project Inputs and Calcs'!$E$11,0)</f>
        <v>0</v>
      </c>
    </row>
    <row r="7969" customFormat="false" ht="15" hidden="false" customHeight="false" outlineLevel="0" collapsed="false">
      <c r="A7969" s="0" t="n">
        <v>46</v>
      </c>
      <c r="B7969" s="0" t="n">
        <v>14500</v>
      </c>
      <c r="C7969" s="0" t="s">
        <v>155</v>
      </c>
      <c r="D7969" s="0" t="s">
        <v>155</v>
      </c>
      <c r="E7969" s="0" t="n">
        <f aca="false">IFERROR((C7969-D7969)/C7969/'Project Inputs and Calcs'!$E$11,0)</f>
        <v>0</v>
      </c>
    </row>
    <row r="7970" customFormat="false" ht="15" hidden="false" customHeight="false" outlineLevel="0" collapsed="false">
      <c r="A7970" s="0" t="n">
        <v>46</v>
      </c>
      <c r="B7970" s="0" t="n">
        <v>14600</v>
      </c>
      <c r="C7970" s="0" t="s">
        <v>155</v>
      </c>
      <c r="D7970" s="0" t="s">
        <v>155</v>
      </c>
      <c r="E7970" s="0" t="n">
        <f aca="false">IFERROR((C7970-D7970)/C7970/'Project Inputs and Calcs'!$E$11,0)</f>
        <v>0</v>
      </c>
    </row>
    <row r="7971" customFormat="false" ht="15" hidden="false" customHeight="false" outlineLevel="0" collapsed="false">
      <c r="A7971" s="0" t="n">
        <v>46</v>
      </c>
      <c r="B7971" s="0" t="n">
        <v>14700</v>
      </c>
      <c r="C7971" s="0" t="s">
        <v>155</v>
      </c>
      <c r="D7971" s="0" t="s">
        <v>155</v>
      </c>
      <c r="E7971" s="0" t="n">
        <f aca="false">IFERROR((C7971-D7971)/C7971/'Project Inputs and Calcs'!$E$11,0)</f>
        <v>0</v>
      </c>
    </row>
    <row r="7972" customFormat="false" ht="15" hidden="false" customHeight="false" outlineLevel="0" collapsed="false">
      <c r="A7972" s="0" t="n">
        <v>46</v>
      </c>
      <c r="B7972" s="0" t="n">
        <v>14800</v>
      </c>
      <c r="C7972" s="0" t="s">
        <v>155</v>
      </c>
      <c r="D7972" s="0" t="s">
        <v>155</v>
      </c>
      <c r="E7972" s="0" t="n">
        <f aca="false">IFERROR((C7972-D7972)/C7972/'Project Inputs and Calcs'!$E$11,0)</f>
        <v>0</v>
      </c>
    </row>
    <row r="7973" customFormat="false" ht="15" hidden="false" customHeight="false" outlineLevel="0" collapsed="false">
      <c r="A7973" s="0" t="n">
        <v>46</v>
      </c>
      <c r="B7973" s="0" t="n">
        <v>14900</v>
      </c>
      <c r="C7973" s="0" t="s">
        <v>155</v>
      </c>
      <c r="D7973" s="0" t="s">
        <v>155</v>
      </c>
      <c r="E7973" s="0" t="n">
        <f aca="false">IFERROR((C7973-D7973)/C7973/'Project Inputs and Calcs'!$E$11,0)</f>
        <v>0</v>
      </c>
    </row>
    <row r="7974" customFormat="false" ht="15" hidden="false" customHeight="false" outlineLevel="0" collapsed="false">
      <c r="A7974" s="0" t="n">
        <v>46</v>
      </c>
      <c r="B7974" s="0" t="n">
        <v>15000</v>
      </c>
      <c r="C7974" s="0" t="s">
        <v>155</v>
      </c>
      <c r="D7974" s="0" t="s">
        <v>155</v>
      </c>
      <c r="E7974" s="0" t="n">
        <f aca="false">IFERROR((C7974-D7974)/C7974/'Project Inputs and Calcs'!$E$11,0)</f>
        <v>0</v>
      </c>
    </row>
    <row r="7975" customFormat="false" ht="15" hidden="false" customHeight="false" outlineLevel="0" collapsed="false">
      <c r="A7975" s="0" t="n">
        <v>46</v>
      </c>
      <c r="B7975" s="0" t="n">
        <v>15100</v>
      </c>
      <c r="C7975" s="0" t="s">
        <v>155</v>
      </c>
      <c r="D7975" s="0" t="s">
        <v>155</v>
      </c>
      <c r="E7975" s="0" t="n">
        <f aca="false">IFERROR((C7975-D7975)/C7975/'Project Inputs and Calcs'!$E$11,0)</f>
        <v>0</v>
      </c>
    </row>
    <row r="7976" customFormat="false" ht="15" hidden="false" customHeight="false" outlineLevel="0" collapsed="false">
      <c r="A7976" s="0" t="n">
        <v>46</v>
      </c>
      <c r="B7976" s="0" t="n">
        <v>15200</v>
      </c>
      <c r="C7976" s="0" t="s">
        <v>155</v>
      </c>
      <c r="D7976" s="0" t="s">
        <v>155</v>
      </c>
      <c r="E7976" s="0" t="n">
        <f aca="false">IFERROR((C7976-D7976)/C7976/'Project Inputs and Calcs'!$E$11,0)</f>
        <v>0</v>
      </c>
    </row>
    <row r="7977" customFormat="false" ht="15" hidden="false" customHeight="false" outlineLevel="0" collapsed="false">
      <c r="A7977" s="0" t="n">
        <v>46</v>
      </c>
      <c r="B7977" s="0" t="n">
        <v>15300</v>
      </c>
      <c r="C7977" s="0" t="s">
        <v>155</v>
      </c>
      <c r="D7977" s="0" t="s">
        <v>155</v>
      </c>
      <c r="E7977" s="0" t="n">
        <f aca="false">IFERROR((C7977-D7977)/C7977/'Project Inputs and Calcs'!$E$11,0)</f>
        <v>0</v>
      </c>
    </row>
    <row r="7978" customFormat="false" ht="15" hidden="false" customHeight="false" outlineLevel="0" collapsed="false">
      <c r="A7978" s="0" t="n">
        <v>46</v>
      </c>
      <c r="B7978" s="0" t="n">
        <v>15400</v>
      </c>
      <c r="C7978" s="0" t="s">
        <v>155</v>
      </c>
      <c r="D7978" s="0" t="s">
        <v>155</v>
      </c>
      <c r="E7978" s="0" t="n">
        <f aca="false">IFERROR((C7978-D7978)/C7978/'Project Inputs and Calcs'!$E$11,0)</f>
        <v>0</v>
      </c>
    </row>
    <row r="7979" customFormat="false" ht="15" hidden="false" customHeight="false" outlineLevel="0" collapsed="false">
      <c r="A7979" s="0" t="n">
        <v>46</v>
      </c>
      <c r="B7979" s="0" t="n">
        <v>15500</v>
      </c>
      <c r="C7979" s="0" t="s">
        <v>155</v>
      </c>
      <c r="D7979" s="0" t="s">
        <v>155</v>
      </c>
      <c r="E7979" s="0" t="n">
        <f aca="false">IFERROR((C7979-D7979)/C7979/'Project Inputs and Calcs'!$E$11,0)</f>
        <v>0</v>
      </c>
    </row>
    <row r="7980" customFormat="false" ht="15" hidden="false" customHeight="false" outlineLevel="0" collapsed="false">
      <c r="A7980" s="0" t="n">
        <v>46</v>
      </c>
      <c r="B7980" s="0" t="n">
        <v>15600</v>
      </c>
      <c r="C7980" s="0" t="s">
        <v>155</v>
      </c>
      <c r="D7980" s="0" t="s">
        <v>155</v>
      </c>
      <c r="E7980" s="0" t="n">
        <f aca="false">IFERROR((C7980-D7980)/C7980/'Project Inputs and Calcs'!$E$11,0)</f>
        <v>0</v>
      </c>
    </row>
    <row r="7981" customFormat="false" ht="15" hidden="false" customHeight="false" outlineLevel="0" collapsed="false">
      <c r="A7981" s="0" t="n">
        <v>46</v>
      </c>
      <c r="B7981" s="0" t="n">
        <v>15700</v>
      </c>
      <c r="C7981" s="0" t="s">
        <v>155</v>
      </c>
      <c r="D7981" s="0" t="s">
        <v>155</v>
      </c>
      <c r="E7981" s="0" t="n">
        <f aca="false">IFERROR((C7981-D7981)/C7981/'Project Inputs and Calcs'!$E$11,0)</f>
        <v>0</v>
      </c>
    </row>
    <row r="7982" customFormat="false" ht="15" hidden="false" customHeight="false" outlineLevel="0" collapsed="false">
      <c r="A7982" s="0" t="n">
        <v>46</v>
      </c>
      <c r="B7982" s="0" t="n">
        <v>15800</v>
      </c>
      <c r="C7982" s="0" t="s">
        <v>155</v>
      </c>
      <c r="D7982" s="0" t="s">
        <v>155</v>
      </c>
      <c r="E7982" s="0" t="n">
        <f aca="false">IFERROR((C7982-D7982)/C7982/'Project Inputs and Calcs'!$E$11,0)</f>
        <v>0</v>
      </c>
    </row>
    <row r="7983" customFormat="false" ht="15" hidden="false" customHeight="false" outlineLevel="0" collapsed="false">
      <c r="A7983" s="0" t="n">
        <v>46</v>
      </c>
      <c r="B7983" s="0" t="n">
        <v>15900</v>
      </c>
      <c r="C7983" s="0" t="s">
        <v>155</v>
      </c>
      <c r="D7983" s="0" t="s">
        <v>155</v>
      </c>
      <c r="E7983" s="0" t="n">
        <f aca="false">IFERROR((C7983-D7983)/C7983/'Project Inputs and Calcs'!$E$11,0)</f>
        <v>0</v>
      </c>
    </row>
    <row r="7984" customFormat="false" ht="15" hidden="false" customHeight="false" outlineLevel="0" collapsed="false">
      <c r="A7984" s="0" t="n">
        <v>46</v>
      </c>
      <c r="B7984" s="0" t="n">
        <v>16000</v>
      </c>
      <c r="C7984" s="0" t="s">
        <v>155</v>
      </c>
      <c r="D7984" s="0" t="s">
        <v>155</v>
      </c>
      <c r="E7984" s="0" t="n">
        <f aca="false">IFERROR((C7984-D7984)/C7984/'Project Inputs and Calcs'!$E$11,0)</f>
        <v>0</v>
      </c>
    </row>
    <row r="7985" customFormat="false" ht="15" hidden="false" customHeight="false" outlineLevel="0" collapsed="false">
      <c r="A7985" s="0" t="n">
        <v>46</v>
      </c>
      <c r="B7985" s="0" t="n">
        <v>16100</v>
      </c>
      <c r="C7985" s="0" t="s">
        <v>155</v>
      </c>
      <c r="D7985" s="0" t="s">
        <v>155</v>
      </c>
      <c r="E7985" s="0" t="n">
        <f aca="false">IFERROR((C7985-D7985)/C7985/'Project Inputs and Calcs'!$E$11,0)</f>
        <v>0</v>
      </c>
    </row>
    <row r="7986" customFormat="false" ht="15" hidden="false" customHeight="false" outlineLevel="0" collapsed="false">
      <c r="A7986" s="0" t="n">
        <v>46</v>
      </c>
      <c r="B7986" s="0" t="n">
        <v>16200</v>
      </c>
      <c r="C7986" s="0" t="s">
        <v>155</v>
      </c>
      <c r="D7986" s="0" t="s">
        <v>155</v>
      </c>
      <c r="E7986" s="0" t="n">
        <f aca="false">IFERROR((C7986-D7986)/C7986/'Project Inputs and Calcs'!$E$11,0)</f>
        <v>0</v>
      </c>
    </row>
    <row r="7987" customFormat="false" ht="15" hidden="false" customHeight="false" outlineLevel="0" collapsed="false">
      <c r="A7987" s="0" t="n">
        <v>46</v>
      </c>
      <c r="B7987" s="0" t="n">
        <v>16300</v>
      </c>
      <c r="C7987" s="0" t="s">
        <v>155</v>
      </c>
      <c r="D7987" s="0" t="s">
        <v>155</v>
      </c>
      <c r="E7987" s="0" t="n">
        <f aca="false">IFERROR((C7987-D7987)/C7987/'Project Inputs and Calcs'!$E$11,0)</f>
        <v>0</v>
      </c>
    </row>
    <row r="7988" customFormat="false" ht="15" hidden="false" customHeight="false" outlineLevel="0" collapsed="false">
      <c r="A7988" s="0" t="n">
        <v>46</v>
      </c>
      <c r="B7988" s="0" t="n">
        <v>16400</v>
      </c>
      <c r="C7988" s="0" t="s">
        <v>155</v>
      </c>
      <c r="D7988" s="0" t="s">
        <v>155</v>
      </c>
      <c r="E7988" s="0" t="n">
        <f aca="false">IFERROR((C7988-D7988)/C7988/'Project Inputs and Calcs'!$E$11,0)</f>
        <v>0</v>
      </c>
    </row>
    <row r="7989" customFormat="false" ht="15" hidden="false" customHeight="false" outlineLevel="0" collapsed="false">
      <c r="A7989" s="0" t="n">
        <v>46</v>
      </c>
      <c r="B7989" s="0" t="n">
        <v>16500</v>
      </c>
      <c r="C7989" s="0" t="s">
        <v>155</v>
      </c>
      <c r="D7989" s="0" t="s">
        <v>155</v>
      </c>
      <c r="E7989" s="0" t="n">
        <f aca="false">IFERROR((C7989-D7989)/C7989/'Project Inputs and Calcs'!$E$11,0)</f>
        <v>0</v>
      </c>
    </row>
    <row r="7990" customFormat="false" ht="15" hidden="false" customHeight="false" outlineLevel="0" collapsed="false">
      <c r="A7990" s="0" t="n">
        <v>46</v>
      </c>
      <c r="B7990" s="0" t="n">
        <v>16600</v>
      </c>
      <c r="C7990" s="0" t="s">
        <v>155</v>
      </c>
      <c r="D7990" s="0" t="s">
        <v>155</v>
      </c>
      <c r="E7990" s="0" t="n">
        <f aca="false">IFERROR((C7990-D7990)/C7990/'Project Inputs and Calcs'!$E$11,0)</f>
        <v>0</v>
      </c>
    </row>
    <row r="7991" customFormat="false" ht="15" hidden="false" customHeight="false" outlineLevel="0" collapsed="false">
      <c r="A7991" s="0" t="n">
        <v>46</v>
      </c>
      <c r="B7991" s="0" t="n">
        <v>16700</v>
      </c>
      <c r="C7991" s="0" t="s">
        <v>155</v>
      </c>
      <c r="D7991" s="0" t="s">
        <v>155</v>
      </c>
      <c r="E7991" s="0" t="n">
        <f aca="false">IFERROR((C7991-D7991)/C7991/'Project Inputs and Calcs'!$E$11,0)</f>
        <v>0</v>
      </c>
    </row>
    <row r="7992" customFormat="false" ht="15" hidden="false" customHeight="false" outlineLevel="0" collapsed="false">
      <c r="A7992" s="0" t="n">
        <v>46</v>
      </c>
      <c r="B7992" s="0" t="n">
        <v>16800</v>
      </c>
      <c r="C7992" s="0" t="s">
        <v>155</v>
      </c>
      <c r="D7992" s="0" t="s">
        <v>155</v>
      </c>
      <c r="E7992" s="0" t="n">
        <f aca="false">IFERROR((C7992-D7992)/C7992/'Project Inputs and Calcs'!$E$11,0)</f>
        <v>0</v>
      </c>
    </row>
    <row r="7993" customFormat="false" ht="15" hidden="false" customHeight="false" outlineLevel="0" collapsed="false">
      <c r="A7993" s="0" t="n">
        <v>46</v>
      </c>
      <c r="B7993" s="0" t="n">
        <v>16900</v>
      </c>
      <c r="C7993" s="0" t="s">
        <v>155</v>
      </c>
      <c r="D7993" s="0" t="s">
        <v>155</v>
      </c>
      <c r="E7993" s="0" t="n">
        <f aca="false">IFERROR((C7993-D7993)/C7993/'Project Inputs and Calcs'!$E$11,0)</f>
        <v>0</v>
      </c>
    </row>
    <row r="7994" customFormat="false" ht="15" hidden="false" customHeight="false" outlineLevel="0" collapsed="false">
      <c r="A7994" s="0" t="n">
        <v>46</v>
      </c>
      <c r="B7994" s="0" t="n">
        <v>17000</v>
      </c>
      <c r="C7994" s="0" t="s">
        <v>155</v>
      </c>
      <c r="D7994" s="0" t="s">
        <v>155</v>
      </c>
      <c r="E7994" s="0" t="n">
        <f aca="false">IFERROR((C7994-D7994)/C7994/'Project Inputs and Calcs'!$E$11,0)</f>
        <v>0</v>
      </c>
    </row>
    <row r="7995" customFormat="false" ht="15" hidden="false" customHeight="false" outlineLevel="0" collapsed="false">
      <c r="A7995" s="0" t="n">
        <v>46</v>
      </c>
      <c r="B7995" s="0" t="n">
        <v>17100</v>
      </c>
      <c r="C7995" s="0" t="s">
        <v>155</v>
      </c>
      <c r="D7995" s="0" t="s">
        <v>155</v>
      </c>
      <c r="E7995" s="0" t="n">
        <f aca="false">IFERROR((C7995-D7995)/C7995/'Project Inputs and Calcs'!$E$11,0)</f>
        <v>0</v>
      </c>
    </row>
    <row r="7996" customFormat="false" ht="15" hidden="false" customHeight="false" outlineLevel="0" collapsed="false">
      <c r="A7996" s="0" t="n">
        <v>46</v>
      </c>
      <c r="B7996" s="0" t="n">
        <v>17200</v>
      </c>
      <c r="C7996" s="0" t="s">
        <v>155</v>
      </c>
      <c r="D7996" s="0" t="s">
        <v>155</v>
      </c>
      <c r="E7996" s="0" t="n">
        <f aca="false">IFERROR((C7996-D7996)/C7996/'Project Inputs and Calcs'!$E$11,0)</f>
        <v>0</v>
      </c>
    </row>
    <row r="7997" customFormat="false" ht="15" hidden="false" customHeight="false" outlineLevel="0" collapsed="false">
      <c r="A7997" s="0" t="n">
        <v>46</v>
      </c>
      <c r="B7997" s="0" t="n">
        <v>17300</v>
      </c>
      <c r="C7997" s="0" t="s">
        <v>155</v>
      </c>
      <c r="D7997" s="0" t="s">
        <v>155</v>
      </c>
      <c r="E7997" s="0" t="n">
        <f aca="false">IFERROR((C7997-D7997)/C7997/'Project Inputs and Calcs'!$E$11,0)</f>
        <v>0</v>
      </c>
    </row>
    <row r="7998" customFormat="false" ht="15" hidden="false" customHeight="false" outlineLevel="0" collapsed="false">
      <c r="A7998" s="0" t="n">
        <v>46</v>
      </c>
      <c r="B7998" s="0" t="n">
        <v>17400</v>
      </c>
      <c r="C7998" s="0" t="s">
        <v>155</v>
      </c>
      <c r="D7998" s="0" t="s">
        <v>155</v>
      </c>
      <c r="E7998" s="0" t="n">
        <f aca="false">IFERROR((C7998-D7998)/C7998/'Project Inputs and Calcs'!$E$11,0)</f>
        <v>0</v>
      </c>
    </row>
    <row r="7999" customFormat="false" ht="15" hidden="false" customHeight="false" outlineLevel="0" collapsed="false">
      <c r="A7999" s="0" t="n">
        <v>46</v>
      </c>
      <c r="B7999" s="0" t="n">
        <v>17500</v>
      </c>
      <c r="C7999" s="0" t="s">
        <v>155</v>
      </c>
      <c r="D7999" s="0" t="s">
        <v>155</v>
      </c>
      <c r="E7999" s="0" t="n">
        <f aca="false">IFERROR((C7999-D7999)/C7999/'Project Inputs and Calcs'!$E$11,0)</f>
        <v>0</v>
      </c>
    </row>
    <row r="8000" customFormat="false" ht="15" hidden="false" customHeight="false" outlineLevel="0" collapsed="false">
      <c r="A8000" s="0" t="n">
        <v>46</v>
      </c>
      <c r="B8000" s="0" t="n">
        <v>17600</v>
      </c>
      <c r="C8000" s="0" t="s">
        <v>155</v>
      </c>
      <c r="D8000" s="0" t="s">
        <v>155</v>
      </c>
      <c r="E8000" s="0" t="n">
        <f aca="false">IFERROR((C8000-D8000)/C8000/'Project Inputs and Calcs'!$E$11,0)</f>
        <v>0</v>
      </c>
    </row>
    <row r="8001" customFormat="false" ht="15" hidden="false" customHeight="false" outlineLevel="0" collapsed="false">
      <c r="A8001" s="0" t="n">
        <v>46</v>
      </c>
      <c r="B8001" s="0" t="n">
        <v>17700</v>
      </c>
      <c r="C8001" s="0" t="s">
        <v>155</v>
      </c>
      <c r="D8001" s="0" t="s">
        <v>155</v>
      </c>
      <c r="E8001" s="0" t="n">
        <f aca="false">IFERROR((C8001-D8001)/C8001/'Project Inputs and Calcs'!$E$11,0)</f>
        <v>0</v>
      </c>
    </row>
    <row r="8002" customFormat="false" ht="15" hidden="false" customHeight="false" outlineLevel="0" collapsed="false">
      <c r="A8002" s="0" t="n">
        <v>46</v>
      </c>
      <c r="B8002" s="0" t="n">
        <v>17800</v>
      </c>
      <c r="C8002" s="0" t="s">
        <v>155</v>
      </c>
      <c r="D8002" s="0" t="s">
        <v>155</v>
      </c>
      <c r="E8002" s="0" t="n">
        <f aca="false">IFERROR((C8002-D8002)/C8002/'Project Inputs and Calcs'!$E$11,0)</f>
        <v>0</v>
      </c>
    </row>
    <row r="8003" customFormat="false" ht="15" hidden="false" customHeight="false" outlineLevel="0" collapsed="false">
      <c r="A8003" s="0" t="n">
        <v>46</v>
      </c>
      <c r="B8003" s="0" t="n">
        <v>17900</v>
      </c>
      <c r="C8003" s="0" t="s">
        <v>155</v>
      </c>
      <c r="D8003" s="0" t="s">
        <v>155</v>
      </c>
      <c r="E8003" s="0" t="n">
        <f aca="false">IFERROR((C8003-D8003)/C8003/'Project Inputs and Calcs'!$E$11,0)</f>
        <v>0</v>
      </c>
    </row>
    <row r="8004" customFormat="false" ht="15" hidden="false" customHeight="false" outlineLevel="0" collapsed="false">
      <c r="A8004" s="0" t="n">
        <v>46</v>
      </c>
      <c r="B8004" s="0" t="n">
        <v>18000</v>
      </c>
      <c r="C8004" s="0" t="s">
        <v>155</v>
      </c>
      <c r="D8004" s="0" t="s">
        <v>155</v>
      </c>
      <c r="E8004" s="0" t="n">
        <f aca="false">IFERROR((C8004-D8004)/C8004/'Project Inputs and Calcs'!$E$11,0)</f>
        <v>0</v>
      </c>
    </row>
    <row r="8005" customFormat="false" ht="15" hidden="false" customHeight="false" outlineLevel="0" collapsed="false">
      <c r="A8005" s="0" t="n">
        <v>46</v>
      </c>
      <c r="B8005" s="0" t="n">
        <v>18100</v>
      </c>
      <c r="C8005" s="0" t="s">
        <v>155</v>
      </c>
      <c r="D8005" s="0" t="s">
        <v>155</v>
      </c>
      <c r="E8005" s="0" t="n">
        <f aca="false">IFERROR((C8005-D8005)/C8005/'Project Inputs and Calcs'!$E$11,0)</f>
        <v>0</v>
      </c>
    </row>
    <row r="8006" customFormat="false" ht="15" hidden="false" customHeight="false" outlineLevel="0" collapsed="false">
      <c r="A8006" s="0" t="n">
        <v>46</v>
      </c>
      <c r="B8006" s="0" t="n">
        <v>18200</v>
      </c>
      <c r="C8006" s="0" t="s">
        <v>155</v>
      </c>
      <c r="D8006" s="0" t="s">
        <v>155</v>
      </c>
      <c r="E8006" s="0" t="n">
        <f aca="false">IFERROR((C8006-D8006)/C8006/'Project Inputs and Calcs'!$E$11,0)</f>
        <v>0</v>
      </c>
    </row>
    <row r="8007" customFormat="false" ht="15" hidden="false" customHeight="false" outlineLevel="0" collapsed="false">
      <c r="A8007" s="0" t="n">
        <v>46</v>
      </c>
      <c r="B8007" s="0" t="n">
        <v>18300</v>
      </c>
      <c r="C8007" s="0" t="s">
        <v>155</v>
      </c>
      <c r="D8007" s="0" t="s">
        <v>155</v>
      </c>
      <c r="E8007" s="0" t="n">
        <f aca="false">IFERROR((C8007-D8007)/C8007/'Project Inputs and Calcs'!$E$11,0)</f>
        <v>0</v>
      </c>
    </row>
    <row r="8008" customFormat="false" ht="15" hidden="false" customHeight="false" outlineLevel="0" collapsed="false">
      <c r="A8008" s="0" t="n">
        <v>46</v>
      </c>
      <c r="B8008" s="0" t="n">
        <v>18400</v>
      </c>
      <c r="C8008" s="0" t="s">
        <v>155</v>
      </c>
      <c r="D8008" s="0" t="s">
        <v>155</v>
      </c>
      <c r="E8008" s="0" t="n">
        <f aca="false">IFERROR((C8008-D8008)/C8008/'Project Inputs and Calcs'!$E$11,0)</f>
        <v>0</v>
      </c>
    </row>
    <row r="8009" customFormat="false" ht="15" hidden="false" customHeight="false" outlineLevel="0" collapsed="false">
      <c r="A8009" s="0" t="n">
        <v>46</v>
      </c>
      <c r="B8009" s="0" t="n">
        <v>18500</v>
      </c>
      <c r="C8009" s="0" t="s">
        <v>155</v>
      </c>
      <c r="D8009" s="0" t="s">
        <v>155</v>
      </c>
      <c r="E8009" s="0" t="n">
        <f aca="false">IFERROR((C8009-D8009)/C8009/'Project Inputs and Calcs'!$E$11,0)</f>
        <v>0</v>
      </c>
    </row>
    <row r="8010" customFormat="false" ht="15" hidden="false" customHeight="false" outlineLevel="0" collapsed="false">
      <c r="A8010" s="0" t="n">
        <v>46</v>
      </c>
      <c r="B8010" s="0" t="n">
        <v>18600</v>
      </c>
      <c r="C8010" s="0" t="s">
        <v>155</v>
      </c>
      <c r="D8010" s="0" t="s">
        <v>155</v>
      </c>
      <c r="E8010" s="0" t="n">
        <f aca="false">IFERROR((C8010-D8010)/C8010/'Project Inputs and Calcs'!$E$11,0)</f>
        <v>0</v>
      </c>
    </row>
    <row r="8011" customFormat="false" ht="15" hidden="false" customHeight="false" outlineLevel="0" collapsed="false">
      <c r="A8011" s="0" t="n">
        <v>46</v>
      </c>
      <c r="B8011" s="0" t="n">
        <v>18700</v>
      </c>
      <c r="C8011" s="0" t="s">
        <v>155</v>
      </c>
      <c r="D8011" s="0" t="s">
        <v>155</v>
      </c>
      <c r="E8011" s="0" t="n">
        <f aca="false">IFERROR((C8011-D8011)/C8011/'Project Inputs and Calcs'!$E$11,0)</f>
        <v>0</v>
      </c>
    </row>
    <row r="8012" customFormat="false" ht="15" hidden="false" customHeight="false" outlineLevel="0" collapsed="false">
      <c r="A8012" s="0" t="n">
        <v>46</v>
      </c>
      <c r="B8012" s="0" t="n">
        <v>18800</v>
      </c>
      <c r="C8012" s="0" t="s">
        <v>155</v>
      </c>
      <c r="D8012" s="0" t="s">
        <v>155</v>
      </c>
      <c r="E8012" s="0" t="n">
        <f aca="false">IFERROR((C8012-D8012)/C8012/'Project Inputs and Calcs'!$E$11,0)</f>
        <v>0</v>
      </c>
    </row>
    <row r="8013" customFormat="false" ht="15" hidden="false" customHeight="false" outlineLevel="0" collapsed="false">
      <c r="A8013" s="0" t="n">
        <v>46</v>
      </c>
      <c r="B8013" s="0" t="n">
        <v>18900</v>
      </c>
      <c r="C8013" s="0" t="s">
        <v>155</v>
      </c>
      <c r="D8013" s="0" t="s">
        <v>155</v>
      </c>
      <c r="E8013" s="0" t="n">
        <f aca="false">IFERROR((C8013-D8013)/C8013/'Project Inputs and Calcs'!$E$11,0)</f>
        <v>0</v>
      </c>
    </row>
    <row r="8014" customFormat="false" ht="15" hidden="false" customHeight="false" outlineLevel="0" collapsed="false">
      <c r="A8014" s="0" t="n">
        <v>46</v>
      </c>
      <c r="B8014" s="0" t="n">
        <v>19000</v>
      </c>
      <c r="C8014" s="0" t="s">
        <v>155</v>
      </c>
      <c r="D8014" s="0" t="s">
        <v>155</v>
      </c>
      <c r="E8014" s="0" t="n">
        <f aca="false">IFERROR((C8014-D8014)/C8014/'Project Inputs and Calcs'!$E$11,0)</f>
        <v>0</v>
      </c>
    </row>
    <row r="8015" customFormat="false" ht="15" hidden="false" customHeight="false" outlineLevel="0" collapsed="false">
      <c r="A8015" s="0" t="n">
        <v>46</v>
      </c>
      <c r="B8015" s="0" t="n">
        <v>19100</v>
      </c>
      <c r="C8015" s="0" t="s">
        <v>155</v>
      </c>
      <c r="D8015" s="0" t="s">
        <v>155</v>
      </c>
      <c r="E8015" s="0" t="n">
        <f aca="false">IFERROR((C8015-D8015)/C8015/'Project Inputs and Calcs'!$E$11,0)</f>
        <v>0</v>
      </c>
    </row>
    <row r="8016" customFormat="false" ht="15" hidden="false" customHeight="false" outlineLevel="0" collapsed="false">
      <c r="A8016" s="0" t="n">
        <v>46</v>
      </c>
      <c r="B8016" s="0" t="n">
        <v>19200</v>
      </c>
      <c r="C8016" s="0" t="s">
        <v>155</v>
      </c>
      <c r="D8016" s="0" t="s">
        <v>155</v>
      </c>
      <c r="E8016" s="0" t="n">
        <f aca="false">IFERROR((C8016-D8016)/C8016/'Project Inputs and Calcs'!$E$11,0)</f>
        <v>0</v>
      </c>
    </row>
    <row r="8017" customFormat="false" ht="15" hidden="false" customHeight="false" outlineLevel="0" collapsed="false">
      <c r="A8017" s="0" t="n">
        <v>46</v>
      </c>
      <c r="B8017" s="0" t="n">
        <v>19300</v>
      </c>
      <c r="C8017" s="0" t="s">
        <v>155</v>
      </c>
      <c r="D8017" s="0" t="s">
        <v>155</v>
      </c>
      <c r="E8017" s="0" t="n">
        <f aca="false">IFERROR((C8017-D8017)/C8017/'Project Inputs and Calcs'!$E$11,0)</f>
        <v>0</v>
      </c>
    </row>
    <row r="8018" customFormat="false" ht="15" hidden="false" customHeight="false" outlineLevel="0" collapsed="false">
      <c r="A8018" s="0" t="n">
        <v>46</v>
      </c>
      <c r="B8018" s="0" t="n">
        <v>19400</v>
      </c>
      <c r="C8018" s="0" t="s">
        <v>155</v>
      </c>
      <c r="D8018" s="0" t="s">
        <v>155</v>
      </c>
      <c r="E8018" s="0" t="n">
        <f aca="false">IFERROR((C8018-D8018)/C8018/'Project Inputs and Calcs'!$E$11,0)</f>
        <v>0</v>
      </c>
    </row>
    <row r="8019" customFormat="false" ht="15" hidden="false" customHeight="false" outlineLevel="0" collapsed="false">
      <c r="A8019" s="0" t="n">
        <v>46</v>
      </c>
      <c r="B8019" s="0" t="n">
        <v>19500</v>
      </c>
      <c r="C8019" s="0" t="s">
        <v>155</v>
      </c>
      <c r="D8019" s="0" t="s">
        <v>155</v>
      </c>
      <c r="E8019" s="0" t="n">
        <f aca="false">IFERROR((C8019-D8019)/C8019/'Project Inputs and Calcs'!$E$11,0)</f>
        <v>0</v>
      </c>
    </row>
    <row r="8020" customFormat="false" ht="15" hidden="false" customHeight="false" outlineLevel="0" collapsed="false">
      <c r="A8020" s="0" t="n">
        <v>46</v>
      </c>
      <c r="B8020" s="0" t="n">
        <v>19600</v>
      </c>
      <c r="C8020" s="0" t="s">
        <v>155</v>
      </c>
      <c r="D8020" s="0" t="s">
        <v>155</v>
      </c>
      <c r="E8020" s="0" t="n">
        <f aca="false">IFERROR((C8020-D8020)/C8020/'Project Inputs and Calcs'!$E$11,0)</f>
        <v>0</v>
      </c>
    </row>
    <row r="8021" customFormat="false" ht="15" hidden="false" customHeight="false" outlineLevel="0" collapsed="false">
      <c r="A8021" s="0" t="n">
        <v>46</v>
      </c>
      <c r="B8021" s="0" t="n">
        <v>19700</v>
      </c>
      <c r="C8021" s="0" t="s">
        <v>155</v>
      </c>
      <c r="D8021" s="0" t="s">
        <v>155</v>
      </c>
      <c r="E8021" s="0" t="n">
        <f aca="false">IFERROR((C8021-D8021)/C8021/'Project Inputs and Calcs'!$E$11,0)</f>
        <v>0</v>
      </c>
    </row>
    <row r="8022" customFormat="false" ht="15" hidden="false" customHeight="false" outlineLevel="0" collapsed="false">
      <c r="A8022" s="0" t="n">
        <v>46</v>
      </c>
      <c r="B8022" s="0" t="n">
        <v>19800</v>
      </c>
      <c r="C8022" s="0" t="s">
        <v>155</v>
      </c>
      <c r="D8022" s="0" t="s">
        <v>155</v>
      </c>
      <c r="E8022" s="0" t="n">
        <f aca="false">IFERROR((C8022-D8022)/C8022/'Project Inputs and Calcs'!$E$11,0)</f>
        <v>0</v>
      </c>
    </row>
    <row r="8023" customFormat="false" ht="15" hidden="false" customHeight="false" outlineLevel="0" collapsed="false">
      <c r="A8023" s="0" t="n">
        <v>46</v>
      </c>
      <c r="B8023" s="0" t="n">
        <v>19900</v>
      </c>
      <c r="C8023" s="0" t="s">
        <v>155</v>
      </c>
      <c r="D8023" s="0" t="s">
        <v>155</v>
      </c>
      <c r="E8023" s="0" t="n">
        <f aca="false">IFERROR((C8023-D8023)/C8023/'Project Inputs and Calcs'!$E$11,0)</f>
        <v>0</v>
      </c>
    </row>
    <row r="8024" customFormat="false" ht="15" hidden="false" customHeight="false" outlineLevel="0" collapsed="false">
      <c r="A8024" s="0" t="n">
        <v>46</v>
      </c>
      <c r="B8024" s="0" t="n">
        <v>20000</v>
      </c>
      <c r="C8024" s="0" t="s">
        <v>155</v>
      </c>
      <c r="D8024" s="0" t="s">
        <v>155</v>
      </c>
      <c r="E8024" s="0" t="n">
        <f aca="false">IFERROR((C8024-D8024)/C8024/'Project Inputs and Calcs'!$E$11,0)</f>
        <v>0</v>
      </c>
    </row>
    <row r="8025" customFormat="false" ht="15" hidden="false" customHeight="false" outlineLevel="0" collapsed="false">
      <c r="A8025" s="0" t="n">
        <v>47</v>
      </c>
      <c r="B8025" s="0" t="n">
        <v>1000</v>
      </c>
      <c r="C8025" s="0" t="n">
        <v>0.088647</v>
      </c>
      <c r="D8025" s="0" t="n">
        <v>0.012369</v>
      </c>
      <c r="E8025" s="0" t="n">
        <f aca="false">IFERROR((C8025-D8025)/C8025/'Project Inputs and Calcs'!$E$11,0)</f>
        <v>0.028682301713538</v>
      </c>
    </row>
    <row r="8026" customFormat="false" ht="15" hidden="false" customHeight="false" outlineLevel="0" collapsed="false">
      <c r="A8026" s="0" t="n">
        <v>47</v>
      </c>
      <c r="B8026" s="0" t="n">
        <v>1100</v>
      </c>
      <c r="C8026" s="0" t="n">
        <v>0.15847</v>
      </c>
      <c r="D8026" s="0" t="n">
        <v>0.022963</v>
      </c>
      <c r="E8026" s="0" t="n">
        <f aca="false">IFERROR((C8026-D8026)/C8026/'Project Inputs and Calcs'!$E$11,0)</f>
        <v>0.0285031867230391</v>
      </c>
    </row>
    <row r="8027" customFormat="false" ht="15" hidden="false" customHeight="false" outlineLevel="0" collapsed="false">
      <c r="A8027" s="0" t="n">
        <v>47</v>
      </c>
      <c r="B8027" s="0" t="n">
        <v>1200</v>
      </c>
      <c r="C8027" s="0" t="n">
        <v>0.24729</v>
      </c>
      <c r="D8027" s="0" t="n">
        <v>0.037181</v>
      </c>
      <c r="E8027" s="0" t="n">
        <f aca="false">IFERROR((C8027-D8027)/C8027/'Project Inputs and Calcs'!$E$11,0)</f>
        <v>0.0283215388140779</v>
      </c>
    </row>
    <row r="8028" customFormat="false" ht="15" hidden="false" customHeight="false" outlineLevel="0" collapsed="false">
      <c r="A8028" s="0" t="n">
        <v>47</v>
      </c>
      <c r="B8028" s="0" t="n">
        <v>1300</v>
      </c>
      <c r="C8028" s="0" t="n">
        <v>0.35443</v>
      </c>
      <c r="D8028" s="0" t="n">
        <v>0.055262</v>
      </c>
      <c r="E8028" s="0" t="n">
        <f aca="false">IFERROR((C8028-D8028)/C8028/'Project Inputs and Calcs'!$E$11,0)</f>
        <v>0.0281360682410255</v>
      </c>
    </row>
    <row r="8029" customFormat="false" ht="15" hidden="false" customHeight="false" outlineLevel="0" collapsed="false">
      <c r="A8029" s="0" t="n">
        <v>47</v>
      </c>
      <c r="B8029" s="0" t="n">
        <v>1400</v>
      </c>
      <c r="C8029" s="0" t="n">
        <v>0.47928</v>
      </c>
      <c r="D8029" s="0" t="n">
        <v>0.07741</v>
      </c>
      <c r="E8029" s="0" t="n">
        <f aca="false">IFERROR((C8029-D8029)/C8029/'Project Inputs and Calcs'!$E$11,0)</f>
        <v>0.0279495632337395</v>
      </c>
    </row>
    <row r="8030" customFormat="false" ht="15" hidden="false" customHeight="false" outlineLevel="0" collapsed="false">
      <c r="A8030" s="0" t="n">
        <v>47</v>
      </c>
      <c r="B8030" s="0" t="n">
        <v>1500</v>
      </c>
      <c r="C8030" s="0" t="n">
        <v>0.62118</v>
      </c>
      <c r="D8030" s="0" t="n">
        <v>0.10383</v>
      </c>
      <c r="E8030" s="0" t="n">
        <f aca="false">IFERROR((C8030-D8030)/C8030/'Project Inputs and Calcs'!$E$11,0)</f>
        <v>0.0277616793843974</v>
      </c>
    </row>
    <row r="8031" customFormat="false" ht="15" hidden="false" customHeight="false" outlineLevel="0" collapsed="false">
      <c r="A8031" s="0" t="n">
        <v>47</v>
      </c>
      <c r="B8031" s="0" t="n">
        <v>1600</v>
      </c>
      <c r="C8031" s="0" t="n">
        <v>0.77959</v>
      </c>
      <c r="D8031" s="0" t="n">
        <v>0.13471</v>
      </c>
      <c r="E8031" s="0" t="n">
        <f aca="false">IFERROR((C8031-D8031)/C8031/'Project Inputs and Calcs'!$E$11,0)</f>
        <v>0.0275734681050296</v>
      </c>
    </row>
    <row r="8032" customFormat="false" ht="15" hidden="false" customHeight="false" outlineLevel="0" collapsed="false">
      <c r="A8032" s="0" t="n">
        <v>47</v>
      </c>
      <c r="B8032" s="0" t="n">
        <v>1700</v>
      </c>
      <c r="C8032" s="0" t="n">
        <v>0.95391</v>
      </c>
      <c r="D8032" s="0" t="n">
        <v>0.17021</v>
      </c>
      <c r="E8032" s="0" t="n">
        <f aca="false">IFERROR((C8032-D8032)/C8032/'Project Inputs and Calcs'!$E$11,0)</f>
        <v>0.0273855325275271</v>
      </c>
    </row>
    <row r="8033" customFormat="false" ht="15" hidden="false" customHeight="false" outlineLevel="0" collapsed="false">
      <c r="A8033" s="0" t="n">
        <v>47</v>
      </c>
      <c r="B8033" s="0" t="n">
        <v>1800</v>
      </c>
      <c r="C8033" s="0" t="n">
        <v>1.1436</v>
      </c>
      <c r="D8033" s="0" t="n">
        <v>0.21053</v>
      </c>
      <c r="E8033" s="0" t="n">
        <f aca="false">IFERROR((C8033-D8033)/C8033/'Project Inputs and Calcs'!$E$11,0)</f>
        <v>0.0271968637052583</v>
      </c>
    </row>
    <row r="8034" customFormat="false" ht="15" hidden="false" customHeight="false" outlineLevel="0" collapsed="false">
      <c r="A8034" s="0" t="n">
        <v>47</v>
      </c>
      <c r="B8034" s="0" t="n">
        <v>1900</v>
      </c>
      <c r="C8034" s="0" t="n">
        <v>1.3482</v>
      </c>
      <c r="D8034" s="0" t="n">
        <v>0.25576</v>
      </c>
      <c r="E8034" s="0" t="n">
        <f aca="false">IFERROR((C8034-D8034)/C8034/'Project Inputs and Calcs'!$E$11,0)</f>
        <v>0.0270098402808683</v>
      </c>
    </row>
    <row r="8035" customFormat="false" ht="15" hidden="false" customHeight="false" outlineLevel="0" collapsed="false">
      <c r="A8035" s="0" t="n">
        <v>47</v>
      </c>
      <c r="B8035" s="0" t="n">
        <v>2000</v>
      </c>
      <c r="C8035" s="0" t="n">
        <v>1.5671</v>
      </c>
      <c r="D8035" s="0" t="n">
        <v>0.30609</v>
      </c>
      <c r="E8035" s="0" t="n">
        <f aca="false">IFERROR((C8035-D8035)/C8035/'Project Inputs and Calcs'!$E$11,0)</f>
        <v>0.0268225809882373</v>
      </c>
    </row>
    <row r="8036" customFormat="false" ht="15" hidden="false" customHeight="false" outlineLevel="0" collapsed="false">
      <c r="A8036" s="0" t="n">
        <v>47</v>
      </c>
      <c r="B8036" s="0" t="n">
        <v>2100</v>
      </c>
      <c r="C8036" s="0" t="n">
        <v>1.7999</v>
      </c>
      <c r="D8036" s="0" t="n">
        <v>0.36163</v>
      </c>
      <c r="E8036" s="0" t="n">
        <f aca="false">IFERROR((C8036-D8036)/C8036/'Project Inputs and Calcs'!$E$11,0)</f>
        <v>0.0266361094134859</v>
      </c>
    </row>
    <row r="8037" customFormat="false" ht="15" hidden="false" customHeight="false" outlineLevel="0" collapsed="false">
      <c r="A8037" s="0" t="n">
        <v>47</v>
      </c>
      <c r="B8037" s="0" t="n">
        <v>2200</v>
      </c>
      <c r="C8037" s="0" t="n">
        <v>2.0461</v>
      </c>
      <c r="D8037" s="0" t="n">
        <v>0.42249</v>
      </c>
      <c r="E8037" s="0" t="n">
        <f aca="false">IFERROR((C8037-D8037)/C8037/'Project Inputs and Calcs'!$E$11,0)</f>
        <v>0.0264504830327615</v>
      </c>
    </row>
    <row r="8038" customFormat="false" ht="15" hidden="false" customHeight="false" outlineLevel="0" collapsed="false">
      <c r="A8038" s="0" t="n">
        <v>47</v>
      </c>
      <c r="B8038" s="0" t="n">
        <v>2300</v>
      </c>
      <c r="C8038" s="0" t="n">
        <v>2.3052</v>
      </c>
      <c r="D8038" s="0" t="n">
        <v>0.48879</v>
      </c>
      <c r="E8038" s="0" t="n">
        <f aca="false">IFERROR((C8038-D8038)/C8038/'Project Inputs and Calcs'!$E$11,0)</f>
        <v>0.0262653999652959</v>
      </c>
    </row>
    <row r="8039" customFormat="false" ht="15" hidden="false" customHeight="false" outlineLevel="0" collapsed="false">
      <c r="A8039" s="0" t="n">
        <v>47</v>
      </c>
      <c r="B8039" s="0" t="n">
        <v>2400</v>
      </c>
      <c r="C8039" s="0" t="n">
        <v>2.5769</v>
      </c>
      <c r="D8039" s="0" t="n">
        <v>0.56061</v>
      </c>
      <c r="E8039" s="0" t="n">
        <f aca="false">IFERROR((C8039-D8039)/C8039/'Project Inputs and Calcs'!$E$11,0)</f>
        <v>0.0260815967506177</v>
      </c>
    </row>
    <row r="8040" customFormat="false" ht="15" hidden="false" customHeight="false" outlineLevel="0" collapsed="false">
      <c r="A8040" s="0" t="n">
        <v>47</v>
      </c>
      <c r="B8040" s="0" t="n">
        <v>2500</v>
      </c>
      <c r="C8040" s="0" t="n">
        <v>2.8606</v>
      </c>
      <c r="D8040" s="0" t="n">
        <v>0.63808</v>
      </c>
      <c r="E8040" s="0" t="n">
        <f aca="false">IFERROR((C8040-D8040)/C8040/'Project Inputs and Calcs'!$E$11,0)</f>
        <v>0.0258980633433545</v>
      </c>
    </row>
    <row r="8041" customFormat="false" ht="15" hidden="false" customHeight="false" outlineLevel="0" collapsed="false">
      <c r="A8041" s="0" t="n">
        <v>47</v>
      </c>
      <c r="B8041" s="0" t="n">
        <v>2600</v>
      </c>
      <c r="C8041" s="0" t="n">
        <v>3.1561</v>
      </c>
      <c r="D8041" s="0" t="n">
        <v>0.72123</v>
      </c>
      <c r="E8041" s="0" t="n">
        <f aca="false">IFERROR((C8041-D8041)/C8041/'Project Inputs and Calcs'!$E$11,0)</f>
        <v>0.0257160208273925</v>
      </c>
    </row>
    <row r="8042" customFormat="false" ht="15" hidden="false" customHeight="false" outlineLevel="0" collapsed="false">
      <c r="A8042" s="0" t="n">
        <v>47</v>
      </c>
      <c r="B8042" s="0" t="n">
        <v>2700</v>
      </c>
      <c r="C8042" s="0" t="n">
        <v>3.4629</v>
      </c>
      <c r="D8042" s="0" t="n">
        <v>0.81014</v>
      </c>
      <c r="E8042" s="0" t="n">
        <f aca="false">IFERROR((C8042-D8042)/C8042/'Project Inputs and Calcs'!$E$11,0)</f>
        <v>0.0255350525089761</v>
      </c>
    </row>
    <row r="8043" customFormat="false" ht="15" hidden="false" customHeight="false" outlineLevel="0" collapsed="false">
      <c r="A8043" s="0" t="n">
        <v>47</v>
      </c>
      <c r="B8043" s="0" t="n">
        <v>2800</v>
      </c>
      <c r="C8043" s="0" t="n">
        <v>3.7806</v>
      </c>
      <c r="D8043" s="0" t="n">
        <v>0.90485</v>
      </c>
      <c r="E8043" s="0" t="n">
        <f aca="false">IFERROR((C8043-D8043)/C8043/'Project Inputs and Calcs'!$E$11,0)</f>
        <v>0.0253553227882699</v>
      </c>
    </row>
    <row r="8044" customFormat="false" ht="15" hidden="false" customHeight="false" outlineLevel="0" collapsed="false">
      <c r="A8044" s="0" t="n">
        <v>47</v>
      </c>
      <c r="B8044" s="0" t="n">
        <v>2900</v>
      </c>
      <c r="C8044" s="0" t="n">
        <v>4.1088</v>
      </c>
      <c r="D8044" s="0" t="n">
        <v>1.0055</v>
      </c>
      <c r="E8044" s="0" t="n">
        <f aca="false">IFERROR((C8044-D8044)/C8044/'Project Inputs and Calcs'!$E$11,0)</f>
        <v>0.0251760449117342</v>
      </c>
    </row>
    <row r="8045" customFormat="false" ht="15" hidden="false" customHeight="false" outlineLevel="0" collapsed="false">
      <c r="A8045" s="0" t="n">
        <v>47</v>
      </c>
      <c r="B8045" s="0" t="n">
        <v>3000</v>
      </c>
      <c r="C8045" s="0" t="n">
        <v>4.4474</v>
      </c>
      <c r="D8045" s="0" t="n">
        <v>1.112</v>
      </c>
      <c r="E8045" s="0" t="n">
        <f aca="false">IFERROR((C8045-D8045)/C8045/'Project Inputs and Calcs'!$E$11,0)</f>
        <v>0.0249988757476278</v>
      </c>
    </row>
    <row r="8046" customFormat="false" ht="15" hidden="false" customHeight="false" outlineLevel="0" collapsed="false">
      <c r="A8046" s="0" t="n">
        <v>47</v>
      </c>
      <c r="B8046" s="0" t="n">
        <v>3100</v>
      </c>
      <c r="C8046" s="0" t="n">
        <v>4.7957</v>
      </c>
      <c r="D8046" s="0" t="n">
        <v>1.2245</v>
      </c>
      <c r="E8046" s="0" t="n">
        <f aca="false">IFERROR((C8046-D8046)/C8046/'Project Inputs and Calcs'!$E$11,0)</f>
        <v>0.0248222365869425</v>
      </c>
    </row>
    <row r="8047" customFormat="false" ht="15" hidden="false" customHeight="false" outlineLevel="0" collapsed="false">
      <c r="A8047" s="0" t="n">
        <v>47</v>
      </c>
      <c r="B8047" s="0" t="n">
        <v>3200</v>
      </c>
      <c r="C8047" s="0" t="n">
        <v>5.1534</v>
      </c>
      <c r="D8047" s="0" t="n">
        <v>1.343</v>
      </c>
      <c r="E8047" s="0" t="n">
        <f aca="false">IFERROR((C8047-D8047)/C8047/'Project Inputs and Calcs'!$E$11,0)</f>
        <v>0.0246465116880765</v>
      </c>
    </row>
    <row r="8048" customFormat="false" ht="15" hidden="false" customHeight="false" outlineLevel="0" collapsed="false">
      <c r="A8048" s="0" t="n">
        <v>47</v>
      </c>
      <c r="B8048" s="0" t="n">
        <v>3300</v>
      </c>
      <c r="C8048" s="0" t="n">
        <v>5.5204</v>
      </c>
      <c r="D8048" s="0" t="n">
        <v>1.4579</v>
      </c>
      <c r="E8048" s="0" t="n">
        <f aca="false">IFERROR((C8048-D8048)/C8048/'Project Inputs and Calcs'!$E$11,0)</f>
        <v>0.0245302272782166</v>
      </c>
    </row>
    <row r="8049" customFormat="false" ht="15" hidden="false" customHeight="false" outlineLevel="0" collapsed="false">
      <c r="A8049" s="0" t="n">
        <v>47</v>
      </c>
      <c r="B8049" s="0" t="n">
        <v>3400</v>
      </c>
      <c r="C8049" s="0" t="n">
        <v>5.8962</v>
      </c>
      <c r="D8049" s="0" t="n">
        <v>1.5981</v>
      </c>
      <c r="E8049" s="0" t="n">
        <f aca="false">IFERROR((C8049-D8049)/C8049/'Project Inputs and Calcs'!$E$11,0)</f>
        <v>0.0242987008581798</v>
      </c>
    </row>
    <row r="8050" customFormat="false" ht="15" hidden="false" customHeight="false" outlineLevel="0" collapsed="false">
      <c r="A8050" s="0" t="n">
        <v>47</v>
      </c>
      <c r="B8050" s="0" t="n">
        <v>3500</v>
      </c>
      <c r="C8050" s="0" t="n">
        <v>6.2807</v>
      </c>
      <c r="D8050" s="0" t="n">
        <v>1.7347</v>
      </c>
      <c r="E8050" s="0" t="n">
        <f aca="false">IFERROR((C8050-D8050)/C8050/'Project Inputs and Calcs'!$E$11,0)</f>
        <v>0.024126822381794</v>
      </c>
    </row>
    <row r="8051" customFormat="false" ht="15" hidden="false" customHeight="false" outlineLevel="0" collapsed="false">
      <c r="A8051" s="0" t="n">
        <v>47</v>
      </c>
      <c r="B8051" s="0" t="n">
        <v>3600</v>
      </c>
      <c r="C8051" s="0" t="n">
        <v>6.6733</v>
      </c>
      <c r="D8051" s="0" t="n">
        <v>1.8774</v>
      </c>
      <c r="E8051" s="0" t="n">
        <f aca="false">IFERROR((C8051-D8051)/C8051/'Project Inputs and Calcs'!$E$11,0)</f>
        <v>0.0239556641142064</v>
      </c>
    </row>
    <row r="8052" customFormat="false" ht="15" hidden="false" customHeight="false" outlineLevel="0" collapsed="false">
      <c r="A8052" s="0" t="n">
        <v>47</v>
      </c>
      <c r="B8052" s="0" t="n">
        <v>3700</v>
      </c>
      <c r="C8052" s="0" t="n">
        <v>7.0738</v>
      </c>
      <c r="D8052" s="0" t="n">
        <v>2.0263</v>
      </c>
      <c r="E8052" s="0" t="n">
        <f aca="false">IFERROR((C8052-D8052)/C8052/'Project Inputs and Calcs'!$E$11,0)</f>
        <v>0.0237849529248777</v>
      </c>
    </row>
    <row r="8053" customFormat="false" ht="15" hidden="false" customHeight="false" outlineLevel="0" collapsed="false">
      <c r="A8053" s="0" t="n">
        <v>47</v>
      </c>
      <c r="B8053" s="0" t="n">
        <v>3800</v>
      </c>
      <c r="C8053" s="0" t="n">
        <v>7.4818</v>
      </c>
      <c r="D8053" s="0" t="n">
        <v>2.1812</v>
      </c>
      <c r="E8053" s="0" t="n">
        <f aca="false">IFERROR((C8053-D8053)/C8053/'Project Inputs and Calcs'!$E$11,0)</f>
        <v>0.0236155292398442</v>
      </c>
    </row>
    <row r="8054" customFormat="false" ht="15" hidden="false" customHeight="false" outlineLevel="0" collapsed="false">
      <c r="A8054" s="0" t="n">
        <v>47</v>
      </c>
      <c r="B8054" s="0" t="n">
        <v>3900</v>
      </c>
      <c r="C8054" s="0" t="n">
        <v>7.8973</v>
      </c>
      <c r="D8054" s="0" t="n">
        <v>2.3422</v>
      </c>
      <c r="E8054" s="0" t="n">
        <f aca="false">IFERROR((C8054-D8054)/C8054/'Project Inputs and Calcs'!$E$11,0)</f>
        <v>0.0234472541248275</v>
      </c>
    </row>
    <row r="8055" customFormat="false" ht="15" hidden="false" customHeight="false" outlineLevel="0" collapsed="false">
      <c r="A8055" s="0" t="n">
        <v>47</v>
      </c>
      <c r="B8055" s="0" t="n">
        <v>4000</v>
      </c>
      <c r="C8055" s="0" t="n">
        <v>8.3196</v>
      </c>
      <c r="D8055" s="0" t="n">
        <v>2.5094</v>
      </c>
      <c r="E8055" s="0" t="n">
        <f aca="false">IFERROR((C8055-D8055)/C8055/'Project Inputs and Calcs'!$E$11,0)</f>
        <v>0.0232791640623748</v>
      </c>
    </row>
    <row r="8056" customFormat="false" ht="15" hidden="false" customHeight="false" outlineLevel="0" collapsed="false">
      <c r="A8056" s="0" t="n">
        <v>47</v>
      </c>
      <c r="B8056" s="0" t="n">
        <v>4100</v>
      </c>
      <c r="C8056" s="0" t="n">
        <v>8.7488</v>
      </c>
      <c r="D8056" s="0" t="n">
        <v>2.6826</v>
      </c>
      <c r="E8056" s="0" t="n">
        <f aca="false">IFERROR((C8056-D8056)/C8056/'Project Inputs and Calcs'!$E$11,0)</f>
        <v>0.0231125030480371</v>
      </c>
    </row>
    <row r="8057" customFormat="false" ht="15" hidden="false" customHeight="false" outlineLevel="0" collapsed="false">
      <c r="A8057" s="0" t="n">
        <v>47</v>
      </c>
      <c r="B8057" s="0" t="n">
        <v>4200</v>
      </c>
      <c r="C8057" s="0" t="n">
        <v>9.1842</v>
      </c>
      <c r="D8057" s="0" t="n">
        <v>2.862</v>
      </c>
      <c r="E8057" s="0" t="n">
        <f aca="false">IFERROR((C8057-D8057)/C8057/'Project Inputs and Calcs'!$E$11,0)</f>
        <v>0.0229459288778555</v>
      </c>
    </row>
    <row r="8058" customFormat="false" ht="15" hidden="false" customHeight="false" outlineLevel="0" collapsed="false">
      <c r="A8058" s="0" t="n">
        <v>47</v>
      </c>
      <c r="B8058" s="0" t="n">
        <v>4300</v>
      </c>
      <c r="C8058" s="0" t="n">
        <v>9.6257</v>
      </c>
      <c r="D8058" s="0" t="n">
        <v>3.0475</v>
      </c>
      <c r="E8058" s="0" t="n">
        <f aca="false">IFERROR((C8058-D8058)/C8058/'Project Inputs and Calcs'!$E$11,0)</f>
        <v>0.0227799882952236</v>
      </c>
    </row>
    <row r="8059" customFormat="false" ht="15" hidden="false" customHeight="false" outlineLevel="0" collapsed="false">
      <c r="A8059" s="0" t="n">
        <v>47</v>
      </c>
      <c r="B8059" s="0" t="n">
        <v>4400</v>
      </c>
      <c r="C8059" s="0" t="n">
        <v>10.073</v>
      </c>
      <c r="D8059" s="0" t="n">
        <v>3.2391</v>
      </c>
      <c r="E8059" s="0" t="n">
        <f aca="false">IFERROR((C8059-D8059)/C8059/'Project Inputs and Calcs'!$E$11,0)</f>
        <v>0.0226145802309805</v>
      </c>
    </row>
    <row r="8060" customFormat="false" ht="15" hidden="false" customHeight="false" outlineLevel="0" collapsed="false">
      <c r="A8060" s="0" t="n">
        <v>47</v>
      </c>
      <c r="B8060" s="0" t="n">
        <v>4500</v>
      </c>
      <c r="C8060" s="0" t="n">
        <v>10.526</v>
      </c>
      <c r="D8060" s="0" t="n">
        <v>3.4368</v>
      </c>
      <c r="E8060" s="0" t="n">
        <f aca="false">IFERROR((C8060-D8060)/C8060/'Project Inputs and Calcs'!$E$11,0)</f>
        <v>0.0224498068275382</v>
      </c>
    </row>
    <row r="8061" customFormat="false" ht="15" hidden="false" customHeight="false" outlineLevel="0" collapsed="false">
      <c r="A8061" s="0" t="n">
        <v>47</v>
      </c>
      <c r="B8061" s="0" t="n">
        <v>4600</v>
      </c>
      <c r="C8061" s="0" t="n">
        <v>10.984</v>
      </c>
      <c r="D8061" s="0" t="n">
        <v>3.6406</v>
      </c>
      <c r="E8061" s="0" t="n">
        <f aca="false">IFERROR((C8061-D8061)/C8061/'Project Inputs and Calcs'!$E$11,0)</f>
        <v>0.0222851420247633</v>
      </c>
    </row>
    <row r="8062" customFormat="false" ht="15" hidden="false" customHeight="false" outlineLevel="0" collapsed="false">
      <c r="A8062" s="0" t="n">
        <v>47</v>
      </c>
      <c r="B8062" s="0" t="n">
        <v>4700</v>
      </c>
      <c r="C8062" s="0" t="n">
        <v>11.447</v>
      </c>
      <c r="D8062" s="0" t="n">
        <v>3.8505</v>
      </c>
      <c r="E8062" s="0" t="n">
        <f aca="false">IFERROR((C8062-D8062)/C8062/'Project Inputs and Calcs'!$E$11,0)</f>
        <v>0.0221207885617775</v>
      </c>
    </row>
    <row r="8063" customFormat="false" ht="15" hidden="false" customHeight="false" outlineLevel="0" collapsed="false">
      <c r="A8063" s="0" t="n">
        <v>47</v>
      </c>
      <c r="B8063" s="0" t="n">
        <v>4800</v>
      </c>
      <c r="C8063" s="0" t="n">
        <v>11.914</v>
      </c>
      <c r="D8063" s="0" t="n">
        <v>4.0665</v>
      </c>
      <c r="E8063" s="0" t="n">
        <f aca="false">IFERROR((C8063-D8063)/C8063/'Project Inputs and Calcs'!$E$11,0)</f>
        <v>0.0219559621733535</v>
      </c>
    </row>
    <row r="8064" customFormat="false" ht="15" hidden="false" customHeight="false" outlineLevel="0" collapsed="false">
      <c r="A8064" s="0" t="n">
        <v>47</v>
      </c>
      <c r="B8064" s="0" t="n">
        <v>4900</v>
      </c>
      <c r="C8064" s="0" t="n">
        <v>12.385</v>
      </c>
      <c r="D8064" s="0" t="n">
        <v>4.2887</v>
      </c>
      <c r="E8064" s="0" t="n">
        <f aca="false">IFERROR((C8064-D8064)/C8064/'Project Inputs and Calcs'!$E$11,0)</f>
        <v>0.0217906069169695</v>
      </c>
    </row>
    <row r="8065" customFormat="false" ht="15" hidden="false" customHeight="false" outlineLevel="0" collapsed="false">
      <c r="A8065" s="0" t="n">
        <v>47</v>
      </c>
      <c r="B8065" s="0" t="n">
        <v>5000</v>
      </c>
      <c r="C8065" s="0" t="n">
        <v>12.861</v>
      </c>
      <c r="D8065" s="0" t="n">
        <v>4.5171</v>
      </c>
      <c r="E8065" s="0" t="n">
        <f aca="false">IFERROR((C8065-D8065)/C8065/'Project Inputs and Calcs'!$E$11,0)</f>
        <v>0.0216258455796594</v>
      </c>
    </row>
    <row r="8066" customFormat="false" ht="15" hidden="false" customHeight="false" outlineLevel="0" collapsed="false">
      <c r="A8066" s="0" t="n">
        <v>47</v>
      </c>
      <c r="B8066" s="0" t="n">
        <v>5100</v>
      </c>
      <c r="C8066" s="0" t="n">
        <v>13.34</v>
      </c>
      <c r="D8066" s="0" t="n">
        <v>4.7497</v>
      </c>
      <c r="E8066" s="0" t="n">
        <f aca="false">IFERROR((C8066-D8066)/C8066/'Project Inputs and Calcs'!$E$11,0)</f>
        <v>0.0214650174912544</v>
      </c>
    </row>
    <row r="8067" customFormat="false" ht="15" hidden="false" customHeight="false" outlineLevel="0" collapsed="false">
      <c r="A8067" s="0" t="n">
        <v>47</v>
      </c>
      <c r="B8067" s="0" t="n">
        <v>5200</v>
      </c>
      <c r="C8067" s="0" t="n">
        <v>13.822</v>
      </c>
      <c r="D8067" s="0" t="n">
        <v>4.992</v>
      </c>
      <c r="E8067" s="0" t="n">
        <f aca="false">IFERROR((C8067-D8067)/C8067/'Project Inputs and Calcs'!$E$11,0)</f>
        <v>0.0212945545748324</v>
      </c>
    </row>
    <row r="8068" customFormat="false" ht="15" hidden="false" customHeight="false" outlineLevel="0" collapsed="false">
      <c r="A8068" s="0" t="n">
        <v>47</v>
      </c>
      <c r="B8068" s="0" t="n">
        <v>5300</v>
      </c>
      <c r="C8068" s="0" t="n">
        <v>14.307</v>
      </c>
      <c r="D8068" s="0" t="n">
        <v>5.2388</v>
      </c>
      <c r="E8068" s="0" t="n">
        <f aca="false">IFERROR((C8068-D8068)/C8068/'Project Inputs and Calcs'!$E$11,0)</f>
        <v>0.0211276531301694</v>
      </c>
    </row>
    <row r="8069" customFormat="false" ht="15" hidden="false" customHeight="false" outlineLevel="0" collapsed="false">
      <c r="A8069" s="0" t="n">
        <v>47</v>
      </c>
      <c r="B8069" s="0" t="n">
        <v>5400</v>
      </c>
      <c r="C8069" s="0" t="n">
        <v>14.794</v>
      </c>
      <c r="D8069" s="0" t="n">
        <v>5.4916</v>
      </c>
      <c r="E8069" s="0" t="n">
        <f aca="false">IFERROR((C8069-D8069)/C8069/'Project Inputs and Calcs'!$E$11,0)</f>
        <v>0.0209598485872651</v>
      </c>
    </row>
    <row r="8070" customFormat="false" ht="15" hidden="false" customHeight="false" outlineLevel="0" collapsed="false">
      <c r="A8070" s="0" t="n">
        <v>47</v>
      </c>
      <c r="B8070" s="0" t="n">
        <v>5500</v>
      </c>
      <c r="C8070" s="0" t="n">
        <v>15.283</v>
      </c>
      <c r="D8070" s="0" t="n">
        <v>5.7507</v>
      </c>
      <c r="E8070" s="0" t="n">
        <f aca="false">IFERROR((C8070-D8070)/C8070/'Project Inputs and Calcs'!$E$11,0)</f>
        <v>0.0207906388361796</v>
      </c>
    </row>
    <row r="8071" customFormat="false" ht="15" hidden="false" customHeight="false" outlineLevel="0" collapsed="false">
      <c r="A8071" s="0" t="n">
        <v>47</v>
      </c>
      <c r="B8071" s="0" t="n">
        <v>5600</v>
      </c>
      <c r="C8071" s="0" t="n">
        <v>15.774</v>
      </c>
      <c r="D8071" s="0" t="n">
        <v>6.016</v>
      </c>
      <c r="E8071" s="0" t="n">
        <f aca="false">IFERROR((C8071-D8071)/C8071/'Project Inputs and Calcs'!$E$11,0)</f>
        <v>0.0206204302438612</v>
      </c>
    </row>
    <row r="8072" customFormat="false" ht="15" hidden="false" customHeight="false" outlineLevel="0" collapsed="false">
      <c r="A8072" s="0" t="n">
        <v>47</v>
      </c>
      <c r="B8072" s="0" t="n">
        <v>5700</v>
      </c>
      <c r="C8072" s="0" t="n">
        <v>16.266</v>
      </c>
      <c r="D8072" s="0" t="n">
        <v>6.2876</v>
      </c>
      <c r="E8072" s="0" t="n">
        <f aca="false">IFERROR((C8072-D8072)/C8072/'Project Inputs and Calcs'!$E$11,0)</f>
        <v>0.0204483790319275</v>
      </c>
    </row>
    <row r="8073" customFormat="false" ht="15" hidden="false" customHeight="false" outlineLevel="0" collapsed="false">
      <c r="A8073" s="0" t="n">
        <v>47</v>
      </c>
      <c r="B8073" s="0" t="n">
        <v>5800</v>
      </c>
      <c r="C8073" s="0" t="n">
        <v>16.76</v>
      </c>
      <c r="D8073" s="0" t="n">
        <v>6.5656</v>
      </c>
      <c r="E8073" s="0" t="n">
        <f aca="false">IFERROR((C8073-D8073)/C8073/'Project Inputs and Calcs'!$E$11,0)</f>
        <v>0.0202752585521082</v>
      </c>
    </row>
    <row r="8074" customFormat="false" ht="15" hidden="false" customHeight="false" outlineLevel="0" collapsed="false">
      <c r="A8074" s="0" t="n">
        <v>47</v>
      </c>
      <c r="B8074" s="0" t="n">
        <v>5900</v>
      </c>
      <c r="C8074" s="0" t="n">
        <v>17.253</v>
      </c>
      <c r="D8074" s="0" t="n">
        <v>6.8498</v>
      </c>
      <c r="E8074" s="0" t="n">
        <f aca="false">IFERROR((C8074-D8074)/C8074/'Project Inputs and Calcs'!$E$11,0)</f>
        <v>0.0200993064008192</v>
      </c>
    </row>
    <row r="8075" customFormat="false" ht="15" hidden="false" customHeight="false" outlineLevel="0" collapsed="false">
      <c r="A8075" s="0" t="n">
        <v>47</v>
      </c>
      <c r="B8075" s="0" t="n">
        <v>6000</v>
      </c>
      <c r="C8075" s="0" t="n">
        <v>17.746</v>
      </c>
      <c r="D8075" s="0" t="n">
        <v>7.1404</v>
      </c>
      <c r="E8075" s="0" t="n">
        <f aca="false">IFERROR((C8075-D8075)/C8075/'Project Inputs and Calcs'!$E$11,0)</f>
        <v>0.0199211089823059</v>
      </c>
    </row>
    <row r="8076" customFormat="false" ht="15" hidden="false" customHeight="false" outlineLevel="0" collapsed="false">
      <c r="A8076" s="0" t="n">
        <v>47</v>
      </c>
      <c r="B8076" s="0" t="n">
        <v>6100</v>
      </c>
      <c r="C8076" s="0" t="n">
        <v>18.238</v>
      </c>
      <c r="D8076" s="0" t="n">
        <v>7.4376</v>
      </c>
      <c r="E8076" s="0" t="n">
        <f aca="false">IFERROR((C8076-D8076)/C8076/'Project Inputs and Calcs'!$E$11,0)</f>
        <v>0.0197397375443214</v>
      </c>
    </row>
    <row r="8077" customFormat="false" ht="15" hidden="false" customHeight="false" outlineLevel="0" collapsed="false">
      <c r="A8077" s="0" t="n">
        <v>47</v>
      </c>
      <c r="B8077" s="0" t="n">
        <v>6200</v>
      </c>
      <c r="C8077" s="0" t="n">
        <v>18.73</v>
      </c>
      <c r="D8077" s="0" t="n">
        <v>7.7413</v>
      </c>
      <c r="E8077" s="0" t="n">
        <f aca="false">IFERROR((C8077-D8077)/C8077/'Project Inputs and Calcs'!$E$11,0)</f>
        <v>0.0195563267485318</v>
      </c>
    </row>
    <row r="8078" customFormat="false" ht="15" hidden="false" customHeight="false" outlineLevel="0" collapsed="false">
      <c r="A8078" s="0" t="n">
        <v>47</v>
      </c>
      <c r="B8078" s="0" t="n">
        <v>6300</v>
      </c>
      <c r="C8078" s="0" t="n">
        <v>19.219</v>
      </c>
      <c r="D8078" s="0" t="n">
        <v>8.0516</v>
      </c>
      <c r="E8078" s="0" t="n">
        <f aca="false">IFERROR((C8078-D8078)/C8078/'Project Inputs and Calcs'!$E$11,0)</f>
        <v>0.0193686802990097</v>
      </c>
    </row>
    <row r="8079" customFormat="false" ht="15" hidden="false" customHeight="false" outlineLevel="0" collapsed="false">
      <c r="A8079" s="0" t="n">
        <v>47</v>
      </c>
      <c r="B8079" s="0" t="n">
        <v>6400</v>
      </c>
      <c r="C8079" s="0" t="n">
        <v>19.706</v>
      </c>
      <c r="D8079" s="0" t="n">
        <v>8.3685</v>
      </c>
      <c r="E8079" s="0" t="n">
        <f aca="false">IFERROR((C8079-D8079)/C8079/'Project Inputs and Calcs'!$E$11,0)</f>
        <v>0.0191777462025102</v>
      </c>
    </row>
    <row r="8080" customFormat="false" ht="15" hidden="false" customHeight="false" outlineLevel="0" collapsed="false">
      <c r="A8080" s="0" t="n">
        <v>47</v>
      </c>
      <c r="B8080" s="0" t="n">
        <v>6500</v>
      </c>
      <c r="C8080" s="0" t="n">
        <v>20.191</v>
      </c>
      <c r="D8080" s="0" t="n">
        <v>8.6923</v>
      </c>
      <c r="E8080" s="0" t="n">
        <f aca="false">IFERROR((C8080-D8080)/C8080/'Project Inputs and Calcs'!$E$11,0)</f>
        <v>0.0189832103412412</v>
      </c>
    </row>
    <row r="8081" customFormat="false" ht="15" hidden="false" customHeight="false" outlineLevel="0" collapsed="false">
      <c r="A8081" s="0" t="n">
        <v>47</v>
      </c>
      <c r="B8081" s="0" t="n">
        <v>6600</v>
      </c>
      <c r="C8081" s="0" t="n">
        <v>20.671</v>
      </c>
      <c r="D8081" s="0" t="n">
        <v>9.0232</v>
      </c>
      <c r="E8081" s="0" t="n">
        <f aca="false">IFERROR((C8081-D8081)/C8081/'Project Inputs and Calcs'!$E$11,0)</f>
        <v>0.0187828358569977</v>
      </c>
    </row>
    <row r="8082" customFormat="false" ht="15" hidden="false" customHeight="false" outlineLevel="0" collapsed="false">
      <c r="A8082" s="0" t="n">
        <v>47</v>
      </c>
      <c r="B8082" s="0" t="n">
        <v>6700</v>
      </c>
      <c r="C8082" s="0" t="n">
        <v>21.147</v>
      </c>
      <c r="D8082" s="0" t="n">
        <v>9.361</v>
      </c>
      <c r="E8082" s="0" t="n">
        <f aca="false">IFERROR((C8082-D8082)/C8082/'Project Inputs and Calcs'!$E$11,0)</f>
        <v>0.0185778912690531</v>
      </c>
    </row>
    <row r="8083" customFormat="false" ht="15" hidden="false" customHeight="false" outlineLevel="0" collapsed="false">
      <c r="A8083" s="0" t="n">
        <v>47</v>
      </c>
      <c r="B8083" s="0" t="n">
        <v>6800</v>
      </c>
      <c r="C8083" s="0" t="n">
        <v>21.618</v>
      </c>
      <c r="D8083" s="0" t="n">
        <v>9.706</v>
      </c>
      <c r="E8083" s="0" t="n">
        <f aca="false">IFERROR((C8083-D8083)/C8083/'Project Inputs and Calcs'!$E$11,0)</f>
        <v>0.0183674098744873</v>
      </c>
    </row>
    <row r="8084" customFormat="false" ht="15" hidden="false" customHeight="false" outlineLevel="0" collapsed="false">
      <c r="A8084" s="0" t="n">
        <v>47</v>
      </c>
      <c r="B8084" s="0" t="n">
        <v>6900</v>
      </c>
      <c r="C8084" s="0" t="n">
        <v>22.083</v>
      </c>
      <c r="D8084" s="0" t="n">
        <v>10.058</v>
      </c>
      <c r="E8084" s="0" t="n">
        <f aca="false">IFERROR((C8084-D8084)/C8084/'Project Inputs and Calcs'!$E$11,0)</f>
        <v>0.0181512173768661</v>
      </c>
    </row>
    <row r="8085" customFormat="false" ht="15" hidden="false" customHeight="false" outlineLevel="0" collapsed="false">
      <c r="A8085" s="0" t="n">
        <v>47</v>
      </c>
      <c r="B8085" s="0" t="n">
        <v>7000</v>
      </c>
      <c r="C8085" s="0" t="n">
        <v>22.542</v>
      </c>
      <c r="D8085" s="0" t="n">
        <v>10.419</v>
      </c>
      <c r="E8085" s="0" t="n">
        <f aca="false">IFERROR((C8085-D8085)/C8085/'Project Inputs and Calcs'!$E$11,0)</f>
        <v>0.0179265371306894</v>
      </c>
    </row>
    <row r="8086" customFormat="false" ht="15" hidden="false" customHeight="false" outlineLevel="0" collapsed="false">
      <c r="A8086" s="0" t="n">
        <v>47</v>
      </c>
      <c r="B8086" s="0" t="n">
        <v>7100</v>
      </c>
      <c r="C8086" s="0" t="n">
        <v>22.992</v>
      </c>
      <c r="D8086" s="0" t="n">
        <v>10.786</v>
      </c>
      <c r="E8086" s="0" t="n">
        <f aca="false">IFERROR((C8086-D8086)/C8086/'Project Inputs and Calcs'!$E$11,0)</f>
        <v>0.0176960102064486</v>
      </c>
    </row>
    <row r="8087" customFormat="false" ht="15" hidden="false" customHeight="false" outlineLevel="0" collapsed="false">
      <c r="A8087" s="0" t="n">
        <v>47</v>
      </c>
      <c r="B8087" s="0" t="n">
        <v>7200</v>
      </c>
      <c r="C8087" s="0" t="n">
        <v>23.434</v>
      </c>
      <c r="D8087" s="0" t="n">
        <v>11.162</v>
      </c>
      <c r="E8087" s="0" t="n">
        <f aca="false">IFERROR((C8087-D8087)/C8087/'Project Inputs and Calcs'!$E$11,0)</f>
        <v>0.0174561178913829</v>
      </c>
    </row>
    <row r="8088" customFormat="false" ht="15" hidden="false" customHeight="false" outlineLevel="0" collapsed="false">
      <c r="A8088" s="0" t="n">
        <v>47</v>
      </c>
      <c r="B8088" s="0" t="n">
        <v>7300</v>
      </c>
      <c r="C8088" s="0" t="n">
        <v>23.865</v>
      </c>
      <c r="D8088" s="0" t="n">
        <v>11.546</v>
      </c>
      <c r="E8088" s="0" t="n">
        <f aca="false">IFERROR((C8088-D8088)/C8088/'Project Inputs and Calcs'!$E$11,0)</f>
        <v>0.0172065088344158</v>
      </c>
    </row>
    <row r="8089" customFormat="false" ht="15" hidden="false" customHeight="false" outlineLevel="0" collapsed="false">
      <c r="A8089" s="0" t="n">
        <v>47</v>
      </c>
      <c r="B8089" s="0" t="n">
        <v>7400</v>
      </c>
      <c r="C8089" s="0" t="n">
        <v>24.285</v>
      </c>
      <c r="D8089" s="0" t="n">
        <v>11.939</v>
      </c>
      <c r="E8089" s="0" t="n">
        <f aca="false">IFERROR((C8089-D8089)/C8089/'Project Inputs and Calcs'!$E$11,0)</f>
        <v>0.0169459886075081</v>
      </c>
    </row>
    <row r="8090" customFormat="false" ht="15" hidden="false" customHeight="false" outlineLevel="0" collapsed="false">
      <c r="A8090" s="0" t="n">
        <v>47</v>
      </c>
      <c r="B8090" s="0" t="n">
        <v>7500</v>
      </c>
      <c r="C8090" s="0" t="n">
        <v>24.692</v>
      </c>
      <c r="D8090" s="0" t="n">
        <v>12.342</v>
      </c>
      <c r="E8090" s="0" t="n">
        <f aca="false">IFERROR((C8090-D8090)/C8090/'Project Inputs and Calcs'!$E$11,0)</f>
        <v>0.0166720665262703</v>
      </c>
    </row>
    <row r="8091" customFormat="false" ht="15" hidden="false" customHeight="false" outlineLevel="0" collapsed="false">
      <c r="A8091" s="0" t="n">
        <v>47</v>
      </c>
      <c r="B8091" s="0" t="n">
        <v>7600</v>
      </c>
      <c r="C8091" s="0" t="n">
        <v>25.084</v>
      </c>
      <c r="D8091" s="0" t="n">
        <v>12.754</v>
      </c>
      <c r="E8091" s="0" t="n">
        <f aca="false">IFERROR((C8091-D8091)/C8091/'Project Inputs and Calcs'!$E$11,0)</f>
        <v>0.0163849465794929</v>
      </c>
    </row>
    <row r="8092" customFormat="false" ht="15" hidden="false" customHeight="false" outlineLevel="0" collapsed="false">
      <c r="A8092" s="0" t="n">
        <v>47</v>
      </c>
      <c r="B8092" s="0" t="n">
        <v>7700</v>
      </c>
      <c r="C8092" s="0" t="n">
        <v>25.46</v>
      </c>
      <c r="D8092" s="0" t="n">
        <v>13.176</v>
      </c>
      <c r="E8092" s="0" t="n">
        <f aca="false">IFERROR((C8092-D8092)/C8092/'Project Inputs and Calcs'!$E$11,0)</f>
        <v>0.0160827441738675</v>
      </c>
    </row>
    <row r="8093" customFormat="false" ht="15" hidden="false" customHeight="false" outlineLevel="0" collapsed="false">
      <c r="A8093" s="0" t="n">
        <v>47</v>
      </c>
      <c r="B8093" s="0" t="n">
        <v>7800</v>
      </c>
      <c r="C8093" s="0" t="n">
        <v>25.817</v>
      </c>
      <c r="D8093" s="0" t="n">
        <v>13.608</v>
      </c>
      <c r="E8093" s="0" t="n">
        <f aca="false">IFERROR((C8093-D8093)/C8093/'Project Inputs and Calcs'!$E$11,0)</f>
        <v>0.0157635149965785</v>
      </c>
    </row>
    <row r="8094" customFormat="false" ht="15" hidden="false" customHeight="false" outlineLevel="0" collapsed="false">
      <c r="A8094" s="0" t="n">
        <v>47</v>
      </c>
      <c r="B8094" s="0" t="n">
        <v>7900</v>
      </c>
      <c r="C8094" s="0" t="n">
        <v>26.154</v>
      </c>
      <c r="D8094" s="0" t="n">
        <v>14.052</v>
      </c>
      <c r="E8094" s="0" t="n">
        <f aca="false">IFERROR((C8094-D8094)/C8094/'Project Inputs and Calcs'!$E$11,0)</f>
        <v>0.0154240269174887</v>
      </c>
    </row>
    <row r="8095" customFormat="false" ht="15" hidden="false" customHeight="false" outlineLevel="0" collapsed="false">
      <c r="A8095" s="0" t="n">
        <v>47</v>
      </c>
      <c r="B8095" s="0" t="n">
        <v>8000</v>
      </c>
      <c r="C8095" s="0" t="n">
        <v>26.464</v>
      </c>
      <c r="D8095" s="0" t="n">
        <v>14.509</v>
      </c>
      <c r="E8095" s="0" t="n">
        <f aca="false">IFERROR((C8095-D8095)/C8095/'Project Inputs and Calcs'!$E$11,0)</f>
        <v>0.015058192261185</v>
      </c>
    </row>
    <row r="8096" customFormat="false" ht="15" hidden="false" customHeight="false" outlineLevel="0" collapsed="false">
      <c r="A8096" s="0" t="n">
        <v>47</v>
      </c>
      <c r="B8096" s="0" t="n">
        <v>8100</v>
      </c>
      <c r="C8096" s="0" t="n">
        <v>26.747</v>
      </c>
      <c r="D8096" s="0" t="n">
        <v>14.98</v>
      </c>
      <c r="E8096" s="0" t="n">
        <f aca="false">IFERROR((C8096-D8096)/C8096/'Project Inputs and Calcs'!$E$11,0)</f>
        <v>0.0146645729739161</v>
      </c>
    </row>
    <row r="8097" customFormat="false" ht="15" hidden="false" customHeight="false" outlineLevel="0" collapsed="false">
      <c r="A8097" s="0" t="n">
        <v>47</v>
      </c>
      <c r="B8097" s="0" t="n">
        <v>8200</v>
      </c>
      <c r="C8097" s="0" t="n">
        <v>27.002</v>
      </c>
      <c r="D8097" s="0" t="n">
        <v>15.465</v>
      </c>
      <c r="E8097" s="0" t="n">
        <f aca="false">IFERROR((C8097-D8097)/C8097/'Project Inputs and Calcs'!$E$11,0)</f>
        <v>0.014242154902106</v>
      </c>
    </row>
    <row r="8098" customFormat="false" ht="15" hidden="false" customHeight="false" outlineLevel="0" collapsed="false">
      <c r="A8098" s="0" t="n">
        <v>47</v>
      </c>
      <c r="B8098" s="0" t="n">
        <v>8300</v>
      </c>
      <c r="C8098" s="0" t="n">
        <v>27.226</v>
      </c>
      <c r="D8098" s="0" t="n">
        <v>15.963</v>
      </c>
      <c r="E8098" s="0" t="n">
        <f aca="false">IFERROR((C8098-D8098)/C8098/'Project Inputs and Calcs'!$E$11,0)</f>
        <v>0.0137895149244595</v>
      </c>
    </row>
    <row r="8099" customFormat="false" ht="15" hidden="false" customHeight="false" outlineLevel="0" collapsed="false">
      <c r="A8099" s="0" t="n">
        <v>47</v>
      </c>
      <c r="B8099" s="0" t="n">
        <v>8400</v>
      </c>
      <c r="C8099" s="0" t="n">
        <v>27.418</v>
      </c>
      <c r="D8099" s="0" t="n">
        <v>16.476</v>
      </c>
      <c r="E8099" s="0" t="n">
        <f aca="false">IFERROR((C8099-D8099)/C8099/'Project Inputs and Calcs'!$E$11,0)</f>
        <v>0.0133026965253969</v>
      </c>
    </row>
    <row r="8100" customFormat="false" ht="15" hidden="false" customHeight="false" outlineLevel="0" collapsed="false">
      <c r="A8100" s="0" t="n">
        <v>47</v>
      </c>
      <c r="B8100" s="0" t="n">
        <v>8500</v>
      </c>
      <c r="C8100" s="0" t="n">
        <v>27.556</v>
      </c>
      <c r="D8100" s="0" t="n">
        <v>17.011</v>
      </c>
      <c r="E8100" s="0" t="n">
        <f aca="false">IFERROR((C8100-D8100)/C8100/'Project Inputs and Calcs'!$E$11,0)</f>
        <v>0.0127558426476992</v>
      </c>
    </row>
    <row r="8101" customFormat="false" ht="15" hidden="false" customHeight="false" outlineLevel="0" collapsed="false">
      <c r="A8101" s="0" t="n">
        <v>47</v>
      </c>
      <c r="B8101" s="0" t="n">
        <v>8600</v>
      </c>
      <c r="C8101" s="0" t="n">
        <v>27.641</v>
      </c>
      <c r="D8101" s="0" t="n">
        <v>17.568</v>
      </c>
      <c r="E8101" s="0" t="n">
        <f aca="false">IFERROR((C8101-D8101)/C8101/'Project Inputs and Calcs'!$E$11,0)</f>
        <v>0.0121474138658756</v>
      </c>
    </row>
    <row r="8102" customFormat="false" ht="15" hidden="false" customHeight="false" outlineLevel="0" collapsed="false">
      <c r="A8102" s="0" t="n">
        <v>47</v>
      </c>
      <c r="B8102" s="0" t="n">
        <v>8700</v>
      </c>
      <c r="C8102" s="0" t="n">
        <v>27.67</v>
      </c>
      <c r="D8102" s="0" t="n">
        <v>18.147</v>
      </c>
      <c r="E8102" s="0" t="n">
        <f aca="false">IFERROR((C8102-D8102)/C8102/'Project Inputs and Calcs'!$E$11,0)</f>
        <v>0.0114721117937598</v>
      </c>
    </row>
    <row r="8103" customFormat="false" ht="15" hidden="false" customHeight="false" outlineLevel="0" collapsed="false">
      <c r="A8103" s="0" t="n">
        <v>47</v>
      </c>
      <c r="B8103" s="0" t="n">
        <v>8800</v>
      </c>
      <c r="C8103" s="0" t="n">
        <v>27.619</v>
      </c>
      <c r="D8103" s="0" t="n">
        <v>18.758</v>
      </c>
      <c r="E8103" s="0" t="n">
        <f aca="false">IFERROR((C8103-D8103)/C8103/'Project Inputs and Calcs'!$E$11,0)</f>
        <v>0.0106943287833255</v>
      </c>
    </row>
    <row r="8104" customFormat="false" ht="15" hidden="false" customHeight="false" outlineLevel="0" collapsed="false">
      <c r="A8104" s="0" t="n">
        <v>47</v>
      </c>
      <c r="B8104" s="0" t="n">
        <v>8900</v>
      </c>
      <c r="C8104" s="0" t="n">
        <v>27.509</v>
      </c>
      <c r="D8104" s="0" t="n">
        <v>19.389</v>
      </c>
      <c r="E8104" s="0" t="n">
        <f aca="false">IFERROR((C8104-D8104)/C8104/'Project Inputs and Calcs'!$E$11,0)</f>
        <v>0.0098392041392514</v>
      </c>
    </row>
    <row r="8105" customFormat="false" ht="15" hidden="false" customHeight="false" outlineLevel="0" collapsed="false">
      <c r="A8105" s="0" t="n">
        <v>47</v>
      </c>
      <c r="B8105" s="0" t="n">
        <v>9000</v>
      </c>
      <c r="C8105" s="0" t="n">
        <v>27.334</v>
      </c>
      <c r="D8105" s="0" t="n">
        <v>20.041</v>
      </c>
      <c r="E8105" s="0" t="n">
        <f aca="false">IFERROR((C8105-D8105)/C8105/'Project Inputs and Calcs'!$E$11,0)</f>
        <v>0.00889368551986537</v>
      </c>
    </row>
    <row r="8106" customFormat="false" ht="15" hidden="false" customHeight="false" outlineLevel="0" collapsed="false">
      <c r="A8106" s="0" t="n">
        <v>47</v>
      </c>
      <c r="B8106" s="0" t="n">
        <v>9100</v>
      </c>
      <c r="C8106" s="0" t="n">
        <v>27.144</v>
      </c>
      <c r="D8106" s="0" t="n">
        <v>20.691</v>
      </c>
      <c r="E8106" s="0" t="n">
        <f aca="false">IFERROR((C8106-D8106)/C8106/'Project Inputs and Calcs'!$E$11,0)</f>
        <v>0.00792440318302387</v>
      </c>
    </row>
    <row r="8107" customFormat="false" ht="15" hidden="false" customHeight="false" outlineLevel="0" collapsed="false">
      <c r="A8107" s="0" t="n">
        <v>47</v>
      </c>
      <c r="B8107" s="0" t="n">
        <v>9200</v>
      </c>
      <c r="C8107" s="0" t="n">
        <v>26.957</v>
      </c>
      <c r="D8107" s="0" t="n">
        <v>21.33</v>
      </c>
      <c r="E8107" s="0" t="n">
        <f aca="false">IFERROR((C8107-D8107)/C8107/'Project Inputs and Calcs'!$E$11,0)</f>
        <v>0.0069579948312745</v>
      </c>
    </row>
    <row r="8108" customFormat="false" ht="15" hidden="false" customHeight="false" outlineLevel="0" collapsed="false">
      <c r="A8108" s="0" t="n">
        <v>47</v>
      </c>
      <c r="B8108" s="0" t="n">
        <v>9300</v>
      </c>
      <c r="C8108" s="0" t="n">
        <v>26.773</v>
      </c>
      <c r="D8108" s="0" t="n">
        <v>21.957</v>
      </c>
      <c r="E8108" s="0" t="n">
        <f aca="false">IFERROR((C8108-D8108)/C8108/'Project Inputs and Calcs'!$E$11,0)</f>
        <v>0.00599609058877725</v>
      </c>
    </row>
    <row r="8109" customFormat="false" ht="15" hidden="false" customHeight="false" outlineLevel="0" collapsed="false">
      <c r="A8109" s="0" t="n">
        <v>47</v>
      </c>
      <c r="B8109" s="0" t="n">
        <v>9400</v>
      </c>
      <c r="C8109" s="0" t="n">
        <v>26.58</v>
      </c>
      <c r="D8109" s="0" t="n">
        <v>22.575</v>
      </c>
      <c r="E8109" s="0" t="n">
        <f aca="false">IFERROR((C8109-D8109)/C8109/'Project Inputs and Calcs'!$E$11,0)</f>
        <v>0.00502257336343115</v>
      </c>
    </row>
    <row r="8110" customFormat="false" ht="15" hidden="false" customHeight="false" outlineLevel="0" collapsed="false">
      <c r="A8110" s="0" t="n">
        <v>47</v>
      </c>
      <c r="B8110" s="0" t="n">
        <v>9500</v>
      </c>
      <c r="C8110" s="0" t="n">
        <v>26.369</v>
      </c>
      <c r="D8110" s="0" t="n">
        <v>23.187</v>
      </c>
      <c r="E8110" s="0" t="n">
        <f aca="false">IFERROR((C8110-D8110)/C8110/'Project Inputs and Calcs'!$E$11,0)</f>
        <v>0.00402240004045154</v>
      </c>
    </row>
    <row r="8111" customFormat="false" ht="15" hidden="false" customHeight="false" outlineLevel="0" collapsed="false">
      <c r="A8111" s="0" t="n">
        <v>47</v>
      </c>
      <c r="B8111" s="0" t="n">
        <v>9600</v>
      </c>
      <c r="C8111" s="0" t="n">
        <v>26.132</v>
      </c>
      <c r="D8111" s="0" t="n">
        <v>23.794</v>
      </c>
      <c r="E8111" s="0" t="n">
        <f aca="false">IFERROR((C8111-D8111)/C8111/'Project Inputs and Calcs'!$E$11,0)</f>
        <v>0.00298229501505179</v>
      </c>
    </row>
    <row r="8112" customFormat="false" ht="15" hidden="false" customHeight="false" outlineLevel="0" collapsed="false">
      <c r="A8112" s="0" t="n">
        <v>47</v>
      </c>
      <c r="B8112" s="0" t="n">
        <v>9700</v>
      </c>
      <c r="C8112" s="0" t="n">
        <v>25.864</v>
      </c>
      <c r="D8112" s="0" t="n">
        <v>24.392</v>
      </c>
      <c r="E8112" s="0" t="n">
        <f aca="false">IFERROR((C8112-D8112)/C8112/'Project Inputs and Calcs'!$E$11,0)</f>
        <v>0.00189710279410249</v>
      </c>
    </row>
    <row r="8113" customFormat="false" ht="15" hidden="false" customHeight="false" outlineLevel="0" collapsed="false">
      <c r="A8113" s="0" t="n">
        <v>47</v>
      </c>
      <c r="B8113" s="0" t="n">
        <v>9800</v>
      </c>
      <c r="C8113" s="0" t="n">
        <v>25.576</v>
      </c>
      <c r="D8113" s="0" t="n">
        <v>24.972</v>
      </c>
      <c r="E8113" s="0" t="n">
        <f aca="false">IFERROR((C8113-D8113)/C8113/'Project Inputs and Calcs'!$E$11,0)</f>
        <v>0.000787196329892607</v>
      </c>
    </row>
    <row r="8114" customFormat="false" ht="15" hidden="false" customHeight="false" outlineLevel="0" collapsed="false">
      <c r="A8114" s="0" t="n">
        <v>47</v>
      </c>
      <c r="B8114" s="0" t="n">
        <v>9900</v>
      </c>
      <c r="C8114" s="0" t="n">
        <v>25.302</v>
      </c>
      <c r="D8114" s="0" t="n">
        <v>25.512</v>
      </c>
      <c r="E8114" s="0" t="n">
        <f aca="false">IFERROR((C8114-D8114)/C8114/'Project Inputs and Calcs'!$E$11,0)</f>
        <v>-0.000276657971701843</v>
      </c>
    </row>
    <row r="8115" customFormat="false" ht="15" hidden="false" customHeight="false" outlineLevel="0" collapsed="false">
      <c r="A8115" s="0" t="n">
        <v>47</v>
      </c>
      <c r="B8115" s="0" t="n">
        <v>10000</v>
      </c>
      <c r="C8115" s="0" t="n">
        <v>25.078</v>
      </c>
      <c r="D8115" s="0" t="n">
        <v>25.987</v>
      </c>
      <c r="E8115" s="0" t="n">
        <f aca="false">IFERROR((C8115-D8115)/C8115/'Project Inputs and Calcs'!$E$11,0)</f>
        <v>-0.00120823032139724</v>
      </c>
    </row>
    <row r="8116" customFormat="false" ht="15" hidden="false" customHeight="false" outlineLevel="0" collapsed="false">
      <c r="A8116" s="0" t="n">
        <v>47</v>
      </c>
      <c r="B8116" s="0" t="n">
        <v>10100</v>
      </c>
      <c r="C8116" s="0" t="n">
        <v>24.914</v>
      </c>
      <c r="D8116" s="0" t="n">
        <v>26.397</v>
      </c>
      <c r="E8116" s="0" t="n">
        <f aca="false">IFERROR((C8116-D8116)/C8116/'Project Inputs and Calcs'!$E$11,0)</f>
        <v>-0.00198415883974204</v>
      </c>
    </row>
    <row r="8117" customFormat="false" ht="15" hidden="false" customHeight="false" outlineLevel="0" collapsed="false">
      <c r="A8117" s="0" t="n">
        <v>47</v>
      </c>
      <c r="B8117" s="0" t="n">
        <v>10200</v>
      </c>
      <c r="C8117" s="0" t="n">
        <v>24.799</v>
      </c>
      <c r="D8117" s="0" t="n">
        <v>26.743</v>
      </c>
      <c r="E8117" s="0" t="n">
        <f aca="false">IFERROR((C8117-D8117)/C8117/'Project Inputs and Calcs'!$E$11,0)</f>
        <v>-0.00261300858905601</v>
      </c>
    </row>
    <row r="8118" customFormat="false" ht="15" hidden="false" customHeight="false" outlineLevel="0" collapsed="false">
      <c r="A8118" s="0" t="n">
        <v>47</v>
      </c>
      <c r="B8118" s="0" t="n">
        <v>10300</v>
      </c>
      <c r="C8118" s="0" t="n">
        <v>24.719</v>
      </c>
      <c r="D8118" s="0" t="n">
        <v>27.035</v>
      </c>
      <c r="E8118" s="0" t="n">
        <f aca="false">IFERROR((C8118-D8118)/C8118/'Project Inputs and Calcs'!$E$11,0)</f>
        <v>-0.00312310368542417</v>
      </c>
    </row>
    <row r="8119" customFormat="false" ht="15" hidden="false" customHeight="false" outlineLevel="0" collapsed="false">
      <c r="A8119" s="0" t="n">
        <v>47</v>
      </c>
      <c r="B8119" s="0" t="n">
        <v>10400</v>
      </c>
      <c r="C8119" s="0" t="s">
        <v>155</v>
      </c>
      <c r="D8119" s="0" t="s">
        <v>155</v>
      </c>
      <c r="E8119" s="0" t="n">
        <f aca="false">IFERROR((C8119-D8119)/C8119/'Project Inputs and Calcs'!$E$11,0)</f>
        <v>0</v>
      </c>
    </row>
    <row r="8120" customFormat="false" ht="15" hidden="false" customHeight="false" outlineLevel="0" collapsed="false">
      <c r="A8120" s="0" t="n">
        <v>47</v>
      </c>
      <c r="B8120" s="0" t="n">
        <v>10500</v>
      </c>
      <c r="C8120" s="0" t="s">
        <v>155</v>
      </c>
      <c r="D8120" s="0" t="s">
        <v>155</v>
      </c>
      <c r="E8120" s="0" t="n">
        <f aca="false">IFERROR((C8120-D8120)/C8120/'Project Inputs and Calcs'!$E$11,0)</f>
        <v>0</v>
      </c>
    </row>
    <row r="8121" customFormat="false" ht="15" hidden="false" customHeight="false" outlineLevel="0" collapsed="false">
      <c r="A8121" s="0" t="n">
        <v>47</v>
      </c>
      <c r="B8121" s="0" t="n">
        <v>10600</v>
      </c>
      <c r="C8121" s="0" t="s">
        <v>155</v>
      </c>
      <c r="D8121" s="0" t="s">
        <v>155</v>
      </c>
      <c r="E8121" s="0" t="n">
        <f aca="false">IFERROR((C8121-D8121)/C8121/'Project Inputs and Calcs'!$E$11,0)</f>
        <v>0</v>
      </c>
    </row>
    <row r="8122" customFormat="false" ht="15" hidden="false" customHeight="false" outlineLevel="0" collapsed="false">
      <c r="A8122" s="0" t="n">
        <v>47</v>
      </c>
      <c r="B8122" s="0" t="n">
        <v>10700</v>
      </c>
      <c r="C8122" s="0" t="s">
        <v>155</v>
      </c>
      <c r="D8122" s="0" t="s">
        <v>155</v>
      </c>
      <c r="E8122" s="0" t="n">
        <f aca="false">IFERROR((C8122-D8122)/C8122/'Project Inputs and Calcs'!$E$11,0)</f>
        <v>0</v>
      </c>
    </row>
    <row r="8123" customFormat="false" ht="15" hidden="false" customHeight="false" outlineLevel="0" collapsed="false">
      <c r="A8123" s="0" t="n">
        <v>47</v>
      </c>
      <c r="B8123" s="0" t="n">
        <v>10800</v>
      </c>
      <c r="C8123" s="0" t="s">
        <v>155</v>
      </c>
      <c r="D8123" s="0" t="s">
        <v>155</v>
      </c>
      <c r="E8123" s="0" t="n">
        <f aca="false">IFERROR((C8123-D8123)/C8123/'Project Inputs and Calcs'!$E$11,0)</f>
        <v>0</v>
      </c>
    </row>
    <row r="8124" customFormat="false" ht="15" hidden="false" customHeight="false" outlineLevel="0" collapsed="false">
      <c r="A8124" s="0" t="n">
        <v>47</v>
      </c>
      <c r="B8124" s="0" t="n">
        <v>10900</v>
      </c>
      <c r="C8124" s="0" t="s">
        <v>155</v>
      </c>
      <c r="D8124" s="0" t="s">
        <v>155</v>
      </c>
      <c r="E8124" s="0" t="n">
        <f aca="false">IFERROR((C8124-D8124)/C8124/'Project Inputs and Calcs'!$E$11,0)</f>
        <v>0</v>
      </c>
    </row>
    <row r="8125" customFormat="false" ht="15" hidden="false" customHeight="false" outlineLevel="0" collapsed="false">
      <c r="A8125" s="0" t="n">
        <v>47</v>
      </c>
      <c r="B8125" s="0" t="n">
        <v>11000</v>
      </c>
      <c r="C8125" s="0" t="s">
        <v>155</v>
      </c>
      <c r="D8125" s="0" t="s">
        <v>155</v>
      </c>
      <c r="E8125" s="0" t="n">
        <f aca="false">IFERROR((C8125-D8125)/C8125/'Project Inputs and Calcs'!$E$11,0)</f>
        <v>0</v>
      </c>
    </row>
    <row r="8126" customFormat="false" ht="15" hidden="false" customHeight="false" outlineLevel="0" collapsed="false">
      <c r="A8126" s="0" t="n">
        <v>47</v>
      </c>
      <c r="B8126" s="0" t="n">
        <v>11100</v>
      </c>
      <c r="C8126" s="0" t="s">
        <v>155</v>
      </c>
      <c r="D8126" s="0" t="s">
        <v>155</v>
      </c>
      <c r="E8126" s="0" t="n">
        <f aca="false">IFERROR((C8126-D8126)/C8126/'Project Inputs and Calcs'!$E$11,0)</f>
        <v>0</v>
      </c>
    </row>
    <row r="8127" customFormat="false" ht="15" hidden="false" customHeight="false" outlineLevel="0" collapsed="false">
      <c r="A8127" s="0" t="n">
        <v>47</v>
      </c>
      <c r="B8127" s="0" t="n">
        <v>11200</v>
      </c>
      <c r="C8127" s="0" t="s">
        <v>155</v>
      </c>
      <c r="D8127" s="0" t="s">
        <v>155</v>
      </c>
      <c r="E8127" s="0" t="n">
        <f aca="false">IFERROR((C8127-D8127)/C8127/'Project Inputs and Calcs'!$E$11,0)</f>
        <v>0</v>
      </c>
    </row>
    <row r="8128" customFormat="false" ht="15" hidden="false" customHeight="false" outlineLevel="0" collapsed="false">
      <c r="A8128" s="0" t="n">
        <v>47</v>
      </c>
      <c r="B8128" s="0" t="n">
        <v>11300</v>
      </c>
      <c r="C8128" s="0" t="s">
        <v>155</v>
      </c>
      <c r="D8128" s="0" t="s">
        <v>155</v>
      </c>
      <c r="E8128" s="0" t="n">
        <f aca="false">IFERROR((C8128-D8128)/C8128/'Project Inputs and Calcs'!$E$11,0)</f>
        <v>0</v>
      </c>
    </row>
    <row r="8129" customFormat="false" ht="15" hidden="false" customHeight="false" outlineLevel="0" collapsed="false">
      <c r="A8129" s="0" t="n">
        <v>47</v>
      </c>
      <c r="B8129" s="0" t="n">
        <v>11400</v>
      </c>
      <c r="C8129" s="0" t="s">
        <v>155</v>
      </c>
      <c r="D8129" s="0" t="s">
        <v>155</v>
      </c>
      <c r="E8129" s="0" t="n">
        <f aca="false">IFERROR((C8129-D8129)/C8129/'Project Inputs and Calcs'!$E$11,0)</f>
        <v>0</v>
      </c>
    </row>
    <row r="8130" customFormat="false" ht="15" hidden="false" customHeight="false" outlineLevel="0" collapsed="false">
      <c r="A8130" s="0" t="n">
        <v>47</v>
      </c>
      <c r="B8130" s="0" t="n">
        <v>11500</v>
      </c>
      <c r="C8130" s="0" t="s">
        <v>155</v>
      </c>
      <c r="D8130" s="0" t="s">
        <v>155</v>
      </c>
      <c r="E8130" s="0" t="n">
        <f aca="false">IFERROR((C8130-D8130)/C8130/'Project Inputs and Calcs'!$E$11,0)</f>
        <v>0</v>
      </c>
    </row>
    <row r="8131" customFormat="false" ht="15" hidden="false" customHeight="false" outlineLevel="0" collapsed="false">
      <c r="A8131" s="0" t="n">
        <v>47</v>
      </c>
      <c r="B8131" s="0" t="n">
        <v>11600</v>
      </c>
      <c r="C8131" s="0" t="s">
        <v>155</v>
      </c>
      <c r="D8131" s="0" t="s">
        <v>155</v>
      </c>
      <c r="E8131" s="0" t="n">
        <f aca="false">IFERROR((C8131-D8131)/C8131/'Project Inputs and Calcs'!$E$11,0)</f>
        <v>0</v>
      </c>
    </row>
    <row r="8132" customFormat="false" ht="15" hidden="false" customHeight="false" outlineLevel="0" collapsed="false">
      <c r="A8132" s="0" t="n">
        <v>47</v>
      </c>
      <c r="B8132" s="0" t="n">
        <v>11700</v>
      </c>
      <c r="C8132" s="0" t="s">
        <v>155</v>
      </c>
      <c r="D8132" s="0" t="s">
        <v>155</v>
      </c>
      <c r="E8132" s="0" t="n">
        <f aca="false">IFERROR((C8132-D8132)/C8132/'Project Inputs and Calcs'!$E$11,0)</f>
        <v>0</v>
      </c>
    </row>
    <row r="8133" customFormat="false" ht="15" hidden="false" customHeight="false" outlineLevel="0" collapsed="false">
      <c r="A8133" s="0" t="n">
        <v>47</v>
      </c>
      <c r="B8133" s="0" t="n">
        <v>11800</v>
      </c>
      <c r="C8133" s="0" t="s">
        <v>155</v>
      </c>
      <c r="D8133" s="0" t="s">
        <v>155</v>
      </c>
      <c r="E8133" s="0" t="n">
        <f aca="false">IFERROR((C8133-D8133)/C8133/'Project Inputs and Calcs'!$E$11,0)</f>
        <v>0</v>
      </c>
    </row>
    <row r="8134" customFormat="false" ht="15" hidden="false" customHeight="false" outlineLevel="0" collapsed="false">
      <c r="A8134" s="0" t="n">
        <v>47</v>
      </c>
      <c r="B8134" s="0" t="n">
        <v>11900</v>
      </c>
      <c r="C8134" s="0" t="s">
        <v>155</v>
      </c>
      <c r="D8134" s="0" t="s">
        <v>155</v>
      </c>
      <c r="E8134" s="0" t="n">
        <f aca="false">IFERROR((C8134-D8134)/C8134/'Project Inputs and Calcs'!$E$11,0)</f>
        <v>0</v>
      </c>
    </row>
    <row r="8135" customFormat="false" ht="15" hidden="false" customHeight="false" outlineLevel="0" collapsed="false">
      <c r="A8135" s="0" t="n">
        <v>47</v>
      </c>
      <c r="B8135" s="0" t="n">
        <v>12000</v>
      </c>
      <c r="C8135" s="0" t="s">
        <v>155</v>
      </c>
      <c r="D8135" s="0" t="s">
        <v>155</v>
      </c>
      <c r="E8135" s="0" t="n">
        <f aca="false">IFERROR((C8135-D8135)/C8135/'Project Inputs and Calcs'!$E$11,0)</f>
        <v>0</v>
      </c>
    </row>
    <row r="8136" customFormat="false" ht="15" hidden="false" customHeight="false" outlineLevel="0" collapsed="false">
      <c r="A8136" s="0" t="n">
        <v>47</v>
      </c>
      <c r="B8136" s="0" t="n">
        <v>12100</v>
      </c>
      <c r="C8136" s="0" t="s">
        <v>155</v>
      </c>
      <c r="D8136" s="0" t="s">
        <v>155</v>
      </c>
      <c r="E8136" s="0" t="n">
        <f aca="false">IFERROR((C8136-D8136)/C8136/'Project Inputs and Calcs'!$E$11,0)</f>
        <v>0</v>
      </c>
    </row>
    <row r="8137" customFormat="false" ht="15" hidden="false" customHeight="false" outlineLevel="0" collapsed="false">
      <c r="A8137" s="0" t="n">
        <v>47</v>
      </c>
      <c r="B8137" s="0" t="n">
        <v>12200</v>
      </c>
      <c r="C8137" s="0" t="s">
        <v>155</v>
      </c>
      <c r="D8137" s="0" t="s">
        <v>155</v>
      </c>
      <c r="E8137" s="0" t="n">
        <f aca="false">IFERROR((C8137-D8137)/C8137/'Project Inputs and Calcs'!$E$11,0)</f>
        <v>0</v>
      </c>
    </row>
    <row r="8138" customFormat="false" ht="15" hidden="false" customHeight="false" outlineLevel="0" collapsed="false">
      <c r="A8138" s="0" t="n">
        <v>47</v>
      </c>
      <c r="B8138" s="0" t="n">
        <v>12300</v>
      </c>
      <c r="C8138" s="0" t="s">
        <v>155</v>
      </c>
      <c r="D8138" s="0" t="s">
        <v>155</v>
      </c>
      <c r="E8138" s="0" t="n">
        <f aca="false">IFERROR((C8138-D8138)/C8138/'Project Inputs and Calcs'!$E$11,0)</f>
        <v>0</v>
      </c>
    </row>
    <row r="8139" customFormat="false" ht="15" hidden="false" customHeight="false" outlineLevel="0" collapsed="false">
      <c r="A8139" s="0" t="n">
        <v>47</v>
      </c>
      <c r="B8139" s="0" t="n">
        <v>12400</v>
      </c>
      <c r="C8139" s="0" t="s">
        <v>155</v>
      </c>
      <c r="D8139" s="0" t="s">
        <v>155</v>
      </c>
      <c r="E8139" s="0" t="n">
        <f aca="false">IFERROR((C8139-D8139)/C8139/'Project Inputs and Calcs'!$E$11,0)</f>
        <v>0</v>
      </c>
    </row>
    <row r="8140" customFormat="false" ht="15" hidden="false" customHeight="false" outlineLevel="0" collapsed="false">
      <c r="A8140" s="0" t="n">
        <v>47</v>
      </c>
      <c r="B8140" s="0" t="n">
        <v>12500</v>
      </c>
      <c r="C8140" s="0" t="s">
        <v>155</v>
      </c>
      <c r="D8140" s="0" t="s">
        <v>155</v>
      </c>
      <c r="E8140" s="0" t="n">
        <f aca="false">IFERROR((C8140-D8140)/C8140/'Project Inputs and Calcs'!$E$11,0)</f>
        <v>0</v>
      </c>
    </row>
    <row r="8141" customFormat="false" ht="15" hidden="false" customHeight="false" outlineLevel="0" collapsed="false">
      <c r="A8141" s="0" t="n">
        <v>47</v>
      </c>
      <c r="B8141" s="0" t="n">
        <v>12600</v>
      </c>
      <c r="C8141" s="0" t="s">
        <v>155</v>
      </c>
      <c r="D8141" s="0" t="s">
        <v>155</v>
      </c>
      <c r="E8141" s="0" t="n">
        <f aca="false">IFERROR((C8141-D8141)/C8141/'Project Inputs and Calcs'!$E$11,0)</f>
        <v>0</v>
      </c>
    </row>
    <row r="8142" customFormat="false" ht="15" hidden="false" customHeight="false" outlineLevel="0" collapsed="false">
      <c r="A8142" s="0" t="n">
        <v>47</v>
      </c>
      <c r="B8142" s="0" t="n">
        <v>12700</v>
      </c>
      <c r="C8142" s="0" t="s">
        <v>155</v>
      </c>
      <c r="D8142" s="0" t="s">
        <v>155</v>
      </c>
      <c r="E8142" s="0" t="n">
        <f aca="false">IFERROR((C8142-D8142)/C8142/'Project Inputs and Calcs'!$E$11,0)</f>
        <v>0</v>
      </c>
    </row>
    <row r="8143" customFormat="false" ht="15" hidden="false" customHeight="false" outlineLevel="0" collapsed="false">
      <c r="A8143" s="0" t="n">
        <v>47</v>
      </c>
      <c r="B8143" s="0" t="n">
        <v>12800</v>
      </c>
      <c r="C8143" s="0" t="s">
        <v>155</v>
      </c>
      <c r="D8143" s="0" t="s">
        <v>155</v>
      </c>
      <c r="E8143" s="0" t="n">
        <f aca="false">IFERROR((C8143-D8143)/C8143/'Project Inputs and Calcs'!$E$11,0)</f>
        <v>0</v>
      </c>
    </row>
    <row r="8144" customFormat="false" ht="15" hidden="false" customHeight="false" outlineLevel="0" collapsed="false">
      <c r="A8144" s="0" t="n">
        <v>47</v>
      </c>
      <c r="B8144" s="0" t="n">
        <v>12900</v>
      </c>
      <c r="C8144" s="0" t="s">
        <v>155</v>
      </c>
      <c r="D8144" s="0" t="s">
        <v>155</v>
      </c>
      <c r="E8144" s="0" t="n">
        <f aca="false">IFERROR((C8144-D8144)/C8144/'Project Inputs and Calcs'!$E$11,0)</f>
        <v>0</v>
      </c>
    </row>
    <row r="8145" customFormat="false" ht="15" hidden="false" customHeight="false" outlineLevel="0" collapsed="false">
      <c r="A8145" s="0" t="n">
        <v>47</v>
      </c>
      <c r="B8145" s="0" t="n">
        <v>13000</v>
      </c>
      <c r="C8145" s="0" t="s">
        <v>155</v>
      </c>
      <c r="D8145" s="0" t="s">
        <v>155</v>
      </c>
      <c r="E8145" s="0" t="n">
        <f aca="false">IFERROR((C8145-D8145)/C8145/'Project Inputs and Calcs'!$E$11,0)</f>
        <v>0</v>
      </c>
    </row>
    <row r="8146" customFormat="false" ht="15" hidden="false" customHeight="false" outlineLevel="0" collapsed="false">
      <c r="A8146" s="0" t="n">
        <v>47</v>
      </c>
      <c r="B8146" s="0" t="n">
        <v>13100</v>
      </c>
      <c r="C8146" s="0" t="s">
        <v>155</v>
      </c>
      <c r="D8146" s="0" t="s">
        <v>155</v>
      </c>
      <c r="E8146" s="0" t="n">
        <f aca="false">IFERROR((C8146-D8146)/C8146/'Project Inputs and Calcs'!$E$11,0)</f>
        <v>0</v>
      </c>
    </row>
    <row r="8147" customFormat="false" ht="15" hidden="false" customHeight="false" outlineLevel="0" collapsed="false">
      <c r="A8147" s="0" t="n">
        <v>47</v>
      </c>
      <c r="B8147" s="0" t="n">
        <v>13200</v>
      </c>
      <c r="C8147" s="0" t="s">
        <v>155</v>
      </c>
      <c r="D8147" s="0" t="s">
        <v>155</v>
      </c>
      <c r="E8147" s="0" t="n">
        <f aca="false">IFERROR((C8147-D8147)/C8147/'Project Inputs and Calcs'!$E$11,0)</f>
        <v>0</v>
      </c>
    </row>
    <row r="8148" customFormat="false" ht="15" hidden="false" customHeight="false" outlineLevel="0" collapsed="false">
      <c r="A8148" s="0" t="n">
        <v>47</v>
      </c>
      <c r="B8148" s="0" t="n">
        <v>13300</v>
      </c>
      <c r="C8148" s="0" t="s">
        <v>155</v>
      </c>
      <c r="D8148" s="0" t="s">
        <v>155</v>
      </c>
      <c r="E8148" s="0" t="n">
        <f aca="false">IFERROR((C8148-D8148)/C8148/'Project Inputs and Calcs'!$E$11,0)</f>
        <v>0</v>
      </c>
    </row>
    <row r="8149" customFormat="false" ht="15" hidden="false" customHeight="false" outlineLevel="0" collapsed="false">
      <c r="A8149" s="0" t="n">
        <v>47</v>
      </c>
      <c r="B8149" s="0" t="n">
        <v>13400</v>
      </c>
      <c r="C8149" s="0" t="s">
        <v>155</v>
      </c>
      <c r="D8149" s="0" t="s">
        <v>155</v>
      </c>
      <c r="E8149" s="0" t="n">
        <f aca="false">IFERROR((C8149-D8149)/C8149/'Project Inputs and Calcs'!$E$11,0)</f>
        <v>0</v>
      </c>
    </row>
    <row r="8150" customFormat="false" ht="15" hidden="false" customHeight="false" outlineLevel="0" collapsed="false">
      <c r="A8150" s="0" t="n">
        <v>47</v>
      </c>
      <c r="B8150" s="0" t="n">
        <v>13500</v>
      </c>
      <c r="C8150" s="0" t="s">
        <v>155</v>
      </c>
      <c r="D8150" s="0" t="s">
        <v>155</v>
      </c>
      <c r="E8150" s="0" t="n">
        <f aca="false">IFERROR((C8150-D8150)/C8150/'Project Inputs and Calcs'!$E$11,0)</f>
        <v>0</v>
      </c>
    </row>
    <row r="8151" customFormat="false" ht="15" hidden="false" customHeight="false" outlineLevel="0" collapsed="false">
      <c r="A8151" s="0" t="n">
        <v>47</v>
      </c>
      <c r="B8151" s="0" t="n">
        <v>13600</v>
      </c>
      <c r="C8151" s="0" t="s">
        <v>155</v>
      </c>
      <c r="D8151" s="0" t="s">
        <v>155</v>
      </c>
      <c r="E8151" s="0" t="n">
        <f aca="false">IFERROR((C8151-D8151)/C8151/'Project Inputs and Calcs'!$E$11,0)</f>
        <v>0</v>
      </c>
    </row>
    <row r="8152" customFormat="false" ht="15" hidden="false" customHeight="false" outlineLevel="0" collapsed="false">
      <c r="A8152" s="0" t="n">
        <v>47</v>
      </c>
      <c r="B8152" s="0" t="n">
        <v>13700</v>
      </c>
      <c r="C8152" s="0" t="s">
        <v>155</v>
      </c>
      <c r="D8152" s="0" t="s">
        <v>155</v>
      </c>
      <c r="E8152" s="0" t="n">
        <f aca="false">IFERROR((C8152-D8152)/C8152/'Project Inputs and Calcs'!$E$11,0)</f>
        <v>0</v>
      </c>
    </row>
    <row r="8153" customFormat="false" ht="15" hidden="false" customHeight="false" outlineLevel="0" collapsed="false">
      <c r="A8153" s="0" t="n">
        <v>47</v>
      </c>
      <c r="B8153" s="0" t="n">
        <v>13800</v>
      </c>
      <c r="C8153" s="0" t="s">
        <v>155</v>
      </c>
      <c r="D8153" s="0" t="s">
        <v>155</v>
      </c>
      <c r="E8153" s="0" t="n">
        <f aca="false">IFERROR((C8153-D8153)/C8153/'Project Inputs and Calcs'!$E$11,0)</f>
        <v>0</v>
      </c>
    </row>
    <row r="8154" customFormat="false" ht="15" hidden="false" customHeight="false" outlineLevel="0" collapsed="false">
      <c r="A8154" s="0" t="n">
        <v>47</v>
      </c>
      <c r="B8154" s="0" t="n">
        <v>13900</v>
      </c>
      <c r="C8154" s="0" t="s">
        <v>155</v>
      </c>
      <c r="D8154" s="0" t="s">
        <v>155</v>
      </c>
      <c r="E8154" s="0" t="n">
        <f aca="false">IFERROR((C8154-D8154)/C8154/'Project Inputs and Calcs'!$E$11,0)</f>
        <v>0</v>
      </c>
    </row>
    <row r="8155" customFormat="false" ht="15" hidden="false" customHeight="false" outlineLevel="0" collapsed="false">
      <c r="A8155" s="0" t="n">
        <v>47</v>
      </c>
      <c r="B8155" s="0" t="n">
        <v>14000</v>
      </c>
      <c r="C8155" s="0" t="s">
        <v>155</v>
      </c>
      <c r="D8155" s="0" t="s">
        <v>155</v>
      </c>
      <c r="E8155" s="0" t="n">
        <f aca="false">IFERROR((C8155-D8155)/C8155/'Project Inputs and Calcs'!$E$11,0)</f>
        <v>0</v>
      </c>
    </row>
    <row r="8156" customFormat="false" ht="15" hidden="false" customHeight="false" outlineLevel="0" collapsed="false">
      <c r="A8156" s="0" t="n">
        <v>47</v>
      </c>
      <c r="B8156" s="0" t="n">
        <v>14100</v>
      </c>
      <c r="C8156" s="0" t="s">
        <v>155</v>
      </c>
      <c r="D8156" s="0" t="s">
        <v>155</v>
      </c>
      <c r="E8156" s="0" t="n">
        <f aca="false">IFERROR((C8156-D8156)/C8156/'Project Inputs and Calcs'!$E$11,0)</f>
        <v>0</v>
      </c>
    </row>
    <row r="8157" customFormat="false" ht="15" hidden="false" customHeight="false" outlineLevel="0" collapsed="false">
      <c r="A8157" s="0" t="n">
        <v>47</v>
      </c>
      <c r="B8157" s="0" t="n">
        <v>14200</v>
      </c>
      <c r="C8157" s="0" t="s">
        <v>155</v>
      </c>
      <c r="D8157" s="0" t="s">
        <v>155</v>
      </c>
      <c r="E8157" s="0" t="n">
        <f aca="false">IFERROR((C8157-D8157)/C8157/'Project Inputs and Calcs'!$E$11,0)</f>
        <v>0</v>
      </c>
    </row>
    <row r="8158" customFormat="false" ht="15" hidden="false" customHeight="false" outlineLevel="0" collapsed="false">
      <c r="A8158" s="0" t="n">
        <v>47</v>
      </c>
      <c r="B8158" s="0" t="n">
        <v>14300</v>
      </c>
      <c r="C8158" s="0" t="s">
        <v>155</v>
      </c>
      <c r="D8158" s="0" t="s">
        <v>155</v>
      </c>
      <c r="E8158" s="0" t="n">
        <f aca="false">IFERROR((C8158-D8158)/C8158/'Project Inputs and Calcs'!$E$11,0)</f>
        <v>0</v>
      </c>
    </row>
    <row r="8159" customFormat="false" ht="15" hidden="false" customHeight="false" outlineLevel="0" collapsed="false">
      <c r="A8159" s="0" t="n">
        <v>47</v>
      </c>
      <c r="B8159" s="0" t="n">
        <v>14400</v>
      </c>
      <c r="C8159" s="0" t="s">
        <v>155</v>
      </c>
      <c r="D8159" s="0" t="s">
        <v>155</v>
      </c>
      <c r="E8159" s="0" t="n">
        <f aca="false">IFERROR((C8159-D8159)/C8159/'Project Inputs and Calcs'!$E$11,0)</f>
        <v>0</v>
      </c>
    </row>
    <row r="8160" customFormat="false" ht="15" hidden="false" customHeight="false" outlineLevel="0" collapsed="false">
      <c r="A8160" s="0" t="n">
        <v>47</v>
      </c>
      <c r="B8160" s="0" t="n">
        <v>14500</v>
      </c>
      <c r="C8160" s="0" t="s">
        <v>155</v>
      </c>
      <c r="D8160" s="0" t="s">
        <v>155</v>
      </c>
      <c r="E8160" s="0" t="n">
        <f aca="false">IFERROR((C8160-D8160)/C8160/'Project Inputs and Calcs'!$E$11,0)</f>
        <v>0</v>
      </c>
    </row>
    <row r="8161" customFormat="false" ht="15" hidden="false" customHeight="false" outlineLevel="0" collapsed="false">
      <c r="A8161" s="0" t="n">
        <v>47</v>
      </c>
      <c r="B8161" s="0" t="n">
        <v>14600</v>
      </c>
      <c r="C8161" s="0" t="s">
        <v>155</v>
      </c>
      <c r="D8161" s="0" t="s">
        <v>155</v>
      </c>
      <c r="E8161" s="0" t="n">
        <f aca="false">IFERROR((C8161-D8161)/C8161/'Project Inputs and Calcs'!$E$11,0)</f>
        <v>0</v>
      </c>
    </row>
    <row r="8162" customFormat="false" ht="15" hidden="false" customHeight="false" outlineLevel="0" collapsed="false">
      <c r="A8162" s="0" t="n">
        <v>47</v>
      </c>
      <c r="B8162" s="0" t="n">
        <v>14700</v>
      </c>
      <c r="C8162" s="0" t="s">
        <v>155</v>
      </c>
      <c r="D8162" s="0" t="s">
        <v>155</v>
      </c>
      <c r="E8162" s="0" t="n">
        <f aca="false">IFERROR((C8162-D8162)/C8162/'Project Inputs and Calcs'!$E$11,0)</f>
        <v>0</v>
      </c>
    </row>
    <row r="8163" customFormat="false" ht="15" hidden="false" customHeight="false" outlineLevel="0" collapsed="false">
      <c r="A8163" s="0" t="n">
        <v>47</v>
      </c>
      <c r="B8163" s="0" t="n">
        <v>14800</v>
      </c>
      <c r="C8163" s="0" t="s">
        <v>155</v>
      </c>
      <c r="D8163" s="0" t="s">
        <v>155</v>
      </c>
      <c r="E8163" s="0" t="n">
        <f aca="false">IFERROR((C8163-D8163)/C8163/'Project Inputs and Calcs'!$E$11,0)</f>
        <v>0</v>
      </c>
    </row>
    <row r="8164" customFormat="false" ht="15" hidden="false" customHeight="false" outlineLevel="0" collapsed="false">
      <c r="A8164" s="0" t="n">
        <v>47</v>
      </c>
      <c r="B8164" s="0" t="n">
        <v>14900</v>
      </c>
      <c r="C8164" s="0" t="s">
        <v>155</v>
      </c>
      <c r="D8164" s="0" t="s">
        <v>155</v>
      </c>
      <c r="E8164" s="0" t="n">
        <f aca="false">IFERROR((C8164-D8164)/C8164/'Project Inputs and Calcs'!$E$11,0)</f>
        <v>0</v>
      </c>
    </row>
    <row r="8165" customFormat="false" ht="15" hidden="false" customHeight="false" outlineLevel="0" collapsed="false">
      <c r="A8165" s="0" t="n">
        <v>47</v>
      </c>
      <c r="B8165" s="0" t="n">
        <v>15000</v>
      </c>
      <c r="C8165" s="0" t="s">
        <v>155</v>
      </c>
      <c r="D8165" s="0" t="s">
        <v>155</v>
      </c>
      <c r="E8165" s="0" t="n">
        <f aca="false">IFERROR((C8165-D8165)/C8165/'Project Inputs and Calcs'!$E$11,0)</f>
        <v>0</v>
      </c>
    </row>
    <row r="8166" customFormat="false" ht="15" hidden="false" customHeight="false" outlineLevel="0" collapsed="false">
      <c r="A8166" s="0" t="n">
        <v>47</v>
      </c>
      <c r="B8166" s="0" t="n">
        <v>15100</v>
      </c>
      <c r="C8166" s="0" t="s">
        <v>155</v>
      </c>
      <c r="D8166" s="0" t="s">
        <v>155</v>
      </c>
      <c r="E8166" s="0" t="n">
        <f aca="false">IFERROR((C8166-D8166)/C8166/'Project Inputs and Calcs'!$E$11,0)</f>
        <v>0</v>
      </c>
    </row>
    <row r="8167" customFormat="false" ht="15" hidden="false" customHeight="false" outlineLevel="0" collapsed="false">
      <c r="A8167" s="0" t="n">
        <v>47</v>
      </c>
      <c r="B8167" s="0" t="n">
        <v>15200</v>
      </c>
      <c r="C8167" s="0" t="s">
        <v>155</v>
      </c>
      <c r="D8167" s="0" t="s">
        <v>155</v>
      </c>
      <c r="E8167" s="0" t="n">
        <f aca="false">IFERROR((C8167-D8167)/C8167/'Project Inputs and Calcs'!$E$11,0)</f>
        <v>0</v>
      </c>
    </row>
    <row r="8168" customFormat="false" ht="15" hidden="false" customHeight="false" outlineLevel="0" collapsed="false">
      <c r="A8168" s="0" t="n">
        <v>47</v>
      </c>
      <c r="B8168" s="0" t="n">
        <v>15300</v>
      </c>
      <c r="C8168" s="0" t="s">
        <v>155</v>
      </c>
      <c r="D8168" s="0" t="s">
        <v>155</v>
      </c>
      <c r="E8168" s="0" t="n">
        <f aca="false">IFERROR((C8168-D8168)/C8168/'Project Inputs and Calcs'!$E$11,0)</f>
        <v>0</v>
      </c>
    </row>
    <row r="8169" customFormat="false" ht="15" hidden="false" customHeight="false" outlineLevel="0" collapsed="false">
      <c r="A8169" s="0" t="n">
        <v>47</v>
      </c>
      <c r="B8169" s="0" t="n">
        <v>15400</v>
      </c>
      <c r="C8169" s="0" t="s">
        <v>155</v>
      </c>
      <c r="D8169" s="0" t="s">
        <v>155</v>
      </c>
      <c r="E8169" s="0" t="n">
        <f aca="false">IFERROR((C8169-D8169)/C8169/'Project Inputs and Calcs'!$E$11,0)</f>
        <v>0</v>
      </c>
    </row>
    <row r="8170" customFormat="false" ht="15" hidden="false" customHeight="false" outlineLevel="0" collapsed="false">
      <c r="A8170" s="0" t="n">
        <v>47</v>
      </c>
      <c r="B8170" s="0" t="n">
        <v>15500</v>
      </c>
      <c r="C8170" s="0" t="s">
        <v>155</v>
      </c>
      <c r="D8170" s="0" t="s">
        <v>155</v>
      </c>
      <c r="E8170" s="0" t="n">
        <f aca="false">IFERROR((C8170-D8170)/C8170/'Project Inputs and Calcs'!$E$11,0)</f>
        <v>0</v>
      </c>
    </row>
    <row r="8171" customFormat="false" ht="15" hidden="false" customHeight="false" outlineLevel="0" collapsed="false">
      <c r="A8171" s="0" t="n">
        <v>47</v>
      </c>
      <c r="B8171" s="0" t="n">
        <v>15600</v>
      </c>
      <c r="C8171" s="0" t="s">
        <v>155</v>
      </c>
      <c r="D8171" s="0" t="s">
        <v>155</v>
      </c>
      <c r="E8171" s="0" t="n">
        <f aca="false">IFERROR((C8171-D8171)/C8171/'Project Inputs and Calcs'!$E$11,0)</f>
        <v>0</v>
      </c>
    </row>
    <row r="8172" customFormat="false" ht="15" hidden="false" customHeight="false" outlineLevel="0" collapsed="false">
      <c r="A8172" s="0" t="n">
        <v>47</v>
      </c>
      <c r="B8172" s="0" t="n">
        <v>15700</v>
      </c>
      <c r="C8172" s="0" t="s">
        <v>155</v>
      </c>
      <c r="D8172" s="0" t="s">
        <v>155</v>
      </c>
      <c r="E8172" s="0" t="n">
        <f aca="false">IFERROR((C8172-D8172)/C8172/'Project Inputs and Calcs'!$E$11,0)</f>
        <v>0</v>
      </c>
    </row>
    <row r="8173" customFormat="false" ht="15" hidden="false" customHeight="false" outlineLevel="0" collapsed="false">
      <c r="A8173" s="0" t="n">
        <v>47</v>
      </c>
      <c r="B8173" s="0" t="n">
        <v>15800</v>
      </c>
      <c r="C8173" s="0" t="s">
        <v>155</v>
      </c>
      <c r="D8173" s="0" t="s">
        <v>155</v>
      </c>
      <c r="E8173" s="0" t="n">
        <f aca="false">IFERROR((C8173-D8173)/C8173/'Project Inputs and Calcs'!$E$11,0)</f>
        <v>0</v>
      </c>
    </row>
    <row r="8174" customFormat="false" ht="15" hidden="false" customHeight="false" outlineLevel="0" collapsed="false">
      <c r="A8174" s="0" t="n">
        <v>47</v>
      </c>
      <c r="B8174" s="0" t="n">
        <v>15900</v>
      </c>
      <c r="C8174" s="0" t="s">
        <v>155</v>
      </c>
      <c r="D8174" s="0" t="s">
        <v>155</v>
      </c>
      <c r="E8174" s="0" t="n">
        <f aca="false">IFERROR((C8174-D8174)/C8174/'Project Inputs and Calcs'!$E$11,0)</f>
        <v>0</v>
      </c>
    </row>
    <row r="8175" customFormat="false" ht="15" hidden="false" customHeight="false" outlineLevel="0" collapsed="false">
      <c r="A8175" s="0" t="n">
        <v>47</v>
      </c>
      <c r="B8175" s="0" t="n">
        <v>16000</v>
      </c>
      <c r="C8175" s="0" t="s">
        <v>155</v>
      </c>
      <c r="D8175" s="0" t="s">
        <v>155</v>
      </c>
      <c r="E8175" s="0" t="n">
        <f aca="false">IFERROR((C8175-D8175)/C8175/'Project Inputs and Calcs'!$E$11,0)</f>
        <v>0</v>
      </c>
    </row>
    <row r="8176" customFormat="false" ht="15" hidden="false" customHeight="false" outlineLevel="0" collapsed="false">
      <c r="A8176" s="0" t="n">
        <v>47</v>
      </c>
      <c r="B8176" s="0" t="n">
        <v>16100</v>
      </c>
      <c r="C8176" s="0" t="s">
        <v>155</v>
      </c>
      <c r="D8176" s="0" t="s">
        <v>155</v>
      </c>
      <c r="E8176" s="0" t="n">
        <f aca="false">IFERROR((C8176-D8176)/C8176/'Project Inputs and Calcs'!$E$11,0)</f>
        <v>0</v>
      </c>
    </row>
    <row r="8177" customFormat="false" ht="15" hidden="false" customHeight="false" outlineLevel="0" collapsed="false">
      <c r="A8177" s="0" t="n">
        <v>47</v>
      </c>
      <c r="B8177" s="0" t="n">
        <v>16200</v>
      </c>
      <c r="C8177" s="0" t="s">
        <v>155</v>
      </c>
      <c r="D8177" s="0" t="s">
        <v>155</v>
      </c>
      <c r="E8177" s="0" t="n">
        <f aca="false">IFERROR((C8177-D8177)/C8177/'Project Inputs and Calcs'!$E$11,0)</f>
        <v>0</v>
      </c>
    </row>
    <row r="8178" customFormat="false" ht="15" hidden="false" customHeight="false" outlineLevel="0" collapsed="false">
      <c r="A8178" s="0" t="n">
        <v>47</v>
      </c>
      <c r="B8178" s="0" t="n">
        <v>16300</v>
      </c>
      <c r="C8178" s="0" t="s">
        <v>155</v>
      </c>
      <c r="D8178" s="0" t="s">
        <v>155</v>
      </c>
      <c r="E8178" s="0" t="n">
        <f aca="false">IFERROR((C8178-D8178)/C8178/'Project Inputs and Calcs'!$E$11,0)</f>
        <v>0</v>
      </c>
    </row>
    <row r="8179" customFormat="false" ht="15" hidden="false" customHeight="false" outlineLevel="0" collapsed="false">
      <c r="A8179" s="0" t="n">
        <v>47</v>
      </c>
      <c r="B8179" s="0" t="n">
        <v>16400</v>
      </c>
      <c r="C8179" s="0" t="s">
        <v>155</v>
      </c>
      <c r="D8179" s="0" t="s">
        <v>155</v>
      </c>
      <c r="E8179" s="0" t="n">
        <f aca="false">IFERROR((C8179-D8179)/C8179/'Project Inputs and Calcs'!$E$11,0)</f>
        <v>0</v>
      </c>
    </row>
    <row r="8180" customFormat="false" ht="15" hidden="false" customHeight="false" outlineLevel="0" collapsed="false">
      <c r="A8180" s="0" t="n">
        <v>47</v>
      </c>
      <c r="B8180" s="0" t="n">
        <v>16500</v>
      </c>
      <c r="C8180" s="0" t="s">
        <v>155</v>
      </c>
      <c r="D8180" s="0" t="s">
        <v>155</v>
      </c>
      <c r="E8180" s="0" t="n">
        <f aca="false">IFERROR((C8180-D8180)/C8180/'Project Inputs and Calcs'!$E$11,0)</f>
        <v>0</v>
      </c>
    </row>
    <row r="8181" customFormat="false" ht="15" hidden="false" customHeight="false" outlineLevel="0" collapsed="false">
      <c r="A8181" s="0" t="n">
        <v>47</v>
      </c>
      <c r="B8181" s="0" t="n">
        <v>16600</v>
      </c>
      <c r="C8181" s="0" t="s">
        <v>155</v>
      </c>
      <c r="D8181" s="0" t="s">
        <v>155</v>
      </c>
      <c r="E8181" s="0" t="n">
        <f aca="false">IFERROR((C8181-D8181)/C8181/'Project Inputs and Calcs'!$E$11,0)</f>
        <v>0</v>
      </c>
    </row>
    <row r="8182" customFormat="false" ht="15" hidden="false" customHeight="false" outlineLevel="0" collapsed="false">
      <c r="A8182" s="0" t="n">
        <v>47</v>
      </c>
      <c r="B8182" s="0" t="n">
        <v>16700</v>
      </c>
      <c r="C8182" s="0" t="s">
        <v>155</v>
      </c>
      <c r="D8182" s="0" t="s">
        <v>155</v>
      </c>
      <c r="E8182" s="0" t="n">
        <f aca="false">IFERROR((C8182-D8182)/C8182/'Project Inputs and Calcs'!$E$11,0)</f>
        <v>0</v>
      </c>
    </row>
    <row r="8183" customFormat="false" ht="15" hidden="false" customHeight="false" outlineLevel="0" collapsed="false">
      <c r="A8183" s="0" t="n">
        <v>47</v>
      </c>
      <c r="B8183" s="0" t="n">
        <v>16800</v>
      </c>
      <c r="C8183" s="0" t="s">
        <v>155</v>
      </c>
      <c r="D8183" s="0" t="s">
        <v>155</v>
      </c>
      <c r="E8183" s="0" t="n">
        <f aca="false">IFERROR((C8183-D8183)/C8183/'Project Inputs and Calcs'!$E$11,0)</f>
        <v>0</v>
      </c>
    </row>
    <row r="8184" customFormat="false" ht="15" hidden="false" customHeight="false" outlineLevel="0" collapsed="false">
      <c r="A8184" s="0" t="n">
        <v>47</v>
      </c>
      <c r="B8184" s="0" t="n">
        <v>16900</v>
      </c>
      <c r="C8184" s="0" t="s">
        <v>155</v>
      </c>
      <c r="D8184" s="0" t="s">
        <v>155</v>
      </c>
      <c r="E8184" s="0" t="n">
        <f aca="false">IFERROR((C8184-D8184)/C8184/'Project Inputs and Calcs'!$E$11,0)</f>
        <v>0</v>
      </c>
    </row>
    <row r="8185" customFormat="false" ht="15" hidden="false" customHeight="false" outlineLevel="0" collapsed="false">
      <c r="A8185" s="0" t="n">
        <v>47</v>
      </c>
      <c r="B8185" s="0" t="n">
        <v>17000</v>
      </c>
      <c r="C8185" s="0" t="s">
        <v>155</v>
      </c>
      <c r="D8185" s="0" t="s">
        <v>155</v>
      </c>
      <c r="E8185" s="0" t="n">
        <f aca="false">IFERROR((C8185-D8185)/C8185/'Project Inputs and Calcs'!$E$11,0)</f>
        <v>0</v>
      </c>
    </row>
    <row r="8186" customFormat="false" ht="15" hidden="false" customHeight="false" outlineLevel="0" collapsed="false">
      <c r="A8186" s="0" t="n">
        <v>47</v>
      </c>
      <c r="B8186" s="0" t="n">
        <v>17100</v>
      </c>
      <c r="C8186" s="0" t="s">
        <v>155</v>
      </c>
      <c r="D8186" s="0" t="s">
        <v>155</v>
      </c>
      <c r="E8186" s="0" t="n">
        <f aca="false">IFERROR((C8186-D8186)/C8186/'Project Inputs and Calcs'!$E$11,0)</f>
        <v>0</v>
      </c>
    </row>
    <row r="8187" customFormat="false" ht="15" hidden="false" customHeight="false" outlineLevel="0" collapsed="false">
      <c r="A8187" s="0" t="n">
        <v>47</v>
      </c>
      <c r="B8187" s="0" t="n">
        <v>17200</v>
      </c>
      <c r="C8187" s="0" t="s">
        <v>155</v>
      </c>
      <c r="D8187" s="0" t="s">
        <v>155</v>
      </c>
      <c r="E8187" s="0" t="n">
        <f aca="false">IFERROR((C8187-D8187)/C8187/'Project Inputs and Calcs'!$E$11,0)</f>
        <v>0</v>
      </c>
    </row>
    <row r="8188" customFormat="false" ht="15" hidden="false" customHeight="false" outlineLevel="0" collapsed="false">
      <c r="A8188" s="0" t="n">
        <v>47</v>
      </c>
      <c r="B8188" s="0" t="n">
        <v>17300</v>
      </c>
      <c r="C8188" s="0" t="s">
        <v>155</v>
      </c>
      <c r="D8188" s="0" t="s">
        <v>155</v>
      </c>
      <c r="E8188" s="0" t="n">
        <f aca="false">IFERROR((C8188-D8188)/C8188/'Project Inputs and Calcs'!$E$11,0)</f>
        <v>0</v>
      </c>
    </row>
    <row r="8189" customFormat="false" ht="15" hidden="false" customHeight="false" outlineLevel="0" collapsed="false">
      <c r="A8189" s="0" t="n">
        <v>47</v>
      </c>
      <c r="B8189" s="0" t="n">
        <v>17400</v>
      </c>
      <c r="C8189" s="0" t="s">
        <v>155</v>
      </c>
      <c r="D8189" s="0" t="s">
        <v>155</v>
      </c>
      <c r="E8189" s="0" t="n">
        <f aca="false">IFERROR((C8189-D8189)/C8189/'Project Inputs and Calcs'!$E$11,0)</f>
        <v>0</v>
      </c>
    </row>
    <row r="8190" customFormat="false" ht="15" hidden="false" customHeight="false" outlineLevel="0" collapsed="false">
      <c r="A8190" s="0" t="n">
        <v>47</v>
      </c>
      <c r="B8190" s="0" t="n">
        <v>17500</v>
      </c>
      <c r="C8190" s="0" t="s">
        <v>155</v>
      </c>
      <c r="D8190" s="0" t="s">
        <v>155</v>
      </c>
      <c r="E8190" s="0" t="n">
        <f aca="false">IFERROR((C8190-D8190)/C8190/'Project Inputs and Calcs'!$E$11,0)</f>
        <v>0</v>
      </c>
    </row>
    <row r="8191" customFormat="false" ht="15" hidden="false" customHeight="false" outlineLevel="0" collapsed="false">
      <c r="A8191" s="0" t="n">
        <v>47</v>
      </c>
      <c r="B8191" s="0" t="n">
        <v>17600</v>
      </c>
      <c r="C8191" s="0" t="s">
        <v>155</v>
      </c>
      <c r="D8191" s="0" t="s">
        <v>155</v>
      </c>
      <c r="E8191" s="0" t="n">
        <f aca="false">IFERROR((C8191-D8191)/C8191/'Project Inputs and Calcs'!$E$11,0)</f>
        <v>0</v>
      </c>
    </row>
    <row r="8192" customFormat="false" ht="15" hidden="false" customHeight="false" outlineLevel="0" collapsed="false">
      <c r="A8192" s="0" t="n">
        <v>47</v>
      </c>
      <c r="B8192" s="0" t="n">
        <v>17700</v>
      </c>
      <c r="C8192" s="0" t="s">
        <v>155</v>
      </c>
      <c r="D8192" s="0" t="s">
        <v>155</v>
      </c>
      <c r="E8192" s="0" t="n">
        <f aca="false">IFERROR((C8192-D8192)/C8192/'Project Inputs and Calcs'!$E$11,0)</f>
        <v>0</v>
      </c>
    </row>
    <row r="8193" customFormat="false" ht="15" hidden="false" customHeight="false" outlineLevel="0" collapsed="false">
      <c r="A8193" s="0" t="n">
        <v>47</v>
      </c>
      <c r="B8193" s="0" t="n">
        <v>17800</v>
      </c>
      <c r="C8193" s="0" t="s">
        <v>155</v>
      </c>
      <c r="D8193" s="0" t="s">
        <v>155</v>
      </c>
      <c r="E8193" s="0" t="n">
        <f aca="false">IFERROR((C8193-D8193)/C8193/'Project Inputs and Calcs'!$E$11,0)</f>
        <v>0</v>
      </c>
    </row>
    <row r="8194" customFormat="false" ht="15" hidden="false" customHeight="false" outlineLevel="0" collapsed="false">
      <c r="A8194" s="0" t="n">
        <v>47</v>
      </c>
      <c r="B8194" s="0" t="n">
        <v>17900</v>
      </c>
      <c r="C8194" s="0" t="s">
        <v>155</v>
      </c>
      <c r="D8194" s="0" t="s">
        <v>155</v>
      </c>
      <c r="E8194" s="0" t="n">
        <f aca="false">IFERROR((C8194-D8194)/C8194/'Project Inputs and Calcs'!$E$11,0)</f>
        <v>0</v>
      </c>
    </row>
    <row r="8195" customFormat="false" ht="15" hidden="false" customHeight="false" outlineLevel="0" collapsed="false">
      <c r="A8195" s="0" t="n">
        <v>47</v>
      </c>
      <c r="B8195" s="0" t="n">
        <v>18000</v>
      </c>
      <c r="C8195" s="0" t="s">
        <v>155</v>
      </c>
      <c r="D8195" s="0" t="s">
        <v>155</v>
      </c>
      <c r="E8195" s="0" t="n">
        <f aca="false">IFERROR((C8195-D8195)/C8195/'Project Inputs and Calcs'!$E$11,0)</f>
        <v>0</v>
      </c>
    </row>
    <row r="8196" customFormat="false" ht="15" hidden="false" customHeight="false" outlineLevel="0" collapsed="false">
      <c r="A8196" s="0" t="n">
        <v>47</v>
      </c>
      <c r="B8196" s="0" t="n">
        <v>18100</v>
      </c>
      <c r="C8196" s="0" t="s">
        <v>155</v>
      </c>
      <c r="D8196" s="0" t="s">
        <v>155</v>
      </c>
      <c r="E8196" s="0" t="n">
        <f aca="false">IFERROR((C8196-D8196)/C8196/'Project Inputs and Calcs'!$E$11,0)</f>
        <v>0</v>
      </c>
    </row>
    <row r="8197" customFormat="false" ht="15" hidden="false" customHeight="false" outlineLevel="0" collapsed="false">
      <c r="A8197" s="0" t="n">
        <v>47</v>
      </c>
      <c r="B8197" s="0" t="n">
        <v>18200</v>
      </c>
      <c r="C8197" s="0" t="s">
        <v>155</v>
      </c>
      <c r="D8197" s="0" t="s">
        <v>155</v>
      </c>
      <c r="E8197" s="0" t="n">
        <f aca="false">IFERROR((C8197-D8197)/C8197/'Project Inputs and Calcs'!$E$11,0)</f>
        <v>0</v>
      </c>
    </row>
    <row r="8198" customFormat="false" ht="15" hidden="false" customHeight="false" outlineLevel="0" collapsed="false">
      <c r="A8198" s="0" t="n">
        <v>47</v>
      </c>
      <c r="B8198" s="0" t="n">
        <v>18300</v>
      </c>
      <c r="C8198" s="0" t="s">
        <v>155</v>
      </c>
      <c r="D8198" s="0" t="s">
        <v>155</v>
      </c>
      <c r="E8198" s="0" t="n">
        <f aca="false">IFERROR((C8198-D8198)/C8198/'Project Inputs and Calcs'!$E$11,0)</f>
        <v>0</v>
      </c>
    </row>
    <row r="8199" customFormat="false" ht="15" hidden="false" customHeight="false" outlineLevel="0" collapsed="false">
      <c r="A8199" s="0" t="n">
        <v>47</v>
      </c>
      <c r="B8199" s="0" t="n">
        <v>18400</v>
      </c>
      <c r="C8199" s="0" t="s">
        <v>155</v>
      </c>
      <c r="D8199" s="0" t="s">
        <v>155</v>
      </c>
      <c r="E8199" s="0" t="n">
        <f aca="false">IFERROR((C8199-D8199)/C8199/'Project Inputs and Calcs'!$E$11,0)</f>
        <v>0</v>
      </c>
    </row>
    <row r="8200" customFormat="false" ht="15" hidden="false" customHeight="false" outlineLevel="0" collapsed="false">
      <c r="A8200" s="0" t="n">
        <v>47</v>
      </c>
      <c r="B8200" s="0" t="n">
        <v>18500</v>
      </c>
      <c r="C8200" s="0" t="s">
        <v>155</v>
      </c>
      <c r="D8200" s="0" t="s">
        <v>155</v>
      </c>
      <c r="E8200" s="0" t="n">
        <f aca="false">IFERROR((C8200-D8200)/C8200/'Project Inputs and Calcs'!$E$11,0)</f>
        <v>0</v>
      </c>
    </row>
    <row r="8201" customFormat="false" ht="15" hidden="false" customHeight="false" outlineLevel="0" collapsed="false">
      <c r="A8201" s="0" t="n">
        <v>47</v>
      </c>
      <c r="B8201" s="0" t="n">
        <v>18600</v>
      </c>
      <c r="C8201" s="0" t="s">
        <v>155</v>
      </c>
      <c r="D8201" s="0" t="s">
        <v>155</v>
      </c>
      <c r="E8201" s="0" t="n">
        <f aca="false">IFERROR((C8201-D8201)/C8201/'Project Inputs and Calcs'!$E$11,0)</f>
        <v>0</v>
      </c>
    </row>
    <row r="8202" customFormat="false" ht="15" hidden="false" customHeight="false" outlineLevel="0" collapsed="false">
      <c r="A8202" s="0" t="n">
        <v>47</v>
      </c>
      <c r="B8202" s="0" t="n">
        <v>18700</v>
      </c>
      <c r="C8202" s="0" t="s">
        <v>155</v>
      </c>
      <c r="D8202" s="0" t="s">
        <v>155</v>
      </c>
      <c r="E8202" s="0" t="n">
        <f aca="false">IFERROR((C8202-D8202)/C8202/'Project Inputs and Calcs'!$E$11,0)</f>
        <v>0</v>
      </c>
    </row>
    <row r="8203" customFormat="false" ht="15" hidden="false" customHeight="false" outlineLevel="0" collapsed="false">
      <c r="A8203" s="0" t="n">
        <v>47</v>
      </c>
      <c r="B8203" s="0" t="n">
        <v>18800</v>
      </c>
      <c r="C8203" s="0" t="s">
        <v>155</v>
      </c>
      <c r="D8203" s="0" t="s">
        <v>155</v>
      </c>
      <c r="E8203" s="0" t="n">
        <f aca="false">IFERROR((C8203-D8203)/C8203/'Project Inputs and Calcs'!$E$11,0)</f>
        <v>0</v>
      </c>
    </row>
    <row r="8204" customFormat="false" ht="15" hidden="false" customHeight="false" outlineLevel="0" collapsed="false">
      <c r="A8204" s="0" t="n">
        <v>47</v>
      </c>
      <c r="B8204" s="0" t="n">
        <v>18900</v>
      </c>
      <c r="C8204" s="0" t="s">
        <v>155</v>
      </c>
      <c r="D8204" s="0" t="s">
        <v>155</v>
      </c>
      <c r="E8204" s="0" t="n">
        <f aca="false">IFERROR((C8204-D8204)/C8204/'Project Inputs and Calcs'!$E$11,0)</f>
        <v>0</v>
      </c>
    </row>
    <row r="8205" customFormat="false" ht="15" hidden="false" customHeight="false" outlineLevel="0" collapsed="false">
      <c r="A8205" s="0" t="n">
        <v>47</v>
      </c>
      <c r="B8205" s="0" t="n">
        <v>19000</v>
      </c>
      <c r="C8205" s="0" t="s">
        <v>155</v>
      </c>
      <c r="D8205" s="0" t="s">
        <v>155</v>
      </c>
      <c r="E8205" s="0" t="n">
        <f aca="false">IFERROR((C8205-D8205)/C8205/'Project Inputs and Calcs'!$E$11,0)</f>
        <v>0</v>
      </c>
    </row>
    <row r="8206" customFormat="false" ht="15" hidden="false" customHeight="false" outlineLevel="0" collapsed="false">
      <c r="A8206" s="0" t="n">
        <v>47</v>
      </c>
      <c r="B8206" s="0" t="n">
        <v>19100</v>
      </c>
      <c r="C8206" s="0" t="s">
        <v>155</v>
      </c>
      <c r="D8206" s="0" t="s">
        <v>155</v>
      </c>
      <c r="E8206" s="0" t="n">
        <f aca="false">IFERROR((C8206-D8206)/C8206/'Project Inputs and Calcs'!$E$11,0)</f>
        <v>0</v>
      </c>
    </row>
    <row r="8207" customFormat="false" ht="15" hidden="false" customHeight="false" outlineLevel="0" collapsed="false">
      <c r="A8207" s="0" t="n">
        <v>47</v>
      </c>
      <c r="B8207" s="0" t="n">
        <v>19200</v>
      </c>
      <c r="C8207" s="0" t="s">
        <v>155</v>
      </c>
      <c r="D8207" s="0" t="s">
        <v>155</v>
      </c>
      <c r="E8207" s="0" t="n">
        <f aca="false">IFERROR((C8207-D8207)/C8207/'Project Inputs and Calcs'!$E$11,0)</f>
        <v>0</v>
      </c>
    </row>
    <row r="8208" customFormat="false" ht="15" hidden="false" customHeight="false" outlineLevel="0" collapsed="false">
      <c r="A8208" s="0" t="n">
        <v>47</v>
      </c>
      <c r="B8208" s="0" t="n">
        <v>19300</v>
      </c>
      <c r="C8208" s="0" t="s">
        <v>155</v>
      </c>
      <c r="D8208" s="0" t="s">
        <v>155</v>
      </c>
      <c r="E8208" s="0" t="n">
        <f aca="false">IFERROR((C8208-D8208)/C8208/'Project Inputs and Calcs'!$E$11,0)</f>
        <v>0</v>
      </c>
    </row>
    <row r="8209" customFormat="false" ht="15" hidden="false" customHeight="false" outlineLevel="0" collapsed="false">
      <c r="A8209" s="0" t="n">
        <v>47</v>
      </c>
      <c r="B8209" s="0" t="n">
        <v>19400</v>
      </c>
      <c r="C8209" s="0" t="s">
        <v>155</v>
      </c>
      <c r="D8209" s="0" t="s">
        <v>155</v>
      </c>
      <c r="E8209" s="0" t="n">
        <f aca="false">IFERROR((C8209-D8209)/C8209/'Project Inputs and Calcs'!$E$11,0)</f>
        <v>0</v>
      </c>
    </row>
    <row r="8210" customFormat="false" ht="15" hidden="false" customHeight="false" outlineLevel="0" collapsed="false">
      <c r="A8210" s="0" t="n">
        <v>47</v>
      </c>
      <c r="B8210" s="0" t="n">
        <v>19500</v>
      </c>
      <c r="C8210" s="0" t="s">
        <v>155</v>
      </c>
      <c r="D8210" s="0" t="s">
        <v>155</v>
      </c>
      <c r="E8210" s="0" t="n">
        <f aca="false">IFERROR((C8210-D8210)/C8210/'Project Inputs and Calcs'!$E$11,0)</f>
        <v>0</v>
      </c>
    </row>
    <row r="8211" customFormat="false" ht="15" hidden="false" customHeight="false" outlineLevel="0" collapsed="false">
      <c r="A8211" s="0" t="n">
        <v>47</v>
      </c>
      <c r="B8211" s="0" t="n">
        <v>19600</v>
      </c>
      <c r="C8211" s="0" t="s">
        <v>155</v>
      </c>
      <c r="D8211" s="0" t="s">
        <v>155</v>
      </c>
      <c r="E8211" s="0" t="n">
        <f aca="false">IFERROR((C8211-D8211)/C8211/'Project Inputs and Calcs'!$E$11,0)</f>
        <v>0</v>
      </c>
    </row>
    <row r="8212" customFormat="false" ht="15" hidden="false" customHeight="false" outlineLevel="0" collapsed="false">
      <c r="A8212" s="0" t="n">
        <v>47</v>
      </c>
      <c r="B8212" s="0" t="n">
        <v>19700</v>
      </c>
      <c r="C8212" s="0" t="s">
        <v>155</v>
      </c>
      <c r="D8212" s="0" t="s">
        <v>155</v>
      </c>
      <c r="E8212" s="0" t="n">
        <f aca="false">IFERROR((C8212-D8212)/C8212/'Project Inputs and Calcs'!$E$11,0)</f>
        <v>0</v>
      </c>
    </row>
    <row r="8213" customFormat="false" ht="15" hidden="false" customHeight="false" outlineLevel="0" collapsed="false">
      <c r="A8213" s="0" t="n">
        <v>47</v>
      </c>
      <c r="B8213" s="0" t="n">
        <v>19800</v>
      </c>
      <c r="C8213" s="0" t="s">
        <v>155</v>
      </c>
      <c r="D8213" s="0" t="s">
        <v>155</v>
      </c>
      <c r="E8213" s="0" t="n">
        <f aca="false">IFERROR((C8213-D8213)/C8213/'Project Inputs and Calcs'!$E$11,0)</f>
        <v>0</v>
      </c>
    </row>
    <row r="8214" customFormat="false" ht="15" hidden="false" customHeight="false" outlineLevel="0" collapsed="false">
      <c r="A8214" s="0" t="n">
        <v>47</v>
      </c>
      <c r="B8214" s="0" t="n">
        <v>19900</v>
      </c>
      <c r="C8214" s="0" t="s">
        <v>155</v>
      </c>
      <c r="D8214" s="0" t="s">
        <v>155</v>
      </c>
      <c r="E8214" s="0" t="n">
        <f aca="false">IFERROR((C8214-D8214)/C8214/'Project Inputs and Calcs'!$E$11,0)</f>
        <v>0</v>
      </c>
    </row>
    <row r="8215" customFormat="false" ht="15" hidden="false" customHeight="false" outlineLevel="0" collapsed="false">
      <c r="A8215" s="0" t="n">
        <v>47</v>
      </c>
      <c r="B8215" s="0" t="n">
        <v>20000</v>
      </c>
      <c r="C8215" s="0" t="s">
        <v>155</v>
      </c>
      <c r="D8215" s="0" t="s">
        <v>155</v>
      </c>
      <c r="E8215" s="0" t="n">
        <f aca="false">IFERROR((C8215-D8215)/C8215/'Project Inputs and Calcs'!$E$11,0)</f>
        <v>0</v>
      </c>
    </row>
    <row r="8216" customFormat="false" ht="15" hidden="false" customHeight="false" outlineLevel="0" collapsed="false">
      <c r="A8216" s="0" t="n">
        <v>48</v>
      </c>
      <c r="B8216" s="0" t="n">
        <v>1000</v>
      </c>
      <c r="C8216" s="0" t="n">
        <v>0.10128</v>
      </c>
      <c r="D8216" s="0" t="n">
        <v>0.01424</v>
      </c>
      <c r="E8216" s="0" t="n">
        <f aca="false">IFERROR((C8216-D8216)/C8216/'Project Inputs and Calcs'!$E$11,0)</f>
        <v>0.0286466561348078</v>
      </c>
    </row>
    <row r="8217" customFormat="false" ht="15" hidden="false" customHeight="false" outlineLevel="0" collapsed="false">
      <c r="A8217" s="0" t="n">
        <v>48</v>
      </c>
      <c r="B8217" s="0" t="n">
        <v>1100</v>
      </c>
      <c r="C8217" s="0" t="n">
        <v>0.17674</v>
      </c>
      <c r="D8217" s="0" t="n">
        <v>0.025817</v>
      </c>
      <c r="E8217" s="0" t="n">
        <f aca="false">IFERROR((C8217-D8217)/C8217/'Project Inputs and Calcs'!$E$11,0)</f>
        <v>0.0284642223982498</v>
      </c>
    </row>
    <row r="8218" customFormat="false" ht="15" hidden="false" customHeight="false" outlineLevel="0" collapsed="false">
      <c r="A8218" s="0" t="n">
        <v>48</v>
      </c>
      <c r="B8218" s="0" t="n">
        <v>1200</v>
      </c>
      <c r="C8218" s="0" t="n">
        <v>0.27182</v>
      </c>
      <c r="D8218" s="0" t="n">
        <v>0.041224</v>
      </c>
      <c r="E8218" s="0" t="n">
        <f aca="false">IFERROR((C8218-D8218)/C8218/'Project Inputs and Calcs'!$E$11,0)</f>
        <v>0.028278027125794</v>
      </c>
    </row>
    <row r="8219" customFormat="false" ht="15" hidden="false" customHeight="false" outlineLevel="0" collapsed="false">
      <c r="A8219" s="0" t="n">
        <v>48</v>
      </c>
      <c r="B8219" s="0" t="n">
        <v>1300</v>
      </c>
      <c r="C8219" s="0" t="n">
        <v>0.38582</v>
      </c>
      <c r="D8219" s="0" t="n">
        <v>0.060711</v>
      </c>
      <c r="E8219" s="0" t="n">
        <f aca="false">IFERROR((C8219-D8219)/C8219/'Project Inputs and Calcs'!$E$11,0)</f>
        <v>0.0280881412748605</v>
      </c>
    </row>
    <row r="8220" customFormat="false" ht="15" hidden="false" customHeight="false" outlineLevel="0" collapsed="false">
      <c r="A8220" s="0" t="n">
        <v>48</v>
      </c>
      <c r="B8220" s="0" t="n">
        <v>1400</v>
      </c>
      <c r="C8220" s="0" t="n">
        <v>0.51673</v>
      </c>
      <c r="D8220" s="0" t="n">
        <v>0.085115</v>
      </c>
      <c r="E8220" s="0" t="n">
        <f aca="false">IFERROR((C8220-D8220)/C8220/'Project Inputs and Calcs'!$E$11,0)</f>
        <v>0.0278427160541611</v>
      </c>
    </row>
    <row r="8221" customFormat="false" ht="15" hidden="false" customHeight="false" outlineLevel="0" collapsed="false">
      <c r="A8221" s="0" t="n">
        <v>48</v>
      </c>
      <c r="B8221" s="0" t="n">
        <v>1500</v>
      </c>
      <c r="C8221" s="0" t="n">
        <v>0.66797</v>
      </c>
      <c r="D8221" s="0" t="n">
        <v>0.11277</v>
      </c>
      <c r="E8221" s="0" t="n">
        <f aca="false">IFERROR((C8221-D8221)/C8221/'Project Inputs and Calcs'!$E$11,0)</f>
        <v>0.0277058350923944</v>
      </c>
    </row>
    <row r="8222" customFormat="false" ht="15" hidden="false" customHeight="false" outlineLevel="0" collapsed="false">
      <c r="A8222" s="0" t="n">
        <v>48</v>
      </c>
      <c r="B8222" s="0" t="n">
        <v>1600</v>
      </c>
      <c r="C8222" s="0" t="n">
        <v>0.83481</v>
      </c>
      <c r="D8222" s="0" t="n">
        <v>0.14576</v>
      </c>
      <c r="E8222" s="0" t="n">
        <f aca="false">IFERROR((C8222-D8222)/C8222/'Project Inputs and Calcs'!$E$11,0)</f>
        <v>0.0275132465271539</v>
      </c>
    </row>
    <row r="8223" customFormat="false" ht="15" hidden="false" customHeight="false" outlineLevel="0" collapsed="false">
      <c r="A8223" s="0" t="n">
        <v>48</v>
      </c>
      <c r="B8223" s="0" t="n">
        <v>1700</v>
      </c>
      <c r="C8223" s="0" t="n">
        <v>1.0181</v>
      </c>
      <c r="D8223" s="0" t="n">
        <v>0.17026</v>
      </c>
      <c r="E8223" s="0" t="n">
        <f aca="false">IFERROR((C8223-D8223)/C8223/'Project Inputs and Calcs'!$E$11,0)</f>
        <v>0.0277588972923419</v>
      </c>
    </row>
    <row r="8224" customFormat="false" ht="15" hidden="false" customHeight="false" outlineLevel="0" collapsed="false">
      <c r="A8224" s="0" t="n">
        <v>48</v>
      </c>
      <c r="B8224" s="0" t="n">
        <v>1800</v>
      </c>
      <c r="C8224" s="0" t="n">
        <v>1.2172</v>
      </c>
      <c r="D8224" s="0" t="n">
        <v>0.22652</v>
      </c>
      <c r="E8224" s="0" t="n">
        <f aca="false">IFERROR((C8224-D8224)/C8224/'Project Inputs and Calcs'!$E$11,0)</f>
        <v>0.0271300251944353</v>
      </c>
    </row>
    <row r="8225" customFormat="false" ht="15" hidden="false" customHeight="false" outlineLevel="0" collapsed="false">
      <c r="A8225" s="0" t="n">
        <v>48</v>
      </c>
      <c r="B8225" s="0" t="n">
        <v>1900</v>
      </c>
      <c r="C8225" s="0" t="n">
        <v>1.4316</v>
      </c>
      <c r="D8225" s="0" t="n">
        <v>0.27461</v>
      </c>
      <c r="E8225" s="0" t="n">
        <f aca="false">IFERROR((C8225-D8225)/C8225/'Project Inputs and Calcs'!$E$11,0)</f>
        <v>0.0269393219707553</v>
      </c>
    </row>
    <row r="8226" customFormat="false" ht="15" hidden="false" customHeight="false" outlineLevel="0" collapsed="false">
      <c r="A8226" s="0" t="n">
        <v>48</v>
      </c>
      <c r="B8226" s="0" t="n">
        <v>2000</v>
      </c>
      <c r="C8226" s="0" t="n">
        <v>1.6608</v>
      </c>
      <c r="D8226" s="0" t="n">
        <v>0.32805</v>
      </c>
      <c r="E8226" s="0" t="n">
        <f aca="false">IFERROR((C8226-D8226)/C8226/'Project Inputs and Calcs'!$E$11,0)</f>
        <v>0.0267491570327553</v>
      </c>
    </row>
    <row r="8227" customFormat="false" ht="15" hidden="false" customHeight="false" outlineLevel="0" collapsed="false">
      <c r="A8227" s="0" t="n">
        <v>48</v>
      </c>
      <c r="B8227" s="0" t="n">
        <v>2100</v>
      </c>
      <c r="C8227" s="0" t="n">
        <v>1.9042</v>
      </c>
      <c r="D8227" s="0" t="n">
        <v>0.38697</v>
      </c>
      <c r="E8227" s="0" t="n">
        <f aca="false">IFERROR((C8227-D8227)/C8227/'Project Inputs and Calcs'!$E$11,0)</f>
        <v>0.0265593600112033</v>
      </c>
    </row>
    <row r="8228" customFormat="false" ht="15" hidden="false" customHeight="false" outlineLevel="0" collapsed="false">
      <c r="A8228" s="0" t="n">
        <v>48</v>
      </c>
      <c r="B8228" s="0" t="n">
        <v>2200</v>
      </c>
      <c r="C8228" s="0" t="n">
        <v>2.1614</v>
      </c>
      <c r="D8228" s="0" t="n">
        <v>0.4515</v>
      </c>
      <c r="E8228" s="0" t="n">
        <f aca="false">IFERROR((C8228-D8228)/C8228/'Project Inputs and Calcs'!$E$11,0)</f>
        <v>0.0263702538478147</v>
      </c>
    </row>
    <row r="8229" customFormat="false" ht="15" hidden="false" customHeight="false" outlineLevel="0" collapsed="false">
      <c r="A8229" s="0" t="n">
        <v>48</v>
      </c>
      <c r="B8229" s="0" t="n">
        <v>2300</v>
      </c>
      <c r="C8229" s="0" t="n">
        <v>2.4319</v>
      </c>
      <c r="D8229" s="0" t="n">
        <v>0.5126</v>
      </c>
      <c r="E8229" s="0" t="n">
        <f aca="false">IFERROR((C8229-D8229)/C8229/'Project Inputs and Calcs'!$E$11,0)</f>
        <v>0.0263072768891265</v>
      </c>
    </row>
    <row r="8230" customFormat="false" ht="15" hidden="false" customHeight="false" outlineLevel="0" collapsed="false">
      <c r="A8230" s="0" t="n">
        <v>48</v>
      </c>
      <c r="B8230" s="0" t="n">
        <v>2400</v>
      </c>
      <c r="C8230" s="0" t="n">
        <v>2.7153</v>
      </c>
      <c r="D8230" s="0" t="n">
        <v>0.59775</v>
      </c>
      <c r="E8230" s="0" t="n">
        <f aca="false">IFERROR((C8230-D8230)/C8230/'Project Inputs and Calcs'!$E$11,0)</f>
        <v>0.0259952859720841</v>
      </c>
    </row>
    <row r="8231" customFormat="false" ht="15" hidden="false" customHeight="false" outlineLevel="0" collapsed="false">
      <c r="A8231" s="0" t="n">
        <v>48</v>
      </c>
      <c r="B8231" s="0" t="n">
        <v>2500</v>
      </c>
      <c r="C8231" s="0" t="n">
        <v>3.011</v>
      </c>
      <c r="D8231" s="0" t="n">
        <v>0.67965</v>
      </c>
      <c r="E8231" s="0" t="n">
        <f aca="false">IFERROR((C8231-D8231)/C8231/'Project Inputs and Calcs'!$E$11,0)</f>
        <v>0.0258092549540573</v>
      </c>
    </row>
    <row r="8232" customFormat="false" ht="15" hidden="false" customHeight="false" outlineLevel="0" collapsed="false">
      <c r="A8232" s="0" t="n">
        <v>48</v>
      </c>
      <c r="B8232" s="0" t="n">
        <v>2600</v>
      </c>
      <c r="C8232" s="0" t="n">
        <v>3.3188</v>
      </c>
      <c r="D8232" s="0" t="n">
        <v>0.76754</v>
      </c>
      <c r="E8232" s="0" t="n">
        <f aca="false">IFERROR((C8232-D8232)/C8232/'Project Inputs and Calcs'!$E$11,0)</f>
        <v>0.0256243220441123</v>
      </c>
    </row>
    <row r="8233" customFormat="false" ht="15" hidden="false" customHeight="false" outlineLevel="0" collapsed="false">
      <c r="A8233" s="0" t="n">
        <v>48</v>
      </c>
      <c r="B8233" s="0" t="n">
        <v>2700</v>
      </c>
      <c r="C8233" s="0" t="n">
        <v>3.6381</v>
      </c>
      <c r="D8233" s="0" t="n">
        <v>0.86144</v>
      </c>
      <c r="E8233" s="0" t="n">
        <f aca="false">IFERROR((C8233-D8233)/C8233/'Project Inputs and Calcs'!$E$11,0)</f>
        <v>0.025440568795067</v>
      </c>
    </row>
    <row r="8234" customFormat="false" ht="15" hidden="false" customHeight="false" outlineLevel="0" collapsed="false">
      <c r="A8234" s="0" t="n">
        <v>48</v>
      </c>
      <c r="B8234" s="0" t="n">
        <v>2800</v>
      </c>
      <c r="C8234" s="0" t="n">
        <v>3.9686</v>
      </c>
      <c r="D8234" s="0" t="n">
        <v>0.96152</v>
      </c>
      <c r="E8234" s="0" t="n">
        <f aca="false">IFERROR((C8234-D8234)/C8234/'Project Inputs and Calcs'!$E$11,0)</f>
        <v>0.0252572695660938</v>
      </c>
    </row>
    <row r="8235" customFormat="false" ht="15" hidden="false" customHeight="false" outlineLevel="0" collapsed="false">
      <c r="A8235" s="0" t="n">
        <v>48</v>
      </c>
      <c r="B8235" s="0" t="n">
        <v>2900</v>
      </c>
      <c r="C8235" s="0" t="n">
        <v>4.31</v>
      </c>
      <c r="D8235" s="0" t="n">
        <v>1.0677</v>
      </c>
      <c r="E8235" s="0" t="n">
        <f aca="false">IFERROR((C8235-D8235)/C8235/'Project Inputs and Calcs'!$E$11,0)</f>
        <v>0.0250757927300851</v>
      </c>
    </row>
    <row r="8236" customFormat="false" ht="15" hidden="false" customHeight="false" outlineLevel="0" collapsed="false">
      <c r="A8236" s="0" t="n">
        <v>48</v>
      </c>
      <c r="B8236" s="0" t="n">
        <v>3000</v>
      </c>
      <c r="C8236" s="0" t="n">
        <v>4.6617</v>
      </c>
      <c r="D8236" s="0" t="n">
        <v>1.18</v>
      </c>
      <c r="E8236" s="0" t="n">
        <f aca="false">IFERROR((C8236-D8236)/C8236/'Project Inputs and Calcs'!$E$11,0)</f>
        <v>0.0248957819393497</v>
      </c>
    </row>
    <row r="8237" customFormat="false" ht="15" hidden="false" customHeight="false" outlineLevel="0" collapsed="false">
      <c r="A8237" s="0" t="n">
        <v>48</v>
      </c>
      <c r="B8237" s="0" t="n">
        <v>3100</v>
      </c>
      <c r="C8237" s="0" t="n">
        <v>5.0235</v>
      </c>
      <c r="D8237" s="0" t="n">
        <v>1.2986</v>
      </c>
      <c r="E8237" s="0" t="n">
        <f aca="false">IFERROR((C8237-D8237)/C8237/'Project Inputs and Calcs'!$E$11,0)</f>
        <v>0.0247164991207989</v>
      </c>
    </row>
    <row r="8238" customFormat="false" ht="15" hidden="false" customHeight="false" outlineLevel="0" collapsed="false">
      <c r="A8238" s="0" t="n">
        <v>48</v>
      </c>
      <c r="B8238" s="0" t="n">
        <v>3200</v>
      </c>
      <c r="C8238" s="0" t="n">
        <v>5.3951</v>
      </c>
      <c r="D8238" s="0" t="n">
        <v>1.4235</v>
      </c>
      <c r="E8238" s="0" t="n">
        <f aca="false">IFERROR((C8238-D8238)/C8238/'Project Inputs and Calcs'!$E$11,0)</f>
        <v>0.0245383156320859</v>
      </c>
    </row>
    <row r="8239" customFormat="false" ht="15" hidden="false" customHeight="false" outlineLevel="0" collapsed="false">
      <c r="A8239" s="0" t="n">
        <v>48</v>
      </c>
      <c r="B8239" s="0" t="n">
        <v>3300</v>
      </c>
      <c r="C8239" s="0" t="n">
        <v>5.776</v>
      </c>
      <c r="D8239" s="0" t="n">
        <v>1.5546</v>
      </c>
      <c r="E8239" s="0" t="n">
        <f aca="false">IFERROR((C8239-D8239)/C8239/'Project Inputs and Calcs'!$E$11,0)</f>
        <v>0.0243617266851339</v>
      </c>
    </row>
    <row r="8240" customFormat="false" ht="15" hidden="false" customHeight="false" outlineLevel="0" collapsed="false">
      <c r="A8240" s="0" t="n">
        <v>48</v>
      </c>
      <c r="B8240" s="0" t="n">
        <v>3400</v>
      </c>
      <c r="C8240" s="0" t="n">
        <v>6.1658</v>
      </c>
      <c r="D8240" s="0" t="n">
        <v>1.6896</v>
      </c>
      <c r="E8240" s="0" t="n">
        <f aca="false">IFERROR((C8240-D8240)/C8240/'Project Inputs and Calcs'!$E$11,0)</f>
        <v>0.0241990766269854</v>
      </c>
    </row>
    <row r="8241" customFormat="false" ht="15" hidden="false" customHeight="false" outlineLevel="0" collapsed="false">
      <c r="A8241" s="0" t="n">
        <v>48</v>
      </c>
      <c r="B8241" s="0" t="n">
        <v>3500</v>
      </c>
      <c r="C8241" s="0" t="n">
        <v>6.5645</v>
      </c>
      <c r="D8241" s="0" t="n">
        <v>1.8359</v>
      </c>
      <c r="E8241" s="0" t="n">
        <f aca="false">IFERROR((C8241-D8241)/C8241/'Project Inputs and Calcs'!$E$11,0)</f>
        <v>0.0240109680859167</v>
      </c>
    </row>
    <row r="8242" customFormat="false" ht="15" hidden="false" customHeight="false" outlineLevel="0" collapsed="false">
      <c r="A8242" s="0" t="n">
        <v>48</v>
      </c>
      <c r="B8242" s="0" t="n">
        <v>3600</v>
      </c>
      <c r="C8242" s="0" t="n">
        <v>6.9715</v>
      </c>
      <c r="D8242" s="0" t="n">
        <v>1.986</v>
      </c>
      <c r="E8242" s="0" t="n">
        <f aca="false">IFERROR((C8242-D8242)/C8242/'Project Inputs and Calcs'!$E$11,0)</f>
        <v>0.0238375289870664</v>
      </c>
    </row>
    <row r="8243" customFormat="false" ht="15" hidden="false" customHeight="false" outlineLevel="0" collapsed="false">
      <c r="A8243" s="0" t="n">
        <v>48</v>
      </c>
      <c r="B8243" s="0" t="n">
        <v>3700</v>
      </c>
      <c r="C8243" s="0" t="n">
        <v>7.3864</v>
      </c>
      <c r="D8243" s="0" t="n">
        <v>2.1425</v>
      </c>
      <c r="E8243" s="0" t="n">
        <f aca="false">IFERROR((C8243-D8243)/C8243/'Project Inputs and Calcs'!$E$11,0)</f>
        <v>0.0236646629842233</v>
      </c>
    </row>
    <row r="8244" customFormat="false" ht="15" hidden="false" customHeight="false" outlineLevel="0" collapsed="false">
      <c r="A8244" s="0" t="n">
        <v>48</v>
      </c>
      <c r="B8244" s="0" t="n">
        <v>3800</v>
      </c>
      <c r="C8244" s="0" t="n">
        <v>7.8091</v>
      </c>
      <c r="D8244" s="0" t="n">
        <v>2.3054</v>
      </c>
      <c r="E8244" s="0" t="n">
        <f aca="false">IFERROR((C8244-D8244)/C8244/'Project Inputs and Calcs'!$E$11,0)</f>
        <v>0.0234926773465145</v>
      </c>
    </row>
    <row r="8245" customFormat="false" ht="15" hidden="false" customHeight="false" outlineLevel="0" collapsed="false">
      <c r="A8245" s="0" t="n">
        <v>48</v>
      </c>
      <c r="B8245" s="0" t="n">
        <v>3900</v>
      </c>
      <c r="C8245" s="0" t="n">
        <v>8.2391</v>
      </c>
      <c r="D8245" s="0" t="n">
        <v>2.4743</v>
      </c>
      <c r="E8245" s="0" t="n">
        <f aca="false">IFERROR((C8245-D8245)/C8245/'Project Inputs and Calcs'!$E$11,0)</f>
        <v>0.0233229357575463</v>
      </c>
    </row>
    <row r="8246" customFormat="false" ht="15" hidden="false" customHeight="false" outlineLevel="0" collapsed="false">
      <c r="A8246" s="0" t="n">
        <v>48</v>
      </c>
      <c r="B8246" s="0" t="n">
        <v>4000</v>
      </c>
      <c r="C8246" s="0" t="n">
        <v>8.6762</v>
      </c>
      <c r="D8246" s="0" t="n">
        <v>2.6502</v>
      </c>
      <c r="E8246" s="0" t="n">
        <f aca="false">IFERROR((C8246-D8246)/C8246/'Project Inputs and Calcs'!$E$11,0)</f>
        <v>0.0231514564748008</v>
      </c>
    </row>
    <row r="8247" customFormat="false" ht="15" hidden="false" customHeight="false" outlineLevel="0" collapsed="false">
      <c r="A8247" s="0" t="n">
        <v>48</v>
      </c>
      <c r="B8247" s="0" t="n">
        <v>4100</v>
      </c>
      <c r="C8247" s="0" t="n">
        <v>9.1202</v>
      </c>
      <c r="D8247" s="0" t="n">
        <v>2.8321</v>
      </c>
      <c r="E8247" s="0" t="n">
        <f aca="false">IFERROR((C8247-D8247)/C8247/'Project Inputs and Calcs'!$E$11,0)</f>
        <v>0.0229823176392331</v>
      </c>
    </row>
    <row r="8248" customFormat="false" ht="15" hidden="false" customHeight="false" outlineLevel="0" collapsed="false">
      <c r="A8248" s="0" t="n">
        <v>48</v>
      </c>
      <c r="B8248" s="0" t="n">
        <v>4200</v>
      </c>
      <c r="C8248" s="0" t="n">
        <v>9.5705</v>
      </c>
      <c r="D8248" s="0" t="n">
        <v>3.0205</v>
      </c>
      <c r="E8248" s="0" t="n">
        <f aca="false">IFERROR((C8248-D8248)/C8248/'Project Inputs and Calcs'!$E$11,0)</f>
        <v>0.0228131584905003</v>
      </c>
    </row>
    <row r="8249" customFormat="false" ht="15" hidden="false" customHeight="false" outlineLevel="0" collapsed="false">
      <c r="A8249" s="0" t="n">
        <v>48</v>
      </c>
      <c r="B8249" s="0" t="n">
        <v>4300</v>
      </c>
      <c r="C8249" s="0" t="n">
        <v>10.027</v>
      </c>
      <c r="D8249" s="0" t="n">
        <v>3.2152</v>
      </c>
      <c r="E8249" s="0" t="n">
        <f aca="false">IFERROR((C8249-D8249)/C8249/'Project Inputs and Calcs'!$E$11,0)</f>
        <v>0.0226448588810212</v>
      </c>
    </row>
    <row r="8250" customFormat="false" ht="15" hidden="false" customHeight="false" outlineLevel="0" collapsed="false">
      <c r="A8250" s="0" t="n">
        <v>48</v>
      </c>
      <c r="B8250" s="0" t="n">
        <v>4400</v>
      </c>
      <c r="C8250" s="0" t="n">
        <v>10.489</v>
      </c>
      <c r="D8250" s="0" t="n">
        <v>3.4162</v>
      </c>
      <c r="E8250" s="0" t="n">
        <f aca="false">IFERROR((C8250-D8250)/C8250/'Project Inputs and Calcs'!$E$11,0)</f>
        <v>0.0224768805415197</v>
      </c>
    </row>
    <row r="8251" customFormat="false" ht="15" hidden="false" customHeight="false" outlineLevel="0" collapsed="false">
      <c r="A8251" s="0" t="n">
        <v>48</v>
      </c>
      <c r="B8251" s="0" t="n">
        <v>4500</v>
      </c>
      <c r="C8251" s="0" t="n">
        <v>10.957</v>
      </c>
      <c r="D8251" s="0" t="n">
        <v>3.6236</v>
      </c>
      <c r="E8251" s="0" t="n">
        <f aca="false">IFERROR((C8251-D8251)/C8251/'Project Inputs and Calcs'!$E$11,0)</f>
        <v>0.0223096346323507</v>
      </c>
    </row>
    <row r="8252" customFormat="false" ht="15" hidden="false" customHeight="false" outlineLevel="0" collapsed="false">
      <c r="A8252" s="0" t="n">
        <v>48</v>
      </c>
      <c r="B8252" s="0" t="n">
        <v>4600</v>
      </c>
      <c r="C8252" s="0" t="n">
        <v>11.429</v>
      </c>
      <c r="D8252" s="0" t="n">
        <v>3.8374</v>
      </c>
      <c r="E8252" s="0" t="n">
        <f aca="false">IFERROR((C8252-D8252)/C8252/'Project Inputs and Calcs'!$E$11,0)</f>
        <v>0.0221413363665529</v>
      </c>
    </row>
    <row r="8253" customFormat="false" ht="15" hidden="false" customHeight="false" outlineLevel="0" collapsed="false">
      <c r="A8253" s="0" t="n">
        <v>48</v>
      </c>
      <c r="B8253" s="0" t="n">
        <v>4700</v>
      </c>
      <c r="C8253" s="0" t="n">
        <v>11.907</v>
      </c>
      <c r="D8253" s="0" t="n">
        <v>4.0575</v>
      </c>
      <c r="E8253" s="0" t="n">
        <f aca="false">IFERROR((C8253-D8253)/C8253/'Project Inputs and Calcs'!$E$11,0)</f>
        <v>0.0219744687998656</v>
      </c>
    </row>
    <row r="8254" customFormat="false" ht="15" hidden="false" customHeight="false" outlineLevel="0" collapsed="false">
      <c r="A8254" s="0" t="n">
        <v>48</v>
      </c>
      <c r="B8254" s="0" t="n">
        <v>4800</v>
      </c>
      <c r="C8254" s="0" t="n">
        <v>12.389</v>
      </c>
      <c r="D8254" s="0" t="n">
        <v>4.2841</v>
      </c>
      <c r="E8254" s="0" t="n">
        <f aca="false">IFERROR((C8254-D8254)/C8254/'Project Inputs and Calcs'!$E$11,0)</f>
        <v>0.0218067102537197</v>
      </c>
    </row>
    <row r="8255" customFormat="false" ht="15" hidden="false" customHeight="false" outlineLevel="0" collapsed="false">
      <c r="A8255" s="0" t="n">
        <v>48</v>
      </c>
      <c r="B8255" s="0" t="n">
        <v>4900</v>
      </c>
      <c r="C8255" s="0" t="n">
        <v>12.875</v>
      </c>
      <c r="D8255" s="0" t="n">
        <v>4.517</v>
      </c>
      <c r="E8255" s="0" t="n">
        <f aca="false">IFERROR((C8255-D8255)/C8255/'Project Inputs and Calcs'!$E$11,0)</f>
        <v>0.0216388349514563</v>
      </c>
    </row>
    <row r="8256" customFormat="false" ht="15" hidden="false" customHeight="false" outlineLevel="0" collapsed="false">
      <c r="A8256" s="0" t="n">
        <v>48</v>
      </c>
      <c r="B8256" s="0" t="n">
        <v>5000</v>
      </c>
      <c r="C8256" s="0" t="n">
        <v>13.364</v>
      </c>
      <c r="D8256" s="0" t="n">
        <v>4.7565</v>
      </c>
      <c r="E8256" s="0" t="n">
        <f aca="false">IFERROR((C8256-D8256)/C8256/'Project Inputs and Calcs'!$E$11,0)</f>
        <v>0.0214693704479697</v>
      </c>
    </row>
    <row r="8257" customFormat="false" ht="15" hidden="false" customHeight="false" outlineLevel="0" collapsed="false">
      <c r="A8257" s="0" t="n">
        <v>48</v>
      </c>
      <c r="B8257" s="0" t="n">
        <v>5100</v>
      </c>
      <c r="C8257" s="0" t="n">
        <v>13.857</v>
      </c>
      <c r="D8257" s="0" t="n">
        <v>5.0021</v>
      </c>
      <c r="E8257" s="0" t="n">
        <f aca="false">IFERROR((C8257-D8257)/C8257/'Project Inputs and Calcs'!$E$11,0)</f>
        <v>0.0213006663298934</v>
      </c>
    </row>
    <row r="8258" customFormat="false" ht="15" hidden="false" customHeight="false" outlineLevel="0" collapsed="false">
      <c r="A8258" s="0" t="n">
        <v>48</v>
      </c>
      <c r="B8258" s="0" t="n">
        <v>5200</v>
      </c>
      <c r="C8258" s="0" t="n">
        <v>14.353</v>
      </c>
      <c r="D8258" s="0" t="n">
        <v>5.2542</v>
      </c>
      <c r="E8258" s="0" t="n">
        <f aca="false">IFERROR((C8258-D8258)/C8258/'Project Inputs and Calcs'!$E$11,0)</f>
        <v>0.0211310062936901</v>
      </c>
    </row>
    <row r="8259" customFormat="false" ht="15" hidden="false" customHeight="false" outlineLevel="0" collapsed="false">
      <c r="A8259" s="0" t="n">
        <v>48</v>
      </c>
      <c r="B8259" s="0" t="n">
        <v>5300</v>
      </c>
      <c r="C8259" s="0" t="n">
        <v>14.852</v>
      </c>
      <c r="D8259" s="0" t="n">
        <v>5.5128</v>
      </c>
      <c r="E8259" s="0" t="n">
        <f aca="false">IFERROR((C8259-D8259)/C8259/'Project Inputs and Calcs'!$E$11,0)</f>
        <v>0.0209605889218063</v>
      </c>
    </row>
    <row r="8260" customFormat="false" ht="15" hidden="false" customHeight="false" outlineLevel="0" collapsed="false">
      <c r="A8260" s="0" t="n">
        <v>48</v>
      </c>
      <c r="B8260" s="0" t="n">
        <v>5400</v>
      </c>
      <c r="C8260" s="0" t="n">
        <v>15.353</v>
      </c>
      <c r="D8260" s="0" t="n">
        <v>5.7778</v>
      </c>
      <c r="E8260" s="0" t="n">
        <f aca="false">IFERROR((C8260-D8260)/C8260/'Project Inputs and Calcs'!$E$11,0)</f>
        <v>0.0207889880370829</v>
      </c>
    </row>
    <row r="8261" customFormat="false" ht="15" hidden="false" customHeight="false" outlineLevel="0" collapsed="false">
      <c r="A8261" s="0" t="n">
        <v>48</v>
      </c>
      <c r="B8261" s="0" t="n">
        <v>5500</v>
      </c>
      <c r="C8261" s="0" t="n">
        <v>15.855</v>
      </c>
      <c r="D8261" s="0" t="n">
        <v>6.0494</v>
      </c>
      <c r="E8261" s="0" t="n">
        <f aca="false">IFERROR((C8261-D8261)/C8261/'Project Inputs and Calcs'!$E$11,0)</f>
        <v>0.0206151582045622</v>
      </c>
    </row>
    <row r="8262" customFormat="false" ht="15" hidden="false" customHeight="false" outlineLevel="0" collapsed="false">
      <c r="A8262" s="0" t="n">
        <v>48</v>
      </c>
      <c r="B8262" s="0" t="n">
        <v>5600</v>
      </c>
      <c r="C8262" s="0" t="n">
        <v>16.358</v>
      </c>
      <c r="D8262" s="0" t="n">
        <v>6.3275</v>
      </c>
      <c r="E8262" s="0" t="n">
        <f aca="false">IFERROR((C8262-D8262)/C8262/'Project Inputs and Calcs'!$E$11,0)</f>
        <v>0.0204395402860985</v>
      </c>
    </row>
    <row r="8263" customFormat="false" ht="15" hidden="false" customHeight="false" outlineLevel="0" collapsed="false">
      <c r="A8263" s="0" t="n">
        <v>48</v>
      </c>
      <c r="B8263" s="0" t="n">
        <v>5700</v>
      </c>
      <c r="C8263" s="0" t="n">
        <v>16.863</v>
      </c>
      <c r="D8263" s="0" t="n">
        <v>6.6121</v>
      </c>
      <c r="E8263" s="0" t="n">
        <f aca="false">IFERROR((C8263-D8263)/C8263/'Project Inputs and Calcs'!$E$11,0)</f>
        <v>0.0202631006740596</v>
      </c>
    </row>
    <row r="8264" customFormat="false" ht="15" hidden="false" customHeight="false" outlineLevel="0" collapsed="false">
      <c r="A8264" s="0" t="n">
        <v>48</v>
      </c>
      <c r="B8264" s="0" t="n">
        <v>5800</v>
      </c>
      <c r="C8264" s="0" t="n">
        <v>17.367</v>
      </c>
      <c r="D8264" s="0" t="n">
        <v>6.9035</v>
      </c>
      <c r="E8264" s="0" t="n">
        <f aca="false">IFERROR((C8264-D8264)/C8264/'Project Inputs and Calcs'!$E$11,0)</f>
        <v>0.0200831078098309</v>
      </c>
    </row>
    <row r="8265" customFormat="false" ht="15" hidden="false" customHeight="false" outlineLevel="0" collapsed="false">
      <c r="A8265" s="0" t="n">
        <v>48</v>
      </c>
      <c r="B8265" s="0" t="n">
        <v>5900</v>
      </c>
      <c r="C8265" s="0" t="n">
        <v>17.872</v>
      </c>
      <c r="D8265" s="0" t="n">
        <v>7.2015</v>
      </c>
      <c r="E8265" s="0" t="n">
        <f aca="false">IFERROR((C8265-D8265)/C8265/'Project Inputs and Calcs'!$E$11,0)</f>
        <v>0.0199017084452402</v>
      </c>
    </row>
    <row r="8266" customFormat="false" ht="15" hidden="false" customHeight="false" outlineLevel="0" collapsed="false">
      <c r="A8266" s="0" t="n">
        <v>48</v>
      </c>
      <c r="B8266" s="0" t="n">
        <v>6000</v>
      </c>
      <c r="C8266" s="0" t="n">
        <v>18.376</v>
      </c>
      <c r="D8266" s="0" t="n">
        <v>7.5063</v>
      </c>
      <c r="E8266" s="0" t="n">
        <f aca="false">IFERROR((C8266-D8266)/C8266/'Project Inputs and Calcs'!$E$11,0)</f>
        <v>0.0197172035988971</v>
      </c>
    </row>
    <row r="8267" customFormat="false" ht="15" hidden="false" customHeight="false" outlineLevel="0" collapsed="false">
      <c r="A8267" s="0" t="n">
        <v>48</v>
      </c>
      <c r="B8267" s="0" t="n">
        <v>6100</v>
      </c>
      <c r="C8267" s="0" t="n">
        <v>18.878</v>
      </c>
      <c r="D8267" s="0" t="n">
        <v>7.818</v>
      </c>
      <c r="E8267" s="0" t="n">
        <f aca="false">IFERROR((C8267-D8267)/C8267/'Project Inputs and Calcs'!$E$11,0)</f>
        <v>0.0195289048981177</v>
      </c>
    </row>
    <row r="8268" customFormat="false" ht="15" hidden="false" customHeight="false" outlineLevel="0" collapsed="false">
      <c r="A8268" s="0" t="n">
        <v>48</v>
      </c>
      <c r="B8268" s="0" t="n">
        <v>6200</v>
      </c>
      <c r="C8268" s="0" t="n">
        <v>19.378</v>
      </c>
      <c r="D8268" s="0" t="n">
        <v>8.1367</v>
      </c>
      <c r="E8268" s="0" t="n">
        <f aca="false">IFERROR((C8268-D8268)/C8268/'Project Inputs and Calcs'!$E$11,0)</f>
        <v>0.0193368768706781</v>
      </c>
    </row>
    <row r="8269" customFormat="false" ht="15" hidden="false" customHeight="false" outlineLevel="0" collapsed="false">
      <c r="A8269" s="0" t="n">
        <v>48</v>
      </c>
      <c r="B8269" s="0" t="n">
        <v>6300</v>
      </c>
      <c r="C8269" s="0" t="n">
        <v>19.876</v>
      </c>
      <c r="D8269" s="0" t="n">
        <v>8.4624</v>
      </c>
      <c r="E8269" s="0" t="n">
        <f aca="false">IFERROR((C8269-D8269)/C8269/'Project Inputs and Calcs'!$E$11,0)</f>
        <v>0.0191413429932247</v>
      </c>
    </row>
    <row r="8270" customFormat="false" ht="15" hidden="false" customHeight="false" outlineLevel="0" collapsed="false">
      <c r="A8270" s="0" t="n">
        <v>48</v>
      </c>
      <c r="B8270" s="0" t="n">
        <v>6400</v>
      </c>
      <c r="C8270" s="0" t="n">
        <v>20.37</v>
      </c>
      <c r="D8270" s="0" t="n">
        <v>8.7952</v>
      </c>
      <c r="E8270" s="0" t="n">
        <f aca="false">IFERROR((C8270-D8270)/C8270/'Project Inputs and Calcs'!$E$11,0)</f>
        <v>0.0189409261986582</v>
      </c>
    </row>
    <row r="8271" customFormat="false" ht="15" hidden="false" customHeight="false" outlineLevel="0" collapsed="false">
      <c r="A8271" s="0" t="n">
        <v>48</v>
      </c>
      <c r="B8271" s="0" t="n">
        <v>6500</v>
      </c>
      <c r="C8271" s="0" t="n">
        <v>20.86</v>
      </c>
      <c r="D8271" s="0" t="n">
        <v>9.1354</v>
      </c>
      <c r="E8271" s="0" t="n">
        <f aca="false">IFERROR((C8271-D8271)/C8271/'Project Inputs and Calcs'!$E$11,0)</f>
        <v>0.0187353787152445</v>
      </c>
    </row>
    <row r="8272" customFormat="false" ht="15" hidden="false" customHeight="false" outlineLevel="0" collapsed="false">
      <c r="A8272" s="0" t="n">
        <v>48</v>
      </c>
      <c r="B8272" s="0" t="n">
        <v>6600</v>
      </c>
      <c r="C8272" s="0" t="n">
        <v>21.346</v>
      </c>
      <c r="D8272" s="0" t="n">
        <v>9.483</v>
      </c>
      <c r="E8272" s="0" t="n">
        <f aca="false">IFERROR((C8272-D8272)/C8272/'Project Inputs and Calcs'!$E$11,0)</f>
        <v>0.0185249383178738</v>
      </c>
    </row>
    <row r="8273" customFormat="false" ht="15" hidden="false" customHeight="false" outlineLevel="0" collapsed="false">
      <c r="A8273" s="0" t="n">
        <v>48</v>
      </c>
      <c r="B8273" s="0" t="n">
        <v>6700</v>
      </c>
      <c r="C8273" s="0" t="n">
        <v>21.826</v>
      </c>
      <c r="D8273" s="0" t="n">
        <v>9.8383</v>
      </c>
      <c r="E8273" s="0" t="n">
        <f aca="false">IFERROR((C8273-D8273)/C8273/'Project Inputs and Calcs'!$E$11,0)</f>
        <v>0.0183079813066984</v>
      </c>
    </row>
    <row r="8274" customFormat="false" ht="15" hidden="false" customHeight="false" outlineLevel="0" collapsed="false">
      <c r="A8274" s="0" t="n">
        <v>48</v>
      </c>
      <c r="B8274" s="0" t="n">
        <v>6800</v>
      </c>
      <c r="C8274" s="0" t="n">
        <v>22.299</v>
      </c>
      <c r="D8274" s="0" t="n">
        <v>10.201</v>
      </c>
      <c r="E8274" s="0" t="n">
        <f aca="false">IFERROR((C8274-D8274)/C8274/'Project Inputs and Calcs'!$E$11,0)</f>
        <v>0.0180845179903434</v>
      </c>
    </row>
    <row r="8275" customFormat="false" ht="15" hidden="false" customHeight="false" outlineLevel="0" collapsed="false">
      <c r="A8275" s="0" t="n">
        <v>48</v>
      </c>
      <c r="B8275" s="0" t="n">
        <v>6900</v>
      </c>
      <c r="C8275" s="0" t="n">
        <v>22.765</v>
      </c>
      <c r="D8275" s="0" t="n">
        <v>10.573</v>
      </c>
      <c r="E8275" s="0" t="n">
        <f aca="false">IFERROR((C8275-D8275)/C8275/'Project Inputs and Calcs'!$E$11,0)</f>
        <v>0.0178519657368768</v>
      </c>
    </row>
    <row r="8276" customFormat="false" ht="15" hidden="false" customHeight="false" outlineLevel="0" collapsed="false">
      <c r="A8276" s="0" t="n">
        <v>48</v>
      </c>
      <c r="B8276" s="0" t="n">
        <v>7000</v>
      </c>
      <c r="C8276" s="0" t="n">
        <v>23.222</v>
      </c>
      <c r="D8276" s="0" t="n">
        <v>10.952</v>
      </c>
      <c r="E8276" s="0" t="n">
        <f aca="false">IFERROR((C8276-D8276)/C8276/'Project Inputs and Calcs'!$E$11,0)</f>
        <v>0.0176126087330979</v>
      </c>
    </row>
    <row r="8277" customFormat="false" ht="15" hidden="false" customHeight="false" outlineLevel="0" collapsed="false">
      <c r="A8277" s="0" t="n">
        <v>48</v>
      </c>
      <c r="B8277" s="0" t="n">
        <v>7100</v>
      </c>
      <c r="C8277" s="0" t="n">
        <v>23.669</v>
      </c>
      <c r="D8277" s="0" t="n">
        <v>11.34</v>
      </c>
      <c r="E8277" s="0" t="n">
        <f aca="false">IFERROR((C8277-D8277)/C8277/'Project Inputs and Calcs'!$E$11,0)</f>
        <v>0.0173630768797443</v>
      </c>
    </row>
    <row r="8278" customFormat="false" ht="15" hidden="false" customHeight="false" outlineLevel="0" collapsed="false">
      <c r="A8278" s="0" t="n">
        <v>48</v>
      </c>
      <c r="B8278" s="0" t="n">
        <v>7200</v>
      </c>
      <c r="C8278" s="0" t="n">
        <v>24.105</v>
      </c>
      <c r="D8278" s="0" t="n">
        <v>11.737</v>
      </c>
      <c r="E8278" s="0" t="n">
        <f aca="false">IFERROR((C8278-D8278)/C8278/'Project Inputs and Calcs'!$E$11,0)</f>
        <v>0.0171029523611975</v>
      </c>
    </row>
    <row r="8279" customFormat="false" ht="15" hidden="false" customHeight="false" outlineLevel="0" collapsed="false">
      <c r="A8279" s="0" t="n">
        <v>48</v>
      </c>
      <c r="B8279" s="0" t="n">
        <v>7300</v>
      </c>
      <c r="C8279" s="0" t="n">
        <v>24.529</v>
      </c>
      <c r="D8279" s="0" t="n">
        <v>12.143</v>
      </c>
      <c r="E8279" s="0" t="n">
        <f aca="false">IFERROR((C8279-D8279)/C8279/'Project Inputs and Calcs'!$E$11,0)</f>
        <v>0.0168317773519779</v>
      </c>
    </row>
    <row r="8280" customFormat="false" ht="15" hidden="false" customHeight="false" outlineLevel="0" collapsed="false">
      <c r="A8280" s="0" t="n">
        <v>48</v>
      </c>
      <c r="B8280" s="0" t="n">
        <v>7400</v>
      </c>
      <c r="C8280" s="0" t="n">
        <v>24.937</v>
      </c>
      <c r="D8280" s="0" t="n">
        <v>12.56</v>
      </c>
      <c r="E8280" s="0" t="n">
        <f aca="false">IFERROR((C8280-D8280)/C8280/'Project Inputs and Calcs'!$E$11,0)</f>
        <v>0.0165443584499606</v>
      </c>
    </row>
    <row r="8281" customFormat="false" ht="15" hidden="false" customHeight="false" outlineLevel="0" collapsed="false">
      <c r="A8281" s="0" t="n">
        <v>48</v>
      </c>
      <c r="B8281" s="0" t="n">
        <v>7500</v>
      </c>
      <c r="C8281" s="0" t="n">
        <v>25.328</v>
      </c>
      <c r="D8281" s="0" t="n">
        <v>12.987</v>
      </c>
      <c r="E8281" s="0" t="n">
        <f aca="false">IFERROR((C8281-D8281)/C8281/'Project Inputs and Calcs'!$E$11,0)</f>
        <v>0.0162415771741419</v>
      </c>
    </row>
    <row r="8282" customFormat="false" ht="15" hidden="false" customHeight="false" outlineLevel="0" collapsed="false">
      <c r="A8282" s="0" t="n">
        <v>48</v>
      </c>
      <c r="B8282" s="0" t="n">
        <v>7600</v>
      </c>
      <c r="C8282" s="0" t="n">
        <v>25.7</v>
      </c>
      <c r="D8282" s="0" t="n">
        <v>13.426</v>
      </c>
      <c r="E8282" s="0" t="n">
        <f aca="false">IFERROR((C8282-D8282)/C8282/'Project Inputs and Calcs'!$E$11,0)</f>
        <v>0.0159195849546044</v>
      </c>
    </row>
    <row r="8283" customFormat="false" ht="15" hidden="false" customHeight="false" outlineLevel="0" collapsed="false">
      <c r="A8283" s="0" t="n">
        <v>48</v>
      </c>
      <c r="B8283" s="0" t="n">
        <v>7700</v>
      </c>
      <c r="C8283" s="0" t="n">
        <v>26.051</v>
      </c>
      <c r="D8283" s="0" t="n">
        <v>13.876</v>
      </c>
      <c r="E8283" s="0" t="n">
        <f aca="false">IFERROR((C8283-D8283)/C8283/'Project Inputs and Calcs'!$E$11,0)</f>
        <v>0.0155784166954563</v>
      </c>
    </row>
    <row r="8284" customFormat="false" ht="15" hidden="false" customHeight="false" outlineLevel="0" collapsed="false">
      <c r="A8284" s="0" t="n">
        <v>48</v>
      </c>
      <c r="B8284" s="0" t="n">
        <v>7800</v>
      </c>
      <c r="C8284" s="0" t="n">
        <v>26.379</v>
      </c>
      <c r="D8284" s="0" t="n">
        <v>14.339</v>
      </c>
      <c r="E8284" s="0" t="n">
        <f aca="false">IFERROR((C8284-D8284)/C8284/'Project Inputs and Calcs'!$E$11,0)</f>
        <v>0.0152141223447945</v>
      </c>
    </row>
    <row r="8285" customFormat="false" ht="15" hidden="false" customHeight="false" outlineLevel="0" collapsed="false">
      <c r="A8285" s="0" t="n">
        <v>48</v>
      </c>
      <c r="B8285" s="0" t="n">
        <v>7900</v>
      </c>
      <c r="C8285" s="0" t="n">
        <v>26.681</v>
      </c>
      <c r="D8285" s="0" t="n">
        <v>14.815</v>
      </c>
      <c r="E8285" s="0" t="n">
        <f aca="false">IFERROR((C8285-D8285)/C8285/'Project Inputs and Calcs'!$E$11,0)</f>
        <v>0.0148245318141499</v>
      </c>
    </row>
    <row r="8286" customFormat="false" ht="15" hidden="false" customHeight="false" outlineLevel="0" collapsed="false">
      <c r="A8286" s="0" t="n">
        <v>48</v>
      </c>
      <c r="B8286" s="0" t="n">
        <v>8000</v>
      </c>
      <c r="C8286" s="0" t="n">
        <v>26.948</v>
      </c>
      <c r="D8286" s="0" t="n">
        <v>15.307</v>
      </c>
      <c r="E8286" s="0" t="n">
        <f aca="false">IFERROR((C8286-D8286)/C8286/'Project Inputs and Calcs'!$E$11,0)</f>
        <v>0.0143993369947059</v>
      </c>
    </row>
    <row r="8287" customFormat="false" ht="15" hidden="false" customHeight="false" outlineLevel="0" collapsed="false">
      <c r="A8287" s="0" t="n">
        <v>48</v>
      </c>
      <c r="B8287" s="0" t="n">
        <v>8100</v>
      </c>
      <c r="C8287" s="0" t="n">
        <v>27.184</v>
      </c>
      <c r="D8287" s="0" t="n">
        <v>15.815</v>
      </c>
      <c r="E8287" s="0" t="n">
        <f aca="false">IFERROR((C8287-D8287)/C8287/'Project Inputs and Calcs'!$E$11,0)</f>
        <v>0.0139407985089268</v>
      </c>
    </row>
    <row r="8288" customFormat="false" ht="15" hidden="false" customHeight="false" outlineLevel="0" collapsed="false">
      <c r="A8288" s="0" t="n">
        <v>48</v>
      </c>
      <c r="B8288" s="0" t="n">
        <v>8200</v>
      </c>
      <c r="C8288" s="0" t="n">
        <v>27.385</v>
      </c>
      <c r="D8288" s="0" t="n">
        <v>16.337</v>
      </c>
      <c r="E8288" s="0" t="n">
        <f aca="false">IFERROR((C8288-D8288)/C8288/'Project Inputs and Calcs'!$E$11,0)</f>
        <v>0.0134477512019962</v>
      </c>
    </row>
    <row r="8289" customFormat="false" ht="15" hidden="false" customHeight="false" outlineLevel="0" collapsed="false">
      <c r="A8289" s="0" t="n">
        <v>48</v>
      </c>
      <c r="B8289" s="0" t="n">
        <v>8300</v>
      </c>
      <c r="C8289" s="0" t="n">
        <v>27.543</v>
      </c>
      <c r="D8289" s="0" t="n">
        <v>16.878</v>
      </c>
      <c r="E8289" s="0" t="n">
        <f aca="false">IFERROR((C8289-D8289)/C8289/'Project Inputs and Calcs'!$E$11,0)</f>
        <v>0.0129070907308572</v>
      </c>
    </row>
    <row r="8290" customFormat="false" ht="15" hidden="false" customHeight="false" outlineLevel="0" collapsed="false">
      <c r="A8290" s="0" t="n">
        <v>48</v>
      </c>
      <c r="B8290" s="0" t="n">
        <v>8400</v>
      </c>
      <c r="C8290" s="0" t="n">
        <v>27.635</v>
      </c>
      <c r="D8290" s="0" t="n">
        <v>17.447</v>
      </c>
      <c r="E8290" s="0" t="n">
        <f aca="false">IFERROR((C8290-D8290)/C8290/'Project Inputs and Calcs'!$E$11,0)</f>
        <v>0.0122887642482359</v>
      </c>
    </row>
    <row r="8291" customFormat="false" ht="15" hidden="false" customHeight="false" outlineLevel="0" collapsed="false">
      <c r="A8291" s="0" t="n">
        <v>48</v>
      </c>
      <c r="B8291" s="0" t="n">
        <v>8500</v>
      </c>
      <c r="C8291" s="0" t="n">
        <v>27.668</v>
      </c>
      <c r="D8291" s="0" t="n">
        <v>18.04</v>
      </c>
      <c r="E8291" s="0" t="n">
        <f aca="false">IFERROR((C8291-D8291)/C8291/'Project Inputs and Calcs'!$E$11,0)</f>
        <v>0.0115994409907956</v>
      </c>
    </row>
    <row r="8292" customFormat="false" ht="15" hidden="false" customHeight="false" outlineLevel="0" collapsed="false">
      <c r="A8292" s="0" t="n">
        <v>48</v>
      </c>
      <c r="B8292" s="0" t="n">
        <v>8600</v>
      </c>
      <c r="C8292" s="0" t="n">
        <v>27.624</v>
      </c>
      <c r="D8292" s="0" t="n">
        <v>18.663</v>
      </c>
      <c r="E8292" s="0" t="n">
        <f aca="false">IFERROR((C8292-D8292)/C8292/'Project Inputs and Calcs'!$E$11,0)</f>
        <v>0.0108130611062844</v>
      </c>
    </row>
    <row r="8293" customFormat="false" ht="15" hidden="false" customHeight="false" outlineLevel="0" collapsed="false">
      <c r="A8293" s="0" t="n">
        <v>48</v>
      </c>
      <c r="B8293" s="0" t="n">
        <v>8700</v>
      </c>
      <c r="C8293" s="0" t="n">
        <v>27.511</v>
      </c>
      <c r="D8293" s="0" t="n">
        <v>19.311</v>
      </c>
      <c r="E8293" s="0" t="n">
        <f aca="false">IFERROR((C8293-D8293)/C8293/'Project Inputs and Calcs'!$E$11,0)</f>
        <v>0.00993541977148535</v>
      </c>
    </row>
    <row r="8294" customFormat="false" ht="15" hidden="false" customHeight="false" outlineLevel="0" collapsed="false">
      <c r="A8294" s="0" t="n">
        <v>48</v>
      </c>
      <c r="B8294" s="0" t="n">
        <v>8800</v>
      </c>
      <c r="C8294" s="0" t="n">
        <v>27.331</v>
      </c>
      <c r="D8294" s="0" t="n">
        <v>19.981</v>
      </c>
      <c r="E8294" s="0" t="n">
        <f aca="false">IFERROR((C8294-D8294)/C8294/'Project Inputs and Calcs'!$E$11,0)</f>
        <v>0.00896417986901321</v>
      </c>
    </row>
    <row r="8295" customFormat="false" ht="15" hidden="false" customHeight="false" outlineLevel="0" collapsed="false">
      <c r="A8295" s="0" t="n">
        <v>48</v>
      </c>
      <c r="B8295" s="0" t="n">
        <v>8900</v>
      </c>
      <c r="C8295" s="0" t="n">
        <v>27.134</v>
      </c>
      <c r="D8295" s="0" t="n">
        <v>20.65</v>
      </c>
      <c r="E8295" s="0" t="n">
        <f aca="false">IFERROR((C8295-D8295)/C8295/'Project Inputs and Calcs'!$E$11,0)</f>
        <v>0.00796540625537456</v>
      </c>
    </row>
    <row r="8296" customFormat="false" ht="15" hidden="false" customHeight="false" outlineLevel="0" collapsed="false">
      <c r="A8296" s="0" t="n">
        <v>48</v>
      </c>
      <c r="B8296" s="0" t="n">
        <v>9000</v>
      </c>
      <c r="C8296" s="0" t="n">
        <v>26.94</v>
      </c>
      <c r="D8296" s="0" t="n">
        <v>21.308</v>
      </c>
      <c r="E8296" s="0" t="n">
        <f aca="false">IFERROR((C8296-D8296)/C8296/'Project Inputs and Calcs'!$E$11,0)</f>
        <v>0.00696857213561</v>
      </c>
    </row>
    <row r="8297" customFormat="false" ht="15" hidden="false" customHeight="false" outlineLevel="0" collapsed="false">
      <c r="A8297" s="0" t="n">
        <v>48</v>
      </c>
      <c r="B8297" s="0" t="n">
        <v>9100</v>
      </c>
      <c r="C8297" s="0" t="n">
        <v>26.747</v>
      </c>
      <c r="D8297" s="0" t="n">
        <v>21.954</v>
      </c>
      <c r="E8297" s="0" t="n">
        <f aca="false">IFERROR((C8297-D8297)/C8297/'Project Inputs and Calcs'!$E$11,0)</f>
        <v>0.0059732555676026</v>
      </c>
    </row>
    <row r="8298" customFormat="false" ht="15" hidden="false" customHeight="false" outlineLevel="0" collapsed="false">
      <c r="A8298" s="0" t="n">
        <v>48</v>
      </c>
      <c r="B8298" s="0" t="n">
        <v>9200</v>
      </c>
      <c r="C8298" s="0" t="n">
        <v>26.543</v>
      </c>
      <c r="D8298" s="0" t="n">
        <v>22.592</v>
      </c>
      <c r="E8298" s="0" t="n">
        <f aca="false">IFERROR((C8298-D8298)/C8298/'Project Inputs and Calcs'!$E$11,0)</f>
        <v>0.00496176016275478</v>
      </c>
    </row>
    <row r="8299" customFormat="false" ht="15" hidden="false" customHeight="false" outlineLevel="0" collapsed="false">
      <c r="A8299" s="0" t="n">
        <v>48</v>
      </c>
      <c r="B8299" s="0" t="n">
        <v>9300</v>
      </c>
      <c r="C8299" s="0" t="n">
        <v>26.317</v>
      </c>
      <c r="D8299" s="0" t="n">
        <v>23.225</v>
      </c>
      <c r="E8299" s="0" t="n">
        <f aca="false">IFERROR((C8299-D8299)/C8299/'Project Inputs and Calcs'!$E$11,0)</f>
        <v>0.003916353181087</v>
      </c>
    </row>
    <row r="8300" customFormat="false" ht="15" hidden="false" customHeight="false" outlineLevel="0" collapsed="false">
      <c r="A8300" s="0" t="n">
        <v>48</v>
      </c>
      <c r="B8300" s="0" t="n">
        <v>9400</v>
      </c>
      <c r="C8300" s="0" t="n">
        <v>26.059</v>
      </c>
      <c r="D8300" s="0" t="n">
        <v>23.855</v>
      </c>
      <c r="E8300" s="0" t="n">
        <f aca="false">IFERROR((C8300-D8300)/C8300/'Project Inputs and Calcs'!$E$11,0)</f>
        <v>0.00281924351151873</v>
      </c>
    </row>
    <row r="8301" customFormat="false" ht="15" hidden="false" customHeight="false" outlineLevel="0" collapsed="false">
      <c r="A8301" s="0" t="n">
        <v>48</v>
      </c>
      <c r="B8301" s="0" t="n">
        <v>9500</v>
      </c>
      <c r="C8301" s="0" t="n">
        <v>25.767</v>
      </c>
      <c r="D8301" s="0" t="n">
        <v>24.477</v>
      </c>
      <c r="E8301" s="0" t="n">
        <f aca="false">IFERROR((C8301-D8301)/C8301/'Project Inputs and Calcs'!$E$11,0)</f>
        <v>0.00166880117980362</v>
      </c>
    </row>
    <row r="8302" customFormat="false" ht="15" hidden="false" customHeight="false" outlineLevel="0" collapsed="false">
      <c r="A8302" s="0" t="n">
        <v>48</v>
      </c>
      <c r="B8302" s="0" t="n">
        <v>9600</v>
      </c>
      <c r="C8302" s="0" t="n">
        <v>25.463</v>
      </c>
      <c r="D8302" s="0" t="n">
        <v>25.072</v>
      </c>
      <c r="E8302" s="0" t="n">
        <f aca="false">IFERROR((C8302-D8302)/C8302/'Project Inputs and Calcs'!$E$11,0)</f>
        <v>0.000511853800939928</v>
      </c>
    </row>
    <row r="8303" customFormat="false" ht="15" hidden="false" customHeight="false" outlineLevel="0" collapsed="false">
      <c r="A8303" s="0" t="n">
        <v>48</v>
      </c>
      <c r="B8303" s="0" t="n">
        <v>9700</v>
      </c>
      <c r="C8303" s="0" t="n">
        <v>25.195</v>
      </c>
      <c r="D8303" s="0" t="n">
        <v>25.614</v>
      </c>
      <c r="E8303" s="0" t="n">
        <f aca="false">IFERROR((C8303-D8303)/C8303/'Project Inputs and Calcs'!$E$11,0)</f>
        <v>-0.000554342792882186</v>
      </c>
    </row>
    <row r="8304" customFormat="false" ht="15" hidden="false" customHeight="false" outlineLevel="0" collapsed="false">
      <c r="A8304" s="0" t="n">
        <v>48</v>
      </c>
      <c r="B8304" s="0" t="n">
        <v>9800</v>
      </c>
      <c r="C8304" s="0" t="n">
        <v>24.993</v>
      </c>
      <c r="D8304" s="0" t="n">
        <v>26.081</v>
      </c>
      <c r="E8304" s="0" t="n">
        <f aca="false">IFERROR((C8304-D8304)/C8304/'Project Inputs and Calcs'!$E$11,0)</f>
        <v>-0.00145107296709746</v>
      </c>
    </row>
    <row r="8305" customFormat="false" ht="15" hidden="false" customHeight="false" outlineLevel="0" collapsed="false">
      <c r="A8305" s="0" t="n">
        <v>48</v>
      </c>
      <c r="B8305" s="0" t="n">
        <v>9900</v>
      </c>
      <c r="C8305" s="0" t="n">
        <v>24.852</v>
      </c>
      <c r="D8305" s="0" t="n">
        <v>26.481</v>
      </c>
      <c r="E8305" s="0" t="n">
        <f aca="false">IFERROR((C8305-D8305)/C8305/'Project Inputs and Calcs'!$E$11,0)</f>
        <v>-0.00218493481409947</v>
      </c>
    </row>
    <row r="8306" customFormat="false" ht="15" hidden="false" customHeight="false" outlineLevel="0" collapsed="false">
      <c r="A8306" s="0" t="n">
        <v>48</v>
      </c>
      <c r="B8306" s="0" t="n">
        <v>10000</v>
      </c>
      <c r="C8306" s="0" t="n">
        <v>24.754</v>
      </c>
      <c r="D8306" s="0" t="n">
        <v>26.817</v>
      </c>
      <c r="E8306" s="0" t="n">
        <f aca="false">IFERROR((C8306-D8306)/C8306/'Project Inputs and Calcs'!$E$11,0)</f>
        <v>-0.00277800220839729</v>
      </c>
    </row>
    <row r="8307" customFormat="false" ht="15" hidden="false" customHeight="false" outlineLevel="0" collapsed="false">
      <c r="A8307" s="0" t="n">
        <v>48</v>
      </c>
      <c r="B8307" s="0" t="n">
        <v>10100</v>
      </c>
      <c r="C8307" s="0" t="n">
        <v>24.686</v>
      </c>
      <c r="D8307" s="0" t="n">
        <v>27.106</v>
      </c>
      <c r="E8307" s="0" t="n">
        <f aca="false">IFERROR((C8307-D8307)/C8307/'Project Inputs and Calcs'!$E$11,0)</f>
        <v>-0.00326770909287316</v>
      </c>
    </row>
    <row r="8308" customFormat="false" ht="15" hidden="false" customHeight="false" outlineLevel="0" collapsed="false">
      <c r="A8308" s="0" t="n">
        <v>48</v>
      </c>
      <c r="B8308" s="0" t="n">
        <v>10200</v>
      </c>
      <c r="C8308" s="0" t="s">
        <v>155</v>
      </c>
      <c r="D8308" s="0" t="s">
        <v>155</v>
      </c>
      <c r="E8308" s="0" t="n">
        <f aca="false">IFERROR((C8308-D8308)/C8308/'Project Inputs and Calcs'!$E$11,0)</f>
        <v>0</v>
      </c>
    </row>
    <row r="8309" customFormat="false" ht="15" hidden="false" customHeight="false" outlineLevel="0" collapsed="false">
      <c r="A8309" s="0" t="n">
        <v>48</v>
      </c>
      <c r="B8309" s="0" t="n">
        <v>10300</v>
      </c>
      <c r="C8309" s="0" t="s">
        <v>155</v>
      </c>
      <c r="D8309" s="0" t="s">
        <v>155</v>
      </c>
      <c r="E8309" s="0" t="n">
        <f aca="false">IFERROR((C8309-D8309)/C8309/'Project Inputs and Calcs'!$E$11,0)</f>
        <v>0</v>
      </c>
    </row>
    <row r="8310" customFormat="false" ht="15" hidden="false" customHeight="false" outlineLevel="0" collapsed="false">
      <c r="A8310" s="0" t="n">
        <v>48</v>
      </c>
      <c r="B8310" s="0" t="n">
        <v>10400</v>
      </c>
      <c r="C8310" s="0" t="s">
        <v>155</v>
      </c>
      <c r="D8310" s="0" t="s">
        <v>155</v>
      </c>
      <c r="E8310" s="0" t="n">
        <f aca="false">IFERROR((C8310-D8310)/C8310/'Project Inputs and Calcs'!$E$11,0)</f>
        <v>0</v>
      </c>
    </row>
    <row r="8311" customFormat="false" ht="15" hidden="false" customHeight="false" outlineLevel="0" collapsed="false">
      <c r="A8311" s="0" t="n">
        <v>48</v>
      </c>
      <c r="B8311" s="0" t="n">
        <v>10500</v>
      </c>
      <c r="C8311" s="0" t="s">
        <v>155</v>
      </c>
      <c r="D8311" s="0" t="s">
        <v>155</v>
      </c>
      <c r="E8311" s="0" t="n">
        <f aca="false">IFERROR((C8311-D8311)/C8311/'Project Inputs and Calcs'!$E$11,0)</f>
        <v>0</v>
      </c>
    </row>
    <row r="8312" customFormat="false" ht="15" hidden="false" customHeight="false" outlineLevel="0" collapsed="false">
      <c r="A8312" s="0" t="n">
        <v>48</v>
      </c>
      <c r="B8312" s="0" t="n">
        <v>10600</v>
      </c>
      <c r="C8312" s="0" t="s">
        <v>155</v>
      </c>
      <c r="D8312" s="0" t="s">
        <v>155</v>
      </c>
      <c r="E8312" s="0" t="n">
        <f aca="false">IFERROR((C8312-D8312)/C8312/'Project Inputs and Calcs'!$E$11,0)</f>
        <v>0</v>
      </c>
    </row>
    <row r="8313" customFormat="false" ht="15" hidden="false" customHeight="false" outlineLevel="0" collapsed="false">
      <c r="A8313" s="0" t="n">
        <v>48</v>
      </c>
      <c r="B8313" s="0" t="n">
        <v>10700</v>
      </c>
      <c r="C8313" s="0" t="s">
        <v>155</v>
      </c>
      <c r="D8313" s="0" t="s">
        <v>155</v>
      </c>
      <c r="E8313" s="0" t="n">
        <f aca="false">IFERROR((C8313-D8313)/C8313/'Project Inputs and Calcs'!$E$11,0)</f>
        <v>0</v>
      </c>
    </row>
    <row r="8314" customFormat="false" ht="15" hidden="false" customHeight="false" outlineLevel="0" collapsed="false">
      <c r="A8314" s="0" t="n">
        <v>48</v>
      </c>
      <c r="B8314" s="0" t="n">
        <v>10800</v>
      </c>
      <c r="C8314" s="0" t="s">
        <v>155</v>
      </c>
      <c r="D8314" s="0" t="s">
        <v>155</v>
      </c>
      <c r="E8314" s="0" t="n">
        <f aca="false">IFERROR((C8314-D8314)/C8314/'Project Inputs and Calcs'!$E$11,0)</f>
        <v>0</v>
      </c>
    </row>
    <row r="8315" customFormat="false" ht="15" hidden="false" customHeight="false" outlineLevel="0" collapsed="false">
      <c r="A8315" s="0" t="n">
        <v>48</v>
      </c>
      <c r="B8315" s="0" t="n">
        <v>10900</v>
      </c>
      <c r="C8315" s="0" t="s">
        <v>155</v>
      </c>
      <c r="D8315" s="0" t="s">
        <v>155</v>
      </c>
      <c r="E8315" s="0" t="n">
        <f aca="false">IFERROR((C8315-D8315)/C8315/'Project Inputs and Calcs'!$E$11,0)</f>
        <v>0</v>
      </c>
    </row>
    <row r="8316" customFormat="false" ht="15" hidden="false" customHeight="false" outlineLevel="0" collapsed="false">
      <c r="A8316" s="0" t="n">
        <v>48</v>
      </c>
      <c r="B8316" s="0" t="n">
        <v>11000</v>
      </c>
      <c r="C8316" s="0" t="s">
        <v>155</v>
      </c>
      <c r="D8316" s="0" t="s">
        <v>155</v>
      </c>
      <c r="E8316" s="0" t="n">
        <f aca="false">IFERROR((C8316-D8316)/C8316/'Project Inputs and Calcs'!$E$11,0)</f>
        <v>0</v>
      </c>
    </row>
    <row r="8317" customFormat="false" ht="15" hidden="false" customHeight="false" outlineLevel="0" collapsed="false">
      <c r="A8317" s="0" t="n">
        <v>48</v>
      </c>
      <c r="B8317" s="0" t="n">
        <v>11100</v>
      </c>
      <c r="C8317" s="0" t="s">
        <v>155</v>
      </c>
      <c r="D8317" s="0" t="s">
        <v>155</v>
      </c>
      <c r="E8317" s="0" t="n">
        <f aca="false">IFERROR((C8317-D8317)/C8317/'Project Inputs and Calcs'!$E$11,0)</f>
        <v>0</v>
      </c>
    </row>
    <row r="8318" customFormat="false" ht="15" hidden="false" customHeight="false" outlineLevel="0" collapsed="false">
      <c r="A8318" s="0" t="n">
        <v>48</v>
      </c>
      <c r="B8318" s="0" t="n">
        <v>11200</v>
      </c>
      <c r="C8318" s="0" t="s">
        <v>155</v>
      </c>
      <c r="D8318" s="0" t="s">
        <v>155</v>
      </c>
      <c r="E8318" s="0" t="n">
        <f aca="false">IFERROR((C8318-D8318)/C8318/'Project Inputs and Calcs'!$E$11,0)</f>
        <v>0</v>
      </c>
    </row>
    <row r="8319" customFormat="false" ht="15" hidden="false" customHeight="false" outlineLevel="0" collapsed="false">
      <c r="A8319" s="0" t="n">
        <v>48</v>
      </c>
      <c r="B8319" s="0" t="n">
        <v>11300</v>
      </c>
      <c r="C8319" s="0" t="s">
        <v>155</v>
      </c>
      <c r="D8319" s="0" t="s">
        <v>155</v>
      </c>
      <c r="E8319" s="0" t="n">
        <f aca="false">IFERROR((C8319-D8319)/C8319/'Project Inputs and Calcs'!$E$11,0)</f>
        <v>0</v>
      </c>
    </row>
    <row r="8320" customFormat="false" ht="15" hidden="false" customHeight="false" outlineLevel="0" collapsed="false">
      <c r="A8320" s="0" t="n">
        <v>48</v>
      </c>
      <c r="B8320" s="0" t="n">
        <v>11400</v>
      </c>
      <c r="C8320" s="0" t="s">
        <v>155</v>
      </c>
      <c r="D8320" s="0" t="s">
        <v>155</v>
      </c>
      <c r="E8320" s="0" t="n">
        <f aca="false">IFERROR((C8320-D8320)/C8320/'Project Inputs and Calcs'!$E$11,0)</f>
        <v>0</v>
      </c>
    </row>
    <row r="8321" customFormat="false" ht="15" hidden="false" customHeight="false" outlineLevel="0" collapsed="false">
      <c r="A8321" s="0" t="n">
        <v>48</v>
      </c>
      <c r="B8321" s="0" t="n">
        <v>11500</v>
      </c>
      <c r="C8321" s="0" t="s">
        <v>155</v>
      </c>
      <c r="D8321" s="0" t="s">
        <v>155</v>
      </c>
      <c r="E8321" s="0" t="n">
        <f aca="false">IFERROR((C8321-D8321)/C8321/'Project Inputs and Calcs'!$E$11,0)</f>
        <v>0</v>
      </c>
    </row>
    <row r="8322" customFormat="false" ht="15" hidden="false" customHeight="false" outlineLevel="0" collapsed="false">
      <c r="A8322" s="0" t="n">
        <v>48</v>
      </c>
      <c r="B8322" s="0" t="n">
        <v>11600</v>
      </c>
      <c r="C8322" s="0" t="s">
        <v>155</v>
      </c>
      <c r="D8322" s="0" t="s">
        <v>155</v>
      </c>
      <c r="E8322" s="0" t="n">
        <f aca="false">IFERROR((C8322-D8322)/C8322/'Project Inputs and Calcs'!$E$11,0)</f>
        <v>0</v>
      </c>
    </row>
    <row r="8323" customFormat="false" ht="15" hidden="false" customHeight="false" outlineLevel="0" collapsed="false">
      <c r="A8323" s="0" t="n">
        <v>48</v>
      </c>
      <c r="B8323" s="0" t="n">
        <v>11700</v>
      </c>
      <c r="C8323" s="0" t="s">
        <v>155</v>
      </c>
      <c r="D8323" s="0" t="s">
        <v>155</v>
      </c>
      <c r="E8323" s="0" t="n">
        <f aca="false">IFERROR((C8323-D8323)/C8323/'Project Inputs and Calcs'!$E$11,0)</f>
        <v>0</v>
      </c>
    </row>
    <row r="8324" customFormat="false" ht="15" hidden="false" customHeight="false" outlineLevel="0" collapsed="false">
      <c r="A8324" s="0" t="n">
        <v>48</v>
      </c>
      <c r="B8324" s="0" t="n">
        <v>11800</v>
      </c>
      <c r="C8324" s="0" t="s">
        <v>155</v>
      </c>
      <c r="D8324" s="0" t="s">
        <v>155</v>
      </c>
      <c r="E8324" s="0" t="n">
        <f aca="false">IFERROR((C8324-D8324)/C8324/'Project Inputs and Calcs'!$E$11,0)</f>
        <v>0</v>
      </c>
    </row>
    <row r="8325" customFormat="false" ht="15" hidden="false" customHeight="false" outlineLevel="0" collapsed="false">
      <c r="A8325" s="0" t="n">
        <v>48</v>
      </c>
      <c r="B8325" s="0" t="n">
        <v>11900</v>
      </c>
      <c r="C8325" s="0" t="s">
        <v>155</v>
      </c>
      <c r="D8325" s="0" t="s">
        <v>155</v>
      </c>
      <c r="E8325" s="0" t="n">
        <f aca="false">IFERROR((C8325-D8325)/C8325/'Project Inputs and Calcs'!$E$11,0)</f>
        <v>0</v>
      </c>
    </row>
    <row r="8326" customFormat="false" ht="15" hidden="false" customHeight="false" outlineLevel="0" collapsed="false">
      <c r="A8326" s="0" t="n">
        <v>48</v>
      </c>
      <c r="B8326" s="0" t="n">
        <v>12000</v>
      </c>
      <c r="C8326" s="0" t="s">
        <v>155</v>
      </c>
      <c r="D8326" s="0" t="s">
        <v>155</v>
      </c>
      <c r="E8326" s="0" t="n">
        <f aca="false">IFERROR((C8326-D8326)/C8326/'Project Inputs and Calcs'!$E$11,0)</f>
        <v>0</v>
      </c>
    </row>
    <row r="8327" customFormat="false" ht="15" hidden="false" customHeight="false" outlineLevel="0" collapsed="false">
      <c r="A8327" s="0" t="n">
        <v>48</v>
      </c>
      <c r="B8327" s="0" t="n">
        <v>12100</v>
      </c>
      <c r="C8327" s="0" t="s">
        <v>155</v>
      </c>
      <c r="D8327" s="0" t="s">
        <v>155</v>
      </c>
      <c r="E8327" s="0" t="n">
        <f aca="false">IFERROR((C8327-D8327)/C8327/'Project Inputs and Calcs'!$E$11,0)</f>
        <v>0</v>
      </c>
    </row>
    <row r="8328" customFormat="false" ht="15" hidden="false" customHeight="false" outlineLevel="0" collapsed="false">
      <c r="A8328" s="0" t="n">
        <v>48</v>
      </c>
      <c r="B8328" s="0" t="n">
        <v>12200</v>
      </c>
      <c r="C8328" s="0" t="s">
        <v>155</v>
      </c>
      <c r="D8328" s="0" t="s">
        <v>155</v>
      </c>
      <c r="E8328" s="0" t="n">
        <f aca="false">IFERROR((C8328-D8328)/C8328/'Project Inputs and Calcs'!$E$11,0)</f>
        <v>0</v>
      </c>
    </row>
    <row r="8329" customFormat="false" ht="15" hidden="false" customHeight="false" outlineLevel="0" collapsed="false">
      <c r="A8329" s="0" t="n">
        <v>48</v>
      </c>
      <c r="B8329" s="0" t="n">
        <v>12300</v>
      </c>
      <c r="C8329" s="0" t="s">
        <v>155</v>
      </c>
      <c r="D8329" s="0" t="s">
        <v>155</v>
      </c>
      <c r="E8329" s="0" t="n">
        <f aca="false">IFERROR((C8329-D8329)/C8329/'Project Inputs and Calcs'!$E$11,0)</f>
        <v>0</v>
      </c>
    </row>
    <row r="8330" customFormat="false" ht="15" hidden="false" customHeight="false" outlineLevel="0" collapsed="false">
      <c r="A8330" s="0" t="n">
        <v>48</v>
      </c>
      <c r="B8330" s="0" t="n">
        <v>12400</v>
      </c>
      <c r="C8330" s="0" t="s">
        <v>155</v>
      </c>
      <c r="D8330" s="0" t="s">
        <v>155</v>
      </c>
      <c r="E8330" s="0" t="n">
        <f aca="false">IFERROR((C8330-D8330)/C8330/'Project Inputs and Calcs'!$E$11,0)</f>
        <v>0</v>
      </c>
    </row>
    <row r="8331" customFormat="false" ht="15" hidden="false" customHeight="false" outlineLevel="0" collapsed="false">
      <c r="A8331" s="0" t="n">
        <v>48</v>
      </c>
      <c r="B8331" s="0" t="n">
        <v>12500</v>
      </c>
      <c r="C8331" s="0" t="s">
        <v>155</v>
      </c>
      <c r="D8331" s="0" t="s">
        <v>155</v>
      </c>
      <c r="E8331" s="0" t="n">
        <f aca="false">IFERROR((C8331-D8331)/C8331/'Project Inputs and Calcs'!$E$11,0)</f>
        <v>0</v>
      </c>
    </row>
    <row r="8332" customFormat="false" ht="15" hidden="false" customHeight="false" outlineLevel="0" collapsed="false">
      <c r="A8332" s="0" t="n">
        <v>48</v>
      </c>
      <c r="B8332" s="0" t="n">
        <v>12600</v>
      </c>
      <c r="C8332" s="0" t="s">
        <v>155</v>
      </c>
      <c r="D8332" s="0" t="s">
        <v>155</v>
      </c>
      <c r="E8332" s="0" t="n">
        <f aca="false">IFERROR((C8332-D8332)/C8332/'Project Inputs and Calcs'!$E$11,0)</f>
        <v>0</v>
      </c>
    </row>
    <row r="8333" customFormat="false" ht="15" hidden="false" customHeight="false" outlineLevel="0" collapsed="false">
      <c r="A8333" s="0" t="n">
        <v>48</v>
      </c>
      <c r="B8333" s="0" t="n">
        <v>12700</v>
      </c>
      <c r="C8333" s="0" t="s">
        <v>155</v>
      </c>
      <c r="D8333" s="0" t="s">
        <v>155</v>
      </c>
      <c r="E8333" s="0" t="n">
        <f aca="false">IFERROR((C8333-D8333)/C8333/'Project Inputs and Calcs'!$E$11,0)</f>
        <v>0</v>
      </c>
    </row>
    <row r="8334" customFormat="false" ht="15" hidden="false" customHeight="false" outlineLevel="0" collapsed="false">
      <c r="A8334" s="0" t="n">
        <v>48</v>
      </c>
      <c r="B8334" s="0" t="n">
        <v>12800</v>
      </c>
      <c r="C8334" s="0" t="s">
        <v>155</v>
      </c>
      <c r="D8334" s="0" t="s">
        <v>155</v>
      </c>
      <c r="E8334" s="0" t="n">
        <f aca="false">IFERROR((C8334-D8334)/C8334/'Project Inputs and Calcs'!$E$11,0)</f>
        <v>0</v>
      </c>
    </row>
    <row r="8335" customFormat="false" ht="15" hidden="false" customHeight="false" outlineLevel="0" collapsed="false">
      <c r="A8335" s="0" t="n">
        <v>48</v>
      </c>
      <c r="B8335" s="0" t="n">
        <v>12900</v>
      </c>
      <c r="C8335" s="0" t="s">
        <v>155</v>
      </c>
      <c r="D8335" s="0" t="s">
        <v>155</v>
      </c>
      <c r="E8335" s="0" t="n">
        <f aca="false">IFERROR((C8335-D8335)/C8335/'Project Inputs and Calcs'!$E$11,0)</f>
        <v>0</v>
      </c>
    </row>
    <row r="8336" customFormat="false" ht="15" hidden="false" customHeight="false" outlineLevel="0" collapsed="false">
      <c r="A8336" s="0" t="n">
        <v>48</v>
      </c>
      <c r="B8336" s="0" t="n">
        <v>13000</v>
      </c>
      <c r="C8336" s="0" t="s">
        <v>155</v>
      </c>
      <c r="D8336" s="0" t="s">
        <v>155</v>
      </c>
      <c r="E8336" s="0" t="n">
        <f aca="false">IFERROR((C8336-D8336)/C8336/'Project Inputs and Calcs'!$E$11,0)</f>
        <v>0</v>
      </c>
    </row>
    <row r="8337" customFormat="false" ht="15" hidden="false" customHeight="false" outlineLevel="0" collapsed="false">
      <c r="A8337" s="0" t="n">
        <v>48</v>
      </c>
      <c r="B8337" s="0" t="n">
        <v>13100</v>
      </c>
      <c r="C8337" s="0" t="s">
        <v>155</v>
      </c>
      <c r="D8337" s="0" t="s">
        <v>155</v>
      </c>
      <c r="E8337" s="0" t="n">
        <f aca="false">IFERROR((C8337-D8337)/C8337/'Project Inputs and Calcs'!$E$11,0)</f>
        <v>0</v>
      </c>
    </row>
    <row r="8338" customFormat="false" ht="15" hidden="false" customHeight="false" outlineLevel="0" collapsed="false">
      <c r="A8338" s="0" t="n">
        <v>48</v>
      </c>
      <c r="B8338" s="0" t="n">
        <v>13200</v>
      </c>
      <c r="C8338" s="0" t="s">
        <v>155</v>
      </c>
      <c r="D8338" s="0" t="s">
        <v>155</v>
      </c>
      <c r="E8338" s="0" t="n">
        <f aca="false">IFERROR((C8338-D8338)/C8338/'Project Inputs and Calcs'!$E$11,0)</f>
        <v>0</v>
      </c>
    </row>
    <row r="8339" customFormat="false" ht="15" hidden="false" customHeight="false" outlineLevel="0" collapsed="false">
      <c r="A8339" s="0" t="n">
        <v>48</v>
      </c>
      <c r="B8339" s="0" t="n">
        <v>13300</v>
      </c>
      <c r="C8339" s="0" t="s">
        <v>155</v>
      </c>
      <c r="D8339" s="0" t="s">
        <v>155</v>
      </c>
      <c r="E8339" s="0" t="n">
        <f aca="false">IFERROR((C8339-D8339)/C8339/'Project Inputs and Calcs'!$E$11,0)</f>
        <v>0</v>
      </c>
    </row>
    <row r="8340" customFormat="false" ht="15" hidden="false" customHeight="false" outlineLevel="0" collapsed="false">
      <c r="A8340" s="0" t="n">
        <v>48</v>
      </c>
      <c r="B8340" s="0" t="n">
        <v>13400</v>
      </c>
      <c r="C8340" s="0" t="s">
        <v>155</v>
      </c>
      <c r="D8340" s="0" t="s">
        <v>155</v>
      </c>
      <c r="E8340" s="0" t="n">
        <f aca="false">IFERROR((C8340-D8340)/C8340/'Project Inputs and Calcs'!$E$11,0)</f>
        <v>0</v>
      </c>
    </row>
    <row r="8341" customFormat="false" ht="15" hidden="false" customHeight="false" outlineLevel="0" collapsed="false">
      <c r="A8341" s="0" t="n">
        <v>48</v>
      </c>
      <c r="B8341" s="0" t="n">
        <v>13500</v>
      </c>
      <c r="C8341" s="0" t="s">
        <v>155</v>
      </c>
      <c r="D8341" s="0" t="s">
        <v>155</v>
      </c>
      <c r="E8341" s="0" t="n">
        <f aca="false">IFERROR((C8341-D8341)/C8341/'Project Inputs and Calcs'!$E$11,0)</f>
        <v>0</v>
      </c>
    </row>
    <row r="8342" customFormat="false" ht="15" hidden="false" customHeight="false" outlineLevel="0" collapsed="false">
      <c r="A8342" s="0" t="n">
        <v>48</v>
      </c>
      <c r="B8342" s="0" t="n">
        <v>13600</v>
      </c>
      <c r="C8342" s="0" t="s">
        <v>155</v>
      </c>
      <c r="D8342" s="0" t="s">
        <v>155</v>
      </c>
      <c r="E8342" s="0" t="n">
        <f aca="false">IFERROR((C8342-D8342)/C8342/'Project Inputs and Calcs'!$E$11,0)</f>
        <v>0</v>
      </c>
    </row>
    <row r="8343" customFormat="false" ht="15" hidden="false" customHeight="false" outlineLevel="0" collapsed="false">
      <c r="A8343" s="0" t="n">
        <v>48</v>
      </c>
      <c r="B8343" s="0" t="n">
        <v>13700</v>
      </c>
      <c r="C8343" s="0" t="s">
        <v>155</v>
      </c>
      <c r="D8343" s="0" t="s">
        <v>155</v>
      </c>
      <c r="E8343" s="0" t="n">
        <f aca="false">IFERROR((C8343-D8343)/C8343/'Project Inputs and Calcs'!$E$11,0)</f>
        <v>0</v>
      </c>
    </row>
    <row r="8344" customFormat="false" ht="15" hidden="false" customHeight="false" outlineLevel="0" collapsed="false">
      <c r="A8344" s="0" t="n">
        <v>48</v>
      </c>
      <c r="B8344" s="0" t="n">
        <v>13800</v>
      </c>
      <c r="C8344" s="0" t="s">
        <v>155</v>
      </c>
      <c r="D8344" s="0" t="s">
        <v>155</v>
      </c>
      <c r="E8344" s="0" t="n">
        <f aca="false">IFERROR((C8344-D8344)/C8344/'Project Inputs and Calcs'!$E$11,0)</f>
        <v>0</v>
      </c>
    </row>
    <row r="8345" customFormat="false" ht="15" hidden="false" customHeight="false" outlineLevel="0" collapsed="false">
      <c r="A8345" s="0" t="n">
        <v>48</v>
      </c>
      <c r="B8345" s="0" t="n">
        <v>13900</v>
      </c>
      <c r="C8345" s="0" t="s">
        <v>155</v>
      </c>
      <c r="D8345" s="0" t="s">
        <v>155</v>
      </c>
      <c r="E8345" s="0" t="n">
        <f aca="false">IFERROR((C8345-D8345)/C8345/'Project Inputs and Calcs'!$E$11,0)</f>
        <v>0</v>
      </c>
    </row>
    <row r="8346" customFormat="false" ht="15" hidden="false" customHeight="false" outlineLevel="0" collapsed="false">
      <c r="A8346" s="0" t="n">
        <v>48</v>
      </c>
      <c r="B8346" s="0" t="n">
        <v>14000</v>
      </c>
      <c r="C8346" s="0" t="s">
        <v>155</v>
      </c>
      <c r="D8346" s="0" t="s">
        <v>155</v>
      </c>
      <c r="E8346" s="0" t="n">
        <f aca="false">IFERROR((C8346-D8346)/C8346/'Project Inputs and Calcs'!$E$11,0)</f>
        <v>0</v>
      </c>
    </row>
    <row r="8347" customFormat="false" ht="15" hidden="false" customHeight="false" outlineLevel="0" collapsed="false">
      <c r="A8347" s="0" t="n">
        <v>48</v>
      </c>
      <c r="B8347" s="0" t="n">
        <v>14100</v>
      </c>
      <c r="C8347" s="0" t="s">
        <v>155</v>
      </c>
      <c r="D8347" s="0" t="s">
        <v>155</v>
      </c>
      <c r="E8347" s="0" t="n">
        <f aca="false">IFERROR((C8347-D8347)/C8347/'Project Inputs and Calcs'!$E$11,0)</f>
        <v>0</v>
      </c>
    </row>
    <row r="8348" customFormat="false" ht="15" hidden="false" customHeight="false" outlineLevel="0" collapsed="false">
      <c r="A8348" s="0" t="n">
        <v>48</v>
      </c>
      <c r="B8348" s="0" t="n">
        <v>14200</v>
      </c>
      <c r="C8348" s="0" t="s">
        <v>155</v>
      </c>
      <c r="D8348" s="0" t="s">
        <v>155</v>
      </c>
      <c r="E8348" s="0" t="n">
        <f aca="false">IFERROR((C8348-D8348)/C8348/'Project Inputs and Calcs'!$E$11,0)</f>
        <v>0</v>
      </c>
    </row>
    <row r="8349" customFormat="false" ht="15" hidden="false" customHeight="false" outlineLevel="0" collapsed="false">
      <c r="A8349" s="0" t="n">
        <v>48</v>
      </c>
      <c r="B8349" s="0" t="n">
        <v>14300</v>
      </c>
      <c r="C8349" s="0" t="s">
        <v>155</v>
      </c>
      <c r="D8349" s="0" t="s">
        <v>155</v>
      </c>
      <c r="E8349" s="0" t="n">
        <f aca="false">IFERROR((C8349-D8349)/C8349/'Project Inputs and Calcs'!$E$11,0)</f>
        <v>0</v>
      </c>
    </row>
    <row r="8350" customFormat="false" ht="15" hidden="false" customHeight="false" outlineLevel="0" collapsed="false">
      <c r="A8350" s="0" t="n">
        <v>48</v>
      </c>
      <c r="B8350" s="0" t="n">
        <v>14400</v>
      </c>
      <c r="C8350" s="0" t="s">
        <v>155</v>
      </c>
      <c r="D8350" s="0" t="s">
        <v>155</v>
      </c>
      <c r="E8350" s="0" t="n">
        <f aca="false">IFERROR((C8350-D8350)/C8350/'Project Inputs and Calcs'!$E$11,0)</f>
        <v>0</v>
      </c>
    </row>
    <row r="8351" customFormat="false" ht="15" hidden="false" customHeight="false" outlineLevel="0" collapsed="false">
      <c r="A8351" s="0" t="n">
        <v>48</v>
      </c>
      <c r="B8351" s="0" t="n">
        <v>14500</v>
      </c>
      <c r="C8351" s="0" t="s">
        <v>155</v>
      </c>
      <c r="D8351" s="0" t="s">
        <v>155</v>
      </c>
      <c r="E8351" s="0" t="n">
        <f aca="false">IFERROR((C8351-D8351)/C8351/'Project Inputs and Calcs'!$E$11,0)</f>
        <v>0</v>
      </c>
    </row>
    <row r="8352" customFormat="false" ht="15" hidden="false" customHeight="false" outlineLevel="0" collapsed="false">
      <c r="A8352" s="0" t="n">
        <v>48</v>
      </c>
      <c r="B8352" s="0" t="n">
        <v>14600</v>
      </c>
      <c r="C8352" s="0" t="s">
        <v>155</v>
      </c>
      <c r="D8352" s="0" t="s">
        <v>155</v>
      </c>
      <c r="E8352" s="0" t="n">
        <f aca="false">IFERROR((C8352-D8352)/C8352/'Project Inputs and Calcs'!$E$11,0)</f>
        <v>0</v>
      </c>
    </row>
    <row r="8353" customFormat="false" ht="15" hidden="false" customHeight="false" outlineLevel="0" collapsed="false">
      <c r="A8353" s="0" t="n">
        <v>48</v>
      </c>
      <c r="B8353" s="0" t="n">
        <v>14700</v>
      </c>
      <c r="C8353" s="0" t="s">
        <v>155</v>
      </c>
      <c r="D8353" s="0" t="s">
        <v>155</v>
      </c>
      <c r="E8353" s="0" t="n">
        <f aca="false">IFERROR((C8353-D8353)/C8353/'Project Inputs and Calcs'!$E$11,0)</f>
        <v>0</v>
      </c>
    </row>
    <row r="8354" customFormat="false" ht="15" hidden="false" customHeight="false" outlineLevel="0" collapsed="false">
      <c r="A8354" s="0" t="n">
        <v>48</v>
      </c>
      <c r="B8354" s="0" t="n">
        <v>14800</v>
      </c>
      <c r="C8354" s="0" t="s">
        <v>155</v>
      </c>
      <c r="D8354" s="0" t="s">
        <v>155</v>
      </c>
      <c r="E8354" s="0" t="n">
        <f aca="false">IFERROR((C8354-D8354)/C8354/'Project Inputs and Calcs'!$E$11,0)</f>
        <v>0</v>
      </c>
    </row>
    <row r="8355" customFormat="false" ht="15" hidden="false" customHeight="false" outlineLevel="0" collapsed="false">
      <c r="A8355" s="0" t="n">
        <v>48</v>
      </c>
      <c r="B8355" s="0" t="n">
        <v>14900</v>
      </c>
      <c r="C8355" s="0" t="s">
        <v>155</v>
      </c>
      <c r="D8355" s="0" t="s">
        <v>155</v>
      </c>
      <c r="E8355" s="0" t="n">
        <f aca="false">IFERROR((C8355-D8355)/C8355/'Project Inputs and Calcs'!$E$11,0)</f>
        <v>0</v>
      </c>
    </row>
    <row r="8356" customFormat="false" ht="15" hidden="false" customHeight="false" outlineLevel="0" collapsed="false">
      <c r="A8356" s="0" t="n">
        <v>48</v>
      </c>
      <c r="B8356" s="0" t="n">
        <v>15000</v>
      </c>
      <c r="C8356" s="0" t="s">
        <v>155</v>
      </c>
      <c r="D8356" s="0" t="s">
        <v>155</v>
      </c>
      <c r="E8356" s="0" t="n">
        <f aca="false">IFERROR((C8356-D8356)/C8356/'Project Inputs and Calcs'!$E$11,0)</f>
        <v>0</v>
      </c>
    </row>
    <row r="8357" customFormat="false" ht="15" hidden="false" customHeight="false" outlineLevel="0" collapsed="false">
      <c r="A8357" s="0" t="n">
        <v>48</v>
      </c>
      <c r="B8357" s="0" t="n">
        <v>15100</v>
      </c>
      <c r="C8357" s="0" t="s">
        <v>155</v>
      </c>
      <c r="D8357" s="0" t="s">
        <v>155</v>
      </c>
      <c r="E8357" s="0" t="n">
        <f aca="false">IFERROR((C8357-D8357)/C8357/'Project Inputs and Calcs'!$E$11,0)</f>
        <v>0</v>
      </c>
    </row>
    <row r="8358" customFormat="false" ht="15" hidden="false" customHeight="false" outlineLevel="0" collapsed="false">
      <c r="A8358" s="0" t="n">
        <v>48</v>
      </c>
      <c r="B8358" s="0" t="n">
        <v>15200</v>
      </c>
      <c r="C8358" s="0" t="s">
        <v>155</v>
      </c>
      <c r="D8358" s="0" t="s">
        <v>155</v>
      </c>
      <c r="E8358" s="0" t="n">
        <f aca="false">IFERROR((C8358-D8358)/C8358/'Project Inputs and Calcs'!$E$11,0)</f>
        <v>0</v>
      </c>
    </row>
    <row r="8359" customFormat="false" ht="15" hidden="false" customHeight="false" outlineLevel="0" collapsed="false">
      <c r="A8359" s="0" t="n">
        <v>48</v>
      </c>
      <c r="B8359" s="0" t="n">
        <v>15300</v>
      </c>
      <c r="C8359" s="0" t="s">
        <v>155</v>
      </c>
      <c r="D8359" s="0" t="s">
        <v>155</v>
      </c>
      <c r="E8359" s="0" t="n">
        <f aca="false">IFERROR((C8359-D8359)/C8359/'Project Inputs and Calcs'!$E$11,0)</f>
        <v>0</v>
      </c>
    </row>
    <row r="8360" customFormat="false" ht="15" hidden="false" customHeight="false" outlineLevel="0" collapsed="false">
      <c r="A8360" s="0" t="n">
        <v>48</v>
      </c>
      <c r="B8360" s="0" t="n">
        <v>15400</v>
      </c>
      <c r="C8360" s="0" t="s">
        <v>155</v>
      </c>
      <c r="D8360" s="0" t="s">
        <v>155</v>
      </c>
      <c r="E8360" s="0" t="n">
        <f aca="false">IFERROR((C8360-D8360)/C8360/'Project Inputs and Calcs'!$E$11,0)</f>
        <v>0</v>
      </c>
    </row>
    <row r="8361" customFormat="false" ht="15" hidden="false" customHeight="false" outlineLevel="0" collapsed="false">
      <c r="A8361" s="0" t="n">
        <v>48</v>
      </c>
      <c r="B8361" s="0" t="n">
        <v>15500</v>
      </c>
      <c r="C8361" s="0" t="s">
        <v>155</v>
      </c>
      <c r="D8361" s="0" t="s">
        <v>155</v>
      </c>
      <c r="E8361" s="0" t="n">
        <f aca="false">IFERROR((C8361-D8361)/C8361/'Project Inputs and Calcs'!$E$11,0)</f>
        <v>0</v>
      </c>
    </row>
    <row r="8362" customFormat="false" ht="15" hidden="false" customHeight="false" outlineLevel="0" collapsed="false">
      <c r="A8362" s="0" t="n">
        <v>48</v>
      </c>
      <c r="B8362" s="0" t="n">
        <v>15600</v>
      </c>
      <c r="C8362" s="0" t="s">
        <v>155</v>
      </c>
      <c r="D8362" s="0" t="s">
        <v>155</v>
      </c>
      <c r="E8362" s="0" t="n">
        <f aca="false">IFERROR((C8362-D8362)/C8362/'Project Inputs and Calcs'!$E$11,0)</f>
        <v>0</v>
      </c>
    </row>
    <row r="8363" customFormat="false" ht="15" hidden="false" customHeight="false" outlineLevel="0" collapsed="false">
      <c r="A8363" s="0" t="n">
        <v>48</v>
      </c>
      <c r="B8363" s="0" t="n">
        <v>15700</v>
      </c>
      <c r="C8363" s="0" t="s">
        <v>155</v>
      </c>
      <c r="D8363" s="0" t="s">
        <v>155</v>
      </c>
      <c r="E8363" s="0" t="n">
        <f aca="false">IFERROR((C8363-D8363)/C8363/'Project Inputs and Calcs'!$E$11,0)</f>
        <v>0</v>
      </c>
    </row>
    <row r="8364" customFormat="false" ht="15" hidden="false" customHeight="false" outlineLevel="0" collapsed="false">
      <c r="A8364" s="0" t="n">
        <v>48</v>
      </c>
      <c r="B8364" s="0" t="n">
        <v>15800</v>
      </c>
      <c r="C8364" s="0" t="s">
        <v>155</v>
      </c>
      <c r="D8364" s="0" t="s">
        <v>155</v>
      </c>
      <c r="E8364" s="0" t="n">
        <f aca="false">IFERROR((C8364-D8364)/C8364/'Project Inputs and Calcs'!$E$11,0)</f>
        <v>0</v>
      </c>
    </row>
    <row r="8365" customFormat="false" ht="15" hidden="false" customHeight="false" outlineLevel="0" collapsed="false">
      <c r="A8365" s="0" t="n">
        <v>48</v>
      </c>
      <c r="B8365" s="0" t="n">
        <v>15900</v>
      </c>
      <c r="C8365" s="0" t="s">
        <v>155</v>
      </c>
      <c r="D8365" s="0" t="s">
        <v>155</v>
      </c>
      <c r="E8365" s="0" t="n">
        <f aca="false">IFERROR((C8365-D8365)/C8365/'Project Inputs and Calcs'!$E$11,0)</f>
        <v>0</v>
      </c>
    </row>
    <row r="8366" customFormat="false" ht="15" hidden="false" customHeight="false" outlineLevel="0" collapsed="false">
      <c r="A8366" s="0" t="n">
        <v>48</v>
      </c>
      <c r="B8366" s="0" t="n">
        <v>16000</v>
      </c>
      <c r="C8366" s="0" t="s">
        <v>155</v>
      </c>
      <c r="D8366" s="0" t="s">
        <v>155</v>
      </c>
      <c r="E8366" s="0" t="n">
        <f aca="false">IFERROR((C8366-D8366)/C8366/'Project Inputs and Calcs'!$E$11,0)</f>
        <v>0</v>
      </c>
    </row>
    <row r="8367" customFormat="false" ht="15" hidden="false" customHeight="false" outlineLevel="0" collapsed="false">
      <c r="A8367" s="0" t="n">
        <v>48</v>
      </c>
      <c r="B8367" s="0" t="n">
        <v>16100</v>
      </c>
      <c r="C8367" s="0" t="s">
        <v>155</v>
      </c>
      <c r="D8367" s="0" t="s">
        <v>155</v>
      </c>
      <c r="E8367" s="0" t="n">
        <f aca="false">IFERROR((C8367-D8367)/C8367/'Project Inputs and Calcs'!$E$11,0)</f>
        <v>0</v>
      </c>
    </row>
    <row r="8368" customFormat="false" ht="15" hidden="false" customHeight="false" outlineLevel="0" collapsed="false">
      <c r="A8368" s="0" t="n">
        <v>48</v>
      </c>
      <c r="B8368" s="0" t="n">
        <v>16200</v>
      </c>
      <c r="C8368" s="0" t="s">
        <v>155</v>
      </c>
      <c r="D8368" s="0" t="s">
        <v>155</v>
      </c>
      <c r="E8368" s="0" t="n">
        <f aca="false">IFERROR((C8368-D8368)/C8368/'Project Inputs and Calcs'!$E$11,0)</f>
        <v>0</v>
      </c>
    </row>
    <row r="8369" customFormat="false" ht="15" hidden="false" customHeight="false" outlineLevel="0" collapsed="false">
      <c r="A8369" s="0" t="n">
        <v>48</v>
      </c>
      <c r="B8369" s="0" t="n">
        <v>16300</v>
      </c>
      <c r="C8369" s="0" t="s">
        <v>155</v>
      </c>
      <c r="D8369" s="0" t="s">
        <v>155</v>
      </c>
      <c r="E8369" s="0" t="n">
        <f aca="false">IFERROR((C8369-D8369)/C8369/'Project Inputs and Calcs'!$E$11,0)</f>
        <v>0</v>
      </c>
    </row>
    <row r="8370" customFormat="false" ht="15" hidden="false" customHeight="false" outlineLevel="0" collapsed="false">
      <c r="A8370" s="0" t="n">
        <v>48</v>
      </c>
      <c r="B8370" s="0" t="n">
        <v>16400</v>
      </c>
      <c r="C8370" s="0" t="s">
        <v>155</v>
      </c>
      <c r="D8370" s="0" t="s">
        <v>155</v>
      </c>
      <c r="E8370" s="0" t="n">
        <f aca="false">IFERROR((C8370-D8370)/C8370/'Project Inputs and Calcs'!$E$11,0)</f>
        <v>0</v>
      </c>
    </row>
    <row r="8371" customFormat="false" ht="15" hidden="false" customHeight="false" outlineLevel="0" collapsed="false">
      <c r="A8371" s="0" t="n">
        <v>48</v>
      </c>
      <c r="B8371" s="0" t="n">
        <v>16500</v>
      </c>
      <c r="C8371" s="0" t="s">
        <v>155</v>
      </c>
      <c r="D8371" s="0" t="s">
        <v>155</v>
      </c>
      <c r="E8371" s="0" t="n">
        <f aca="false">IFERROR((C8371-D8371)/C8371/'Project Inputs and Calcs'!$E$11,0)</f>
        <v>0</v>
      </c>
    </row>
    <row r="8372" customFormat="false" ht="15" hidden="false" customHeight="false" outlineLevel="0" collapsed="false">
      <c r="A8372" s="0" t="n">
        <v>48</v>
      </c>
      <c r="B8372" s="0" t="n">
        <v>16600</v>
      </c>
      <c r="C8372" s="0" t="s">
        <v>155</v>
      </c>
      <c r="D8372" s="0" t="s">
        <v>155</v>
      </c>
      <c r="E8372" s="0" t="n">
        <f aca="false">IFERROR((C8372-D8372)/C8372/'Project Inputs and Calcs'!$E$11,0)</f>
        <v>0</v>
      </c>
    </row>
    <row r="8373" customFormat="false" ht="15" hidden="false" customHeight="false" outlineLevel="0" collapsed="false">
      <c r="A8373" s="0" t="n">
        <v>48</v>
      </c>
      <c r="B8373" s="0" t="n">
        <v>16700</v>
      </c>
      <c r="C8373" s="0" t="s">
        <v>155</v>
      </c>
      <c r="D8373" s="0" t="s">
        <v>155</v>
      </c>
      <c r="E8373" s="0" t="n">
        <f aca="false">IFERROR((C8373-D8373)/C8373/'Project Inputs and Calcs'!$E$11,0)</f>
        <v>0</v>
      </c>
    </row>
    <row r="8374" customFormat="false" ht="15" hidden="false" customHeight="false" outlineLevel="0" collapsed="false">
      <c r="A8374" s="0" t="n">
        <v>48</v>
      </c>
      <c r="B8374" s="0" t="n">
        <v>16800</v>
      </c>
      <c r="C8374" s="0" t="s">
        <v>155</v>
      </c>
      <c r="D8374" s="0" t="s">
        <v>155</v>
      </c>
      <c r="E8374" s="0" t="n">
        <f aca="false">IFERROR((C8374-D8374)/C8374/'Project Inputs and Calcs'!$E$11,0)</f>
        <v>0</v>
      </c>
    </row>
    <row r="8375" customFormat="false" ht="15" hidden="false" customHeight="false" outlineLevel="0" collapsed="false">
      <c r="A8375" s="0" t="n">
        <v>48</v>
      </c>
      <c r="B8375" s="0" t="n">
        <v>16900</v>
      </c>
      <c r="C8375" s="0" t="s">
        <v>155</v>
      </c>
      <c r="D8375" s="0" t="s">
        <v>155</v>
      </c>
      <c r="E8375" s="0" t="n">
        <f aca="false">IFERROR((C8375-D8375)/C8375/'Project Inputs and Calcs'!$E$11,0)</f>
        <v>0</v>
      </c>
    </row>
    <row r="8376" customFormat="false" ht="15" hidden="false" customHeight="false" outlineLevel="0" collapsed="false">
      <c r="A8376" s="0" t="n">
        <v>48</v>
      </c>
      <c r="B8376" s="0" t="n">
        <v>17000</v>
      </c>
      <c r="C8376" s="0" t="s">
        <v>155</v>
      </c>
      <c r="D8376" s="0" t="s">
        <v>155</v>
      </c>
      <c r="E8376" s="0" t="n">
        <f aca="false">IFERROR((C8376-D8376)/C8376/'Project Inputs and Calcs'!$E$11,0)</f>
        <v>0</v>
      </c>
    </row>
    <row r="8377" customFormat="false" ht="15" hidden="false" customHeight="false" outlineLevel="0" collapsed="false">
      <c r="A8377" s="0" t="n">
        <v>48</v>
      </c>
      <c r="B8377" s="0" t="n">
        <v>17100</v>
      </c>
      <c r="C8377" s="0" t="s">
        <v>155</v>
      </c>
      <c r="D8377" s="0" t="s">
        <v>155</v>
      </c>
      <c r="E8377" s="0" t="n">
        <f aca="false">IFERROR((C8377-D8377)/C8377/'Project Inputs and Calcs'!$E$11,0)</f>
        <v>0</v>
      </c>
    </row>
    <row r="8378" customFormat="false" ht="15" hidden="false" customHeight="false" outlineLevel="0" collapsed="false">
      <c r="A8378" s="0" t="n">
        <v>48</v>
      </c>
      <c r="B8378" s="0" t="n">
        <v>17200</v>
      </c>
      <c r="C8378" s="0" t="s">
        <v>155</v>
      </c>
      <c r="D8378" s="0" t="s">
        <v>155</v>
      </c>
      <c r="E8378" s="0" t="n">
        <f aca="false">IFERROR((C8378-D8378)/C8378/'Project Inputs and Calcs'!$E$11,0)</f>
        <v>0</v>
      </c>
    </row>
    <row r="8379" customFormat="false" ht="15" hidden="false" customHeight="false" outlineLevel="0" collapsed="false">
      <c r="A8379" s="0" t="n">
        <v>48</v>
      </c>
      <c r="B8379" s="0" t="n">
        <v>17300</v>
      </c>
      <c r="C8379" s="0" t="s">
        <v>155</v>
      </c>
      <c r="D8379" s="0" t="s">
        <v>155</v>
      </c>
      <c r="E8379" s="0" t="n">
        <f aca="false">IFERROR((C8379-D8379)/C8379/'Project Inputs and Calcs'!$E$11,0)</f>
        <v>0</v>
      </c>
    </row>
    <row r="8380" customFormat="false" ht="15" hidden="false" customHeight="false" outlineLevel="0" collapsed="false">
      <c r="A8380" s="0" t="n">
        <v>48</v>
      </c>
      <c r="B8380" s="0" t="n">
        <v>17400</v>
      </c>
      <c r="C8380" s="0" t="s">
        <v>155</v>
      </c>
      <c r="D8380" s="0" t="s">
        <v>155</v>
      </c>
      <c r="E8380" s="0" t="n">
        <f aca="false">IFERROR((C8380-D8380)/C8380/'Project Inputs and Calcs'!$E$11,0)</f>
        <v>0</v>
      </c>
    </row>
    <row r="8381" customFormat="false" ht="15" hidden="false" customHeight="false" outlineLevel="0" collapsed="false">
      <c r="A8381" s="0" t="n">
        <v>48</v>
      </c>
      <c r="B8381" s="0" t="n">
        <v>17500</v>
      </c>
      <c r="C8381" s="0" t="s">
        <v>155</v>
      </c>
      <c r="D8381" s="0" t="s">
        <v>155</v>
      </c>
      <c r="E8381" s="0" t="n">
        <f aca="false">IFERROR((C8381-D8381)/C8381/'Project Inputs and Calcs'!$E$11,0)</f>
        <v>0</v>
      </c>
    </row>
    <row r="8382" customFormat="false" ht="15" hidden="false" customHeight="false" outlineLevel="0" collapsed="false">
      <c r="A8382" s="0" t="n">
        <v>48</v>
      </c>
      <c r="B8382" s="0" t="n">
        <v>17600</v>
      </c>
      <c r="C8382" s="0" t="s">
        <v>155</v>
      </c>
      <c r="D8382" s="0" t="s">
        <v>155</v>
      </c>
      <c r="E8382" s="0" t="n">
        <f aca="false">IFERROR((C8382-D8382)/C8382/'Project Inputs and Calcs'!$E$11,0)</f>
        <v>0</v>
      </c>
    </row>
    <row r="8383" customFormat="false" ht="15" hidden="false" customHeight="false" outlineLevel="0" collapsed="false">
      <c r="A8383" s="0" t="n">
        <v>48</v>
      </c>
      <c r="B8383" s="0" t="n">
        <v>17700</v>
      </c>
      <c r="C8383" s="0" t="s">
        <v>155</v>
      </c>
      <c r="D8383" s="0" t="s">
        <v>155</v>
      </c>
      <c r="E8383" s="0" t="n">
        <f aca="false">IFERROR((C8383-D8383)/C8383/'Project Inputs and Calcs'!$E$11,0)</f>
        <v>0</v>
      </c>
    </row>
    <row r="8384" customFormat="false" ht="15" hidden="false" customHeight="false" outlineLevel="0" collapsed="false">
      <c r="A8384" s="0" t="n">
        <v>48</v>
      </c>
      <c r="B8384" s="0" t="n">
        <v>17800</v>
      </c>
      <c r="C8384" s="0" t="s">
        <v>155</v>
      </c>
      <c r="D8384" s="0" t="s">
        <v>155</v>
      </c>
      <c r="E8384" s="0" t="n">
        <f aca="false">IFERROR((C8384-D8384)/C8384/'Project Inputs and Calcs'!$E$11,0)</f>
        <v>0</v>
      </c>
    </row>
    <row r="8385" customFormat="false" ht="15" hidden="false" customHeight="false" outlineLevel="0" collapsed="false">
      <c r="A8385" s="0" t="n">
        <v>48</v>
      </c>
      <c r="B8385" s="0" t="n">
        <v>17900</v>
      </c>
      <c r="C8385" s="0" t="s">
        <v>155</v>
      </c>
      <c r="D8385" s="0" t="s">
        <v>155</v>
      </c>
      <c r="E8385" s="0" t="n">
        <f aca="false">IFERROR((C8385-D8385)/C8385/'Project Inputs and Calcs'!$E$11,0)</f>
        <v>0</v>
      </c>
    </row>
    <row r="8386" customFormat="false" ht="15" hidden="false" customHeight="false" outlineLevel="0" collapsed="false">
      <c r="A8386" s="0" t="n">
        <v>48</v>
      </c>
      <c r="B8386" s="0" t="n">
        <v>18000</v>
      </c>
      <c r="C8386" s="0" t="s">
        <v>155</v>
      </c>
      <c r="D8386" s="0" t="s">
        <v>155</v>
      </c>
      <c r="E8386" s="0" t="n">
        <f aca="false">IFERROR((C8386-D8386)/C8386/'Project Inputs and Calcs'!$E$11,0)</f>
        <v>0</v>
      </c>
    </row>
    <row r="8387" customFormat="false" ht="15" hidden="false" customHeight="false" outlineLevel="0" collapsed="false">
      <c r="A8387" s="0" t="n">
        <v>48</v>
      </c>
      <c r="B8387" s="0" t="n">
        <v>18100</v>
      </c>
      <c r="C8387" s="0" t="s">
        <v>155</v>
      </c>
      <c r="D8387" s="0" t="s">
        <v>155</v>
      </c>
      <c r="E8387" s="0" t="n">
        <f aca="false">IFERROR((C8387-D8387)/C8387/'Project Inputs and Calcs'!$E$11,0)</f>
        <v>0</v>
      </c>
    </row>
    <row r="8388" customFormat="false" ht="15" hidden="false" customHeight="false" outlineLevel="0" collapsed="false">
      <c r="A8388" s="0" t="n">
        <v>48</v>
      </c>
      <c r="B8388" s="0" t="n">
        <v>18200</v>
      </c>
      <c r="C8388" s="0" t="s">
        <v>155</v>
      </c>
      <c r="D8388" s="0" t="s">
        <v>155</v>
      </c>
      <c r="E8388" s="0" t="n">
        <f aca="false">IFERROR((C8388-D8388)/C8388/'Project Inputs and Calcs'!$E$11,0)</f>
        <v>0</v>
      </c>
    </row>
    <row r="8389" customFormat="false" ht="15" hidden="false" customHeight="false" outlineLevel="0" collapsed="false">
      <c r="A8389" s="0" t="n">
        <v>48</v>
      </c>
      <c r="B8389" s="0" t="n">
        <v>18300</v>
      </c>
      <c r="C8389" s="0" t="s">
        <v>155</v>
      </c>
      <c r="D8389" s="0" t="s">
        <v>155</v>
      </c>
      <c r="E8389" s="0" t="n">
        <f aca="false">IFERROR((C8389-D8389)/C8389/'Project Inputs and Calcs'!$E$11,0)</f>
        <v>0</v>
      </c>
    </row>
    <row r="8390" customFormat="false" ht="15" hidden="false" customHeight="false" outlineLevel="0" collapsed="false">
      <c r="A8390" s="0" t="n">
        <v>48</v>
      </c>
      <c r="B8390" s="0" t="n">
        <v>18400</v>
      </c>
      <c r="C8390" s="0" t="s">
        <v>155</v>
      </c>
      <c r="D8390" s="0" t="s">
        <v>155</v>
      </c>
      <c r="E8390" s="0" t="n">
        <f aca="false">IFERROR((C8390-D8390)/C8390/'Project Inputs and Calcs'!$E$11,0)</f>
        <v>0</v>
      </c>
    </row>
    <row r="8391" customFormat="false" ht="15" hidden="false" customHeight="false" outlineLevel="0" collapsed="false">
      <c r="A8391" s="0" t="n">
        <v>48</v>
      </c>
      <c r="B8391" s="0" t="n">
        <v>18500</v>
      </c>
      <c r="C8391" s="0" t="s">
        <v>155</v>
      </c>
      <c r="D8391" s="0" t="s">
        <v>155</v>
      </c>
      <c r="E8391" s="0" t="n">
        <f aca="false">IFERROR((C8391-D8391)/C8391/'Project Inputs and Calcs'!$E$11,0)</f>
        <v>0</v>
      </c>
    </row>
    <row r="8392" customFormat="false" ht="15" hidden="false" customHeight="false" outlineLevel="0" collapsed="false">
      <c r="A8392" s="0" t="n">
        <v>48</v>
      </c>
      <c r="B8392" s="0" t="n">
        <v>18600</v>
      </c>
      <c r="C8392" s="0" t="s">
        <v>155</v>
      </c>
      <c r="D8392" s="0" t="s">
        <v>155</v>
      </c>
      <c r="E8392" s="0" t="n">
        <f aca="false">IFERROR((C8392-D8392)/C8392/'Project Inputs and Calcs'!$E$11,0)</f>
        <v>0</v>
      </c>
    </row>
    <row r="8393" customFormat="false" ht="15" hidden="false" customHeight="false" outlineLevel="0" collapsed="false">
      <c r="A8393" s="0" t="n">
        <v>48</v>
      </c>
      <c r="B8393" s="0" t="n">
        <v>18700</v>
      </c>
      <c r="C8393" s="0" t="s">
        <v>155</v>
      </c>
      <c r="D8393" s="0" t="s">
        <v>155</v>
      </c>
      <c r="E8393" s="0" t="n">
        <f aca="false">IFERROR((C8393-D8393)/C8393/'Project Inputs and Calcs'!$E$11,0)</f>
        <v>0</v>
      </c>
    </row>
    <row r="8394" customFormat="false" ht="15" hidden="false" customHeight="false" outlineLevel="0" collapsed="false">
      <c r="A8394" s="0" t="n">
        <v>48</v>
      </c>
      <c r="B8394" s="0" t="n">
        <v>18800</v>
      </c>
      <c r="C8394" s="0" t="s">
        <v>155</v>
      </c>
      <c r="D8394" s="0" t="s">
        <v>155</v>
      </c>
      <c r="E8394" s="0" t="n">
        <f aca="false">IFERROR((C8394-D8394)/C8394/'Project Inputs and Calcs'!$E$11,0)</f>
        <v>0</v>
      </c>
    </row>
    <row r="8395" customFormat="false" ht="15" hidden="false" customHeight="false" outlineLevel="0" collapsed="false">
      <c r="A8395" s="0" t="n">
        <v>48</v>
      </c>
      <c r="B8395" s="0" t="n">
        <v>18900</v>
      </c>
      <c r="C8395" s="0" t="s">
        <v>155</v>
      </c>
      <c r="D8395" s="0" t="s">
        <v>155</v>
      </c>
      <c r="E8395" s="0" t="n">
        <f aca="false">IFERROR((C8395-D8395)/C8395/'Project Inputs and Calcs'!$E$11,0)</f>
        <v>0</v>
      </c>
    </row>
    <row r="8396" customFormat="false" ht="15" hidden="false" customHeight="false" outlineLevel="0" collapsed="false">
      <c r="A8396" s="0" t="n">
        <v>48</v>
      </c>
      <c r="B8396" s="0" t="n">
        <v>19000</v>
      </c>
      <c r="C8396" s="0" t="s">
        <v>155</v>
      </c>
      <c r="D8396" s="0" t="s">
        <v>155</v>
      </c>
      <c r="E8396" s="0" t="n">
        <f aca="false">IFERROR((C8396-D8396)/C8396/'Project Inputs and Calcs'!$E$11,0)</f>
        <v>0</v>
      </c>
    </row>
    <row r="8397" customFormat="false" ht="15" hidden="false" customHeight="false" outlineLevel="0" collapsed="false">
      <c r="A8397" s="0" t="n">
        <v>48</v>
      </c>
      <c r="B8397" s="0" t="n">
        <v>19100</v>
      </c>
      <c r="C8397" s="0" t="s">
        <v>155</v>
      </c>
      <c r="D8397" s="0" t="s">
        <v>155</v>
      </c>
      <c r="E8397" s="0" t="n">
        <f aca="false">IFERROR((C8397-D8397)/C8397/'Project Inputs and Calcs'!$E$11,0)</f>
        <v>0</v>
      </c>
    </row>
    <row r="8398" customFormat="false" ht="15" hidden="false" customHeight="false" outlineLevel="0" collapsed="false">
      <c r="A8398" s="0" t="n">
        <v>48</v>
      </c>
      <c r="B8398" s="0" t="n">
        <v>19200</v>
      </c>
      <c r="C8398" s="0" t="s">
        <v>155</v>
      </c>
      <c r="D8398" s="0" t="s">
        <v>155</v>
      </c>
      <c r="E8398" s="0" t="n">
        <f aca="false">IFERROR((C8398-D8398)/C8398/'Project Inputs and Calcs'!$E$11,0)</f>
        <v>0</v>
      </c>
    </row>
    <row r="8399" customFormat="false" ht="15" hidden="false" customHeight="false" outlineLevel="0" collapsed="false">
      <c r="A8399" s="0" t="n">
        <v>48</v>
      </c>
      <c r="B8399" s="0" t="n">
        <v>19300</v>
      </c>
      <c r="C8399" s="0" t="s">
        <v>155</v>
      </c>
      <c r="D8399" s="0" t="s">
        <v>155</v>
      </c>
      <c r="E8399" s="0" t="n">
        <f aca="false">IFERROR((C8399-D8399)/C8399/'Project Inputs and Calcs'!$E$11,0)</f>
        <v>0</v>
      </c>
    </row>
    <row r="8400" customFormat="false" ht="15" hidden="false" customHeight="false" outlineLevel="0" collapsed="false">
      <c r="A8400" s="0" t="n">
        <v>48</v>
      </c>
      <c r="B8400" s="0" t="n">
        <v>19400</v>
      </c>
      <c r="C8400" s="0" t="s">
        <v>155</v>
      </c>
      <c r="D8400" s="0" t="s">
        <v>155</v>
      </c>
      <c r="E8400" s="0" t="n">
        <f aca="false">IFERROR((C8400-D8400)/C8400/'Project Inputs and Calcs'!$E$11,0)</f>
        <v>0</v>
      </c>
    </row>
    <row r="8401" customFormat="false" ht="15" hidden="false" customHeight="false" outlineLevel="0" collapsed="false">
      <c r="A8401" s="0" t="n">
        <v>48</v>
      </c>
      <c r="B8401" s="0" t="n">
        <v>19500</v>
      </c>
      <c r="C8401" s="0" t="s">
        <v>155</v>
      </c>
      <c r="D8401" s="0" t="s">
        <v>155</v>
      </c>
      <c r="E8401" s="0" t="n">
        <f aca="false">IFERROR((C8401-D8401)/C8401/'Project Inputs and Calcs'!$E$11,0)</f>
        <v>0</v>
      </c>
    </row>
    <row r="8402" customFormat="false" ht="15" hidden="false" customHeight="false" outlineLevel="0" collapsed="false">
      <c r="A8402" s="0" t="n">
        <v>48</v>
      </c>
      <c r="B8402" s="0" t="n">
        <v>19600</v>
      </c>
      <c r="C8402" s="0" t="s">
        <v>155</v>
      </c>
      <c r="D8402" s="0" t="s">
        <v>155</v>
      </c>
      <c r="E8402" s="0" t="n">
        <f aca="false">IFERROR((C8402-D8402)/C8402/'Project Inputs and Calcs'!$E$11,0)</f>
        <v>0</v>
      </c>
    </row>
    <row r="8403" customFormat="false" ht="15" hidden="false" customHeight="false" outlineLevel="0" collapsed="false">
      <c r="A8403" s="0" t="n">
        <v>48</v>
      </c>
      <c r="B8403" s="0" t="n">
        <v>19700</v>
      </c>
      <c r="C8403" s="0" t="s">
        <v>155</v>
      </c>
      <c r="D8403" s="0" t="s">
        <v>155</v>
      </c>
      <c r="E8403" s="0" t="n">
        <f aca="false">IFERROR((C8403-D8403)/C8403/'Project Inputs and Calcs'!$E$11,0)</f>
        <v>0</v>
      </c>
    </row>
    <row r="8404" customFormat="false" ht="15" hidden="false" customHeight="false" outlineLevel="0" collapsed="false">
      <c r="A8404" s="0" t="n">
        <v>48</v>
      </c>
      <c r="B8404" s="0" t="n">
        <v>19800</v>
      </c>
      <c r="C8404" s="0" t="s">
        <v>155</v>
      </c>
      <c r="D8404" s="0" t="s">
        <v>155</v>
      </c>
      <c r="E8404" s="0" t="n">
        <f aca="false">IFERROR((C8404-D8404)/C8404/'Project Inputs and Calcs'!$E$11,0)</f>
        <v>0</v>
      </c>
    </row>
    <row r="8405" customFormat="false" ht="15" hidden="false" customHeight="false" outlineLevel="0" collapsed="false">
      <c r="A8405" s="0" t="n">
        <v>48</v>
      </c>
      <c r="B8405" s="0" t="n">
        <v>19900</v>
      </c>
      <c r="C8405" s="0" t="s">
        <v>155</v>
      </c>
      <c r="D8405" s="0" t="s">
        <v>155</v>
      </c>
      <c r="E8405" s="0" t="n">
        <f aca="false">IFERROR((C8405-D8405)/C8405/'Project Inputs and Calcs'!$E$11,0)</f>
        <v>0</v>
      </c>
    </row>
    <row r="8406" customFormat="false" ht="15" hidden="false" customHeight="false" outlineLevel="0" collapsed="false">
      <c r="A8406" s="0" t="n">
        <v>48</v>
      </c>
      <c r="B8406" s="0" t="n">
        <v>20000</v>
      </c>
      <c r="C8406" s="0" t="s">
        <v>155</v>
      </c>
      <c r="D8406" s="0" t="s">
        <v>155</v>
      </c>
      <c r="E8406" s="0" t="n">
        <f aca="false">IFERROR((C8406-D8406)/C8406/'Project Inputs and Calcs'!$E$11,0)</f>
        <v>0</v>
      </c>
    </row>
    <row r="8407" customFormat="false" ht="15" hidden="false" customHeight="false" outlineLevel="0" collapsed="false">
      <c r="A8407" s="0" t="n">
        <v>49</v>
      </c>
      <c r="B8407" s="0" t="n">
        <v>1000</v>
      </c>
      <c r="C8407" s="0" t="n">
        <v>0.11474</v>
      </c>
      <c r="D8407" s="0" t="n">
        <v>0.016252</v>
      </c>
      <c r="E8407" s="0" t="n">
        <f aca="false">IFERROR((C8407-D8407)/C8407/'Project Inputs and Calcs'!$E$11,0)</f>
        <v>0.0286119342281099</v>
      </c>
    </row>
    <row r="8408" customFormat="false" ht="15" hidden="false" customHeight="false" outlineLevel="0" collapsed="false">
      <c r="A8408" s="0" t="n">
        <v>49</v>
      </c>
      <c r="B8408" s="0" t="n">
        <v>1100</v>
      </c>
      <c r="C8408" s="0" t="n">
        <v>0.19597</v>
      </c>
      <c r="D8408" s="0" t="n">
        <v>0.028856</v>
      </c>
      <c r="E8408" s="0" t="n">
        <f aca="false">IFERROR((C8408-D8408)/C8408/'Project Inputs and Calcs'!$E$11,0)</f>
        <v>0.0284250990797911</v>
      </c>
    </row>
    <row r="8409" customFormat="false" ht="15" hidden="false" customHeight="false" outlineLevel="0" collapsed="false">
      <c r="A8409" s="0" t="n">
        <v>49</v>
      </c>
      <c r="B8409" s="0" t="n">
        <v>1200</v>
      </c>
      <c r="C8409" s="0" t="n">
        <v>0.29745</v>
      </c>
      <c r="D8409" s="0" t="n">
        <v>0.045501</v>
      </c>
      <c r="E8409" s="0" t="n">
        <f aca="false">IFERROR((C8409-D8409)/C8409/'Project Inputs and Calcs'!$E$11,0)</f>
        <v>0.0282343250966549</v>
      </c>
    </row>
    <row r="8410" customFormat="false" ht="15" hidden="false" customHeight="false" outlineLevel="0" collapsed="false">
      <c r="A8410" s="0" t="n">
        <v>49</v>
      </c>
      <c r="B8410" s="0" t="n">
        <v>1300</v>
      </c>
      <c r="C8410" s="0" t="n">
        <v>0.41845</v>
      </c>
      <c r="D8410" s="0" t="n">
        <v>0.066458</v>
      </c>
      <c r="E8410" s="0" t="n">
        <f aca="false">IFERROR((C8410-D8410)/C8410/'Project Inputs and Calcs'!$E$11,0)</f>
        <v>0.0280393515752579</v>
      </c>
    </row>
    <row r="8411" customFormat="false" ht="15" hidden="false" customHeight="false" outlineLevel="0" collapsed="false">
      <c r="A8411" s="0" t="n">
        <v>49</v>
      </c>
      <c r="B8411" s="0" t="n">
        <v>1400</v>
      </c>
      <c r="C8411" s="0" t="n">
        <v>0.55828</v>
      </c>
      <c r="D8411" s="0" t="n">
        <v>0.091927</v>
      </c>
      <c r="E8411" s="0" t="n">
        <f aca="false">IFERROR((C8411-D8411)/C8411/'Project Inputs and Calcs'!$E$11,0)</f>
        <v>0.0278446299347997</v>
      </c>
    </row>
    <row r="8412" customFormat="false" ht="15" hidden="false" customHeight="false" outlineLevel="0" collapsed="false">
      <c r="A8412" s="0" t="n">
        <v>49</v>
      </c>
      <c r="B8412" s="0" t="n">
        <v>1500</v>
      </c>
      <c r="C8412" s="0" t="n">
        <v>0.71629</v>
      </c>
      <c r="D8412" s="0" t="n">
        <v>0.12214</v>
      </c>
      <c r="E8412" s="0" t="n">
        <f aca="false">IFERROR((C8412-D8412)/C8412/'Project Inputs and Calcs'!$E$11,0)</f>
        <v>0.0276494157394351</v>
      </c>
    </row>
    <row r="8413" customFormat="false" ht="15" hidden="false" customHeight="false" outlineLevel="0" collapsed="false">
      <c r="A8413" s="0" t="n">
        <v>49</v>
      </c>
      <c r="B8413" s="0" t="n">
        <v>1600</v>
      </c>
      <c r="C8413" s="0" t="n">
        <v>0.89179</v>
      </c>
      <c r="D8413" s="0" t="n">
        <v>0.15728</v>
      </c>
      <c r="E8413" s="0" t="n">
        <f aca="false">IFERROR((C8413-D8413)/C8413/'Project Inputs and Calcs'!$E$11,0)</f>
        <v>0.0274545203093404</v>
      </c>
    </row>
    <row r="8414" customFormat="false" ht="15" hidden="false" customHeight="false" outlineLevel="0" collapsed="false">
      <c r="A8414" s="0" t="n">
        <v>49</v>
      </c>
      <c r="B8414" s="0" t="n">
        <v>1700</v>
      </c>
      <c r="C8414" s="0" t="n">
        <v>1.0842</v>
      </c>
      <c r="D8414" s="0" t="n">
        <v>0.19757</v>
      </c>
      <c r="E8414" s="0" t="n">
        <f aca="false">IFERROR((C8414-D8414)/C8414/'Project Inputs and Calcs'!$E$11,0)</f>
        <v>0.0272591157842956</v>
      </c>
    </row>
    <row r="8415" customFormat="false" ht="15" hidden="false" customHeight="false" outlineLevel="0" collapsed="false">
      <c r="A8415" s="0" t="n">
        <v>49</v>
      </c>
      <c r="B8415" s="0" t="n">
        <v>1800</v>
      </c>
      <c r="C8415" s="0" t="n">
        <v>1.2929</v>
      </c>
      <c r="D8415" s="0" t="n">
        <v>0.24317</v>
      </c>
      <c r="E8415" s="0" t="n">
        <f aca="false">IFERROR((C8415-D8415)/C8415/'Project Inputs and Calcs'!$E$11,0)</f>
        <v>0.0270639647304509</v>
      </c>
    </row>
    <row r="8416" customFormat="false" ht="15" hidden="false" customHeight="false" outlineLevel="0" collapsed="false">
      <c r="A8416" s="0" t="n">
        <v>49</v>
      </c>
      <c r="B8416" s="0" t="n">
        <v>1900</v>
      </c>
      <c r="C8416" s="0" t="n">
        <v>1.5172</v>
      </c>
      <c r="D8416" s="0" t="n">
        <v>0.29424</v>
      </c>
      <c r="E8416" s="0" t="n">
        <f aca="false">IFERROR((C8416-D8416)/C8416/'Project Inputs and Calcs'!$E$11,0)</f>
        <v>0.0268687933913349</v>
      </c>
    </row>
    <row r="8417" customFormat="false" ht="15" hidden="false" customHeight="false" outlineLevel="0" collapsed="false">
      <c r="A8417" s="0" t="n">
        <v>49</v>
      </c>
      <c r="B8417" s="0" t="n">
        <v>2000</v>
      </c>
      <c r="C8417" s="0" t="n">
        <v>1.7568</v>
      </c>
      <c r="D8417" s="0" t="n">
        <v>0.35091</v>
      </c>
      <c r="E8417" s="0" t="n">
        <f aca="false">IFERROR((C8417-D8417)/C8417/'Project Inputs and Calcs'!$E$11,0)</f>
        <v>0.0266752049180328</v>
      </c>
    </row>
    <row r="8418" customFormat="false" ht="15" hidden="false" customHeight="false" outlineLevel="0" collapsed="false">
      <c r="A8418" s="0" t="n">
        <v>49</v>
      </c>
      <c r="B8418" s="0" t="n">
        <v>2100</v>
      </c>
      <c r="C8418" s="0" t="n">
        <v>2.0111</v>
      </c>
      <c r="D8418" s="0" t="n">
        <v>0.41331</v>
      </c>
      <c r="E8418" s="0" t="n">
        <f aca="false">IFERROR((C8418-D8418)/C8418/'Project Inputs and Calcs'!$E$11,0)</f>
        <v>0.0264828534964282</v>
      </c>
    </row>
    <row r="8419" customFormat="false" ht="15" hidden="false" customHeight="false" outlineLevel="0" collapsed="false">
      <c r="A8419" s="0" t="n">
        <v>49</v>
      </c>
      <c r="B8419" s="0" t="n">
        <v>2200</v>
      </c>
      <c r="C8419" s="0" t="n">
        <v>2.2794</v>
      </c>
      <c r="D8419" s="0" t="n">
        <v>0.48161</v>
      </c>
      <c r="E8419" s="0" t="n">
        <f aca="false">IFERROR((C8419-D8419)/C8419/'Project Inputs and Calcs'!$E$11,0)</f>
        <v>0.0262903980579685</v>
      </c>
    </row>
    <row r="8420" customFormat="false" ht="15" hidden="false" customHeight="false" outlineLevel="0" collapsed="false">
      <c r="A8420" s="0" t="n">
        <v>49</v>
      </c>
      <c r="B8420" s="0" t="n">
        <v>2300</v>
      </c>
      <c r="C8420" s="0" t="n">
        <v>2.5614</v>
      </c>
      <c r="D8420" s="0" t="n">
        <v>0.55589</v>
      </c>
      <c r="E8420" s="0" t="n">
        <f aca="false">IFERROR((C8420-D8420)/C8420/'Project Inputs and Calcs'!$E$11,0)</f>
        <v>0.0260991384919705</v>
      </c>
    </row>
    <row r="8421" customFormat="false" ht="15" hidden="false" customHeight="false" outlineLevel="0" collapsed="false">
      <c r="A8421" s="0" t="n">
        <v>49</v>
      </c>
      <c r="B8421" s="0" t="n">
        <v>2400</v>
      </c>
      <c r="C8421" s="0" t="n">
        <v>2.8566</v>
      </c>
      <c r="D8421" s="0" t="n">
        <v>0.63625</v>
      </c>
      <c r="E8421" s="0" t="n">
        <f aca="false">IFERROR((C8421-D8421)/C8421/'Project Inputs and Calcs'!$E$11,0)</f>
        <v>0.0259090060444818</v>
      </c>
    </row>
    <row r="8422" customFormat="false" ht="15" hidden="false" customHeight="false" outlineLevel="0" collapsed="false">
      <c r="A8422" s="0" t="n">
        <v>49</v>
      </c>
      <c r="B8422" s="0" t="n">
        <v>2500</v>
      </c>
      <c r="C8422" s="0" t="n">
        <v>3.1645</v>
      </c>
      <c r="D8422" s="0" t="n">
        <v>0.72276</v>
      </c>
      <c r="E8422" s="0" t="n">
        <f aca="false">IFERROR((C8422-D8422)/C8422/'Project Inputs and Calcs'!$E$11,0)</f>
        <v>0.0257201242955707</v>
      </c>
    </row>
    <row r="8423" customFormat="false" ht="15" hidden="false" customHeight="false" outlineLevel="0" collapsed="false">
      <c r="A8423" s="0" t="n">
        <v>49</v>
      </c>
      <c r="B8423" s="0" t="n">
        <v>2600</v>
      </c>
      <c r="C8423" s="0" t="n">
        <v>3.4847</v>
      </c>
      <c r="D8423" s="0" t="n">
        <v>0.81554</v>
      </c>
      <c r="E8423" s="0" t="n">
        <f aca="false">IFERROR((C8423-D8423)/C8423/'Project Inputs and Calcs'!$E$11,0)</f>
        <v>0.0255321835452119</v>
      </c>
    </row>
    <row r="8424" customFormat="false" ht="15" hidden="false" customHeight="false" outlineLevel="0" collapsed="false">
      <c r="A8424" s="0" t="n">
        <v>49</v>
      </c>
      <c r="B8424" s="0" t="n">
        <v>2700</v>
      </c>
      <c r="C8424" s="0" t="n">
        <v>3.8168</v>
      </c>
      <c r="D8424" s="0" t="n">
        <v>0.9146</v>
      </c>
      <c r="E8424" s="0" t="n">
        <f aca="false">IFERROR((C8424-D8424)/C8424/'Project Inputs and Calcs'!$E$11,0)</f>
        <v>0.0253458394466569</v>
      </c>
    </row>
    <row r="8425" customFormat="false" ht="15" hidden="false" customHeight="false" outlineLevel="0" collapsed="false">
      <c r="A8425" s="0" t="n">
        <v>49</v>
      </c>
      <c r="B8425" s="0" t="n">
        <v>2800</v>
      </c>
      <c r="C8425" s="0" t="n">
        <v>4.1603</v>
      </c>
      <c r="D8425" s="0" t="n">
        <v>1.02</v>
      </c>
      <c r="E8425" s="0" t="n">
        <f aca="false">IFERROR((C8425-D8425)/C8425/'Project Inputs and Calcs'!$E$11,0)</f>
        <v>0.0251608457723401</v>
      </c>
    </row>
    <row r="8426" customFormat="false" ht="15" hidden="false" customHeight="false" outlineLevel="0" collapsed="false">
      <c r="A8426" s="0" t="n">
        <v>49</v>
      </c>
      <c r="B8426" s="0" t="n">
        <v>2900</v>
      </c>
      <c r="C8426" s="0" t="n">
        <v>4.5148</v>
      </c>
      <c r="D8426" s="0" t="n">
        <v>1.132</v>
      </c>
      <c r="E8426" s="0" t="n">
        <f aca="false">IFERROR((C8426-D8426)/C8426/'Project Inputs and Calcs'!$E$11,0)</f>
        <v>0.0249756356870736</v>
      </c>
    </row>
    <row r="8427" customFormat="false" ht="15" hidden="false" customHeight="false" outlineLevel="0" collapsed="false">
      <c r="A8427" s="0" t="n">
        <v>49</v>
      </c>
      <c r="B8427" s="0" t="n">
        <v>3000</v>
      </c>
      <c r="C8427" s="0" t="n">
        <v>4.88</v>
      </c>
      <c r="D8427" s="0" t="n">
        <v>1.2503</v>
      </c>
      <c r="E8427" s="0" t="n">
        <f aca="false">IFERROR((C8427-D8427)/C8427/'Project Inputs and Calcs'!$E$11,0)</f>
        <v>0.0247930327868852</v>
      </c>
    </row>
    <row r="8428" customFormat="false" ht="15" hidden="false" customHeight="false" outlineLevel="0" collapsed="false">
      <c r="A8428" s="0" t="n">
        <v>49</v>
      </c>
      <c r="B8428" s="0" t="n">
        <v>3100</v>
      </c>
      <c r="C8428" s="0" t="n">
        <v>5.2554</v>
      </c>
      <c r="D8428" s="0" t="n">
        <v>1.3752</v>
      </c>
      <c r="E8428" s="0" t="n">
        <f aca="false">IFERROR((C8428-D8428)/C8428/'Project Inputs and Calcs'!$E$11,0)</f>
        <v>0.0246108764318606</v>
      </c>
    </row>
    <row r="8429" customFormat="false" ht="15" hidden="false" customHeight="false" outlineLevel="0" collapsed="false">
      <c r="A8429" s="0" t="n">
        <v>49</v>
      </c>
      <c r="B8429" s="0" t="n">
        <v>3200</v>
      </c>
      <c r="C8429" s="0" t="n">
        <v>5.6409</v>
      </c>
      <c r="D8429" s="0" t="n">
        <v>1.5066</v>
      </c>
      <c r="E8429" s="0" t="n">
        <f aca="false">IFERROR((C8429-D8429)/C8429/'Project Inputs and Calcs'!$E$11,0)</f>
        <v>0.0244304986792888</v>
      </c>
    </row>
    <row r="8430" customFormat="false" ht="15" hidden="false" customHeight="false" outlineLevel="0" collapsed="false">
      <c r="A8430" s="0" t="n">
        <v>49</v>
      </c>
      <c r="B8430" s="0" t="n">
        <v>3300</v>
      </c>
      <c r="C8430" s="0" t="n">
        <v>6.0358</v>
      </c>
      <c r="D8430" s="0" t="n">
        <v>1.6445</v>
      </c>
      <c r="E8430" s="0" t="n">
        <f aca="false">IFERROR((C8430-D8430)/C8430/'Project Inputs and Calcs'!$E$11,0)</f>
        <v>0.0242514110253267</v>
      </c>
    </row>
    <row r="8431" customFormat="false" ht="15" hidden="false" customHeight="false" outlineLevel="0" collapsed="false">
      <c r="A8431" s="0" t="n">
        <v>49</v>
      </c>
      <c r="B8431" s="0" t="n">
        <v>3400</v>
      </c>
      <c r="C8431" s="0" t="n">
        <v>6.4399</v>
      </c>
      <c r="D8431" s="0" t="n">
        <v>1.7891</v>
      </c>
      <c r="E8431" s="0" t="n">
        <f aca="false">IFERROR((C8431-D8431)/C8431/'Project Inputs and Calcs'!$E$11,0)</f>
        <v>0.0240728375699416</v>
      </c>
    </row>
    <row r="8432" customFormat="false" ht="15" hidden="false" customHeight="false" outlineLevel="0" collapsed="false">
      <c r="A8432" s="0" t="n">
        <v>49</v>
      </c>
      <c r="B8432" s="0" t="n">
        <v>3500</v>
      </c>
      <c r="C8432" s="0" t="n">
        <v>6.8528</v>
      </c>
      <c r="D8432" s="0" t="n">
        <v>1.9402</v>
      </c>
      <c r="E8432" s="0" t="n">
        <f aca="false">IFERROR((C8432-D8432)/C8432/'Project Inputs and Calcs'!$E$11,0)</f>
        <v>0.0238958284691416</v>
      </c>
    </row>
    <row r="8433" customFormat="false" ht="15" hidden="false" customHeight="false" outlineLevel="0" collapsed="false">
      <c r="A8433" s="0" t="n">
        <v>49</v>
      </c>
      <c r="B8433" s="0" t="n">
        <v>3600</v>
      </c>
      <c r="C8433" s="0" t="n">
        <v>7.2742</v>
      </c>
      <c r="D8433" s="0" t="n">
        <v>2.098</v>
      </c>
      <c r="E8433" s="0" t="n">
        <f aca="false">IFERROR((C8433-D8433)/C8433/'Project Inputs and Calcs'!$E$11,0)</f>
        <v>0.0237194468120206</v>
      </c>
    </row>
    <row r="8434" customFormat="false" ht="15" hidden="false" customHeight="false" outlineLevel="0" collapsed="false">
      <c r="A8434" s="0" t="n">
        <v>49</v>
      </c>
      <c r="B8434" s="0" t="n">
        <v>3700</v>
      </c>
      <c r="C8434" s="0" t="n">
        <v>7.7038</v>
      </c>
      <c r="D8434" s="0" t="n">
        <v>2.2623</v>
      </c>
      <c r="E8434" s="0" t="n">
        <f aca="false">IFERROR((C8434-D8434)/C8434/'Project Inputs and Calcs'!$E$11,0)</f>
        <v>0.0235446576148567</v>
      </c>
    </row>
    <row r="8435" customFormat="false" ht="15" hidden="false" customHeight="false" outlineLevel="0" collapsed="false">
      <c r="A8435" s="0" t="n">
        <v>49</v>
      </c>
      <c r="B8435" s="0" t="n">
        <v>3800</v>
      </c>
      <c r="C8435" s="0" t="n">
        <v>8.1411</v>
      </c>
      <c r="D8435" s="0" t="n">
        <v>2.4332</v>
      </c>
      <c r="E8435" s="0" t="n">
        <f aca="false">IFERROR((C8435-D8435)/C8435/'Project Inputs and Calcs'!$E$11,0)</f>
        <v>0.0233707156690537</v>
      </c>
    </row>
    <row r="8436" customFormat="false" ht="15" hidden="false" customHeight="false" outlineLevel="0" collapsed="false">
      <c r="A8436" s="0" t="n">
        <v>49</v>
      </c>
      <c r="B8436" s="0" t="n">
        <v>3900</v>
      </c>
      <c r="C8436" s="0" t="n">
        <v>8.586</v>
      </c>
      <c r="D8436" s="0" t="n">
        <v>2.6108</v>
      </c>
      <c r="E8436" s="0" t="n">
        <f aca="false">IFERROR((C8436-D8436)/C8436/'Project Inputs and Calcs'!$E$11,0)</f>
        <v>0.0231974532184176</v>
      </c>
    </row>
    <row r="8437" customFormat="false" ht="15" hidden="false" customHeight="false" outlineLevel="0" collapsed="false">
      <c r="A8437" s="0" t="n">
        <v>49</v>
      </c>
      <c r="B8437" s="0" t="n">
        <v>4000</v>
      </c>
      <c r="C8437" s="0" t="n">
        <v>9.038</v>
      </c>
      <c r="D8437" s="0" t="n">
        <v>2.795</v>
      </c>
      <c r="E8437" s="0" t="n">
        <f aca="false">IFERROR((C8437-D8437)/C8437/'Project Inputs and Calcs'!$E$11,0)</f>
        <v>0.0230250055321974</v>
      </c>
    </row>
    <row r="8438" customFormat="false" ht="15" hidden="false" customHeight="false" outlineLevel="0" collapsed="false">
      <c r="A8438" s="0" t="n">
        <v>49</v>
      </c>
      <c r="B8438" s="0" t="n">
        <v>4100</v>
      </c>
      <c r="C8438" s="0" t="n">
        <v>9.4966</v>
      </c>
      <c r="D8438" s="0" t="n">
        <v>2.9859</v>
      </c>
      <c r="E8438" s="0" t="n">
        <f aca="false">IFERROR((C8438-D8438)/C8438/'Project Inputs and Calcs'!$E$11,0)</f>
        <v>0.022852740278977</v>
      </c>
    </row>
    <row r="8439" customFormat="false" ht="15" hidden="false" customHeight="false" outlineLevel="0" collapsed="false">
      <c r="A8439" s="0" t="n">
        <v>49</v>
      </c>
      <c r="B8439" s="0" t="n">
        <v>4200</v>
      </c>
      <c r="C8439" s="0" t="n">
        <v>9.9618</v>
      </c>
      <c r="D8439" s="0" t="n">
        <v>3.1835</v>
      </c>
      <c r="E8439" s="0" t="n">
        <f aca="false">IFERROR((C8439-D8439)/C8439/'Project Inputs and Calcs'!$E$11,0)</f>
        <v>0.0226809746565212</v>
      </c>
    </row>
    <row r="8440" customFormat="false" ht="15" hidden="false" customHeight="false" outlineLevel="0" collapsed="false">
      <c r="A8440" s="0" t="n">
        <v>49</v>
      </c>
      <c r="B8440" s="0" t="n">
        <v>4300</v>
      </c>
      <c r="C8440" s="0" t="n">
        <v>10.433</v>
      </c>
      <c r="D8440" s="0" t="n">
        <v>3.3875</v>
      </c>
      <c r="E8440" s="0" t="n">
        <f aca="false">IFERROR((C8440-D8440)/C8440/'Project Inputs and Calcs'!$E$11,0)</f>
        <v>0.0225103038435733</v>
      </c>
    </row>
    <row r="8441" customFormat="false" ht="15" hidden="false" customHeight="false" outlineLevel="0" collapsed="false">
      <c r="A8441" s="0" t="n">
        <v>49</v>
      </c>
      <c r="B8441" s="0" t="n">
        <v>4400</v>
      </c>
      <c r="C8441" s="0" t="n">
        <v>10.91</v>
      </c>
      <c r="D8441" s="0" t="n">
        <v>3.5983</v>
      </c>
      <c r="E8441" s="0" t="n">
        <f aca="false">IFERROR((C8441-D8441)/C8441/'Project Inputs and Calcs'!$E$11,0)</f>
        <v>0.0223394439352276</v>
      </c>
    </row>
    <row r="8442" customFormat="false" ht="15" hidden="false" customHeight="false" outlineLevel="0" collapsed="false">
      <c r="A8442" s="0" t="n">
        <v>49</v>
      </c>
      <c r="B8442" s="0" t="n">
        <v>4500</v>
      </c>
      <c r="C8442" s="0" t="n">
        <v>11.393</v>
      </c>
      <c r="D8442" s="0" t="n">
        <v>3.8157</v>
      </c>
      <c r="E8442" s="0" t="n">
        <f aca="false">IFERROR((C8442-D8442)/C8442/'Project Inputs and Calcs'!$E$11,0)</f>
        <v>0.0221694607800111</v>
      </c>
    </row>
    <row r="8443" customFormat="false" ht="15" hidden="false" customHeight="false" outlineLevel="0" collapsed="false">
      <c r="A8443" s="0" t="n">
        <v>49</v>
      </c>
      <c r="B8443" s="0" t="n">
        <v>4600</v>
      </c>
      <c r="C8443" s="0" t="n">
        <v>11.88</v>
      </c>
      <c r="D8443" s="0" t="n">
        <v>4.0396</v>
      </c>
      <c r="E8443" s="0" t="n">
        <f aca="false">IFERROR((C8443-D8443)/C8443/'Project Inputs and Calcs'!$E$11,0)</f>
        <v>0.0219988776655443</v>
      </c>
    </row>
    <row r="8444" customFormat="false" ht="15" hidden="false" customHeight="false" outlineLevel="0" collapsed="false">
      <c r="A8444" s="0" t="n">
        <v>49</v>
      </c>
      <c r="B8444" s="0" t="n">
        <v>4700</v>
      </c>
      <c r="C8444" s="0" t="n">
        <v>12.372</v>
      </c>
      <c r="D8444" s="0" t="n">
        <v>4.2703</v>
      </c>
      <c r="E8444" s="0" t="n">
        <f aca="false">IFERROR((C8444-D8444)/C8444/'Project Inputs and Calcs'!$E$11,0)</f>
        <v>0.0218280525918741</v>
      </c>
    </row>
    <row r="8445" customFormat="false" ht="15" hidden="false" customHeight="false" outlineLevel="0" collapsed="false">
      <c r="A8445" s="0" t="n">
        <v>49</v>
      </c>
      <c r="B8445" s="0" t="n">
        <v>4800</v>
      </c>
      <c r="C8445" s="0" t="n">
        <v>12.869</v>
      </c>
      <c r="D8445" s="0" t="n">
        <v>4.5076</v>
      </c>
      <c r="E8445" s="0" t="n">
        <f aca="false">IFERROR((C8445-D8445)/C8445/'Project Inputs and Calcs'!$E$11,0)</f>
        <v>0.0216577304633875</v>
      </c>
    </row>
    <row r="8446" customFormat="false" ht="15" hidden="false" customHeight="false" outlineLevel="0" collapsed="false">
      <c r="A8446" s="0" t="n">
        <v>49</v>
      </c>
      <c r="B8446" s="0" t="n">
        <v>4900</v>
      </c>
      <c r="C8446" s="0" t="n">
        <v>13.369</v>
      </c>
      <c r="D8446" s="0" t="n">
        <v>4.7498</v>
      </c>
      <c r="E8446" s="0" t="n">
        <f aca="false">IFERROR((C8446-D8446)/C8446/'Project Inputs and Calcs'!$E$11,0)</f>
        <v>0.0214905128780512</v>
      </c>
    </row>
    <row r="8447" customFormat="false" ht="15" hidden="false" customHeight="false" outlineLevel="0" collapsed="false">
      <c r="A8447" s="0" t="n">
        <v>49</v>
      </c>
      <c r="B8447" s="0" t="n">
        <v>5000</v>
      </c>
      <c r="C8447" s="0" t="n">
        <v>13.873</v>
      </c>
      <c r="D8447" s="0" t="n">
        <v>5.0021</v>
      </c>
      <c r="E8447" s="0" t="n">
        <f aca="false">IFERROR((C8447-D8447)/C8447/'Project Inputs and Calcs'!$E$11,0)</f>
        <v>0.0213145438381508</v>
      </c>
    </row>
    <row r="8448" customFormat="false" ht="15" hidden="false" customHeight="false" outlineLevel="0" collapsed="false">
      <c r="A8448" s="0" t="n">
        <v>49</v>
      </c>
      <c r="B8448" s="0" t="n">
        <v>5100</v>
      </c>
      <c r="C8448" s="0" t="n">
        <v>14.38</v>
      </c>
      <c r="D8448" s="0" t="n">
        <v>5.2594</v>
      </c>
      <c r="E8448" s="0" t="n">
        <f aca="false">IFERROR((C8448-D8448)/C8448/'Project Inputs and Calcs'!$E$11,0)</f>
        <v>0.0211418636995828</v>
      </c>
    </row>
    <row r="8449" customFormat="false" ht="15" hidden="false" customHeight="false" outlineLevel="0" collapsed="false">
      <c r="A8449" s="0" t="n">
        <v>49</v>
      </c>
      <c r="B8449" s="0" t="n">
        <v>5200</v>
      </c>
      <c r="C8449" s="0" t="n">
        <v>14.889</v>
      </c>
      <c r="D8449" s="0" t="n">
        <v>5.5234</v>
      </c>
      <c r="E8449" s="0" t="n">
        <f aca="false">IFERROR((C8449-D8449)/C8449/'Project Inputs and Calcs'!$E$11,0)</f>
        <v>0.0209676047193678</v>
      </c>
    </row>
    <row r="8450" customFormat="false" ht="15" hidden="false" customHeight="false" outlineLevel="0" collapsed="false">
      <c r="A8450" s="0" t="n">
        <v>49</v>
      </c>
      <c r="B8450" s="0" t="n">
        <v>5300</v>
      </c>
      <c r="C8450" s="0" t="n">
        <v>15.401</v>
      </c>
      <c r="D8450" s="0" t="n">
        <v>5.7942</v>
      </c>
      <c r="E8450" s="0" t="n">
        <f aca="false">IFERROR((C8450-D8450)/C8450/'Project Inputs and Calcs'!$E$11,0)</f>
        <v>0.0207925892258079</v>
      </c>
    </row>
    <row r="8451" customFormat="false" ht="15" hidden="false" customHeight="false" outlineLevel="0" collapsed="false">
      <c r="A8451" s="0" t="n">
        <v>49</v>
      </c>
      <c r="B8451" s="0" t="n">
        <v>5400</v>
      </c>
      <c r="C8451" s="0" t="n">
        <v>15.915</v>
      </c>
      <c r="D8451" s="0" t="n">
        <v>6.0718</v>
      </c>
      <c r="E8451" s="0" t="n">
        <f aca="false">IFERROR((C8451-D8451)/C8451/'Project Inputs and Calcs'!$E$11,0)</f>
        <v>0.0206161901769819</v>
      </c>
    </row>
    <row r="8452" customFormat="false" ht="15" hidden="false" customHeight="false" outlineLevel="0" collapsed="false">
      <c r="A8452" s="0" t="n">
        <v>49</v>
      </c>
      <c r="B8452" s="0" t="n">
        <v>5500</v>
      </c>
      <c r="C8452" s="0" t="n">
        <v>16.43</v>
      </c>
      <c r="D8452" s="0" t="n">
        <v>6.3562</v>
      </c>
      <c r="E8452" s="0" t="n">
        <f aca="false">IFERROR((C8452-D8452)/C8452/'Project Inputs and Calcs'!$E$11,0)</f>
        <v>0.0204378170014202</v>
      </c>
    </row>
    <row r="8453" customFormat="false" ht="15" hidden="false" customHeight="false" outlineLevel="0" collapsed="false">
      <c r="A8453" s="0" t="n">
        <v>49</v>
      </c>
      <c r="B8453" s="0" t="n">
        <v>5600</v>
      </c>
      <c r="C8453" s="0" t="n">
        <v>16.946</v>
      </c>
      <c r="D8453" s="0" t="n">
        <v>6.6474</v>
      </c>
      <c r="E8453" s="0" t="n">
        <f aca="false">IFERROR((C8453-D8453)/C8453/'Project Inputs and Calcs'!$E$11,0)</f>
        <v>0.0202576812620481</v>
      </c>
    </row>
    <row r="8454" customFormat="false" ht="15" hidden="false" customHeight="false" outlineLevel="0" collapsed="false">
      <c r="A8454" s="0" t="n">
        <v>49</v>
      </c>
      <c r="B8454" s="0" t="n">
        <v>5700</v>
      </c>
      <c r="C8454" s="0" t="n">
        <v>17.462</v>
      </c>
      <c r="D8454" s="0" t="n">
        <v>6.9457</v>
      </c>
      <c r="E8454" s="0" t="n">
        <f aca="false">IFERROR((C8454-D8454)/C8454/'Project Inputs and Calcs'!$E$11,0)</f>
        <v>0.0200746382621311</v>
      </c>
    </row>
    <row r="8455" customFormat="false" ht="15" hidden="false" customHeight="false" outlineLevel="0" collapsed="false">
      <c r="A8455" s="0" t="n">
        <v>49</v>
      </c>
      <c r="B8455" s="0" t="n">
        <v>5800</v>
      </c>
      <c r="C8455" s="0" t="n">
        <v>17.977</v>
      </c>
      <c r="D8455" s="0" t="n">
        <v>7.2508</v>
      </c>
      <c r="E8455" s="0" t="n">
        <f aca="false">IFERROR((C8455-D8455)/C8455/'Project Inputs and Calcs'!$E$11,0)</f>
        <v>0.0198887467319353</v>
      </c>
    </row>
    <row r="8456" customFormat="false" ht="15" hidden="false" customHeight="false" outlineLevel="0" collapsed="false">
      <c r="A8456" s="0" t="n">
        <v>49</v>
      </c>
      <c r="B8456" s="0" t="n">
        <v>5900</v>
      </c>
      <c r="C8456" s="0" t="n">
        <v>18.492</v>
      </c>
      <c r="D8456" s="0" t="n">
        <v>7.5631</v>
      </c>
      <c r="E8456" s="0" t="n">
        <f aca="false">IFERROR((C8456-D8456)/C8456/'Project Inputs and Calcs'!$E$11,0)</f>
        <v>0.0197002307304059</v>
      </c>
    </row>
    <row r="8457" customFormat="false" ht="15" hidden="false" customHeight="false" outlineLevel="0" collapsed="false">
      <c r="A8457" s="0" t="n">
        <v>49</v>
      </c>
      <c r="B8457" s="0" t="n">
        <v>6000</v>
      </c>
      <c r="C8457" s="0" t="n">
        <v>19.005</v>
      </c>
      <c r="D8457" s="0" t="n">
        <v>7.8825</v>
      </c>
      <c r="E8457" s="0" t="n">
        <f aca="false">IFERROR((C8457-D8457)/C8457/'Project Inputs and Calcs'!$E$11,0)</f>
        <v>0.0195080242041568</v>
      </c>
    </row>
    <row r="8458" customFormat="false" ht="15" hidden="false" customHeight="false" outlineLevel="0" collapsed="false">
      <c r="A8458" s="0" t="n">
        <v>49</v>
      </c>
      <c r="B8458" s="0" t="n">
        <v>6100</v>
      </c>
      <c r="C8458" s="0" t="n">
        <v>19.516</v>
      </c>
      <c r="D8458" s="0" t="n">
        <v>8.2094</v>
      </c>
      <c r="E8458" s="0" t="n">
        <f aca="false">IFERROR((C8458-D8458)/C8458/'Project Inputs and Calcs'!$E$11,0)</f>
        <v>0.0193116758898681</v>
      </c>
    </row>
    <row r="8459" customFormat="false" ht="15" hidden="false" customHeight="false" outlineLevel="0" collapsed="false">
      <c r="A8459" s="0" t="n">
        <v>49</v>
      </c>
      <c r="B8459" s="0" t="n">
        <v>6200</v>
      </c>
      <c r="C8459" s="0" t="n">
        <v>20.025</v>
      </c>
      <c r="D8459" s="0" t="n">
        <v>8.5436</v>
      </c>
      <c r="E8459" s="0" t="n">
        <f aca="false">IFERROR((C8459-D8459)/C8459/'Project Inputs and Calcs'!$E$11,0)</f>
        <v>0.0191117769454848</v>
      </c>
    </row>
    <row r="8460" customFormat="false" ht="15" hidden="false" customHeight="false" outlineLevel="0" collapsed="false">
      <c r="A8460" s="0" t="n">
        <v>49</v>
      </c>
      <c r="B8460" s="0" t="n">
        <v>6300</v>
      </c>
      <c r="C8460" s="0" t="n">
        <v>20.529</v>
      </c>
      <c r="D8460" s="0" t="n">
        <v>8.8853</v>
      </c>
      <c r="E8460" s="0" t="n">
        <f aca="false">IFERROR((C8460-D8460)/C8460/'Project Inputs and Calcs'!$E$11,0)</f>
        <v>0.0189061003133778</v>
      </c>
    </row>
    <row r="8461" customFormat="false" ht="15" hidden="false" customHeight="false" outlineLevel="0" collapsed="false">
      <c r="A8461" s="0" t="n">
        <v>49</v>
      </c>
      <c r="B8461" s="0" t="n">
        <v>6400</v>
      </c>
      <c r="C8461" s="0" t="n">
        <v>21.03</v>
      </c>
      <c r="D8461" s="0" t="n">
        <v>9.2346</v>
      </c>
      <c r="E8461" s="0" t="n">
        <f aca="false">IFERROR((C8461-D8461)/C8461/'Project Inputs and Calcs'!$E$11,0)</f>
        <v>0.0186961483594865</v>
      </c>
    </row>
    <row r="8462" customFormat="false" ht="15" hidden="false" customHeight="false" outlineLevel="0" collapsed="false">
      <c r="A8462" s="0" t="n">
        <v>49</v>
      </c>
      <c r="B8462" s="0" t="n">
        <v>6500</v>
      </c>
      <c r="C8462" s="0" t="n">
        <v>21.525</v>
      </c>
      <c r="D8462" s="0" t="n">
        <v>9.592</v>
      </c>
      <c r="E8462" s="0" t="n">
        <f aca="false">IFERROR((C8462-D8462)/C8462/'Project Inputs and Calcs'!$E$11,0)</f>
        <v>0.0184792876500194</v>
      </c>
    </row>
    <row r="8463" customFormat="false" ht="15" hidden="false" customHeight="false" outlineLevel="0" collapsed="false">
      <c r="A8463" s="0" t="n">
        <v>49</v>
      </c>
      <c r="B8463" s="0" t="n">
        <v>6600</v>
      </c>
      <c r="C8463" s="0" t="n">
        <v>22.013</v>
      </c>
      <c r="D8463" s="0" t="n">
        <v>9.9573</v>
      </c>
      <c r="E8463" s="0" t="n">
        <f aca="false">IFERROR((C8463-D8463)/C8463/'Project Inputs and Calcs'!$E$11,0)</f>
        <v>0.0182554248247248</v>
      </c>
    </row>
    <row r="8464" customFormat="false" ht="15" hidden="false" customHeight="false" outlineLevel="0" collapsed="false">
      <c r="A8464" s="0" t="n">
        <v>49</v>
      </c>
      <c r="B8464" s="0" t="n">
        <v>6700</v>
      </c>
      <c r="C8464" s="0" t="n">
        <v>22.495</v>
      </c>
      <c r="D8464" s="0" t="n">
        <v>10.331</v>
      </c>
      <c r="E8464" s="0" t="n">
        <f aca="false">IFERROR((C8464-D8464)/C8464/'Project Inputs and Calcs'!$E$11,0)</f>
        <v>0.0180247462399052</v>
      </c>
    </row>
    <row r="8465" customFormat="false" ht="15" hidden="false" customHeight="false" outlineLevel="0" collapsed="false">
      <c r="A8465" s="0" t="n">
        <v>49</v>
      </c>
      <c r="B8465" s="0" t="n">
        <v>6800</v>
      </c>
      <c r="C8465" s="0" t="n">
        <v>22.968</v>
      </c>
      <c r="D8465" s="0" t="n">
        <v>10.713</v>
      </c>
      <c r="E8465" s="0" t="n">
        <f aca="false">IFERROR((C8465-D8465)/C8465/'Project Inputs and Calcs'!$E$11,0)</f>
        <v>0.0177856147683734</v>
      </c>
    </row>
    <row r="8466" customFormat="false" ht="15" hidden="false" customHeight="false" outlineLevel="0" collapsed="false">
      <c r="A8466" s="0" t="n">
        <v>49</v>
      </c>
      <c r="B8466" s="0" t="n">
        <v>6900</v>
      </c>
      <c r="C8466" s="0" t="n">
        <v>23.432</v>
      </c>
      <c r="D8466" s="0" t="n">
        <v>11.104</v>
      </c>
      <c r="E8466" s="0" t="n">
        <f aca="false">IFERROR((C8466-D8466)/C8466/'Project Inputs and Calcs'!$E$11,0)</f>
        <v>0.0175372709684762</v>
      </c>
    </row>
    <row r="8467" customFormat="false" ht="15" hidden="false" customHeight="false" outlineLevel="0" collapsed="false">
      <c r="A8467" s="0" t="n">
        <v>49</v>
      </c>
      <c r="B8467" s="0" t="n">
        <v>7000</v>
      </c>
      <c r="C8467" s="0" t="n">
        <v>23.884</v>
      </c>
      <c r="D8467" s="0" t="n">
        <v>11.504</v>
      </c>
      <c r="E8467" s="0" t="n">
        <f aca="false">IFERROR((C8467-D8467)/C8467/'Project Inputs and Calcs'!$E$11,0)</f>
        <v>0.0172779545581421</v>
      </c>
    </row>
    <row r="8468" customFormat="false" ht="15" hidden="false" customHeight="false" outlineLevel="0" collapsed="false">
      <c r="A8468" s="0" t="n">
        <v>49</v>
      </c>
      <c r="B8468" s="0" t="n">
        <v>7100</v>
      </c>
      <c r="C8468" s="0" t="n">
        <v>24.324</v>
      </c>
      <c r="D8468" s="0" t="n">
        <v>11.914</v>
      </c>
      <c r="E8468" s="0" t="n">
        <f aca="false">IFERROR((C8468-D8468)/C8468/'Project Inputs and Calcs'!$E$11,0)</f>
        <v>0.017006523049937</v>
      </c>
    </row>
    <row r="8469" customFormat="false" ht="15" hidden="false" customHeight="false" outlineLevel="0" collapsed="false">
      <c r="A8469" s="0" t="n">
        <v>49</v>
      </c>
      <c r="B8469" s="0" t="n">
        <v>7200</v>
      </c>
      <c r="C8469" s="0" t="n">
        <v>24.75</v>
      </c>
      <c r="D8469" s="0" t="n">
        <v>12.335</v>
      </c>
      <c r="E8469" s="0" t="n">
        <f aca="false">IFERROR((C8469-D8469)/C8469/'Project Inputs and Calcs'!$E$11,0)</f>
        <v>0.0167205387205387</v>
      </c>
    </row>
    <row r="8470" customFormat="false" ht="15" hidden="false" customHeight="false" outlineLevel="0" collapsed="false">
      <c r="A8470" s="0" t="n">
        <v>49</v>
      </c>
      <c r="B8470" s="0" t="n">
        <v>7300</v>
      </c>
      <c r="C8470" s="0" t="n">
        <v>25.159</v>
      </c>
      <c r="D8470" s="0" t="n">
        <v>12.766</v>
      </c>
      <c r="E8470" s="0" t="n">
        <f aca="false">IFERROR((C8470-D8470)/C8470/'Project Inputs and Calcs'!$E$11,0)</f>
        <v>0.0164195715251004</v>
      </c>
    </row>
    <row r="8471" customFormat="false" ht="15" hidden="false" customHeight="false" outlineLevel="0" collapsed="false">
      <c r="A8471" s="0" t="n">
        <v>49</v>
      </c>
      <c r="B8471" s="0" t="n">
        <v>7400</v>
      </c>
      <c r="C8471" s="0" t="n">
        <v>25.551</v>
      </c>
      <c r="D8471" s="0" t="n">
        <v>13.207</v>
      </c>
      <c r="E8471" s="0" t="n">
        <f aca="false">IFERROR((C8471-D8471)/C8471/'Project Inputs and Calcs'!$E$11,0)</f>
        <v>0.0161037402319544</v>
      </c>
    </row>
    <row r="8472" customFormat="false" ht="15" hidden="false" customHeight="false" outlineLevel="0" collapsed="false">
      <c r="A8472" s="0" t="n">
        <v>49</v>
      </c>
      <c r="B8472" s="0" t="n">
        <v>7500</v>
      </c>
      <c r="C8472" s="0" t="n">
        <v>25.92</v>
      </c>
      <c r="D8472" s="0" t="n">
        <v>13.662</v>
      </c>
      <c r="E8472" s="0" t="n">
        <f aca="false">IFERROR((C8472-D8472)/C8472/'Project Inputs and Calcs'!$E$11,0)</f>
        <v>0.0157638888888889</v>
      </c>
    </row>
    <row r="8473" customFormat="false" ht="15" hidden="false" customHeight="false" outlineLevel="0" collapsed="false">
      <c r="A8473" s="0" t="n">
        <v>49</v>
      </c>
      <c r="B8473" s="0" t="n">
        <v>7600</v>
      </c>
      <c r="C8473" s="0" t="n">
        <v>26.263</v>
      </c>
      <c r="D8473" s="0" t="n">
        <v>14.131</v>
      </c>
      <c r="E8473" s="0" t="n">
        <f aca="false">IFERROR((C8473-D8473)/C8473/'Project Inputs and Calcs'!$E$11,0)</f>
        <v>0.0153980885656627</v>
      </c>
    </row>
    <row r="8474" customFormat="false" ht="15" hidden="false" customHeight="false" outlineLevel="0" collapsed="false">
      <c r="A8474" s="0" t="n">
        <v>49</v>
      </c>
      <c r="B8474" s="0" t="n">
        <v>7700</v>
      </c>
      <c r="C8474" s="0" t="n">
        <v>26.58</v>
      </c>
      <c r="D8474" s="0" t="n">
        <v>14.613</v>
      </c>
      <c r="E8474" s="0" t="n">
        <f aca="false">IFERROR((C8474-D8474)/C8474/'Project Inputs and Calcs'!$E$11,0)</f>
        <v>0.0150075244544771</v>
      </c>
    </row>
    <row r="8475" customFormat="false" ht="15" hidden="false" customHeight="false" outlineLevel="0" collapsed="false">
      <c r="A8475" s="0" t="n">
        <v>49</v>
      </c>
      <c r="B8475" s="0" t="n">
        <v>7800</v>
      </c>
      <c r="C8475" s="0" t="n">
        <v>26.869</v>
      </c>
      <c r="D8475" s="0" t="n">
        <v>15.11</v>
      </c>
      <c r="E8475" s="0" t="n">
        <f aca="false">IFERROR((C8475-D8475)/C8475/'Project Inputs and Calcs'!$E$11,0)</f>
        <v>0.0145880630714454</v>
      </c>
    </row>
    <row r="8476" customFormat="false" ht="15" hidden="false" customHeight="false" outlineLevel="0" collapsed="false">
      <c r="A8476" s="0" t="n">
        <v>49</v>
      </c>
      <c r="B8476" s="0" t="n">
        <v>7900</v>
      </c>
      <c r="C8476" s="0" t="n">
        <v>27.123</v>
      </c>
      <c r="D8476" s="0" t="n">
        <v>15.623</v>
      </c>
      <c r="E8476" s="0" t="n">
        <f aca="false">IFERROR((C8476-D8476)/C8476/'Project Inputs and Calcs'!$E$11,0)</f>
        <v>0.0141331465300053</v>
      </c>
    </row>
    <row r="8477" customFormat="false" ht="15" hidden="false" customHeight="false" outlineLevel="0" collapsed="false">
      <c r="A8477" s="0" t="n">
        <v>49</v>
      </c>
      <c r="B8477" s="0" t="n">
        <v>8000</v>
      </c>
      <c r="C8477" s="0" t="n">
        <v>27.337</v>
      </c>
      <c r="D8477" s="0" t="n">
        <v>16.154</v>
      </c>
      <c r="E8477" s="0" t="n">
        <f aca="false">IFERROR((C8477-D8477)/C8477/'Project Inputs and Calcs'!$E$11,0)</f>
        <v>0.0136359756618015</v>
      </c>
    </row>
    <row r="8478" customFormat="false" ht="15" hidden="false" customHeight="false" outlineLevel="0" collapsed="false">
      <c r="A8478" s="0" t="n">
        <v>49</v>
      </c>
      <c r="B8478" s="0" t="n">
        <v>8100</v>
      </c>
      <c r="C8478" s="0" t="n">
        <v>27.509</v>
      </c>
      <c r="D8478" s="0" t="n">
        <v>16.703</v>
      </c>
      <c r="E8478" s="0" t="n">
        <f aca="false">IFERROR((C8478-D8478)/C8478/'Project Inputs and Calcs'!$E$11,0)</f>
        <v>0.0130938965429496</v>
      </c>
    </row>
    <row r="8479" customFormat="false" ht="15" hidden="false" customHeight="false" outlineLevel="0" collapsed="false">
      <c r="A8479" s="0" t="n">
        <v>49</v>
      </c>
      <c r="B8479" s="0" t="n">
        <v>8200</v>
      </c>
      <c r="C8479" s="0" t="n">
        <v>27.625</v>
      </c>
      <c r="D8479" s="0" t="n">
        <v>17.277</v>
      </c>
      <c r="E8479" s="0" t="n">
        <f aca="false">IFERROR((C8479-D8479)/C8479/'Project Inputs and Calcs'!$E$11,0)</f>
        <v>0.0124862745098039</v>
      </c>
    </row>
    <row r="8480" customFormat="false" ht="15" hidden="false" customHeight="false" outlineLevel="0" collapsed="false">
      <c r="A8480" s="0" t="n">
        <v>49</v>
      </c>
      <c r="B8480" s="0" t="n">
        <v>8300</v>
      </c>
      <c r="C8480" s="0" t="n">
        <v>27.665</v>
      </c>
      <c r="D8480" s="0" t="n">
        <v>17.882</v>
      </c>
      <c r="E8480" s="0" t="n">
        <f aca="false">IFERROR((C8480-D8480)/C8480/'Project Inputs and Calcs'!$E$11,0)</f>
        <v>0.0117874570757275</v>
      </c>
    </row>
    <row r="8481" customFormat="false" ht="15" hidden="false" customHeight="false" outlineLevel="0" collapsed="false">
      <c r="A8481" s="0" t="n">
        <v>49</v>
      </c>
      <c r="B8481" s="0" t="n">
        <v>8400</v>
      </c>
      <c r="C8481" s="0" t="n">
        <v>27.637</v>
      </c>
      <c r="D8481" s="0" t="n">
        <v>18.513</v>
      </c>
      <c r="E8481" s="0" t="n">
        <f aca="false">IFERROR((C8481-D8481)/C8481/'Project Inputs and Calcs'!$E$11,0)</f>
        <v>0.0110045711666727</v>
      </c>
    </row>
    <row r="8482" customFormat="false" ht="15" hidden="false" customHeight="false" outlineLevel="0" collapsed="false">
      <c r="A8482" s="0" t="n">
        <v>49</v>
      </c>
      <c r="B8482" s="0" t="n">
        <v>8500</v>
      </c>
      <c r="C8482" s="0" t="n">
        <v>27.524</v>
      </c>
      <c r="D8482" s="0" t="n">
        <v>19.178</v>
      </c>
      <c r="E8482" s="0" t="n">
        <f aca="false">IFERROR((C8482-D8482)/C8482/'Project Inputs and Calcs'!$E$11,0)</f>
        <v>0.0101075425083563</v>
      </c>
    </row>
    <row r="8483" customFormat="false" ht="15" hidden="false" customHeight="false" outlineLevel="0" collapsed="false">
      <c r="A8483" s="0" t="n">
        <v>49</v>
      </c>
      <c r="B8483" s="0" t="n">
        <v>8600</v>
      </c>
      <c r="C8483" s="0" t="n">
        <v>27.345</v>
      </c>
      <c r="D8483" s="0" t="n">
        <v>19.864</v>
      </c>
      <c r="E8483" s="0" t="n">
        <f aca="false">IFERROR((C8483-D8483)/C8483/'Project Inputs and Calcs'!$E$11,0)</f>
        <v>0.00911927835679893</v>
      </c>
    </row>
    <row r="8484" customFormat="false" ht="15" hidden="false" customHeight="false" outlineLevel="0" collapsed="false">
      <c r="A8484" s="0" t="n">
        <v>49</v>
      </c>
      <c r="B8484" s="0" t="n">
        <v>8700</v>
      </c>
      <c r="C8484" s="0" t="n">
        <v>27.14</v>
      </c>
      <c r="D8484" s="0" t="n">
        <v>20.553</v>
      </c>
      <c r="E8484" s="0" t="n">
        <f aca="false">IFERROR((C8484-D8484)/C8484/'Project Inputs and Calcs'!$E$11,0)</f>
        <v>0.00809014984033407</v>
      </c>
    </row>
    <row r="8485" customFormat="false" ht="15" hidden="false" customHeight="false" outlineLevel="0" collapsed="false">
      <c r="A8485" s="0" t="n">
        <v>49</v>
      </c>
      <c r="B8485" s="0" t="n">
        <v>8800</v>
      </c>
      <c r="C8485" s="0" t="n">
        <v>26.939</v>
      </c>
      <c r="D8485" s="0" t="n">
        <v>21.231</v>
      </c>
      <c r="E8485" s="0" t="n">
        <f aca="false">IFERROR((C8485-D8485)/C8485/'Project Inputs and Calcs'!$E$11,0)</f>
        <v>0.00706287043567566</v>
      </c>
    </row>
    <row r="8486" customFormat="false" ht="15" hidden="false" customHeight="false" outlineLevel="0" collapsed="false">
      <c r="A8486" s="0" t="n">
        <v>49</v>
      </c>
      <c r="B8486" s="0" t="n">
        <v>8900</v>
      </c>
      <c r="C8486" s="0" t="n">
        <v>26.738</v>
      </c>
      <c r="D8486" s="0" t="n">
        <v>21.897</v>
      </c>
      <c r="E8486" s="0" t="n">
        <f aca="false">IFERROR((C8486-D8486)/C8486/'Project Inputs and Calcs'!$E$11,0)</f>
        <v>0.00603510609120603</v>
      </c>
    </row>
    <row r="8487" customFormat="false" ht="15" hidden="false" customHeight="false" outlineLevel="0" collapsed="false">
      <c r="A8487" s="0" t="n">
        <v>49</v>
      </c>
      <c r="B8487" s="0" t="n">
        <v>9000</v>
      </c>
      <c r="C8487" s="0" t="n">
        <v>26.524</v>
      </c>
      <c r="D8487" s="0" t="n">
        <v>22.556</v>
      </c>
      <c r="E8487" s="0" t="n">
        <f aca="false">IFERROR((C8487-D8487)/C8487/'Project Inputs and Calcs'!$E$11,0)</f>
        <v>0.00498667873121198</v>
      </c>
    </row>
    <row r="8488" customFormat="false" ht="15" hidden="false" customHeight="false" outlineLevel="0" collapsed="false">
      <c r="A8488" s="0" t="n">
        <v>49</v>
      </c>
      <c r="B8488" s="0" t="n">
        <v>9100</v>
      </c>
      <c r="C8488" s="0" t="n">
        <v>26.283</v>
      </c>
      <c r="D8488" s="0" t="n">
        <v>23.213</v>
      </c>
      <c r="E8488" s="0" t="n">
        <f aca="false">IFERROR((C8488-D8488)/C8488/'Project Inputs and Calcs'!$E$11,0)</f>
        <v>0.00389351799008231</v>
      </c>
    </row>
    <row r="8489" customFormat="false" ht="15" hidden="false" customHeight="false" outlineLevel="0" collapsed="false">
      <c r="A8489" s="0" t="n">
        <v>49</v>
      </c>
      <c r="B8489" s="0" t="n">
        <v>9200</v>
      </c>
      <c r="C8489" s="0" t="n">
        <v>26.004</v>
      </c>
      <c r="D8489" s="0" t="n">
        <v>23.867</v>
      </c>
      <c r="E8489" s="0" t="n">
        <f aca="false">IFERROR((C8489-D8489)/C8489/'Project Inputs and Calcs'!$E$11,0)</f>
        <v>0.00273932215556581</v>
      </c>
    </row>
    <row r="8490" customFormat="false" ht="15" hidden="false" customHeight="false" outlineLevel="0" collapsed="false">
      <c r="A8490" s="0" t="n">
        <v>49</v>
      </c>
      <c r="B8490" s="0" t="n">
        <v>9300</v>
      </c>
      <c r="C8490" s="0" t="n">
        <v>25.69</v>
      </c>
      <c r="D8490" s="0" t="n">
        <v>24.514</v>
      </c>
      <c r="E8490" s="0" t="n">
        <f aca="false">IFERROR((C8490-D8490)/C8490/'Project Inputs and Calcs'!$E$11,0)</f>
        <v>0.00152588555858311</v>
      </c>
    </row>
    <row r="8491" customFormat="false" ht="15" hidden="false" customHeight="false" outlineLevel="0" collapsed="false">
      <c r="A8491" s="0" t="n">
        <v>49</v>
      </c>
      <c r="B8491" s="0" t="n">
        <v>9400</v>
      </c>
      <c r="C8491" s="0" t="n">
        <v>25.377</v>
      </c>
      <c r="D8491" s="0" t="n">
        <v>25.124</v>
      </c>
      <c r="E8491" s="0" t="n">
        <f aca="false">IFERROR((C8491-D8491)/C8491/'Project Inputs and Calcs'!$E$11,0)</f>
        <v>0.000332321918797862</v>
      </c>
    </row>
    <row r="8492" customFormat="false" ht="15" hidden="false" customHeight="false" outlineLevel="0" collapsed="false">
      <c r="A8492" s="0" t="n">
        <v>49</v>
      </c>
      <c r="B8492" s="0" t="n">
        <v>9500</v>
      </c>
      <c r="C8492" s="0" t="n">
        <v>25.119</v>
      </c>
      <c r="D8492" s="0" t="n">
        <v>25.667</v>
      </c>
      <c r="E8492" s="0" t="n">
        <f aca="false">IFERROR((C8492-D8492)/C8492/'Project Inputs and Calcs'!$E$11,0)</f>
        <v>-0.000727205170057197</v>
      </c>
    </row>
    <row r="8493" customFormat="false" ht="15" hidden="false" customHeight="false" outlineLevel="0" collapsed="false">
      <c r="A8493" s="0" t="n">
        <v>49</v>
      </c>
      <c r="B8493" s="0" t="n">
        <v>9600</v>
      </c>
      <c r="C8493" s="0" t="n">
        <v>24.935</v>
      </c>
      <c r="D8493" s="0" t="n">
        <v>26.133</v>
      </c>
      <c r="E8493" s="0" t="n">
        <f aca="false">IFERROR((C8493-D8493)/C8493/'Project Inputs and Calcs'!$E$11,0)</f>
        <v>-0.00160149722612125</v>
      </c>
    </row>
    <row r="8494" customFormat="false" ht="15" hidden="false" customHeight="false" outlineLevel="0" collapsed="false">
      <c r="A8494" s="0" t="n">
        <v>49</v>
      </c>
      <c r="B8494" s="0" t="n">
        <v>9700</v>
      </c>
      <c r="C8494" s="0" t="n">
        <v>24.809</v>
      </c>
      <c r="D8494" s="0" t="n">
        <v>26.527</v>
      </c>
      <c r="E8494" s="0" t="n">
        <f aca="false">IFERROR((C8494-D8494)/C8494/'Project Inputs and Calcs'!$E$11,0)</f>
        <v>-0.00230830209466995</v>
      </c>
    </row>
    <row r="8495" customFormat="false" ht="15" hidden="false" customHeight="false" outlineLevel="0" collapsed="false">
      <c r="A8495" s="0" t="n">
        <v>49</v>
      </c>
      <c r="B8495" s="0" t="n">
        <v>9800</v>
      </c>
      <c r="C8495" s="0" t="n">
        <v>24.723</v>
      </c>
      <c r="D8495" s="0" t="n">
        <v>26.864</v>
      </c>
      <c r="E8495" s="0" t="n">
        <f aca="false">IFERROR((C8495-D8495)/C8495/'Project Inputs and Calcs'!$E$11,0)</f>
        <v>-0.00288665075705484</v>
      </c>
    </row>
    <row r="8496" customFormat="false" ht="15" hidden="false" customHeight="false" outlineLevel="0" collapsed="false">
      <c r="A8496" s="0" t="n">
        <v>49</v>
      </c>
      <c r="B8496" s="0" t="n">
        <v>9900</v>
      </c>
      <c r="C8496" s="0" t="s">
        <v>155</v>
      </c>
      <c r="D8496" s="0" t="s">
        <v>155</v>
      </c>
      <c r="E8496" s="0" t="n">
        <f aca="false">IFERROR((C8496-D8496)/C8496/'Project Inputs and Calcs'!$E$11,0)</f>
        <v>0</v>
      </c>
    </row>
    <row r="8497" customFormat="false" ht="15" hidden="false" customHeight="false" outlineLevel="0" collapsed="false">
      <c r="A8497" s="0" t="n">
        <v>49</v>
      </c>
      <c r="B8497" s="0" t="n">
        <v>10000</v>
      </c>
      <c r="C8497" s="0" t="s">
        <v>155</v>
      </c>
      <c r="D8497" s="0" t="s">
        <v>155</v>
      </c>
      <c r="E8497" s="0" t="n">
        <f aca="false">IFERROR((C8497-D8497)/C8497/'Project Inputs and Calcs'!$E$11,0)</f>
        <v>0</v>
      </c>
    </row>
    <row r="8498" customFormat="false" ht="15" hidden="false" customHeight="false" outlineLevel="0" collapsed="false">
      <c r="A8498" s="0" t="n">
        <v>49</v>
      </c>
      <c r="B8498" s="0" t="n">
        <v>10100</v>
      </c>
      <c r="C8498" s="0" t="s">
        <v>155</v>
      </c>
      <c r="D8498" s="0" t="s">
        <v>155</v>
      </c>
      <c r="E8498" s="0" t="n">
        <f aca="false">IFERROR((C8498-D8498)/C8498/'Project Inputs and Calcs'!$E$11,0)</f>
        <v>0</v>
      </c>
    </row>
    <row r="8499" customFormat="false" ht="15" hidden="false" customHeight="false" outlineLevel="0" collapsed="false">
      <c r="A8499" s="0" t="n">
        <v>49</v>
      </c>
      <c r="B8499" s="0" t="n">
        <v>10200</v>
      </c>
      <c r="C8499" s="0" t="s">
        <v>155</v>
      </c>
      <c r="D8499" s="0" t="s">
        <v>155</v>
      </c>
      <c r="E8499" s="0" t="n">
        <f aca="false">IFERROR((C8499-D8499)/C8499/'Project Inputs and Calcs'!$E$11,0)</f>
        <v>0</v>
      </c>
    </row>
    <row r="8500" customFormat="false" ht="15" hidden="false" customHeight="false" outlineLevel="0" collapsed="false">
      <c r="A8500" s="0" t="n">
        <v>49</v>
      </c>
      <c r="B8500" s="0" t="n">
        <v>10300</v>
      </c>
      <c r="C8500" s="0" t="s">
        <v>155</v>
      </c>
      <c r="D8500" s="0" t="s">
        <v>155</v>
      </c>
      <c r="E8500" s="0" t="n">
        <f aca="false">IFERROR((C8500-D8500)/C8500/'Project Inputs and Calcs'!$E$11,0)</f>
        <v>0</v>
      </c>
    </row>
    <row r="8501" customFormat="false" ht="15" hidden="false" customHeight="false" outlineLevel="0" collapsed="false">
      <c r="A8501" s="0" t="n">
        <v>49</v>
      </c>
      <c r="B8501" s="0" t="n">
        <v>10400</v>
      </c>
      <c r="C8501" s="0" t="s">
        <v>155</v>
      </c>
      <c r="D8501" s="0" t="s">
        <v>155</v>
      </c>
      <c r="E8501" s="0" t="n">
        <f aca="false">IFERROR((C8501-D8501)/C8501/'Project Inputs and Calcs'!$E$11,0)</f>
        <v>0</v>
      </c>
    </row>
    <row r="8502" customFormat="false" ht="15" hidden="false" customHeight="false" outlineLevel="0" collapsed="false">
      <c r="A8502" s="0" t="n">
        <v>49</v>
      </c>
      <c r="B8502" s="0" t="n">
        <v>10500</v>
      </c>
      <c r="C8502" s="0" t="s">
        <v>155</v>
      </c>
      <c r="D8502" s="0" t="s">
        <v>155</v>
      </c>
      <c r="E8502" s="0" t="n">
        <f aca="false">IFERROR((C8502-D8502)/C8502/'Project Inputs and Calcs'!$E$11,0)</f>
        <v>0</v>
      </c>
    </row>
    <row r="8503" customFormat="false" ht="15" hidden="false" customHeight="false" outlineLevel="0" collapsed="false">
      <c r="A8503" s="0" t="n">
        <v>49</v>
      </c>
      <c r="B8503" s="0" t="n">
        <v>10600</v>
      </c>
      <c r="C8503" s="0" t="s">
        <v>155</v>
      </c>
      <c r="D8503" s="0" t="s">
        <v>155</v>
      </c>
      <c r="E8503" s="0" t="n">
        <f aca="false">IFERROR((C8503-D8503)/C8503/'Project Inputs and Calcs'!$E$11,0)</f>
        <v>0</v>
      </c>
    </row>
    <row r="8504" customFormat="false" ht="15" hidden="false" customHeight="false" outlineLevel="0" collapsed="false">
      <c r="A8504" s="0" t="n">
        <v>49</v>
      </c>
      <c r="B8504" s="0" t="n">
        <v>10700</v>
      </c>
      <c r="C8504" s="0" t="s">
        <v>155</v>
      </c>
      <c r="D8504" s="0" t="s">
        <v>155</v>
      </c>
      <c r="E8504" s="0" t="n">
        <f aca="false">IFERROR((C8504-D8504)/C8504/'Project Inputs and Calcs'!$E$11,0)</f>
        <v>0</v>
      </c>
    </row>
    <row r="8505" customFormat="false" ht="15" hidden="false" customHeight="false" outlineLevel="0" collapsed="false">
      <c r="A8505" s="0" t="n">
        <v>49</v>
      </c>
      <c r="B8505" s="0" t="n">
        <v>10800</v>
      </c>
      <c r="C8505" s="0" t="s">
        <v>155</v>
      </c>
      <c r="D8505" s="0" t="s">
        <v>155</v>
      </c>
      <c r="E8505" s="0" t="n">
        <f aca="false">IFERROR((C8505-D8505)/C8505/'Project Inputs and Calcs'!$E$11,0)</f>
        <v>0</v>
      </c>
    </row>
    <row r="8506" customFormat="false" ht="15" hidden="false" customHeight="false" outlineLevel="0" collapsed="false">
      <c r="A8506" s="0" t="n">
        <v>49</v>
      </c>
      <c r="B8506" s="0" t="n">
        <v>10900</v>
      </c>
      <c r="C8506" s="0" t="s">
        <v>155</v>
      </c>
      <c r="D8506" s="0" t="s">
        <v>155</v>
      </c>
      <c r="E8506" s="0" t="n">
        <f aca="false">IFERROR((C8506-D8506)/C8506/'Project Inputs and Calcs'!$E$11,0)</f>
        <v>0</v>
      </c>
    </row>
    <row r="8507" customFormat="false" ht="15" hidden="false" customHeight="false" outlineLevel="0" collapsed="false">
      <c r="A8507" s="0" t="n">
        <v>49</v>
      </c>
      <c r="B8507" s="0" t="n">
        <v>11000</v>
      </c>
      <c r="C8507" s="0" t="s">
        <v>155</v>
      </c>
      <c r="D8507" s="0" t="s">
        <v>155</v>
      </c>
      <c r="E8507" s="0" t="n">
        <f aca="false">IFERROR((C8507-D8507)/C8507/'Project Inputs and Calcs'!$E$11,0)</f>
        <v>0</v>
      </c>
    </row>
    <row r="8508" customFormat="false" ht="15" hidden="false" customHeight="false" outlineLevel="0" collapsed="false">
      <c r="A8508" s="0" t="n">
        <v>49</v>
      </c>
      <c r="B8508" s="0" t="n">
        <v>11100</v>
      </c>
      <c r="C8508" s="0" t="s">
        <v>155</v>
      </c>
      <c r="D8508" s="0" t="s">
        <v>155</v>
      </c>
      <c r="E8508" s="0" t="n">
        <f aca="false">IFERROR((C8508-D8508)/C8508/'Project Inputs and Calcs'!$E$11,0)</f>
        <v>0</v>
      </c>
    </row>
    <row r="8509" customFormat="false" ht="15" hidden="false" customHeight="false" outlineLevel="0" collapsed="false">
      <c r="A8509" s="0" t="n">
        <v>49</v>
      </c>
      <c r="B8509" s="0" t="n">
        <v>11200</v>
      </c>
      <c r="C8509" s="0" t="s">
        <v>155</v>
      </c>
      <c r="D8509" s="0" t="s">
        <v>155</v>
      </c>
      <c r="E8509" s="0" t="n">
        <f aca="false">IFERROR((C8509-D8509)/C8509/'Project Inputs and Calcs'!$E$11,0)</f>
        <v>0</v>
      </c>
    </row>
    <row r="8510" customFormat="false" ht="15" hidden="false" customHeight="false" outlineLevel="0" collapsed="false">
      <c r="A8510" s="0" t="n">
        <v>49</v>
      </c>
      <c r="B8510" s="0" t="n">
        <v>11300</v>
      </c>
      <c r="C8510" s="0" t="s">
        <v>155</v>
      </c>
      <c r="D8510" s="0" t="s">
        <v>155</v>
      </c>
      <c r="E8510" s="0" t="n">
        <f aca="false">IFERROR((C8510-D8510)/C8510/'Project Inputs and Calcs'!$E$11,0)</f>
        <v>0</v>
      </c>
    </row>
    <row r="8511" customFormat="false" ht="15" hidden="false" customHeight="false" outlineLevel="0" collapsed="false">
      <c r="A8511" s="0" t="n">
        <v>49</v>
      </c>
      <c r="B8511" s="0" t="n">
        <v>11400</v>
      </c>
      <c r="C8511" s="0" t="s">
        <v>155</v>
      </c>
      <c r="D8511" s="0" t="s">
        <v>155</v>
      </c>
      <c r="E8511" s="0" t="n">
        <f aca="false">IFERROR((C8511-D8511)/C8511/'Project Inputs and Calcs'!$E$11,0)</f>
        <v>0</v>
      </c>
    </row>
    <row r="8512" customFormat="false" ht="15" hidden="false" customHeight="false" outlineLevel="0" collapsed="false">
      <c r="A8512" s="0" t="n">
        <v>49</v>
      </c>
      <c r="B8512" s="0" t="n">
        <v>11500</v>
      </c>
      <c r="C8512" s="0" t="s">
        <v>155</v>
      </c>
      <c r="D8512" s="0" t="s">
        <v>155</v>
      </c>
      <c r="E8512" s="0" t="n">
        <f aca="false">IFERROR((C8512-D8512)/C8512/'Project Inputs and Calcs'!$E$11,0)</f>
        <v>0</v>
      </c>
    </row>
    <row r="8513" customFormat="false" ht="15" hidden="false" customHeight="false" outlineLevel="0" collapsed="false">
      <c r="A8513" s="0" t="n">
        <v>49</v>
      </c>
      <c r="B8513" s="0" t="n">
        <v>11600</v>
      </c>
      <c r="C8513" s="0" t="s">
        <v>155</v>
      </c>
      <c r="D8513" s="0" t="s">
        <v>155</v>
      </c>
      <c r="E8513" s="0" t="n">
        <f aca="false">IFERROR((C8513-D8513)/C8513/'Project Inputs and Calcs'!$E$11,0)</f>
        <v>0</v>
      </c>
    </row>
    <row r="8514" customFormat="false" ht="15" hidden="false" customHeight="false" outlineLevel="0" collapsed="false">
      <c r="A8514" s="0" t="n">
        <v>49</v>
      </c>
      <c r="B8514" s="0" t="n">
        <v>11700</v>
      </c>
      <c r="C8514" s="0" t="s">
        <v>155</v>
      </c>
      <c r="D8514" s="0" t="s">
        <v>155</v>
      </c>
      <c r="E8514" s="0" t="n">
        <f aca="false">IFERROR((C8514-D8514)/C8514/'Project Inputs and Calcs'!$E$11,0)</f>
        <v>0</v>
      </c>
    </row>
    <row r="8515" customFormat="false" ht="15" hidden="false" customHeight="false" outlineLevel="0" collapsed="false">
      <c r="A8515" s="0" t="n">
        <v>49</v>
      </c>
      <c r="B8515" s="0" t="n">
        <v>11800</v>
      </c>
      <c r="C8515" s="0" t="s">
        <v>155</v>
      </c>
      <c r="D8515" s="0" t="s">
        <v>155</v>
      </c>
      <c r="E8515" s="0" t="n">
        <f aca="false">IFERROR((C8515-D8515)/C8515/'Project Inputs and Calcs'!$E$11,0)</f>
        <v>0</v>
      </c>
    </row>
    <row r="8516" customFormat="false" ht="15" hidden="false" customHeight="false" outlineLevel="0" collapsed="false">
      <c r="A8516" s="0" t="n">
        <v>49</v>
      </c>
      <c r="B8516" s="0" t="n">
        <v>11900</v>
      </c>
      <c r="C8516" s="0" t="s">
        <v>155</v>
      </c>
      <c r="D8516" s="0" t="s">
        <v>155</v>
      </c>
      <c r="E8516" s="0" t="n">
        <f aca="false">IFERROR((C8516-D8516)/C8516/'Project Inputs and Calcs'!$E$11,0)</f>
        <v>0</v>
      </c>
    </row>
    <row r="8517" customFormat="false" ht="15" hidden="false" customHeight="false" outlineLevel="0" collapsed="false">
      <c r="A8517" s="0" t="n">
        <v>49</v>
      </c>
      <c r="B8517" s="0" t="n">
        <v>12000</v>
      </c>
      <c r="C8517" s="0" t="s">
        <v>155</v>
      </c>
      <c r="D8517" s="0" t="s">
        <v>155</v>
      </c>
      <c r="E8517" s="0" t="n">
        <f aca="false">IFERROR((C8517-D8517)/C8517/'Project Inputs and Calcs'!$E$11,0)</f>
        <v>0</v>
      </c>
    </row>
    <row r="8518" customFormat="false" ht="15" hidden="false" customHeight="false" outlineLevel="0" collapsed="false">
      <c r="A8518" s="0" t="n">
        <v>49</v>
      </c>
      <c r="B8518" s="0" t="n">
        <v>12100</v>
      </c>
      <c r="C8518" s="0" t="s">
        <v>155</v>
      </c>
      <c r="D8518" s="0" t="s">
        <v>155</v>
      </c>
      <c r="E8518" s="0" t="n">
        <f aca="false">IFERROR((C8518-D8518)/C8518/'Project Inputs and Calcs'!$E$11,0)</f>
        <v>0</v>
      </c>
    </row>
    <row r="8519" customFormat="false" ht="15" hidden="false" customHeight="false" outlineLevel="0" collapsed="false">
      <c r="A8519" s="0" t="n">
        <v>49</v>
      </c>
      <c r="B8519" s="0" t="n">
        <v>12200</v>
      </c>
      <c r="C8519" s="0" t="s">
        <v>155</v>
      </c>
      <c r="D8519" s="0" t="s">
        <v>155</v>
      </c>
      <c r="E8519" s="0" t="n">
        <f aca="false">IFERROR((C8519-D8519)/C8519/'Project Inputs and Calcs'!$E$11,0)</f>
        <v>0</v>
      </c>
    </row>
    <row r="8520" customFormat="false" ht="15" hidden="false" customHeight="false" outlineLevel="0" collapsed="false">
      <c r="A8520" s="0" t="n">
        <v>49</v>
      </c>
      <c r="B8520" s="0" t="n">
        <v>12300</v>
      </c>
      <c r="C8520" s="0" t="s">
        <v>155</v>
      </c>
      <c r="D8520" s="0" t="s">
        <v>155</v>
      </c>
      <c r="E8520" s="0" t="n">
        <f aca="false">IFERROR((C8520-D8520)/C8520/'Project Inputs and Calcs'!$E$11,0)</f>
        <v>0</v>
      </c>
    </row>
    <row r="8521" customFormat="false" ht="15" hidden="false" customHeight="false" outlineLevel="0" collapsed="false">
      <c r="A8521" s="0" t="n">
        <v>49</v>
      </c>
      <c r="B8521" s="0" t="n">
        <v>12400</v>
      </c>
      <c r="C8521" s="0" t="s">
        <v>155</v>
      </c>
      <c r="D8521" s="0" t="s">
        <v>155</v>
      </c>
      <c r="E8521" s="0" t="n">
        <f aca="false">IFERROR((C8521-D8521)/C8521/'Project Inputs and Calcs'!$E$11,0)</f>
        <v>0</v>
      </c>
    </row>
    <row r="8522" customFormat="false" ht="15" hidden="false" customHeight="false" outlineLevel="0" collapsed="false">
      <c r="A8522" s="0" t="n">
        <v>49</v>
      </c>
      <c r="B8522" s="0" t="n">
        <v>12500</v>
      </c>
      <c r="C8522" s="0" t="s">
        <v>155</v>
      </c>
      <c r="D8522" s="0" t="s">
        <v>155</v>
      </c>
      <c r="E8522" s="0" t="n">
        <f aca="false">IFERROR((C8522-D8522)/C8522/'Project Inputs and Calcs'!$E$11,0)</f>
        <v>0</v>
      </c>
    </row>
    <row r="8523" customFormat="false" ht="15" hidden="false" customHeight="false" outlineLevel="0" collapsed="false">
      <c r="A8523" s="0" t="n">
        <v>49</v>
      </c>
      <c r="B8523" s="0" t="n">
        <v>12600</v>
      </c>
      <c r="C8523" s="0" t="s">
        <v>155</v>
      </c>
      <c r="D8523" s="0" t="s">
        <v>155</v>
      </c>
      <c r="E8523" s="0" t="n">
        <f aca="false">IFERROR((C8523-D8523)/C8523/'Project Inputs and Calcs'!$E$11,0)</f>
        <v>0</v>
      </c>
    </row>
    <row r="8524" customFormat="false" ht="15" hidden="false" customHeight="false" outlineLevel="0" collapsed="false">
      <c r="A8524" s="0" t="n">
        <v>49</v>
      </c>
      <c r="B8524" s="0" t="n">
        <v>12700</v>
      </c>
      <c r="C8524" s="0" t="s">
        <v>155</v>
      </c>
      <c r="D8524" s="0" t="s">
        <v>155</v>
      </c>
      <c r="E8524" s="0" t="n">
        <f aca="false">IFERROR((C8524-D8524)/C8524/'Project Inputs and Calcs'!$E$11,0)</f>
        <v>0</v>
      </c>
    </row>
    <row r="8525" customFormat="false" ht="15" hidden="false" customHeight="false" outlineLevel="0" collapsed="false">
      <c r="A8525" s="0" t="n">
        <v>49</v>
      </c>
      <c r="B8525" s="0" t="n">
        <v>12800</v>
      </c>
      <c r="C8525" s="0" t="s">
        <v>155</v>
      </c>
      <c r="D8525" s="0" t="s">
        <v>155</v>
      </c>
      <c r="E8525" s="0" t="n">
        <f aca="false">IFERROR((C8525-D8525)/C8525/'Project Inputs and Calcs'!$E$11,0)</f>
        <v>0</v>
      </c>
    </row>
    <row r="8526" customFormat="false" ht="15" hidden="false" customHeight="false" outlineLevel="0" collapsed="false">
      <c r="A8526" s="0" t="n">
        <v>49</v>
      </c>
      <c r="B8526" s="0" t="n">
        <v>12900</v>
      </c>
      <c r="C8526" s="0" t="s">
        <v>155</v>
      </c>
      <c r="D8526" s="0" t="s">
        <v>155</v>
      </c>
      <c r="E8526" s="0" t="n">
        <f aca="false">IFERROR((C8526-D8526)/C8526/'Project Inputs and Calcs'!$E$11,0)</f>
        <v>0</v>
      </c>
    </row>
    <row r="8527" customFormat="false" ht="15" hidden="false" customHeight="false" outlineLevel="0" collapsed="false">
      <c r="A8527" s="0" t="n">
        <v>49</v>
      </c>
      <c r="B8527" s="0" t="n">
        <v>13000</v>
      </c>
      <c r="C8527" s="0" t="s">
        <v>155</v>
      </c>
      <c r="D8527" s="0" t="s">
        <v>155</v>
      </c>
      <c r="E8527" s="0" t="n">
        <f aca="false">IFERROR((C8527-D8527)/C8527/'Project Inputs and Calcs'!$E$11,0)</f>
        <v>0</v>
      </c>
    </row>
    <row r="8528" customFormat="false" ht="15" hidden="false" customHeight="false" outlineLevel="0" collapsed="false">
      <c r="A8528" s="0" t="n">
        <v>49</v>
      </c>
      <c r="B8528" s="0" t="n">
        <v>13100</v>
      </c>
      <c r="C8528" s="0" t="s">
        <v>155</v>
      </c>
      <c r="D8528" s="0" t="s">
        <v>155</v>
      </c>
      <c r="E8528" s="0" t="n">
        <f aca="false">IFERROR((C8528-D8528)/C8528/'Project Inputs and Calcs'!$E$11,0)</f>
        <v>0</v>
      </c>
    </row>
    <row r="8529" customFormat="false" ht="15" hidden="false" customHeight="false" outlineLevel="0" collapsed="false">
      <c r="A8529" s="0" t="n">
        <v>49</v>
      </c>
      <c r="B8529" s="0" t="n">
        <v>13200</v>
      </c>
      <c r="C8529" s="0" t="s">
        <v>155</v>
      </c>
      <c r="D8529" s="0" t="s">
        <v>155</v>
      </c>
      <c r="E8529" s="0" t="n">
        <f aca="false">IFERROR((C8529-D8529)/C8529/'Project Inputs and Calcs'!$E$11,0)</f>
        <v>0</v>
      </c>
    </row>
    <row r="8530" customFormat="false" ht="15" hidden="false" customHeight="false" outlineLevel="0" collapsed="false">
      <c r="A8530" s="0" t="n">
        <v>49</v>
      </c>
      <c r="B8530" s="0" t="n">
        <v>13300</v>
      </c>
      <c r="C8530" s="0" t="s">
        <v>155</v>
      </c>
      <c r="D8530" s="0" t="s">
        <v>155</v>
      </c>
      <c r="E8530" s="0" t="n">
        <f aca="false">IFERROR((C8530-D8530)/C8530/'Project Inputs and Calcs'!$E$11,0)</f>
        <v>0</v>
      </c>
    </row>
    <row r="8531" customFormat="false" ht="15" hidden="false" customHeight="false" outlineLevel="0" collapsed="false">
      <c r="A8531" s="0" t="n">
        <v>49</v>
      </c>
      <c r="B8531" s="0" t="n">
        <v>13400</v>
      </c>
      <c r="C8531" s="0" t="s">
        <v>155</v>
      </c>
      <c r="D8531" s="0" t="s">
        <v>155</v>
      </c>
      <c r="E8531" s="0" t="n">
        <f aca="false">IFERROR((C8531-D8531)/C8531/'Project Inputs and Calcs'!$E$11,0)</f>
        <v>0</v>
      </c>
    </row>
    <row r="8532" customFormat="false" ht="15" hidden="false" customHeight="false" outlineLevel="0" collapsed="false">
      <c r="A8532" s="0" t="n">
        <v>49</v>
      </c>
      <c r="B8532" s="0" t="n">
        <v>13500</v>
      </c>
      <c r="C8532" s="0" t="s">
        <v>155</v>
      </c>
      <c r="D8532" s="0" t="s">
        <v>155</v>
      </c>
      <c r="E8532" s="0" t="n">
        <f aca="false">IFERROR((C8532-D8532)/C8532/'Project Inputs and Calcs'!$E$11,0)</f>
        <v>0</v>
      </c>
    </row>
    <row r="8533" customFormat="false" ht="15" hidden="false" customHeight="false" outlineLevel="0" collapsed="false">
      <c r="A8533" s="0" t="n">
        <v>49</v>
      </c>
      <c r="B8533" s="0" t="n">
        <v>13600</v>
      </c>
      <c r="C8533" s="0" t="s">
        <v>155</v>
      </c>
      <c r="D8533" s="0" t="s">
        <v>155</v>
      </c>
      <c r="E8533" s="0" t="n">
        <f aca="false">IFERROR((C8533-D8533)/C8533/'Project Inputs and Calcs'!$E$11,0)</f>
        <v>0</v>
      </c>
    </row>
    <row r="8534" customFormat="false" ht="15" hidden="false" customHeight="false" outlineLevel="0" collapsed="false">
      <c r="A8534" s="0" t="n">
        <v>49</v>
      </c>
      <c r="B8534" s="0" t="n">
        <v>13700</v>
      </c>
      <c r="C8534" s="0" t="s">
        <v>155</v>
      </c>
      <c r="D8534" s="0" t="s">
        <v>155</v>
      </c>
      <c r="E8534" s="0" t="n">
        <f aca="false">IFERROR((C8534-D8534)/C8534/'Project Inputs and Calcs'!$E$11,0)</f>
        <v>0</v>
      </c>
    </row>
    <row r="8535" customFormat="false" ht="15" hidden="false" customHeight="false" outlineLevel="0" collapsed="false">
      <c r="A8535" s="0" t="n">
        <v>49</v>
      </c>
      <c r="B8535" s="0" t="n">
        <v>13800</v>
      </c>
      <c r="C8535" s="0" t="s">
        <v>155</v>
      </c>
      <c r="D8535" s="0" t="s">
        <v>155</v>
      </c>
      <c r="E8535" s="0" t="n">
        <f aca="false">IFERROR((C8535-D8535)/C8535/'Project Inputs and Calcs'!$E$11,0)</f>
        <v>0</v>
      </c>
    </row>
    <row r="8536" customFormat="false" ht="15" hidden="false" customHeight="false" outlineLevel="0" collapsed="false">
      <c r="A8536" s="0" t="n">
        <v>49</v>
      </c>
      <c r="B8536" s="0" t="n">
        <v>13900</v>
      </c>
      <c r="C8536" s="0" t="s">
        <v>155</v>
      </c>
      <c r="D8536" s="0" t="s">
        <v>155</v>
      </c>
      <c r="E8536" s="0" t="n">
        <f aca="false">IFERROR((C8536-D8536)/C8536/'Project Inputs and Calcs'!$E$11,0)</f>
        <v>0</v>
      </c>
    </row>
    <row r="8537" customFormat="false" ht="15" hidden="false" customHeight="false" outlineLevel="0" collapsed="false">
      <c r="A8537" s="0" t="n">
        <v>49</v>
      </c>
      <c r="B8537" s="0" t="n">
        <v>14000</v>
      </c>
      <c r="C8537" s="0" t="s">
        <v>155</v>
      </c>
      <c r="D8537" s="0" t="s">
        <v>155</v>
      </c>
      <c r="E8537" s="0" t="n">
        <f aca="false">IFERROR((C8537-D8537)/C8537/'Project Inputs and Calcs'!$E$11,0)</f>
        <v>0</v>
      </c>
    </row>
    <row r="8538" customFormat="false" ht="15" hidden="false" customHeight="false" outlineLevel="0" collapsed="false">
      <c r="A8538" s="0" t="n">
        <v>49</v>
      </c>
      <c r="B8538" s="0" t="n">
        <v>14100</v>
      </c>
      <c r="C8538" s="0" t="s">
        <v>155</v>
      </c>
      <c r="D8538" s="0" t="s">
        <v>155</v>
      </c>
      <c r="E8538" s="0" t="n">
        <f aca="false">IFERROR((C8538-D8538)/C8538/'Project Inputs and Calcs'!$E$11,0)</f>
        <v>0</v>
      </c>
    </row>
    <row r="8539" customFormat="false" ht="15" hidden="false" customHeight="false" outlineLevel="0" collapsed="false">
      <c r="A8539" s="0" t="n">
        <v>49</v>
      </c>
      <c r="B8539" s="0" t="n">
        <v>14200</v>
      </c>
      <c r="C8539" s="0" t="s">
        <v>155</v>
      </c>
      <c r="D8539" s="0" t="s">
        <v>155</v>
      </c>
      <c r="E8539" s="0" t="n">
        <f aca="false">IFERROR((C8539-D8539)/C8539/'Project Inputs and Calcs'!$E$11,0)</f>
        <v>0</v>
      </c>
    </row>
    <row r="8540" customFormat="false" ht="15" hidden="false" customHeight="false" outlineLevel="0" collapsed="false">
      <c r="A8540" s="0" t="n">
        <v>49</v>
      </c>
      <c r="B8540" s="0" t="n">
        <v>14300</v>
      </c>
      <c r="C8540" s="0" t="s">
        <v>155</v>
      </c>
      <c r="D8540" s="0" t="s">
        <v>155</v>
      </c>
      <c r="E8540" s="0" t="n">
        <f aca="false">IFERROR((C8540-D8540)/C8540/'Project Inputs and Calcs'!$E$11,0)</f>
        <v>0</v>
      </c>
    </row>
    <row r="8541" customFormat="false" ht="15" hidden="false" customHeight="false" outlineLevel="0" collapsed="false">
      <c r="A8541" s="0" t="n">
        <v>49</v>
      </c>
      <c r="B8541" s="0" t="n">
        <v>14400</v>
      </c>
      <c r="C8541" s="0" t="s">
        <v>155</v>
      </c>
      <c r="D8541" s="0" t="s">
        <v>155</v>
      </c>
      <c r="E8541" s="0" t="n">
        <f aca="false">IFERROR((C8541-D8541)/C8541/'Project Inputs and Calcs'!$E$11,0)</f>
        <v>0</v>
      </c>
    </row>
    <row r="8542" customFormat="false" ht="15" hidden="false" customHeight="false" outlineLevel="0" collapsed="false">
      <c r="A8542" s="0" t="n">
        <v>49</v>
      </c>
      <c r="B8542" s="0" t="n">
        <v>14500</v>
      </c>
      <c r="C8542" s="0" t="s">
        <v>155</v>
      </c>
      <c r="D8542" s="0" t="s">
        <v>155</v>
      </c>
      <c r="E8542" s="0" t="n">
        <f aca="false">IFERROR((C8542-D8542)/C8542/'Project Inputs and Calcs'!$E$11,0)</f>
        <v>0</v>
      </c>
    </row>
    <row r="8543" customFormat="false" ht="15" hidden="false" customHeight="false" outlineLevel="0" collapsed="false">
      <c r="A8543" s="0" t="n">
        <v>49</v>
      </c>
      <c r="B8543" s="0" t="n">
        <v>14600</v>
      </c>
      <c r="C8543" s="0" t="s">
        <v>155</v>
      </c>
      <c r="D8543" s="0" t="s">
        <v>155</v>
      </c>
      <c r="E8543" s="0" t="n">
        <f aca="false">IFERROR((C8543-D8543)/C8543/'Project Inputs and Calcs'!$E$11,0)</f>
        <v>0</v>
      </c>
    </row>
    <row r="8544" customFormat="false" ht="15" hidden="false" customHeight="false" outlineLevel="0" collapsed="false">
      <c r="A8544" s="0" t="n">
        <v>49</v>
      </c>
      <c r="B8544" s="0" t="n">
        <v>14700</v>
      </c>
      <c r="C8544" s="0" t="s">
        <v>155</v>
      </c>
      <c r="D8544" s="0" t="s">
        <v>155</v>
      </c>
      <c r="E8544" s="0" t="n">
        <f aca="false">IFERROR((C8544-D8544)/C8544/'Project Inputs and Calcs'!$E$11,0)</f>
        <v>0</v>
      </c>
    </row>
    <row r="8545" customFormat="false" ht="15" hidden="false" customHeight="false" outlineLevel="0" collapsed="false">
      <c r="A8545" s="0" t="n">
        <v>49</v>
      </c>
      <c r="B8545" s="0" t="n">
        <v>14800</v>
      </c>
      <c r="C8545" s="0" t="s">
        <v>155</v>
      </c>
      <c r="D8545" s="0" t="s">
        <v>155</v>
      </c>
      <c r="E8545" s="0" t="n">
        <f aca="false">IFERROR((C8545-D8545)/C8545/'Project Inputs and Calcs'!$E$11,0)</f>
        <v>0</v>
      </c>
    </row>
    <row r="8546" customFormat="false" ht="15" hidden="false" customHeight="false" outlineLevel="0" collapsed="false">
      <c r="A8546" s="0" t="n">
        <v>49</v>
      </c>
      <c r="B8546" s="0" t="n">
        <v>14900</v>
      </c>
      <c r="C8546" s="0" t="s">
        <v>155</v>
      </c>
      <c r="D8546" s="0" t="s">
        <v>155</v>
      </c>
      <c r="E8546" s="0" t="n">
        <f aca="false">IFERROR((C8546-D8546)/C8546/'Project Inputs and Calcs'!$E$11,0)</f>
        <v>0</v>
      </c>
    </row>
    <row r="8547" customFormat="false" ht="15" hidden="false" customHeight="false" outlineLevel="0" collapsed="false">
      <c r="A8547" s="0" t="n">
        <v>49</v>
      </c>
      <c r="B8547" s="0" t="n">
        <v>15000</v>
      </c>
      <c r="C8547" s="0" t="s">
        <v>155</v>
      </c>
      <c r="D8547" s="0" t="s">
        <v>155</v>
      </c>
      <c r="E8547" s="0" t="n">
        <f aca="false">IFERROR((C8547-D8547)/C8547/'Project Inputs and Calcs'!$E$11,0)</f>
        <v>0</v>
      </c>
    </row>
    <row r="8548" customFormat="false" ht="15" hidden="false" customHeight="false" outlineLevel="0" collapsed="false">
      <c r="A8548" s="0" t="n">
        <v>49</v>
      </c>
      <c r="B8548" s="0" t="n">
        <v>15100</v>
      </c>
      <c r="C8548" s="0" t="s">
        <v>155</v>
      </c>
      <c r="D8548" s="0" t="s">
        <v>155</v>
      </c>
      <c r="E8548" s="0" t="n">
        <f aca="false">IFERROR((C8548-D8548)/C8548/'Project Inputs and Calcs'!$E$11,0)</f>
        <v>0</v>
      </c>
    </row>
    <row r="8549" customFormat="false" ht="15" hidden="false" customHeight="false" outlineLevel="0" collapsed="false">
      <c r="A8549" s="0" t="n">
        <v>49</v>
      </c>
      <c r="B8549" s="0" t="n">
        <v>15200</v>
      </c>
      <c r="C8549" s="0" t="s">
        <v>155</v>
      </c>
      <c r="D8549" s="0" t="s">
        <v>155</v>
      </c>
      <c r="E8549" s="0" t="n">
        <f aca="false">IFERROR((C8549-D8549)/C8549/'Project Inputs and Calcs'!$E$11,0)</f>
        <v>0</v>
      </c>
    </row>
    <row r="8550" customFormat="false" ht="15" hidden="false" customHeight="false" outlineLevel="0" collapsed="false">
      <c r="A8550" s="0" t="n">
        <v>49</v>
      </c>
      <c r="B8550" s="0" t="n">
        <v>15300</v>
      </c>
      <c r="C8550" s="0" t="s">
        <v>155</v>
      </c>
      <c r="D8550" s="0" t="s">
        <v>155</v>
      </c>
      <c r="E8550" s="0" t="n">
        <f aca="false">IFERROR((C8550-D8550)/C8550/'Project Inputs and Calcs'!$E$11,0)</f>
        <v>0</v>
      </c>
    </row>
    <row r="8551" customFormat="false" ht="15" hidden="false" customHeight="false" outlineLevel="0" collapsed="false">
      <c r="A8551" s="0" t="n">
        <v>49</v>
      </c>
      <c r="B8551" s="0" t="n">
        <v>15400</v>
      </c>
      <c r="C8551" s="0" t="s">
        <v>155</v>
      </c>
      <c r="D8551" s="0" t="s">
        <v>155</v>
      </c>
      <c r="E8551" s="0" t="n">
        <f aca="false">IFERROR((C8551-D8551)/C8551/'Project Inputs and Calcs'!$E$11,0)</f>
        <v>0</v>
      </c>
    </row>
    <row r="8552" customFormat="false" ht="15" hidden="false" customHeight="false" outlineLevel="0" collapsed="false">
      <c r="A8552" s="0" t="n">
        <v>49</v>
      </c>
      <c r="B8552" s="0" t="n">
        <v>15500</v>
      </c>
      <c r="C8552" s="0" t="s">
        <v>155</v>
      </c>
      <c r="D8552" s="0" t="s">
        <v>155</v>
      </c>
      <c r="E8552" s="0" t="n">
        <f aca="false">IFERROR((C8552-D8552)/C8552/'Project Inputs and Calcs'!$E$11,0)</f>
        <v>0</v>
      </c>
    </row>
    <row r="8553" customFormat="false" ht="15" hidden="false" customHeight="false" outlineLevel="0" collapsed="false">
      <c r="A8553" s="0" t="n">
        <v>49</v>
      </c>
      <c r="B8553" s="0" t="n">
        <v>15600</v>
      </c>
      <c r="C8553" s="0" t="s">
        <v>155</v>
      </c>
      <c r="D8553" s="0" t="s">
        <v>155</v>
      </c>
      <c r="E8553" s="0" t="n">
        <f aca="false">IFERROR((C8553-D8553)/C8553/'Project Inputs and Calcs'!$E$11,0)</f>
        <v>0</v>
      </c>
    </row>
    <row r="8554" customFormat="false" ht="15" hidden="false" customHeight="false" outlineLevel="0" collapsed="false">
      <c r="A8554" s="0" t="n">
        <v>49</v>
      </c>
      <c r="B8554" s="0" t="n">
        <v>15700</v>
      </c>
      <c r="C8554" s="0" t="s">
        <v>155</v>
      </c>
      <c r="D8554" s="0" t="s">
        <v>155</v>
      </c>
      <c r="E8554" s="0" t="n">
        <f aca="false">IFERROR((C8554-D8554)/C8554/'Project Inputs and Calcs'!$E$11,0)</f>
        <v>0</v>
      </c>
    </row>
    <row r="8555" customFormat="false" ht="15" hidden="false" customHeight="false" outlineLevel="0" collapsed="false">
      <c r="A8555" s="0" t="n">
        <v>49</v>
      </c>
      <c r="B8555" s="0" t="n">
        <v>15800</v>
      </c>
      <c r="C8555" s="0" t="s">
        <v>155</v>
      </c>
      <c r="D8555" s="0" t="s">
        <v>155</v>
      </c>
      <c r="E8555" s="0" t="n">
        <f aca="false">IFERROR((C8555-D8555)/C8555/'Project Inputs and Calcs'!$E$11,0)</f>
        <v>0</v>
      </c>
    </row>
    <row r="8556" customFormat="false" ht="15" hidden="false" customHeight="false" outlineLevel="0" collapsed="false">
      <c r="A8556" s="0" t="n">
        <v>49</v>
      </c>
      <c r="B8556" s="0" t="n">
        <v>15900</v>
      </c>
      <c r="C8556" s="0" t="s">
        <v>155</v>
      </c>
      <c r="D8556" s="0" t="s">
        <v>155</v>
      </c>
      <c r="E8556" s="0" t="n">
        <f aca="false">IFERROR((C8556-D8556)/C8556/'Project Inputs and Calcs'!$E$11,0)</f>
        <v>0</v>
      </c>
    </row>
    <row r="8557" customFormat="false" ht="15" hidden="false" customHeight="false" outlineLevel="0" collapsed="false">
      <c r="A8557" s="0" t="n">
        <v>49</v>
      </c>
      <c r="B8557" s="0" t="n">
        <v>16000</v>
      </c>
      <c r="C8557" s="0" t="s">
        <v>155</v>
      </c>
      <c r="D8557" s="0" t="s">
        <v>155</v>
      </c>
      <c r="E8557" s="0" t="n">
        <f aca="false">IFERROR((C8557-D8557)/C8557/'Project Inputs and Calcs'!$E$11,0)</f>
        <v>0</v>
      </c>
    </row>
    <row r="8558" customFormat="false" ht="15" hidden="false" customHeight="false" outlineLevel="0" collapsed="false">
      <c r="A8558" s="0" t="n">
        <v>49</v>
      </c>
      <c r="B8558" s="0" t="n">
        <v>16100</v>
      </c>
      <c r="C8558" s="0" t="s">
        <v>155</v>
      </c>
      <c r="D8558" s="0" t="s">
        <v>155</v>
      </c>
      <c r="E8558" s="0" t="n">
        <f aca="false">IFERROR((C8558-D8558)/C8558/'Project Inputs and Calcs'!$E$11,0)</f>
        <v>0</v>
      </c>
    </row>
    <row r="8559" customFormat="false" ht="15" hidden="false" customHeight="false" outlineLevel="0" collapsed="false">
      <c r="A8559" s="0" t="n">
        <v>49</v>
      </c>
      <c r="B8559" s="0" t="n">
        <v>16200</v>
      </c>
      <c r="C8559" s="0" t="s">
        <v>155</v>
      </c>
      <c r="D8559" s="0" t="s">
        <v>155</v>
      </c>
      <c r="E8559" s="0" t="n">
        <f aca="false">IFERROR((C8559-D8559)/C8559/'Project Inputs and Calcs'!$E$11,0)</f>
        <v>0</v>
      </c>
    </row>
    <row r="8560" customFormat="false" ht="15" hidden="false" customHeight="false" outlineLevel="0" collapsed="false">
      <c r="A8560" s="0" t="n">
        <v>49</v>
      </c>
      <c r="B8560" s="0" t="n">
        <v>16300</v>
      </c>
      <c r="C8560" s="0" t="s">
        <v>155</v>
      </c>
      <c r="D8560" s="0" t="s">
        <v>155</v>
      </c>
      <c r="E8560" s="0" t="n">
        <f aca="false">IFERROR((C8560-D8560)/C8560/'Project Inputs and Calcs'!$E$11,0)</f>
        <v>0</v>
      </c>
    </row>
    <row r="8561" customFormat="false" ht="15" hidden="false" customHeight="false" outlineLevel="0" collapsed="false">
      <c r="A8561" s="0" t="n">
        <v>49</v>
      </c>
      <c r="B8561" s="0" t="n">
        <v>16400</v>
      </c>
      <c r="C8561" s="0" t="s">
        <v>155</v>
      </c>
      <c r="D8561" s="0" t="s">
        <v>155</v>
      </c>
      <c r="E8561" s="0" t="n">
        <f aca="false">IFERROR((C8561-D8561)/C8561/'Project Inputs and Calcs'!$E$11,0)</f>
        <v>0</v>
      </c>
    </row>
    <row r="8562" customFormat="false" ht="15" hidden="false" customHeight="false" outlineLevel="0" collapsed="false">
      <c r="A8562" s="0" t="n">
        <v>49</v>
      </c>
      <c r="B8562" s="0" t="n">
        <v>16500</v>
      </c>
      <c r="C8562" s="0" t="s">
        <v>155</v>
      </c>
      <c r="D8562" s="0" t="s">
        <v>155</v>
      </c>
      <c r="E8562" s="0" t="n">
        <f aca="false">IFERROR((C8562-D8562)/C8562/'Project Inputs and Calcs'!$E$11,0)</f>
        <v>0</v>
      </c>
    </row>
    <row r="8563" customFormat="false" ht="15" hidden="false" customHeight="false" outlineLevel="0" collapsed="false">
      <c r="A8563" s="0" t="n">
        <v>49</v>
      </c>
      <c r="B8563" s="0" t="n">
        <v>16600</v>
      </c>
      <c r="C8563" s="0" t="s">
        <v>155</v>
      </c>
      <c r="D8563" s="0" t="s">
        <v>155</v>
      </c>
      <c r="E8563" s="0" t="n">
        <f aca="false">IFERROR((C8563-D8563)/C8563/'Project Inputs and Calcs'!$E$11,0)</f>
        <v>0</v>
      </c>
    </row>
    <row r="8564" customFormat="false" ht="15" hidden="false" customHeight="false" outlineLevel="0" collapsed="false">
      <c r="A8564" s="0" t="n">
        <v>49</v>
      </c>
      <c r="B8564" s="0" t="n">
        <v>16700</v>
      </c>
      <c r="C8564" s="0" t="s">
        <v>155</v>
      </c>
      <c r="D8564" s="0" t="s">
        <v>155</v>
      </c>
      <c r="E8564" s="0" t="n">
        <f aca="false">IFERROR((C8564-D8564)/C8564/'Project Inputs and Calcs'!$E$11,0)</f>
        <v>0</v>
      </c>
    </row>
    <row r="8565" customFormat="false" ht="15" hidden="false" customHeight="false" outlineLevel="0" collapsed="false">
      <c r="A8565" s="0" t="n">
        <v>49</v>
      </c>
      <c r="B8565" s="0" t="n">
        <v>16800</v>
      </c>
      <c r="C8565" s="0" t="s">
        <v>155</v>
      </c>
      <c r="D8565" s="0" t="s">
        <v>155</v>
      </c>
      <c r="E8565" s="0" t="n">
        <f aca="false">IFERROR((C8565-D8565)/C8565/'Project Inputs and Calcs'!$E$11,0)</f>
        <v>0</v>
      </c>
    </row>
    <row r="8566" customFormat="false" ht="15" hidden="false" customHeight="false" outlineLevel="0" collapsed="false">
      <c r="A8566" s="0" t="n">
        <v>49</v>
      </c>
      <c r="B8566" s="0" t="n">
        <v>16900</v>
      </c>
      <c r="C8566" s="0" t="s">
        <v>155</v>
      </c>
      <c r="D8566" s="0" t="s">
        <v>155</v>
      </c>
      <c r="E8566" s="0" t="n">
        <f aca="false">IFERROR((C8566-D8566)/C8566/'Project Inputs and Calcs'!$E$11,0)</f>
        <v>0</v>
      </c>
    </row>
    <row r="8567" customFormat="false" ht="15" hidden="false" customHeight="false" outlineLevel="0" collapsed="false">
      <c r="A8567" s="0" t="n">
        <v>49</v>
      </c>
      <c r="B8567" s="0" t="n">
        <v>17000</v>
      </c>
      <c r="C8567" s="0" t="s">
        <v>155</v>
      </c>
      <c r="D8567" s="0" t="s">
        <v>155</v>
      </c>
      <c r="E8567" s="0" t="n">
        <f aca="false">IFERROR((C8567-D8567)/C8567/'Project Inputs and Calcs'!$E$11,0)</f>
        <v>0</v>
      </c>
    </row>
    <row r="8568" customFormat="false" ht="15" hidden="false" customHeight="false" outlineLevel="0" collapsed="false">
      <c r="A8568" s="0" t="n">
        <v>49</v>
      </c>
      <c r="B8568" s="0" t="n">
        <v>17100</v>
      </c>
      <c r="C8568" s="0" t="s">
        <v>155</v>
      </c>
      <c r="D8568" s="0" t="s">
        <v>155</v>
      </c>
      <c r="E8568" s="0" t="n">
        <f aca="false">IFERROR((C8568-D8568)/C8568/'Project Inputs and Calcs'!$E$11,0)</f>
        <v>0</v>
      </c>
    </row>
    <row r="8569" customFormat="false" ht="15" hidden="false" customHeight="false" outlineLevel="0" collapsed="false">
      <c r="A8569" s="0" t="n">
        <v>49</v>
      </c>
      <c r="B8569" s="0" t="n">
        <v>17200</v>
      </c>
      <c r="C8569" s="0" t="s">
        <v>155</v>
      </c>
      <c r="D8569" s="0" t="s">
        <v>155</v>
      </c>
      <c r="E8569" s="0" t="n">
        <f aca="false">IFERROR((C8569-D8569)/C8569/'Project Inputs and Calcs'!$E$11,0)</f>
        <v>0</v>
      </c>
    </row>
    <row r="8570" customFormat="false" ht="15" hidden="false" customHeight="false" outlineLevel="0" collapsed="false">
      <c r="A8570" s="0" t="n">
        <v>49</v>
      </c>
      <c r="B8570" s="0" t="n">
        <v>17300</v>
      </c>
      <c r="C8570" s="0" t="s">
        <v>155</v>
      </c>
      <c r="D8570" s="0" t="s">
        <v>155</v>
      </c>
      <c r="E8570" s="0" t="n">
        <f aca="false">IFERROR((C8570-D8570)/C8570/'Project Inputs and Calcs'!$E$11,0)</f>
        <v>0</v>
      </c>
    </row>
    <row r="8571" customFormat="false" ht="15" hidden="false" customHeight="false" outlineLevel="0" collapsed="false">
      <c r="A8571" s="0" t="n">
        <v>49</v>
      </c>
      <c r="B8571" s="0" t="n">
        <v>17400</v>
      </c>
      <c r="C8571" s="0" t="s">
        <v>155</v>
      </c>
      <c r="D8571" s="0" t="s">
        <v>155</v>
      </c>
      <c r="E8571" s="0" t="n">
        <f aca="false">IFERROR((C8571-D8571)/C8571/'Project Inputs and Calcs'!$E$11,0)</f>
        <v>0</v>
      </c>
    </row>
    <row r="8572" customFormat="false" ht="15" hidden="false" customHeight="false" outlineLevel="0" collapsed="false">
      <c r="A8572" s="0" t="n">
        <v>49</v>
      </c>
      <c r="B8572" s="0" t="n">
        <v>17500</v>
      </c>
      <c r="C8572" s="0" t="s">
        <v>155</v>
      </c>
      <c r="D8572" s="0" t="s">
        <v>155</v>
      </c>
      <c r="E8572" s="0" t="n">
        <f aca="false">IFERROR((C8572-D8572)/C8572/'Project Inputs and Calcs'!$E$11,0)</f>
        <v>0</v>
      </c>
    </row>
    <row r="8573" customFormat="false" ht="15" hidden="false" customHeight="false" outlineLevel="0" collapsed="false">
      <c r="A8573" s="0" t="n">
        <v>49</v>
      </c>
      <c r="B8573" s="0" t="n">
        <v>17600</v>
      </c>
      <c r="C8573" s="0" t="s">
        <v>155</v>
      </c>
      <c r="D8573" s="0" t="s">
        <v>155</v>
      </c>
      <c r="E8573" s="0" t="n">
        <f aca="false">IFERROR((C8573-D8573)/C8573/'Project Inputs and Calcs'!$E$11,0)</f>
        <v>0</v>
      </c>
    </row>
    <row r="8574" customFormat="false" ht="15" hidden="false" customHeight="false" outlineLevel="0" collapsed="false">
      <c r="A8574" s="0" t="n">
        <v>49</v>
      </c>
      <c r="B8574" s="0" t="n">
        <v>17700</v>
      </c>
      <c r="C8574" s="0" t="s">
        <v>155</v>
      </c>
      <c r="D8574" s="0" t="s">
        <v>155</v>
      </c>
      <c r="E8574" s="0" t="n">
        <f aca="false">IFERROR((C8574-D8574)/C8574/'Project Inputs and Calcs'!$E$11,0)</f>
        <v>0</v>
      </c>
    </row>
    <row r="8575" customFormat="false" ht="15" hidden="false" customHeight="false" outlineLevel="0" collapsed="false">
      <c r="A8575" s="0" t="n">
        <v>49</v>
      </c>
      <c r="B8575" s="0" t="n">
        <v>17800</v>
      </c>
      <c r="C8575" s="0" t="s">
        <v>155</v>
      </c>
      <c r="D8575" s="0" t="s">
        <v>155</v>
      </c>
      <c r="E8575" s="0" t="n">
        <f aca="false">IFERROR((C8575-D8575)/C8575/'Project Inputs and Calcs'!$E$11,0)</f>
        <v>0</v>
      </c>
    </row>
    <row r="8576" customFormat="false" ht="15" hidden="false" customHeight="false" outlineLevel="0" collapsed="false">
      <c r="A8576" s="0" t="n">
        <v>49</v>
      </c>
      <c r="B8576" s="0" t="n">
        <v>17900</v>
      </c>
      <c r="C8576" s="0" t="s">
        <v>155</v>
      </c>
      <c r="D8576" s="0" t="s">
        <v>155</v>
      </c>
      <c r="E8576" s="0" t="n">
        <f aca="false">IFERROR((C8576-D8576)/C8576/'Project Inputs and Calcs'!$E$11,0)</f>
        <v>0</v>
      </c>
    </row>
    <row r="8577" customFormat="false" ht="15" hidden="false" customHeight="false" outlineLevel="0" collapsed="false">
      <c r="A8577" s="0" t="n">
        <v>49</v>
      </c>
      <c r="B8577" s="0" t="n">
        <v>18000</v>
      </c>
      <c r="C8577" s="0" t="s">
        <v>155</v>
      </c>
      <c r="D8577" s="0" t="s">
        <v>155</v>
      </c>
      <c r="E8577" s="0" t="n">
        <f aca="false">IFERROR((C8577-D8577)/C8577/'Project Inputs and Calcs'!$E$11,0)</f>
        <v>0</v>
      </c>
    </row>
    <row r="8578" customFormat="false" ht="15" hidden="false" customHeight="false" outlineLevel="0" collapsed="false">
      <c r="A8578" s="0" t="n">
        <v>49</v>
      </c>
      <c r="B8578" s="0" t="n">
        <v>18100</v>
      </c>
      <c r="C8578" s="0" t="s">
        <v>155</v>
      </c>
      <c r="D8578" s="0" t="s">
        <v>155</v>
      </c>
      <c r="E8578" s="0" t="n">
        <f aca="false">IFERROR((C8578-D8578)/C8578/'Project Inputs and Calcs'!$E$11,0)</f>
        <v>0</v>
      </c>
    </row>
    <row r="8579" customFormat="false" ht="15" hidden="false" customHeight="false" outlineLevel="0" collapsed="false">
      <c r="A8579" s="0" t="n">
        <v>49</v>
      </c>
      <c r="B8579" s="0" t="n">
        <v>18200</v>
      </c>
      <c r="C8579" s="0" t="s">
        <v>155</v>
      </c>
      <c r="D8579" s="0" t="s">
        <v>155</v>
      </c>
      <c r="E8579" s="0" t="n">
        <f aca="false">IFERROR((C8579-D8579)/C8579/'Project Inputs and Calcs'!$E$11,0)</f>
        <v>0</v>
      </c>
    </row>
    <row r="8580" customFormat="false" ht="15" hidden="false" customHeight="false" outlineLevel="0" collapsed="false">
      <c r="A8580" s="0" t="n">
        <v>49</v>
      </c>
      <c r="B8580" s="0" t="n">
        <v>18300</v>
      </c>
      <c r="C8580" s="0" t="s">
        <v>155</v>
      </c>
      <c r="D8580" s="0" t="s">
        <v>155</v>
      </c>
      <c r="E8580" s="0" t="n">
        <f aca="false">IFERROR((C8580-D8580)/C8580/'Project Inputs and Calcs'!$E$11,0)</f>
        <v>0</v>
      </c>
    </row>
    <row r="8581" customFormat="false" ht="15" hidden="false" customHeight="false" outlineLevel="0" collapsed="false">
      <c r="A8581" s="0" t="n">
        <v>49</v>
      </c>
      <c r="B8581" s="0" t="n">
        <v>18400</v>
      </c>
      <c r="C8581" s="0" t="s">
        <v>155</v>
      </c>
      <c r="D8581" s="0" t="s">
        <v>155</v>
      </c>
      <c r="E8581" s="0" t="n">
        <f aca="false">IFERROR((C8581-D8581)/C8581/'Project Inputs and Calcs'!$E$11,0)</f>
        <v>0</v>
      </c>
    </row>
    <row r="8582" customFormat="false" ht="15" hidden="false" customHeight="false" outlineLevel="0" collapsed="false">
      <c r="A8582" s="0" t="n">
        <v>49</v>
      </c>
      <c r="B8582" s="0" t="n">
        <v>18500</v>
      </c>
      <c r="C8582" s="0" t="s">
        <v>155</v>
      </c>
      <c r="D8582" s="0" t="s">
        <v>155</v>
      </c>
      <c r="E8582" s="0" t="n">
        <f aca="false">IFERROR((C8582-D8582)/C8582/'Project Inputs and Calcs'!$E$11,0)</f>
        <v>0</v>
      </c>
    </row>
    <row r="8583" customFormat="false" ht="15" hidden="false" customHeight="false" outlineLevel="0" collapsed="false">
      <c r="A8583" s="0" t="n">
        <v>49</v>
      </c>
      <c r="B8583" s="0" t="n">
        <v>18600</v>
      </c>
      <c r="C8583" s="0" t="s">
        <v>155</v>
      </c>
      <c r="D8583" s="0" t="s">
        <v>155</v>
      </c>
      <c r="E8583" s="0" t="n">
        <f aca="false">IFERROR((C8583-D8583)/C8583/'Project Inputs and Calcs'!$E$11,0)</f>
        <v>0</v>
      </c>
    </row>
    <row r="8584" customFormat="false" ht="15" hidden="false" customHeight="false" outlineLevel="0" collapsed="false">
      <c r="A8584" s="0" t="n">
        <v>49</v>
      </c>
      <c r="B8584" s="0" t="n">
        <v>18700</v>
      </c>
      <c r="C8584" s="0" t="s">
        <v>155</v>
      </c>
      <c r="D8584" s="0" t="s">
        <v>155</v>
      </c>
      <c r="E8584" s="0" t="n">
        <f aca="false">IFERROR((C8584-D8584)/C8584/'Project Inputs and Calcs'!$E$11,0)</f>
        <v>0</v>
      </c>
    </row>
    <row r="8585" customFormat="false" ht="15" hidden="false" customHeight="false" outlineLevel="0" collapsed="false">
      <c r="A8585" s="0" t="n">
        <v>49</v>
      </c>
      <c r="B8585" s="0" t="n">
        <v>18800</v>
      </c>
      <c r="C8585" s="0" t="s">
        <v>155</v>
      </c>
      <c r="D8585" s="0" t="s">
        <v>155</v>
      </c>
      <c r="E8585" s="0" t="n">
        <f aca="false">IFERROR((C8585-D8585)/C8585/'Project Inputs and Calcs'!$E$11,0)</f>
        <v>0</v>
      </c>
    </row>
    <row r="8586" customFormat="false" ht="15" hidden="false" customHeight="false" outlineLevel="0" collapsed="false">
      <c r="A8586" s="0" t="n">
        <v>49</v>
      </c>
      <c r="B8586" s="0" t="n">
        <v>18900</v>
      </c>
      <c r="C8586" s="0" t="s">
        <v>155</v>
      </c>
      <c r="D8586" s="0" t="s">
        <v>155</v>
      </c>
      <c r="E8586" s="0" t="n">
        <f aca="false">IFERROR((C8586-D8586)/C8586/'Project Inputs and Calcs'!$E$11,0)</f>
        <v>0</v>
      </c>
    </row>
    <row r="8587" customFormat="false" ht="15" hidden="false" customHeight="false" outlineLevel="0" collapsed="false">
      <c r="A8587" s="0" t="n">
        <v>49</v>
      </c>
      <c r="B8587" s="0" t="n">
        <v>19000</v>
      </c>
      <c r="C8587" s="0" t="s">
        <v>155</v>
      </c>
      <c r="D8587" s="0" t="s">
        <v>155</v>
      </c>
      <c r="E8587" s="0" t="n">
        <f aca="false">IFERROR((C8587-D8587)/C8587/'Project Inputs and Calcs'!$E$11,0)</f>
        <v>0</v>
      </c>
    </row>
    <row r="8588" customFormat="false" ht="15" hidden="false" customHeight="false" outlineLevel="0" collapsed="false">
      <c r="A8588" s="0" t="n">
        <v>49</v>
      </c>
      <c r="B8588" s="0" t="n">
        <v>19100</v>
      </c>
      <c r="C8588" s="0" t="s">
        <v>155</v>
      </c>
      <c r="D8588" s="0" t="s">
        <v>155</v>
      </c>
      <c r="E8588" s="0" t="n">
        <f aca="false">IFERROR((C8588-D8588)/C8588/'Project Inputs and Calcs'!$E$11,0)</f>
        <v>0</v>
      </c>
    </row>
    <row r="8589" customFormat="false" ht="15" hidden="false" customHeight="false" outlineLevel="0" collapsed="false">
      <c r="A8589" s="0" t="n">
        <v>49</v>
      </c>
      <c r="B8589" s="0" t="n">
        <v>19200</v>
      </c>
      <c r="C8589" s="0" t="s">
        <v>155</v>
      </c>
      <c r="D8589" s="0" t="s">
        <v>155</v>
      </c>
      <c r="E8589" s="0" t="n">
        <f aca="false">IFERROR((C8589-D8589)/C8589/'Project Inputs and Calcs'!$E$11,0)</f>
        <v>0</v>
      </c>
    </row>
    <row r="8590" customFormat="false" ht="15" hidden="false" customHeight="false" outlineLevel="0" collapsed="false">
      <c r="A8590" s="0" t="n">
        <v>49</v>
      </c>
      <c r="B8590" s="0" t="n">
        <v>19300</v>
      </c>
      <c r="C8590" s="0" t="s">
        <v>155</v>
      </c>
      <c r="D8590" s="0" t="s">
        <v>155</v>
      </c>
      <c r="E8590" s="0" t="n">
        <f aca="false">IFERROR((C8590-D8590)/C8590/'Project Inputs and Calcs'!$E$11,0)</f>
        <v>0</v>
      </c>
    </row>
    <row r="8591" customFormat="false" ht="15" hidden="false" customHeight="false" outlineLevel="0" collapsed="false">
      <c r="A8591" s="0" t="n">
        <v>49</v>
      </c>
      <c r="B8591" s="0" t="n">
        <v>19400</v>
      </c>
      <c r="C8591" s="0" t="s">
        <v>155</v>
      </c>
      <c r="D8591" s="0" t="s">
        <v>155</v>
      </c>
      <c r="E8591" s="0" t="n">
        <f aca="false">IFERROR((C8591-D8591)/C8591/'Project Inputs and Calcs'!$E$11,0)</f>
        <v>0</v>
      </c>
    </row>
    <row r="8592" customFormat="false" ht="15" hidden="false" customHeight="false" outlineLevel="0" collapsed="false">
      <c r="A8592" s="0" t="n">
        <v>49</v>
      </c>
      <c r="B8592" s="0" t="n">
        <v>19500</v>
      </c>
      <c r="C8592" s="0" t="s">
        <v>155</v>
      </c>
      <c r="D8592" s="0" t="s">
        <v>155</v>
      </c>
      <c r="E8592" s="0" t="n">
        <f aca="false">IFERROR((C8592-D8592)/C8592/'Project Inputs and Calcs'!$E$11,0)</f>
        <v>0</v>
      </c>
    </row>
    <row r="8593" customFormat="false" ht="15" hidden="false" customHeight="false" outlineLevel="0" collapsed="false">
      <c r="A8593" s="0" t="n">
        <v>49</v>
      </c>
      <c r="B8593" s="0" t="n">
        <v>19600</v>
      </c>
      <c r="C8593" s="0" t="s">
        <v>155</v>
      </c>
      <c r="D8593" s="0" t="s">
        <v>155</v>
      </c>
      <c r="E8593" s="0" t="n">
        <f aca="false">IFERROR((C8593-D8593)/C8593/'Project Inputs and Calcs'!$E$11,0)</f>
        <v>0</v>
      </c>
    </row>
    <row r="8594" customFormat="false" ht="15" hidden="false" customHeight="false" outlineLevel="0" collapsed="false">
      <c r="A8594" s="0" t="n">
        <v>49</v>
      </c>
      <c r="B8594" s="0" t="n">
        <v>19700</v>
      </c>
      <c r="C8594" s="0" t="s">
        <v>155</v>
      </c>
      <c r="D8594" s="0" t="s">
        <v>155</v>
      </c>
      <c r="E8594" s="0" t="n">
        <f aca="false">IFERROR((C8594-D8594)/C8594/'Project Inputs and Calcs'!$E$11,0)</f>
        <v>0</v>
      </c>
    </row>
    <row r="8595" customFormat="false" ht="15" hidden="false" customHeight="false" outlineLevel="0" collapsed="false">
      <c r="A8595" s="0" t="n">
        <v>49</v>
      </c>
      <c r="B8595" s="0" t="n">
        <v>19800</v>
      </c>
      <c r="C8595" s="0" t="s">
        <v>155</v>
      </c>
      <c r="D8595" s="0" t="s">
        <v>155</v>
      </c>
      <c r="E8595" s="0" t="n">
        <f aca="false">IFERROR((C8595-D8595)/C8595/'Project Inputs and Calcs'!$E$11,0)</f>
        <v>0</v>
      </c>
    </row>
    <row r="8596" customFormat="false" ht="15" hidden="false" customHeight="false" outlineLevel="0" collapsed="false">
      <c r="A8596" s="0" t="n">
        <v>49</v>
      </c>
      <c r="B8596" s="0" t="n">
        <v>19900</v>
      </c>
      <c r="C8596" s="0" t="s">
        <v>155</v>
      </c>
      <c r="D8596" s="0" t="s">
        <v>155</v>
      </c>
      <c r="E8596" s="0" t="n">
        <f aca="false">IFERROR((C8596-D8596)/C8596/'Project Inputs and Calcs'!$E$11,0)</f>
        <v>0</v>
      </c>
    </row>
    <row r="8597" customFormat="false" ht="15" hidden="false" customHeight="false" outlineLevel="0" collapsed="false">
      <c r="A8597" s="0" t="n">
        <v>49</v>
      </c>
      <c r="B8597" s="0" t="n">
        <v>20000</v>
      </c>
      <c r="C8597" s="0" t="s">
        <v>155</v>
      </c>
      <c r="D8597" s="0" t="s">
        <v>155</v>
      </c>
      <c r="E8597" s="0" t="n">
        <f aca="false">IFERROR((C8597-D8597)/C8597/'Project Inputs and Calcs'!$E$11,0)</f>
        <v>0</v>
      </c>
    </row>
    <row r="8598" customFormat="false" ht="15" hidden="false" customHeight="false" outlineLevel="0" collapsed="false">
      <c r="A8598" s="0" t="n">
        <v>50</v>
      </c>
      <c r="B8598" s="0" t="n">
        <v>1000</v>
      </c>
      <c r="C8598" s="0" t="n">
        <v>0.129</v>
      </c>
      <c r="D8598" s="0" t="n">
        <v>0.018411</v>
      </c>
      <c r="E8598" s="0" t="n">
        <f aca="false">IFERROR((C8598-D8598)/C8598/'Project Inputs and Calcs'!$E$11,0)</f>
        <v>0.0285759689922481</v>
      </c>
    </row>
    <row r="8599" customFormat="false" ht="15" hidden="false" customHeight="false" outlineLevel="0" collapsed="false">
      <c r="A8599" s="0" t="n">
        <v>50</v>
      </c>
      <c r="B8599" s="0" t="n">
        <v>1100</v>
      </c>
      <c r="C8599" s="0" t="n">
        <v>0.21614</v>
      </c>
      <c r="D8599" s="0" t="n">
        <v>0.032084</v>
      </c>
      <c r="E8599" s="0" t="n">
        <f aca="false">IFERROR((C8599-D8599)/C8599/'Project Inputs and Calcs'!$E$11,0)</f>
        <v>0.0283853058203017</v>
      </c>
    </row>
    <row r="8600" customFormat="false" ht="15" hidden="false" customHeight="false" outlineLevel="0" collapsed="false">
      <c r="A8600" s="0" t="n">
        <v>50</v>
      </c>
      <c r="B8600" s="0" t="n">
        <v>1200</v>
      </c>
      <c r="C8600" s="0" t="n">
        <v>0.32417</v>
      </c>
      <c r="D8600" s="0" t="n">
        <v>0.050018</v>
      </c>
      <c r="E8600" s="0" t="n">
        <f aca="false">IFERROR((C8600-D8600)/C8600/'Project Inputs and Calcs'!$E$11,0)</f>
        <v>0.0281901471450165</v>
      </c>
    </row>
    <row r="8601" customFormat="false" ht="15" hidden="false" customHeight="false" outlineLevel="0" collapsed="false">
      <c r="A8601" s="0" t="n">
        <v>50</v>
      </c>
      <c r="B8601" s="0" t="n">
        <v>1300</v>
      </c>
      <c r="C8601" s="0" t="n">
        <v>0.45233</v>
      </c>
      <c r="D8601" s="0" t="n">
        <v>0.072487</v>
      </c>
      <c r="E8601" s="0" t="n">
        <f aca="false">IFERROR((C8601-D8601)/C8601/'Project Inputs and Calcs'!$E$11,0)</f>
        <v>0.027991584315286</v>
      </c>
    </row>
    <row r="8602" customFormat="false" ht="15" hidden="false" customHeight="false" outlineLevel="0" collapsed="false">
      <c r="A8602" s="0" t="n">
        <v>50</v>
      </c>
      <c r="B8602" s="0" t="n">
        <v>1400</v>
      </c>
      <c r="C8602" s="0" t="n">
        <v>0.5999</v>
      </c>
      <c r="D8602" s="0" t="n">
        <v>0.099699</v>
      </c>
      <c r="E8602" s="0" t="n">
        <f aca="false">IFERROR((C8602-D8602)/C8602/'Project Inputs and Calcs'!$E$11,0)</f>
        <v>0.027793576707229</v>
      </c>
    </row>
    <row r="8603" customFormat="false" ht="15" hidden="false" customHeight="false" outlineLevel="0" collapsed="false">
      <c r="A8603" s="0" t="n">
        <v>50</v>
      </c>
      <c r="B8603" s="0" t="n">
        <v>1500</v>
      </c>
      <c r="C8603" s="0" t="n">
        <v>0.76616</v>
      </c>
      <c r="D8603" s="0" t="n">
        <v>0.13192</v>
      </c>
      <c r="E8603" s="0" t="n">
        <f aca="false">IFERROR((C8603-D8603)/C8603/'Project Inputs and Calcs'!$E$11,0)</f>
        <v>0.0275938881347673</v>
      </c>
    </row>
    <row r="8604" customFormat="false" ht="15" hidden="false" customHeight="false" outlineLevel="0" collapsed="false">
      <c r="A8604" s="0" t="n">
        <v>50</v>
      </c>
      <c r="B8604" s="0" t="n">
        <v>1600</v>
      </c>
      <c r="C8604" s="0" t="n">
        <v>0.95044</v>
      </c>
      <c r="D8604" s="0" t="n">
        <v>0.16932</v>
      </c>
      <c r="E8604" s="0" t="n">
        <f aca="false">IFERROR((C8604-D8604)/C8604/'Project Inputs and Calcs'!$E$11,0)</f>
        <v>0.0273950310733274</v>
      </c>
    </row>
    <row r="8605" customFormat="false" ht="15" hidden="false" customHeight="false" outlineLevel="0" collapsed="false">
      <c r="A8605" s="0" t="n">
        <v>50</v>
      </c>
      <c r="B8605" s="0" t="n">
        <v>1700</v>
      </c>
      <c r="C8605" s="0" t="n">
        <v>1.1521</v>
      </c>
      <c r="D8605" s="0" t="n">
        <v>0.21213</v>
      </c>
      <c r="E8605" s="0" t="n">
        <f aca="false">IFERROR((C8605-D8605)/C8605/'Project Inputs and Calcs'!$E$11,0)</f>
        <v>0.0271958452680612</v>
      </c>
    </row>
    <row r="8606" customFormat="false" ht="15" hidden="false" customHeight="false" outlineLevel="0" collapsed="false">
      <c r="A8606" s="0" t="n">
        <v>50</v>
      </c>
      <c r="B8606" s="0" t="n">
        <v>1800</v>
      </c>
      <c r="C8606" s="0" t="n">
        <v>1.3705</v>
      </c>
      <c r="D8606" s="0" t="n">
        <v>0.26051</v>
      </c>
      <c r="E8606" s="0" t="n">
        <f aca="false">IFERROR((C8606-D8606)/C8606/'Project Inputs and Calcs'!$E$11,0)</f>
        <v>0.0269972029672869</v>
      </c>
    </row>
    <row r="8607" customFormat="false" ht="15" hidden="false" customHeight="false" outlineLevel="0" collapsed="false">
      <c r="A8607" s="0" t="n">
        <v>50</v>
      </c>
      <c r="B8607" s="0" t="n">
        <v>1900</v>
      </c>
      <c r="C8607" s="0" t="n">
        <v>1.605</v>
      </c>
      <c r="D8607" s="0" t="n">
        <v>0.31463</v>
      </c>
      <c r="E8607" s="0" t="n">
        <f aca="false">IFERROR((C8607-D8607)/C8607/'Project Inputs and Calcs'!$E$11,0)</f>
        <v>0.0267989615784008</v>
      </c>
    </row>
    <row r="8608" customFormat="false" ht="15" hidden="false" customHeight="false" outlineLevel="0" collapsed="false">
      <c r="A8608" s="0" t="n">
        <v>50</v>
      </c>
      <c r="B8608" s="0" t="n">
        <v>2000</v>
      </c>
      <c r="C8608" s="0" t="n">
        <v>1.8552</v>
      </c>
      <c r="D8608" s="0" t="n">
        <v>0.37462</v>
      </c>
      <c r="E8608" s="0" t="n">
        <f aca="false">IFERROR((C8608-D8608)/C8608/'Project Inputs and Calcs'!$E$11,0)</f>
        <v>0.0266023429639212</v>
      </c>
    </row>
    <row r="8609" customFormat="false" ht="15" hidden="false" customHeight="false" outlineLevel="0" collapsed="false">
      <c r="A8609" s="0" t="n">
        <v>50</v>
      </c>
      <c r="B8609" s="0" t="n">
        <v>2100</v>
      </c>
      <c r="C8609" s="0" t="n">
        <v>2.1204</v>
      </c>
      <c r="D8609" s="0" t="n">
        <v>0.44065</v>
      </c>
      <c r="E8609" s="0" t="n">
        <f aca="false">IFERROR((C8609-D8609)/C8609/'Project Inputs and Calcs'!$E$11,0)</f>
        <v>0.0264061812236685</v>
      </c>
    </row>
    <row r="8610" customFormat="false" ht="15" hidden="false" customHeight="false" outlineLevel="0" collapsed="false">
      <c r="A8610" s="0" t="n">
        <v>50</v>
      </c>
      <c r="B8610" s="0" t="n">
        <v>2200</v>
      </c>
      <c r="C8610" s="0" t="n">
        <v>2.4001</v>
      </c>
      <c r="D8610" s="0" t="n">
        <v>0.51282</v>
      </c>
      <c r="E8610" s="0" t="n">
        <f aca="false">IFERROR((C8610-D8610)/C8610/'Project Inputs and Calcs'!$E$11,0)</f>
        <v>0.0262111300918017</v>
      </c>
    </row>
    <row r="8611" customFormat="false" ht="15" hidden="false" customHeight="false" outlineLevel="0" collapsed="false">
      <c r="A8611" s="0" t="n">
        <v>50</v>
      </c>
      <c r="B8611" s="0" t="n">
        <v>2300</v>
      </c>
      <c r="C8611" s="0" t="n">
        <v>2.6937</v>
      </c>
      <c r="D8611" s="0" t="n">
        <v>0.59129</v>
      </c>
      <c r="E8611" s="0" t="n">
        <f aca="false">IFERROR((C8611-D8611)/C8611/'Project Inputs and Calcs'!$E$11,0)</f>
        <v>0.0260163839081313</v>
      </c>
    </row>
    <row r="8612" customFormat="false" ht="15" hidden="false" customHeight="false" outlineLevel="0" collapsed="false">
      <c r="A8612" s="0" t="n">
        <v>50</v>
      </c>
      <c r="B8612" s="0" t="n">
        <v>2400</v>
      </c>
      <c r="C8612" s="0" t="n">
        <v>3.0009</v>
      </c>
      <c r="D8612" s="0" t="n">
        <v>0.67609</v>
      </c>
      <c r="E8612" s="0" t="n">
        <f aca="false">IFERROR((C8612-D8612)/C8612/'Project Inputs and Calcs'!$E$11,0)</f>
        <v>0.0258234751796683</v>
      </c>
    </row>
    <row r="8613" customFormat="false" ht="15" hidden="false" customHeight="false" outlineLevel="0" collapsed="false">
      <c r="A8613" s="0" t="n">
        <v>50</v>
      </c>
      <c r="B8613" s="0" t="n">
        <v>2500</v>
      </c>
      <c r="C8613" s="0" t="n">
        <v>3.3211</v>
      </c>
      <c r="D8613" s="0" t="n">
        <v>0.76736</v>
      </c>
      <c r="E8613" s="0" t="n">
        <f aca="false">IFERROR((C8613-D8613)/C8613/'Project Inputs and Calcs'!$E$11,0)</f>
        <v>0.0256314674856724</v>
      </c>
    </row>
    <row r="8614" customFormat="false" ht="15" hidden="false" customHeight="false" outlineLevel="0" collapsed="false">
      <c r="A8614" s="0" t="n">
        <v>50</v>
      </c>
      <c r="B8614" s="0" t="n">
        <v>2600</v>
      </c>
      <c r="C8614" s="0" t="n">
        <v>3.6539</v>
      </c>
      <c r="D8614" s="0" t="n">
        <v>0.86514</v>
      </c>
      <c r="E8614" s="0" t="n">
        <f aca="false">IFERROR((C8614-D8614)/C8614/'Project Inputs and Calcs'!$E$11,0)</f>
        <v>0.0254409443790653</v>
      </c>
    </row>
    <row r="8615" customFormat="false" ht="15" hidden="false" customHeight="false" outlineLevel="0" collapsed="false">
      <c r="A8615" s="0" t="n">
        <v>50</v>
      </c>
      <c r="B8615" s="0" t="n">
        <v>2700</v>
      </c>
      <c r="C8615" s="0" t="n">
        <v>3.9988</v>
      </c>
      <c r="D8615" s="0" t="n">
        <v>0.96955</v>
      </c>
      <c r="E8615" s="0" t="n">
        <f aca="false">IFERROR((C8615-D8615)/C8615/'Project Inputs and Calcs'!$E$11,0)</f>
        <v>0.0252513253976193</v>
      </c>
    </row>
    <row r="8616" customFormat="false" ht="15" hidden="false" customHeight="false" outlineLevel="0" collapsed="false">
      <c r="A8616" s="0" t="n">
        <v>50</v>
      </c>
      <c r="B8616" s="0" t="n">
        <v>2800</v>
      </c>
      <c r="C8616" s="0" t="n">
        <v>4.3554</v>
      </c>
      <c r="D8616" s="0" t="n">
        <v>1.0806</v>
      </c>
      <c r="E8616" s="0" t="n">
        <f aca="false">IFERROR((C8616-D8616)/C8616/'Project Inputs and Calcs'!$E$11,0)</f>
        <v>0.0250631400101024</v>
      </c>
    </row>
    <row r="8617" customFormat="false" ht="15" hidden="false" customHeight="false" outlineLevel="0" collapsed="false">
      <c r="A8617" s="0" t="n">
        <v>50</v>
      </c>
      <c r="B8617" s="0" t="n">
        <v>2900</v>
      </c>
      <c r="C8617" s="0" t="n">
        <v>4.7233</v>
      </c>
      <c r="D8617" s="0" t="n">
        <v>1.1983</v>
      </c>
      <c r="E8617" s="0" t="n">
        <f aca="false">IFERROR((C8617-D8617)/C8617/'Project Inputs and Calcs'!$E$11,0)</f>
        <v>0.0248766752058942</v>
      </c>
    </row>
    <row r="8618" customFormat="false" ht="15" hidden="false" customHeight="false" outlineLevel="0" collapsed="false">
      <c r="A8618" s="0" t="n">
        <v>50</v>
      </c>
      <c r="B8618" s="0" t="n">
        <v>3000</v>
      </c>
      <c r="C8618" s="0" t="n">
        <v>5.1021</v>
      </c>
      <c r="D8618" s="0" t="n">
        <v>1.3228</v>
      </c>
      <c r="E8618" s="0" t="n">
        <f aca="false">IFERROR((C8618-D8618)/C8618/'Project Inputs and Calcs'!$E$11,0)</f>
        <v>0.0246911402494398</v>
      </c>
    </row>
    <row r="8619" customFormat="false" ht="15" hidden="false" customHeight="false" outlineLevel="0" collapsed="false">
      <c r="A8619" s="0" t="n">
        <v>50</v>
      </c>
      <c r="B8619" s="0" t="n">
        <v>3100</v>
      </c>
      <c r="C8619" s="0" t="n">
        <v>5.4913</v>
      </c>
      <c r="D8619" s="0" t="n">
        <v>1.4541</v>
      </c>
      <c r="E8619" s="0" t="n">
        <f aca="false">IFERROR((C8619-D8619)/C8619/'Project Inputs and Calcs'!$E$11,0)</f>
        <v>0.0245066438426845</v>
      </c>
    </row>
    <row r="8620" customFormat="false" ht="15" hidden="false" customHeight="false" outlineLevel="0" collapsed="false">
      <c r="A8620" s="0" t="n">
        <v>50</v>
      </c>
      <c r="B8620" s="0" t="n">
        <v>3200</v>
      </c>
      <c r="C8620" s="0" t="n">
        <v>5.8907</v>
      </c>
      <c r="D8620" s="0" t="n">
        <v>1.5922</v>
      </c>
      <c r="E8620" s="0" t="n">
        <f aca="false">IFERROR((C8620-D8620)/C8620/'Project Inputs and Calcs'!$E$11,0)</f>
        <v>0.0243236514053225</v>
      </c>
    </row>
    <row r="8621" customFormat="false" ht="15" hidden="false" customHeight="false" outlineLevel="0" collapsed="false">
      <c r="A8621" s="0" t="n">
        <v>50</v>
      </c>
      <c r="B8621" s="0" t="n">
        <v>3300</v>
      </c>
      <c r="C8621" s="0" t="n">
        <v>6.2998</v>
      </c>
      <c r="D8621" s="0" t="n">
        <v>1.7371</v>
      </c>
      <c r="E8621" s="0" t="n">
        <f aca="false">IFERROR((C8621-D8621)/C8621/'Project Inputs and Calcs'!$E$11,0)</f>
        <v>0.0241420362551192</v>
      </c>
    </row>
    <row r="8622" customFormat="false" ht="15" hidden="false" customHeight="false" outlineLevel="0" collapsed="false">
      <c r="A8622" s="0" t="n">
        <v>50</v>
      </c>
      <c r="B8622" s="0" t="n">
        <v>3400</v>
      </c>
      <c r="C8622" s="0" t="n">
        <v>6.7182</v>
      </c>
      <c r="D8622" s="0" t="n">
        <v>1.8889</v>
      </c>
      <c r="E8622" s="0" t="n">
        <f aca="false">IFERROR((C8622-D8622)/C8622/'Project Inputs and Calcs'!$E$11,0)</f>
        <v>0.0239612793109265</v>
      </c>
    </row>
    <row r="8623" customFormat="false" ht="15" hidden="false" customHeight="false" outlineLevel="0" collapsed="false">
      <c r="A8623" s="0" t="n">
        <v>50</v>
      </c>
      <c r="B8623" s="0" t="n">
        <v>3500</v>
      </c>
      <c r="C8623" s="0" t="n">
        <v>7.1455</v>
      </c>
      <c r="D8623" s="0" t="n">
        <v>2.0476</v>
      </c>
      <c r="E8623" s="0" t="n">
        <f aca="false">IFERROR((C8623-D8623)/C8623/'Project Inputs and Calcs'!$E$11,0)</f>
        <v>0.0237814008816738</v>
      </c>
    </row>
    <row r="8624" customFormat="false" ht="15" hidden="false" customHeight="false" outlineLevel="0" collapsed="false">
      <c r="A8624" s="0" t="n">
        <v>50</v>
      </c>
      <c r="B8624" s="0" t="n">
        <v>3600</v>
      </c>
      <c r="C8624" s="0" t="n">
        <v>7.5816</v>
      </c>
      <c r="D8624" s="0" t="n">
        <v>2.2131</v>
      </c>
      <c r="E8624" s="0" t="n">
        <f aca="false">IFERROR((C8624-D8624)/C8624/'Project Inputs and Calcs'!$E$11,0)</f>
        <v>0.0236031972143083</v>
      </c>
    </row>
    <row r="8625" customFormat="false" ht="15" hidden="false" customHeight="false" outlineLevel="0" collapsed="false">
      <c r="A8625" s="0" t="n">
        <v>50</v>
      </c>
      <c r="B8625" s="0" t="n">
        <v>3700</v>
      </c>
      <c r="C8625" s="0" t="n">
        <v>8.0259</v>
      </c>
      <c r="D8625" s="0" t="n">
        <v>2.3855</v>
      </c>
      <c r="E8625" s="0" t="n">
        <f aca="false">IFERROR((C8625-D8625)/C8625/'Project Inputs and Calcs'!$E$11,0)</f>
        <v>0.0234258255564277</v>
      </c>
    </row>
    <row r="8626" customFormat="false" ht="15" hidden="false" customHeight="false" outlineLevel="0" collapsed="false">
      <c r="A8626" s="0" t="n">
        <v>50</v>
      </c>
      <c r="B8626" s="0" t="n">
        <v>3800</v>
      </c>
      <c r="C8626" s="0" t="n">
        <v>8.478</v>
      </c>
      <c r="D8626" s="0" t="n">
        <v>2.5648</v>
      </c>
      <c r="E8626" s="0" t="n">
        <f aca="false">IFERROR((C8626-D8626)/C8626/'Project Inputs and Calcs'!$E$11,0)</f>
        <v>0.0232491939922938</v>
      </c>
    </row>
    <row r="8627" customFormat="false" ht="15" hidden="false" customHeight="false" outlineLevel="0" collapsed="false">
      <c r="A8627" s="0" t="n">
        <v>50</v>
      </c>
      <c r="B8627" s="0" t="n">
        <v>3900</v>
      </c>
      <c r="C8627" s="0" t="n">
        <v>8.9376</v>
      </c>
      <c r="D8627" s="0" t="n">
        <v>2.751</v>
      </c>
      <c r="E8627" s="0" t="n">
        <f aca="false">IFERROR((C8627-D8627)/C8627/'Project Inputs and Calcs'!$E$11,0)</f>
        <v>0.0230733082706767</v>
      </c>
    </row>
    <row r="8628" customFormat="false" ht="15" hidden="false" customHeight="false" outlineLevel="0" collapsed="false">
      <c r="A8628" s="0" t="n">
        <v>50</v>
      </c>
      <c r="B8628" s="0" t="n">
        <v>4000</v>
      </c>
      <c r="C8628" s="0" t="n">
        <v>9.4045</v>
      </c>
      <c r="D8628" s="0" t="n">
        <v>2.9441</v>
      </c>
      <c r="E8628" s="0" t="n">
        <f aca="false">IFERROR((C8628-D8628)/C8628/'Project Inputs and Calcs'!$E$11,0)</f>
        <v>0.0228982579261701</v>
      </c>
    </row>
    <row r="8629" customFormat="false" ht="15" hidden="false" customHeight="false" outlineLevel="0" collapsed="false">
      <c r="A8629" s="0" t="n">
        <v>50</v>
      </c>
      <c r="B8629" s="0" t="n">
        <v>4100</v>
      </c>
      <c r="C8629" s="0" t="n">
        <v>9.8781</v>
      </c>
      <c r="D8629" s="0" t="n">
        <v>3.1441</v>
      </c>
      <c r="E8629" s="0" t="n">
        <f aca="false">IFERROR((C8629-D8629)/C8629/'Project Inputs and Calcs'!$E$11,0)</f>
        <v>0.0227236681818028</v>
      </c>
    </row>
    <row r="8630" customFormat="false" ht="15" hidden="false" customHeight="false" outlineLevel="0" collapsed="false">
      <c r="A8630" s="0" t="n">
        <v>50</v>
      </c>
      <c r="B8630" s="0" t="n">
        <v>4200</v>
      </c>
      <c r="C8630" s="0" t="n">
        <v>10.358</v>
      </c>
      <c r="D8630" s="0" t="n">
        <v>3.3509</v>
      </c>
      <c r="E8630" s="0" t="n">
        <f aca="false">IFERROR((C8630-D8630)/C8630/'Project Inputs and Calcs'!$E$11,0)</f>
        <v>0.0225497200231705</v>
      </c>
    </row>
    <row r="8631" customFormat="false" ht="15" hidden="false" customHeight="false" outlineLevel="0" collapsed="false">
      <c r="A8631" s="0" t="n">
        <v>50</v>
      </c>
      <c r="B8631" s="0" t="n">
        <v>4300</v>
      </c>
      <c r="C8631" s="0" t="n">
        <v>10.844</v>
      </c>
      <c r="D8631" s="0" t="n">
        <v>3.5647</v>
      </c>
      <c r="E8631" s="0" t="n">
        <f aca="false">IFERROR((C8631-D8631)/C8631/'Project Inputs and Calcs'!$E$11,0)</f>
        <v>0.0223758145825649</v>
      </c>
    </row>
    <row r="8632" customFormat="false" ht="15" hidden="false" customHeight="false" outlineLevel="0" collapsed="false">
      <c r="A8632" s="0" t="n">
        <v>50</v>
      </c>
      <c r="B8632" s="0" t="n">
        <v>4400</v>
      </c>
      <c r="C8632" s="0" t="n">
        <v>11.336</v>
      </c>
      <c r="D8632" s="0" t="n">
        <v>3.7853</v>
      </c>
      <c r="E8632" s="0" t="n">
        <f aca="false">IFERROR((C8632-D8632)/C8632/'Project Inputs and Calcs'!$E$11,0)</f>
        <v>0.0222027170077629</v>
      </c>
    </row>
    <row r="8633" customFormat="false" ht="15" hidden="false" customHeight="false" outlineLevel="0" collapsed="false">
      <c r="A8633" s="0" t="n">
        <v>50</v>
      </c>
      <c r="B8633" s="0" t="n">
        <v>4500</v>
      </c>
      <c r="C8633" s="0" t="n">
        <v>11.834</v>
      </c>
      <c r="D8633" s="0" t="n">
        <v>4.0128</v>
      </c>
      <c r="E8633" s="0" t="n">
        <f aca="false">IFERROR((C8633-D8633)/C8633/'Project Inputs and Calcs'!$E$11,0)</f>
        <v>0.0220303081516534</v>
      </c>
    </row>
    <row r="8634" customFormat="false" ht="15" hidden="false" customHeight="false" outlineLevel="0" collapsed="false">
      <c r="A8634" s="0" t="n">
        <v>50</v>
      </c>
      <c r="B8634" s="0" t="n">
        <v>4600</v>
      </c>
      <c r="C8634" s="0" t="n">
        <v>12.336</v>
      </c>
      <c r="D8634" s="0" t="n">
        <v>4.2473</v>
      </c>
      <c r="E8634" s="0" t="n">
        <f aca="false">IFERROR((C8634-D8634)/C8634/'Project Inputs and Calcs'!$E$11,0)</f>
        <v>0.0218566255944661</v>
      </c>
    </row>
    <row r="8635" customFormat="false" ht="15" hidden="false" customHeight="false" outlineLevel="0" collapsed="false">
      <c r="A8635" s="0" t="n">
        <v>50</v>
      </c>
      <c r="B8635" s="0" t="n">
        <v>4700</v>
      </c>
      <c r="C8635" s="0" t="n">
        <v>12.842</v>
      </c>
      <c r="D8635" s="0" t="n">
        <v>4.4887</v>
      </c>
      <c r="E8635" s="0" t="n">
        <f aca="false">IFERROR((C8635-D8635)/C8635/'Project Inputs and Calcs'!$E$11,0)</f>
        <v>0.0216822405648134</v>
      </c>
    </row>
    <row r="8636" customFormat="false" ht="15" hidden="false" customHeight="false" outlineLevel="0" collapsed="false">
      <c r="A8636" s="0" t="n">
        <v>50</v>
      </c>
      <c r="B8636" s="0" t="n">
        <v>4800</v>
      </c>
      <c r="C8636" s="0" t="n">
        <v>13.353</v>
      </c>
      <c r="D8636" s="0" t="n">
        <v>4.7369</v>
      </c>
      <c r="E8636" s="0" t="n">
        <f aca="false">IFERROR((C8636-D8636)/C8636/'Project Inputs and Calcs'!$E$11,0)</f>
        <v>0.0215085249257345</v>
      </c>
    </row>
    <row r="8637" customFormat="false" ht="15" hidden="false" customHeight="false" outlineLevel="0" collapsed="false">
      <c r="A8637" s="0" t="n">
        <v>50</v>
      </c>
      <c r="B8637" s="0" t="n">
        <v>4900</v>
      </c>
      <c r="C8637" s="0" t="n">
        <v>13.868</v>
      </c>
      <c r="D8637" s="0" t="n">
        <v>4.9923</v>
      </c>
      <c r="E8637" s="0" t="n">
        <f aca="false">IFERROR((C8637-D8637)/C8637/'Project Inputs and Calcs'!$E$11,0)</f>
        <v>0.02133376598404</v>
      </c>
    </row>
    <row r="8638" customFormat="false" ht="15" hidden="false" customHeight="false" outlineLevel="0" collapsed="false">
      <c r="A8638" s="0" t="n">
        <v>50</v>
      </c>
      <c r="B8638" s="0" t="n">
        <v>5000</v>
      </c>
      <c r="C8638" s="0" t="n">
        <v>14.386</v>
      </c>
      <c r="D8638" s="0" t="n">
        <v>5.2544</v>
      </c>
      <c r="E8638" s="0" t="n">
        <f aca="false">IFERROR((C8638-D8638)/C8638/'Project Inputs and Calcs'!$E$11,0)</f>
        <v>0.0211585337596738</v>
      </c>
    </row>
    <row r="8639" customFormat="false" ht="15" hidden="false" customHeight="false" outlineLevel="0" collapsed="false">
      <c r="A8639" s="0" t="n">
        <v>50</v>
      </c>
      <c r="B8639" s="0" t="n">
        <v>5100</v>
      </c>
      <c r="C8639" s="0" t="n">
        <v>14.906</v>
      </c>
      <c r="D8639" s="0" t="n">
        <v>5.5236</v>
      </c>
      <c r="E8639" s="0" t="n">
        <f aca="false">IFERROR((C8639-D8639)/C8639/'Project Inputs and Calcs'!$E$11,0)</f>
        <v>0.0209812603425914</v>
      </c>
    </row>
    <row r="8640" customFormat="false" ht="15" hidden="false" customHeight="false" outlineLevel="0" collapsed="false">
      <c r="A8640" s="0" t="n">
        <v>50</v>
      </c>
      <c r="B8640" s="0" t="n">
        <v>5200</v>
      </c>
      <c r="C8640" s="0" t="n">
        <v>15.429</v>
      </c>
      <c r="D8640" s="0" t="n">
        <v>5.7999</v>
      </c>
      <c r="E8640" s="0" t="n">
        <f aca="false">IFERROR((C8640-D8640)/C8640/'Project Inputs and Calcs'!$E$11,0)</f>
        <v>0.0208030332490764</v>
      </c>
    </row>
    <row r="8641" customFormat="false" ht="15" hidden="false" customHeight="false" outlineLevel="0" collapsed="false">
      <c r="A8641" s="0" t="n">
        <v>50</v>
      </c>
      <c r="B8641" s="0" t="n">
        <v>5300</v>
      </c>
      <c r="C8641" s="0" t="n">
        <v>15.954</v>
      </c>
      <c r="D8641" s="0" t="n">
        <v>6.0832</v>
      </c>
      <c r="E8641" s="0" t="n">
        <f aca="false">IFERROR((C8641-D8641)/C8641/'Project Inputs and Calcs'!$E$11,0)</f>
        <v>0.0206234591116126</v>
      </c>
    </row>
    <row r="8642" customFormat="false" ht="15" hidden="false" customHeight="false" outlineLevel="0" collapsed="false">
      <c r="A8642" s="0" t="n">
        <v>50</v>
      </c>
      <c r="B8642" s="0" t="n">
        <v>5400</v>
      </c>
      <c r="C8642" s="0" t="n">
        <v>16.481</v>
      </c>
      <c r="D8642" s="0" t="n">
        <v>6.3736</v>
      </c>
      <c r="E8642" s="0" t="n">
        <f aca="false">IFERROR((C8642-D8642)/C8642/'Project Inputs and Calcs'!$E$11,0)</f>
        <v>0.0204425297817689</v>
      </c>
    </row>
    <row r="8643" customFormat="false" ht="15" hidden="false" customHeight="false" outlineLevel="0" collapsed="false">
      <c r="A8643" s="0" t="n">
        <v>50</v>
      </c>
      <c r="B8643" s="0" t="n">
        <v>5500</v>
      </c>
      <c r="C8643" s="0" t="n">
        <v>17.008</v>
      </c>
      <c r="D8643" s="0" t="n">
        <v>6.6711</v>
      </c>
      <c r="E8643" s="0" t="n">
        <f aca="false">IFERROR((C8643-D8643)/C8643/'Project Inputs and Calcs'!$E$11,0)</f>
        <v>0.0202588977735967</v>
      </c>
    </row>
    <row r="8644" customFormat="false" ht="15" hidden="false" customHeight="false" outlineLevel="0" collapsed="false">
      <c r="A8644" s="0" t="n">
        <v>50</v>
      </c>
      <c r="B8644" s="0" t="n">
        <v>5600</v>
      </c>
      <c r="C8644" s="0" t="n">
        <v>17.535</v>
      </c>
      <c r="D8644" s="0" t="n">
        <v>6.976</v>
      </c>
      <c r="E8644" s="0" t="n">
        <f aca="false">IFERROR((C8644-D8644)/C8644/'Project Inputs and Calcs'!$E$11,0)</f>
        <v>0.0200722364794221</v>
      </c>
    </row>
    <row r="8645" customFormat="false" ht="15" hidden="false" customHeight="false" outlineLevel="0" collapsed="false">
      <c r="A8645" s="0" t="n">
        <v>50</v>
      </c>
      <c r="B8645" s="0" t="n">
        <v>5700</v>
      </c>
      <c r="C8645" s="0" t="n">
        <v>18.062</v>
      </c>
      <c r="D8645" s="0" t="n">
        <v>7.2882</v>
      </c>
      <c r="E8645" s="0" t="n">
        <f aca="false">IFERROR((C8645-D8645)/C8645/'Project Inputs and Calcs'!$E$11,0)</f>
        <v>0.0198829956077216</v>
      </c>
    </row>
    <row r="8646" customFormat="false" ht="15" hidden="false" customHeight="false" outlineLevel="0" collapsed="false">
      <c r="A8646" s="0" t="n">
        <v>50</v>
      </c>
      <c r="B8646" s="0" t="n">
        <v>5800</v>
      </c>
      <c r="C8646" s="0" t="n">
        <v>18.588</v>
      </c>
      <c r="D8646" s="0" t="n">
        <v>7.6077</v>
      </c>
      <c r="E8646" s="0" t="n">
        <f aca="false">IFERROR((C8646-D8646)/C8646/'Project Inputs and Calcs'!$E$11,0)</f>
        <v>0.0196906606412739</v>
      </c>
    </row>
    <row r="8647" customFormat="false" ht="15" hidden="false" customHeight="false" outlineLevel="0" collapsed="false">
      <c r="A8647" s="0" t="n">
        <v>50</v>
      </c>
      <c r="B8647" s="0" t="n">
        <v>5900</v>
      </c>
      <c r="C8647" s="0" t="n">
        <v>19.113</v>
      </c>
      <c r="D8647" s="0" t="n">
        <v>7.9347</v>
      </c>
      <c r="E8647" s="0" t="n">
        <f aca="false">IFERROR((C8647-D8647)/C8647/'Project Inputs and Calcs'!$E$11,0)</f>
        <v>0.019495108041647</v>
      </c>
    </row>
    <row r="8648" customFormat="false" ht="15" hidden="false" customHeight="false" outlineLevel="0" collapsed="false">
      <c r="A8648" s="0" t="n">
        <v>50</v>
      </c>
      <c r="B8648" s="0" t="n">
        <v>6000</v>
      </c>
      <c r="C8648" s="0" t="n">
        <v>19.635</v>
      </c>
      <c r="D8648" s="0" t="n">
        <v>8.2695</v>
      </c>
      <c r="E8648" s="0" t="n">
        <f aca="false">IFERROR((C8648-D8648)/C8648/'Project Inputs and Calcs'!$E$11,0)</f>
        <v>0.0192946269416858</v>
      </c>
    </row>
    <row r="8649" customFormat="false" ht="15" hidden="false" customHeight="false" outlineLevel="0" collapsed="false">
      <c r="A8649" s="0" t="n">
        <v>50</v>
      </c>
      <c r="B8649" s="0" t="n">
        <v>6100</v>
      </c>
      <c r="C8649" s="0" t="n">
        <v>20.154</v>
      </c>
      <c r="D8649" s="0" t="n">
        <v>8.612</v>
      </c>
      <c r="E8649" s="0" t="n">
        <f aca="false">IFERROR((C8649-D8649)/C8649/'Project Inputs and Calcs'!$E$11,0)</f>
        <v>0.0190896761602329</v>
      </c>
    </row>
    <row r="8650" customFormat="false" ht="15" hidden="false" customHeight="false" outlineLevel="0" collapsed="false">
      <c r="A8650" s="0" t="n">
        <v>50</v>
      </c>
      <c r="B8650" s="0" t="n">
        <v>6200</v>
      </c>
      <c r="C8650" s="0" t="n">
        <v>20.669</v>
      </c>
      <c r="D8650" s="0" t="n">
        <v>8.9623</v>
      </c>
      <c r="E8650" s="0" t="n">
        <f aca="false">IFERROR((C8650-D8650)/C8650/'Project Inputs and Calcs'!$E$11,0)</f>
        <v>0.0188796426209944</v>
      </c>
    </row>
    <row r="8651" customFormat="false" ht="15" hidden="false" customHeight="false" outlineLevel="0" collapsed="false">
      <c r="A8651" s="0" t="n">
        <v>50</v>
      </c>
      <c r="B8651" s="0" t="n">
        <v>6300</v>
      </c>
      <c r="C8651" s="0" t="n">
        <v>21.179</v>
      </c>
      <c r="D8651" s="0" t="n">
        <v>9.3208</v>
      </c>
      <c r="E8651" s="0" t="n">
        <f aca="false">IFERROR((C8651-D8651)/C8651/'Project Inputs and Calcs'!$E$11,0)</f>
        <v>0.0186634559390591</v>
      </c>
    </row>
    <row r="8652" customFormat="false" ht="15" hidden="false" customHeight="false" outlineLevel="0" collapsed="false">
      <c r="A8652" s="0" t="n">
        <v>50</v>
      </c>
      <c r="B8652" s="0" t="n">
        <v>6400</v>
      </c>
      <c r="C8652" s="0" t="n">
        <v>21.683</v>
      </c>
      <c r="D8652" s="0" t="n">
        <v>9.6874</v>
      </c>
      <c r="E8652" s="0" t="n">
        <f aca="false">IFERROR((C8652-D8652)/C8652/'Project Inputs and Calcs'!$E$11,0)</f>
        <v>0.018440867653615</v>
      </c>
    </row>
    <row r="8653" customFormat="false" ht="15" hidden="false" customHeight="false" outlineLevel="0" collapsed="false">
      <c r="A8653" s="0" t="n">
        <v>50</v>
      </c>
      <c r="B8653" s="0" t="n">
        <v>6500</v>
      </c>
      <c r="C8653" s="0" t="n">
        <v>22.181</v>
      </c>
      <c r="D8653" s="0" t="n">
        <v>10.063</v>
      </c>
      <c r="E8653" s="0" t="n">
        <f aca="false">IFERROR((C8653-D8653)/C8653/'Project Inputs and Calcs'!$E$11,0)</f>
        <v>0.0182107809987527</v>
      </c>
    </row>
    <row r="8654" customFormat="false" ht="15" hidden="false" customHeight="false" outlineLevel="0" collapsed="false">
      <c r="A8654" s="0" t="n">
        <v>50</v>
      </c>
      <c r="B8654" s="0" t="n">
        <v>6600</v>
      </c>
      <c r="C8654" s="0" t="n">
        <v>22.671</v>
      </c>
      <c r="D8654" s="0" t="n">
        <v>10.447</v>
      </c>
      <c r="E8654" s="0" t="n">
        <f aca="false">IFERROR((C8654-D8654)/C8654/'Project Inputs and Calcs'!$E$11,0)</f>
        <v>0.017973034566921</v>
      </c>
    </row>
    <row r="8655" customFormat="false" ht="15" hidden="false" customHeight="false" outlineLevel="0" collapsed="false">
      <c r="A8655" s="0" t="n">
        <v>50</v>
      </c>
      <c r="B8655" s="0" t="n">
        <v>6700</v>
      </c>
      <c r="C8655" s="0" t="n">
        <v>23.152</v>
      </c>
      <c r="D8655" s="0" t="n">
        <v>10.84</v>
      </c>
      <c r="E8655" s="0" t="n">
        <f aca="false">IFERROR((C8655-D8655)/C8655/'Project Inputs and Calcs'!$E$11,0)</f>
        <v>0.0177263303386317</v>
      </c>
    </row>
    <row r="8656" customFormat="false" ht="15" hidden="false" customHeight="false" outlineLevel="0" collapsed="false">
      <c r="A8656" s="0" t="n">
        <v>50</v>
      </c>
      <c r="B8656" s="0" t="n">
        <v>6800</v>
      </c>
      <c r="C8656" s="0" t="n">
        <v>23.622</v>
      </c>
      <c r="D8656" s="0" t="n">
        <v>11.242</v>
      </c>
      <c r="E8656" s="0" t="n">
        <f aca="false">IFERROR((C8656-D8656)/C8656/'Project Inputs and Calcs'!$E$11,0)</f>
        <v>0.0174695904947365</v>
      </c>
    </row>
    <row r="8657" customFormat="false" ht="15" hidden="false" customHeight="false" outlineLevel="0" collapsed="false">
      <c r="A8657" s="0" t="n">
        <v>50</v>
      </c>
      <c r="B8657" s="0" t="n">
        <v>6900</v>
      </c>
      <c r="C8657" s="0" t="n">
        <v>24.08</v>
      </c>
      <c r="D8657" s="0" t="n">
        <v>11.655</v>
      </c>
      <c r="E8657" s="0" t="n">
        <f aca="false">IFERROR((C8657-D8657)/C8657/'Project Inputs and Calcs'!$E$11,0)</f>
        <v>0.0171996124031008</v>
      </c>
    </row>
    <row r="8658" customFormat="false" ht="15" hidden="false" customHeight="false" outlineLevel="0" collapsed="false">
      <c r="A8658" s="0" t="n">
        <v>50</v>
      </c>
      <c r="B8658" s="0" t="n">
        <v>7000</v>
      </c>
      <c r="C8658" s="0" t="n">
        <v>24.525</v>
      </c>
      <c r="D8658" s="0" t="n">
        <v>12.077</v>
      </c>
      <c r="E8658" s="0" t="n">
        <f aca="false">IFERROR((C8658-D8658)/C8658/'Project Inputs and Calcs'!$E$11,0)</f>
        <v>0.016918790349983</v>
      </c>
    </row>
    <row r="8659" customFormat="false" ht="15" hidden="false" customHeight="false" outlineLevel="0" collapsed="false">
      <c r="A8659" s="0" t="n">
        <v>50</v>
      </c>
      <c r="B8659" s="0" t="n">
        <v>7100</v>
      </c>
      <c r="C8659" s="0" t="n">
        <v>24.953</v>
      </c>
      <c r="D8659" s="0" t="n">
        <v>12.511</v>
      </c>
      <c r="E8659" s="0" t="n">
        <f aca="false">IFERROR((C8659-D8659)/C8659/'Project Inputs and Calcs'!$E$11,0)</f>
        <v>0.016620580023778</v>
      </c>
    </row>
    <row r="8660" customFormat="false" ht="15" hidden="false" customHeight="false" outlineLevel="0" collapsed="false">
      <c r="A8660" s="0" t="n">
        <v>50</v>
      </c>
      <c r="B8660" s="0" t="n">
        <v>7200</v>
      </c>
      <c r="C8660" s="0" t="n">
        <v>25.362</v>
      </c>
      <c r="D8660" s="0" t="n">
        <v>12.957</v>
      </c>
      <c r="E8660" s="0" t="n">
        <f aca="false">IFERROR((C8660-D8660)/C8660/'Project Inputs and Calcs'!$E$11,0)</f>
        <v>0.0163039192492706</v>
      </c>
    </row>
    <row r="8661" customFormat="false" ht="15" hidden="false" customHeight="false" outlineLevel="0" collapsed="false">
      <c r="A8661" s="0" t="n">
        <v>50</v>
      </c>
      <c r="B8661" s="0" t="n">
        <v>7300</v>
      </c>
      <c r="C8661" s="0" t="n">
        <v>25.751</v>
      </c>
      <c r="D8661" s="0" t="n">
        <v>13.415</v>
      </c>
      <c r="E8661" s="0" t="n">
        <f aca="false">IFERROR((C8661-D8661)/C8661/'Project Inputs and Calcs'!$E$11,0)</f>
        <v>0.0159683119102171</v>
      </c>
    </row>
    <row r="8662" customFormat="false" ht="15" hidden="false" customHeight="false" outlineLevel="0" collapsed="false">
      <c r="A8662" s="0" t="n">
        <v>50</v>
      </c>
      <c r="B8662" s="0" t="n">
        <v>7400</v>
      </c>
      <c r="C8662" s="0" t="n">
        <v>26.117</v>
      </c>
      <c r="D8662" s="0" t="n">
        <v>13.886</v>
      </c>
      <c r="E8662" s="0" t="n">
        <f aca="false">IFERROR((C8662-D8662)/C8662/'Project Inputs and Calcs'!$E$11,0)</f>
        <v>0.0156105218822989</v>
      </c>
    </row>
    <row r="8663" customFormat="false" ht="15" hidden="false" customHeight="false" outlineLevel="0" collapsed="false">
      <c r="A8663" s="0" t="n">
        <v>50</v>
      </c>
      <c r="B8663" s="0" t="n">
        <v>7500</v>
      </c>
      <c r="C8663" s="0" t="n">
        <v>26.456</v>
      </c>
      <c r="D8663" s="0" t="n">
        <v>14.371</v>
      </c>
      <c r="E8663" s="0" t="n">
        <f aca="false">IFERROR((C8663-D8663)/C8663/'Project Inputs and Calcs'!$E$11,0)</f>
        <v>0.0152265396633404</v>
      </c>
    </row>
    <row r="8664" customFormat="false" ht="15" hidden="false" customHeight="false" outlineLevel="0" collapsed="false">
      <c r="A8664" s="0" t="n">
        <v>50</v>
      </c>
      <c r="B8664" s="0" t="n">
        <v>7600</v>
      </c>
      <c r="C8664" s="0" t="n">
        <v>26.761</v>
      </c>
      <c r="D8664" s="0" t="n">
        <v>14.874</v>
      </c>
      <c r="E8664" s="0" t="n">
        <f aca="false">IFERROR((C8664-D8664)/C8664/'Project Inputs and Calcs'!$E$11,0)</f>
        <v>0.0148063724574318</v>
      </c>
    </row>
    <row r="8665" customFormat="false" ht="15" hidden="false" customHeight="false" outlineLevel="0" collapsed="false">
      <c r="A8665" s="0" t="n">
        <v>50</v>
      </c>
      <c r="B8665" s="0" t="n">
        <v>7700</v>
      </c>
      <c r="C8665" s="0" t="n">
        <v>27.034</v>
      </c>
      <c r="D8665" s="0" t="n">
        <v>15.392</v>
      </c>
      <c r="E8665" s="0" t="n">
        <f aca="false">IFERROR((C8665-D8665)/C8665/'Project Inputs and Calcs'!$E$11,0)</f>
        <v>0.0143547631377771</v>
      </c>
    </row>
    <row r="8666" customFormat="false" ht="15" hidden="false" customHeight="false" outlineLevel="0" collapsed="false">
      <c r="A8666" s="0" t="n">
        <v>50</v>
      </c>
      <c r="B8666" s="0" t="n">
        <v>7800</v>
      </c>
      <c r="C8666" s="0" t="n">
        <v>27.274</v>
      </c>
      <c r="D8666" s="0" t="n">
        <v>15.926</v>
      </c>
      <c r="E8666" s="0" t="n">
        <f aca="false">IFERROR((C8666-D8666)/C8666/'Project Inputs and Calcs'!$E$11,0)</f>
        <v>0.0138691305516854</v>
      </c>
    </row>
    <row r="8667" customFormat="false" ht="15" hidden="false" customHeight="false" outlineLevel="0" collapsed="false">
      <c r="A8667" s="0" t="n">
        <v>50</v>
      </c>
      <c r="B8667" s="0" t="n">
        <v>7900</v>
      </c>
      <c r="C8667" s="0" t="n">
        <v>27.461</v>
      </c>
      <c r="D8667" s="0" t="n">
        <v>16.484</v>
      </c>
      <c r="E8667" s="0" t="n">
        <f aca="false">IFERROR((C8667-D8667)/C8667/'Project Inputs and Calcs'!$E$11,0)</f>
        <v>0.0133243508976366</v>
      </c>
    </row>
    <row r="8668" customFormat="false" ht="15" hidden="false" customHeight="false" outlineLevel="0" collapsed="false">
      <c r="A8668" s="0" t="n">
        <v>50</v>
      </c>
      <c r="B8668" s="0" t="n">
        <v>8000</v>
      </c>
      <c r="C8668" s="0" t="n">
        <v>27.597</v>
      </c>
      <c r="D8668" s="0" t="n">
        <v>17.063</v>
      </c>
      <c r="E8668" s="0" t="n">
        <f aca="false">IFERROR((C8668-D8668)/C8668/'Project Inputs and Calcs'!$E$11,0)</f>
        <v>0.0127236052227899</v>
      </c>
    </row>
    <row r="8669" customFormat="false" ht="15" hidden="false" customHeight="false" outlineLevel="0" collapsed="false">
      <c r="A8669" s="0" t="n">
        <v>50</v>
      </c>
      <c r="B8669" s="0" t="n">
        <v>8100</v>
      </c>
      <c r="C8669" s="0" t="n">
        <v>27.664</v>
      </c>
      <c r="D8669" s="0" t="n">
        <v>17.671</v>
      </c>
      <c r="E8669" s="0" t="n">
        <f aca="false">IFERROR((C8669-D8669)/C8669/'Project Inputs and Calcs'!$E$11,0)</f>
        <v>0.0120409196067091</v>
      </c>
    </row>
    <row r="8670" customFormat="false" ht="15" hidden="false" customHeight="false" outlineLevel="0" collapsed="false">
      <c r="A8670" s="0" t="n">
        <v>50</v>
      </c>
      <c r="B8670" s="0" t="n">
        <v>8200</v>
      </c>
      <c r="C8670" s="0" t="n">
        <v>27.648</v>
      </c>
      <c r="D8670" s="0" t="n">
        <v>18.313</v>
      </c>
      <c r="E8670" s="0" t="n">
        <f aca="false">IFERROR((C8670-D8670)/C8670/'Project Inputs and Calcs'!$E$11,0)</f>
        <v>0.011254581404321</v>
      </c>
    </row>
    <row r="8671" customFormat="false" ht="15" hidden="false" customHeight="false" outlineLevel="0" collapsed="false">
      <c r="A8671" s="0" t="n">
        <v>50</v>
      </c>
      <c r="B8671" s="0" t="n">
        <v>8300</v>
      </c>
      <c r="C8671" s="0" t="n">
        <v>27.55</v>
      </c>
      <c r="D8671" s="0" t="n">
        <v>18.988</v>
      </c>
      <c r="E8671" s="0" t="n">
        <f aca="false">IFERROR((C8671-D8671)/C8671/'Project Inputs and Calcs'!$E$11,0)</f>
        <v>0.0103593466424682</v>
      </c>
    </row>
    <row r="8672" customFormat="false" ht="15" hidden="false" customHeight="false" outlineLevel="0" collapsed="false">
      <c r="A8672" s="0" t="n">
        <v>50</v>
      </c>
      <c r="B8672" s="0" t="n">
        <v>8400</v>
      </c>
      <c r="C8672" s="0" t="n">
        <v>27.378</v>
      </c>
      <c r="D8672" s="0" t="n">
        <v>19.689</v>
      </c>
      <c r="E8672" s="0" t="n">
        <f aca="false">IFERROR((C8672-D8672)/C8672/'Project Inputs and Calcs'!$E$11,0)</f>
        <v>0.00936153115640295</v>
      </c>
    </row>
    <row r="8673" customFormat="false" ht="15" hidden="false" customHeight="false" outlineLevel="0" collapsed="false">
      <c r="A8673" s="0" t="n">
        <v>50</v>
      </c>
      <c r="B8673" s="0" t="n">
        <v>8500</v>
      </c>
      <c r="C8673" s="0" t="n">
        <v>27.165</v>
      </c>
      <c r="D8673" s="0" t="n">
        <v>20.399</v>
      </c>
      <c r="E8673" s="0" t="n">
        <f aca="false">IFERROR((C8673-D8673)/C8673/'Project Inputs and Calcs'!$E$11,0)</f>
        <v>0.00830234983741334</v>
      </c>
    </row>
    <row r="8674" customFormat="false" ht="15" hidden="false" customHeight="false" outlineLevel="0" collapsed="false">
      <c r="A8674" s="0" t="n">
        <v>50</v>
      </c>
      <c r="B8674" s="0" t="n">
        <v>8600</v>
      </c>
      <c r="C8674" s="0" t="n">
        <v>26.955</v>
      </c>
      <c r="D8674" s="0" t="n">
        <v>21.098</v>
      </c>
      <c r="E8674" s="0" t="n">
        <f aca="false">IFERROR((C8674-D8674)/C8674/'Project Inputs and Calcs'!$E$11,0)</f>
        <v>0.00724293575712607</v>
      </c>
    </row>
    <row r="8675" customFormat="false" ht="15" hidden="false" customHeight="false" outlineLevel="0" collapsed="false">
      <c r="A8675" s="0" t="n">
        <v>50</v>
      </c>
      <c r="B8675" s="0" t="n">
        <v>8700</v>
      </c>
      <c r="C8675" s="0" t="n">
        <v>26.746</v>
      </c>
      <c r="D8675" s="0" t="n">
        <v>21.785</v>
      </c>
      <c r="E8675" s="0" t="n">
        <f aca="false">IFERROR((C8675-D8675)/C8675/'Project Inputs and Calcs'!$E$11,0)</f>
        <v>0.00618285600338991</v>
      </c>
    </row>
    <row r="8676" customFormat="false" ht="15" hidden="false" customHeight="false" outlineLevel="0" collapsed="false">
      <c r="A8676" s="0" t="n">
        <v>50</v>
      </c>
      <c r="B8676" s="0" t="n">
        <v>8800</v>
      </c>
      <c r="C8676" s="0" t="n">
        <v>26.523</v>
      </c>
      <c r="D8676" s="0" t="n">
        <v>22.467</v>
      </c>
      <c r="E8676" s="0" t="n">
        <f aca="false">IFERROR((C8676-D8676)/C8676/'Project Inputs and Calcs'!$E$11,0)</f>
        <v>0.00509746257964785</v>
      </c>
    </row>
    <row r="8677" customFormat="false" ht="15" hidden="false" customHeight="false" outlineLevel="0" collapsed="false">
      <c r="A8677" s="0" t="n">
        <v>50</v>
      </c>
      <c r="B8677" s="0" t="n">
        <v>8900</v>
      </c>
      <c r="C8677" s="0" t="n">
        <v>26.269</v>
      </c>
      <c r="D8677" s="0" t="n">
        <v>23.147</v>
      </c>
      <c r="E8677" s="0" t="n">
        <f aca="false">IFERROR((C8677-D8677)/C8677/'Project Inputs and Calcs'!$E$11,0)</f>
        <v>0.00396157701727004</v>
      </c>
    </row>
    <row r="8678" customFormat="false" ht="15" hidden="false" customHeight="false" outlineLevel="0" collapsed="false">
      <c r="A8678" s="0" t="n">
        <v>50</v>
      </c>
      <c r="B8678" s="0" t="n">
        <v>9000</v>
      </c>
      <c r="C8678" s="0" t="n">
        <v>25.972</v>
      </c>
      <c r="D8678" s="0" t="n">
        <v>23.828</v>
      </c>
      <c r="E8678" s="0" t="n">
        <f aca="false">IFERROR((C8678-D8678)/C8678/'Project Inputs and Calcs'!$E$11,0)</f>
        <v>0.0027516812978079</v>
      </c>
    </row>
    <row r="8679" customFormat="false" ht="15" hidden="false" customHeight="false" outlineLevel="0" collapsed="false">
      <c r="A8679" s="0" t="n">
        <v>50</v>
      </c>
      <c r="B8679" s="0" t="n">
        <v>9100</v>
      </c>
      <c r="C8679" s="0" t="n">
        <v>25.638</v>
      </c>
      <c r="D8679" s="0" t="n">
        <v>24.499</v>
      </c>
      <c r="E8679" s="0" t="n">
        <f aca="false">IFERROR((C8679-D8679)/C8679/'Project Inputs and Calcs'!$E$11,0)</f>
        <v>0.0014808747432197</v>
      </c>
    </row>
    <row r="8680" customFormat="false" ht="15" hidden="false" customHeight="false" outlineLevel="0" collapsed="false">
      <c r="A8680" s="0" t="n">
        <v>50</v>
      </c>
      <c r="B8680" s="0" t="n">
        <v>9200</v>
      </c>
      <c r="C8680" s="0" t="n">
        <v>25.317</v>
      </c>
      <c r="D8680" s="0" t="n">
        <v>25.127</v>
      </c>
      <c r="E8680" s="0" t="n">
        <f aca="false">IFERROR((C8680-D8680)/C8680/'Project Inputs and Calcs'!$E$11,0)</f>
        <v>0.000250161288198972</v>
      </c>
    </row>
    <row r="8681" customFormat="false" ht="15" hidden="false" customHeight="false" outlineLevel="0" collapsed="false">
      <c r="A8681" s="0" t="n">
        <v>50</v>
      </c>
      <c r="B8681" s="0" t="n">
        <v>9300</v>
      </c>
      <c r="C8681" s="0" t="n">
        <v>25.068</v>
      </c>
      <c r="D8681" s="0" t="n">
        <v>25.676</v>
      </c>
      <c r="E8681" s="0" t="n">
        <f aca="false">IFERROR((C8681-D8681)/C8681/'Project Inputs and Calcs'!$E$11,0)</f>
        <v>-0.000808467634700278</v>
      </c>
    </row>
    <row r="8682" customFormat="false" ht="15" hidden="false" customHeight="false" outlineLevel="0" collapsed="false">
      <c r="A8682" s="0" t="n">
        <v>50</v>
      </c>
      <c r="B8682" s="0" t="n">
        <v>9400</v>
      </c>
      <c r="C8682" s="0" t="n">
        <v>24.896</v>
      </c>
      <c r="D8682" s="0" t="n">
        <v>26.146</v>
      </c>
      <c r="E8682" s="0" t="n">
        <f aca="false">IFERROR((C8682-D8682)/C8682/'Project Inputs and Calcs'!$E$11,0)</f>
        <v>-0.00167362896315338</v>
      </c>
    </row>
    <row r="8683" customFormat="false" ht="15" hidden="false" customHeight="false" outlineLevel="0" collapsed="false">
      <c r="A8683" s="0" t="n">
        <v>50</v>
      </c>
      <c r="B8683" s="0" t="n">
        <v>9500</v>
      </c>
      <c r="C8683" s="0" t="n">
        <v>24.781</v>
      </c>
      <c r="D8683" s="0" t="n">
        <v>26.542</v>
      </c>
      <c r="E8683" s="0" t="n">
        <f aca="false">IFERROR((C8683-D8683)/C8683/'Project Inputs and Calcs'!$E$11,0)</f>
        <v>-0.00236875025220936</v>
      </c>
    </row>
    <row r="8684" customFormat="false" ht="15" hidden="false" customHeight="false" outlineLevel="0" collapsed="false">
      <c r="A8684" s="0" t="n">
        <v>50</v>
      </c>
      <c r="B8684" s="0" t="n">
        <v>9600</v>
      </c>
      <c r="C8684" s="0" t="n">
        <v>24.702</v>
      </c>
      <c r="D8684" s="0" t="n">
        <v>26.882</v>
      </c>
      <c r="E8684" s="0" t="n">
        <f aca="false">IFERROR((C8684-D8684)/C8684/'Project Inputs and Calcs'!$E$11,0)</f>
        <v>-0.0029417321134591</v>
      </c>
    </row>
    <row r="8685" customFormat="false" ht="15" hidden="false" customHeight="false" outlineLevel="0" collapsed="false">
      <c r="A8685" s="0" t="n">
        <v>50</v>
      </c>
      <c r="B8685" s="0" t="n">
        <v>9700</v>
      </c>
      <c r="C8685" s="0" t="n">
        <v>24.649</v>
      </c>
      <c r="D8685" s="0" t="n">
        <v>27.164</v>
      </c>
      <c r="E8685" s="0" t="n">
        <f aca="false">IFERROR((C8685-D8685)/C8685/'Project Inputs and Calcs'!$E$11,0)</f>
        <v>-0.00340108456056365</v>
      </c>
    </row>
    <row r="8686" customFormat="false" ht="15" hidden="false" customHeight="false" outlineLevel="0" collapsed="false">
      <c r="A8686" s="0" t="n">
        <v>50</v>
      </c>
      <c r="B8686" s="0" t="n">
        <v>9800</v>
      </c>
      <c r="C8686" s="0" t="s">
        <v>155</v>
      </c>
      <c r="D8686" s="0" t="s">
        <v>155</v>
      </c>
      <c r="E8686" s="0" t="n">
        <f aca="false">IFERROR((C8686-D8686)/C8686/'Project Inputs and Calcs'!$E$11,0)</f>
        <v>0</v>
      </c>
    </row>
    <row r="8687" customFormat="false" ht="15" hidden="false" customHeight="false" outlineLevel="0" collapsed="false">
      <c r="A8687" s="0" t="n">
        <v>50</v>
      </c>
      <c r="B8687" s="0" t="n">
        <v>9900</v>
      </c>
      <c r="C8687" s="0" t="s">
        <v>155</v>
      </c>
      <c r="D8687" s="0" t="s">
        <v>155</v>
      </c>
      <c r="E8687" s="0" t="n">
        <f aca="false">IFERROR((C8687-D8687)/C8687/'Project Inputs and Calcs'!$E$11,0)</f>
        <v>0</v>
      </c>
    </row>
    <row r="8688" customFormat="false" ht="15" hidden="false" customHeight="false" outlineLevel="0" collapsed="false">
      <c r="A8688" s="0" t="n">
        <v>50</v>
      </c>
      <c r="B8688" s="0" t="n">
        <v>10000</v>
      </c>
      <c r="C8688" s="0" t="s">
        <v>155</v>
      </c>
      <c r="D8688" s="0" t="s">
        <v>155</v>
      </c>
      <c r="E8688" s="0" t="n">
        <f aca="false">IFERROR((C8688-D8688)/C8688/'Project Inputs and Calcs'!$E$11,0)</f>
        <v>0</v>
      </c>
    </row>
    <row r="8689" customFormat="false" ht="15" hidden="false" customHeight="false" outlineLevel="0" collapsed="false">
      <c r="A8689" s="0" t="n">
        <v>50</v>
      </c>
      <c r="B8689" s="0" t="n">
        <v>10100</v>
      </c>
      <c r="C8689" s="0" t="s">
        <v>155</v>
      </c>
      <c r="D8689" s="0" t="s">
        <v>155</v>
      </c>
      <c r="E8689" s="0" t="n">
        <f aca="false">IFERROR((C8689-D8689)/C8689/'Project Inputs and Calcs'!$E$11,0)</f>
        <v>0</v>
      </c>
    </row>
    <row r="8690" customFormat="false" ht="15" hidden="false" customHeight="false" outlineLevel="0" collapsed="false">
      <c r="A8690" s="0" t="n">
        <v>50</v>
      </c>
      <c r="B8690" s="0" t="n">
        <v>10200</v>
      </c>
      <c r="C8690" s="0" t="s">
        <v>155</v>
      </c>
      <c r="D8690" s="0" t="s">
        <v>155</v>
      </c>
      <c r="E8690" s="0" t="n">
        <f aca="false">IFERROR((C8690-D8690)/C8690/'Project Inputs and Calcs'!$E$11,0)</f>
        <v>0</v>
      </c>
    </row>
    <row r="8691" customFormat="false" ht="15" hidden="false" customHeight="false" outlineLevel="0" collapsed="false">
      <c r="A8691" s="0" t="n">
        <v>50</v>
      </c>
      <c r="B8691" s="0" t="n">
        <v>10300</v>
      </c>
      <c r="C8691" s="0" t="s">
        <v>155</v>
      </c>
      <c r="D8691" s="0" t="s">
        <v>155</v>
      </c>
      <c r="E8691" s="0" t="n">
        <f aca="false">IFERROR((C8691-D8691)/C8691/'Project Inputs and Calcs'!$E$11,0)</f>
        <v>0</v>
      </c>
    </row>
    <row r="8692" customFormat="false" ht="15" hidden="false" customHeight="false" outlineLevel="0" collapsed="false">
      <c r="A8692" s="0" t="n">
        <v>50</v>
      </c>
      <c r="B8692" s="0" t="n">
        <v>10400</v>
      </c>
      <c r="C8692" s="0" t="s">
        <v>155</v>
      </c>
      <c r="D8692" s="0" t="s">
        <v>155</v>
      </c>
      <c r="E8692" s="0" t="n">
        <f aca="false">IFERROR((C8692-D8692)/C8692/'Project Inputs and Calcs'!$E$11,0)</f>
        <v>0</v>
      </c>
    </row>
    <row r="8693" customFormat="false" ht="15" hidden="false" customHeight="false" outlineLevel="0" collapsed="false">
      <c r="A8693" s="0" t="n">
        <v>50</v>
      </c>
      <c r="B8693" s="0" t="n">
        <v>10500</v>
      </c>
      <c r="C8693" s="0" t="s">
        <v>155</v>
      </c>
      <c r="D8693" s="0" t="s">
        <v>155</v>
      </c>
      <c r="E8693" s="0" t="n">
        <f aca="false">IFERROR((C8693-D8693)/C8693/'Project Inputs and Calcs'!$E$11,0)</f>
        <v>0</v>
      </c>
    </row>
    <row r="8694" customFormat="false" ht="15" hidden="false" customHeight="false" outlineLevel="0" collapsed="false">
      <c r="A8694" s="0" t="n">
        <v>50</v>
      </c>
      <c r="B8694" s="0" t="n">
        <v>10600</v>
      </c>
      <c r="C8694" s="0" t="s">
        <v>155</v>
      </c>
      <c r="D8694" s="0" t="s">
        <v>155</v>
      </c>
      <c r="E8694" s="0" t="n">
        <f aca="false">IFERROR((C8694-D8694)/C8694/'Project Inputs and Calcs'!$E$11,0)</f>
        <v>0</v>
      </c>
    </row>
    <row r="8695" customFormat="false" ht="15" hidden="false" customHeight="false" outlineLevel="0" collapsed="false">
      <c r="A8695" s="0" t="n">
        <v>50</v>
      </c>
      <c r="B8695" s="0" t="n">
        <v>10700</v>
      </c>
      <c r="C8695" s="0" t="s">
        <v>155</v>
      </c>
      <c r="D8695" s="0" t="s">
        <v>155</v>
      </c>
      <c r="E8695" s="0" t="n">
        <f aca="false">IFERROR((C8695-D8695)/C8695/'Project Inputs and Calcs'!$E$11,0)</f>
        <v>0</v>
      </c>
    </row>
    <row r="8696" customFormat="false" ht="15" hidden="false" customHeight="false" outlineLevel="0" collapsed="false">
      <c r="A8696" s="0" t="n">
        <v>50</v>
      </c>
      <c r="B8696" s="0" t="n">
        <v>10800</v>
      </c>
      <c r="C8696" s="0" t="s">
        <v>155</v>
      </c>
      <c r="D8696" s="0" t="s">
        <v>155</v>
      </c>
      <c r="E8696" s="0" t="n">
        <f aca="false">IFERROR((C8696-D8696)/C8696/'Project Inputs and Calcs'!$E$11,0)</f>
        <v>0</v>
      </c>
    </row>
    <row r="8697" customFormat="false" ht="15" hidden="false" customHeight="false" outlineLevel="0" collapsed="false">
      <c r="A8697" s="0" t="n">
        <v>50</v>
      </c>
      <c r="B8697" s="0" t="n">
        <v>10900</v>
      </c>
      <c r="C8697" s="0" t="s">
        <v>155</v>
      </c>
      <c r="D8697" s="0" t="s">
        <v>155</v>
      </c>
      <c r="E8697" s="0" t="n">
        <f aca="false">IFERROR((C8697-D8697)/C8697/'Project Inputs and Calcs'!$E$11,0)</f>
        <v>0</v>
      </c>
    </row>
    <row r="8698" customFormat="false" ht="15" hidden="false" customHeight="false" outlineLevel="0" collapsed="false">
      <c r="A8698" s="0" t="n">
        <v>50</v>
      </c>
      <c r="B8698" s="0" t="n">
        <v>11000</v>
      </c>
      <c r="C8698" s="0" t="s">
        <v>155</v>
      </c>
      <c r="D8698" s="0" t="s">
        <v>155</v>
      </c>
      <c r="E8698" s="0" t="n">
        <f aca="false">IFERROR((C8698-D8698)/C8698/'Project Inputs and Calcs'!$E$11,0)</f>
        <v>0</v>
      </c>
    </row>
    <row r="8699" customFormat="false" ht="15" hidden="false" customHeight="false" outlineLevel="0" collapsed="false">
      <c r="A8699" s="0" t="n">
        <v>50</v>
      </c>
      <c r="B8699" s="0" t="n">
        <v>11100</v>
      </c>
      <c r="C8699" s="0" t="s">
        <v>155</v>
      </c>
      <c r="D8699" s="0" t="s">
        <v>155</v>
      </c>
      <c r="E8699" s="0" t="n">
        <f aca="false">IFERROR((C8699-D8699)/C8699/'Project Inputs and Calcs'!$E$11,0)</f>
        <v>0</v>
      </c>
    </row>
    <row r="8700" customFormat="false" ht="15" hidden="false" customHeight="false" outlineLevel="0" collapsed="false">
      <c r="A8700" s="0" t="n">
        <v>50</v>
      </c>
      <c r="B8700" s="0" t="n">
        <v>11200</v>
      </c>
      <c r="C8700" s="0" t="s">
        <v>155</v>
      </c>
      <c r="D8700" s="0" t="s">
        <v>155</v>
      </c>
      <c r="E8700" s="0" t="n">
        <f aca="false">IFERROR((C8700-D8700)/C8700/'Project Inputs and Calcs'!$E$11,0)</f>
        <v>0</v>
      </c>
    </row>
    <row r="8701" customFormat="false" ht="15" hidden="false" customHeight="false" outlineLevel="0" collapsed="false">
      <c r="A8701" s="0" t="n">
        <v>50</v>
      </c>
      <c r="B8701" s="0" t="n">
        <v>11300</v>
      </c>
      <c r="C8701" s="0" t="s">
        <v>155</v>
      </c>
      <c r="D8701" s="0" t="s">
        <v>155</v>
      </c>
      <c r="E8701" s="0" t="n">
        <f aca="false">IFERROR((C8701-D8701)/C8701/'Project Inputs and Calcs'!$E$11,0)</f>
        <v>0</v>
      </c>
    </row>
    <row r="8702" customFormat="false" ht="15" hidden="false" customHeight="false" outlineLevel="0" collapsed="false">
      <c r="A8702" s="0" t="n">
        <v>50</v>
      </c>
      <c r="B8702" s="0" t="n">
        <v>11400</v>
      </c>
      <c r="C8702" s="0" t="s">
        <v>155</v>
      </c>
      <c r="D8702" s="0" t="s">
        <v>155</v>
      </c>
      <c r="E8702" s="0" t="n">
        <f aca="false">IFERROR((C8702-D8702)/C8702/'Project Inputs and Calcs'!$E$11,0)</f>
        <v>0</v>
      </c>
    </row>
    <row r="8703" customFormat="false" ht="15" hidden="false" customHeight="false" outlineLevel="0" collapsed="false">
      <c r="A8703" s="0" t="n">
        <v>50</v>
      </c>
      <c r="B8703" s="0" t="n">
        <v>11500</v>
      </c>
      <c r="C8703" s="0" t="s">
        <v>155</v>
      </c>
      <c r="D8703" s="0" t="s">
        <v>155</v>
      </c>
      <c r="E8703" s="0" t="n">
        <f aca="false">IFERROR((C8703-D8703)/C8703/'Project Inputs and Calcs'!$E$11,0)</f>
        <v>0</v>
      </c>
    </row>
    <row r="8704" customFormat="false" ht="15" hidden="false" customHeight="false" outlineLevel="0" collapsed="false">
      <c r="A8704" s="0" t="n">
        <v>50</v>
      </c>
      <c r="B8704" s="0" t="n">
        <v>11600</v>
      </c>
      <c r="C8704" s="0" t="s">
        <v>155</v>
      </c>
      <c r="D8704" s="0" t="s">
        <v>155</v>
      </c>
      <c r="E8704" s="0" t="n">
        <f aca="false">IFERROR((C8704-D8704)/C8704/'Project Inputs and Calcs'!$E$11,0)</f>
        <v>0</v>
      </c>
    </row>
    <row r="8705" customFormat="false" ht="15" hidden="false" customHeight="false" outlineLevel="0" collapsed="false">
      <c r="A8705" s="0" t="n">
        <v>50</v>
      </c>
      <c r="B8705" s="0" t="n">
        <v>11700</v>
      </c>
      <c r="C8705" s="0" t="s">
        <v>155</v>
      </c>
      <c r="D8705" s="0" t="s">
        <v>155</v>
      </c>
      <c r="E8705" s="0" t="n">
        <f aca="false">IFERROR((C8705-D8705)/C8705/'Project Inputs and Calcs'!$E$11,0)</f>
        <v>0</v>
      </c>
    </row>
    <row r="8706" customFormat="false" ht="15" hidden="false" customHeight="false" outlineLevel="0" collapsed="false">
      <c r="A8706" s="0" t="n">
        <v>50</v>
      </c>
      <c r="B8706" s="0" t="n">
        <v>11800</v>
      </c>
      <c r="C8706" s="0" t="s">
        <v>155</v>
      </c>
      <c r="D8706" s="0" t="s">
        <v>155</v>
      </c>
      <c r="E8706" s="0" t="n">
        <f aca="false">IFERROR((C8706-D8706)/C8706/'Project Inputs and Calcs'!$E$11,0)</f>
        <v>0</v>
      </c>
    </row>
    <row r="8707" customFormat="false" ht="15" hidden="false" customHeight="false" outlineLevel="0" collapsed="false">
      <c r="A8707" s="0" t="n">
        <v>50</v>
      </c>
      <c r="B8707" s="0" t="n">
        <v>11900</v>
      </c>
      <c r="C8707" s="0" t="s">
        <v>155</v>
      </c>
      <c r="D8707" s="0" t="s">
        <v>155</v>
      </c>
      <c r="E8707" s="0" t="n">
        <f aca="false">IFERROR((C8707-D8707)/C8707/'Project Inputs and Calcs'!$E$11,0)</f>
        <v>0</v>
      </c>
    </row>
    <row r="8708" customFormat="false" ht="15" hidden="false" customHeight="false" outlineLevel="0" collapsed="false">
      <c r="A8708" s="0" t="n">
        <v>50</v>
      </c>
      <c r="B8708" s="0" t="n">
        <v>12000</v>
      </c>
      <c r="C8708" s="0" t="s">
        <v>155</v>
      </c>
      <c r="D8708" s="0" t="s">
        <v>155</v>
      </c>
      <c r="E8708" s="0" t="n">
        <f aca="false">IFERROR((C8708-D8708)/C8708/'Project Inputs and Calcs'!$E$11,0)</f>
        <v>0</v>
      </c>
    </row>
    <row r="8709" customFormat="false" ht="15" hidden="false" customHeight="false" outlineLevel="0" collapsed="false">
      <c r="A8709" s="0" t="n">
        <v>50</v>
      </c>
      <c r="B8709" s="0" t="n">
        <v>12100</v>
      </c>
      <c r="C8709" s="0" t="s">
        <v>155</v>
      </c>
      <c r="D8709" s="0" t="s">
        <v>155</v>
      </c>
      <c r="E8709" s="0" t="n">
        <f aca="false">IFERROR((C8709-D8709)/C8709/'Project Inputs and Calcs'!$E$11,0)</f>
        <v>0</v>
      </c>
    </row>
    <row r="8710" customFormat="false" ht="15" hidden="false" customHeight="false" outlineLevel="0" collapsed="false">
      <c r="A8710" s="0" t="n">
        <v>50</v>
      </c>
      <c r="B8710" s="0" t="n">
        <v>12200</v>
      </c>
      <c r="C8710" s="0" t="s">
        <v>155</v>
      </c>
      <c r="D8710" s="0" t="s">
        <v>155</v>
      </c>
      <c r="E8710" s="0" t="n">
        <f aca="false">IFERROR((C8710-D8710)/C8710/'Project Inputs and Calcs'!$E$11,0)</f>
        <v>0</v>
      </c>
    </row>
    <row r="8711" customFormat="false" ht="15" hidden="false" customHeight="false" outlineLevel="0" collapsed="false">
      <c r="A8711" s="0" t="n">
        <v>50</v>
      </c>
      <c r="B8711" s="0" t="n">
        <v>12300</v>
      </c>
      <c r="C8711" s="0" t="s">
        <v>155</v>
      </c>
      <c r="D8711" s="0" t="s">
        <v>155</v>
      </c>
      <c r="E8711" s="0" t="n">
        <f aca="false">IFERROR((C8711-D8711)/C8711/'Project Inputs and Calcs'!$E$11,0)</f>
        <v>0</v>
      </c>
    </row>
    <row r="8712" customFormat="false" ht="15" hidden="false" customHeight="false" outlineLevel="0" collapsed="false">
      <c r="A8712" s="0" t="n">
        <v>50</v>
      </c>
      <c r="B8712" s="0" t="n">
        <v>12400</v>
      </c>
      <c r="C8712" s="0" t="s">
        <v>155</v>
      </c>
      <c r="D8712" s="0" t="s">
        <v>155</v>
      </c>
      <c r="E8712" s="0" t="n">
        <f aca="false">IFERROR((C8712-D8712)/C8712/'Project Inputs and Calcs'!$E$11,0)</f>
        <v>0</v>
      </c>
    </row>
    <row r="8713" customFormat="false" ht="15" hidden="false" customHeight="false" outlineLevel="0" collapsed="false">
      <c r="A8713" s="0" t="n">
        <v>50</v>
      </c>
      <c r="B8713" s="0" t="n">
        <v>12500</v>
      </c>
      <c r="C8713" s="0" t="s">
        <v>155</v>
      </c>
      <c r="D8713" s="0" t="s">
        <v>155</v>
      </c>
      <c r="E8713" s="0" t="n">
        <f aca="false">IFERROR((C8713-D8713)/C8713/'Project Inputs and Calcs'!$E$11,0)</f>
        <v>0</v>
      </c>
    </row>
    <row r="8714" customFormat="false" ht="15" hidden="false" customHeight="false" outlineLevel="0" collapsed="false">
      <c r="A8714" s="0" t="n">
        <v>50</v>
      </c>
      <c r="B8714" s="0" t="n">
        <v>12600</v>
      </c>
      <c r="C8714" s="0" t="s">
        <v>155</v>
      </c>
      <c r="D8714" s="0" t="s">
        <v>155</v>
      </c>
      <c r="E8714" s="0" t="n">
        <f aca="false">IFERROR((C8714-D8714)/C8714/'Project Inputs and Calcs'!$E$11,0)</f>
        <v>0</v>
      </c>
    </row>
    <row r="8715" customFormat="false" ht="15" hidden="false" customHeight="false" outlineLevel="0" collapsed="false">
      <c r="A8715" s="0" t="n">
        <v>50</v>
      </c>
      <c r="B8715" s="0" t="n">
        <v>12700</v>
      </c>
      <c r="C8715" s="0" t="s">
        <v>155</v>
      </c>
      <c r="D8715" s="0" t="s">
        <v>155</v>
      </c>
      <c r="E8715" s="0" t="n">
        <f aca="false">IFERROR((C8715-D8715)/C8715/'Project Inputs and Calcs'!$E$11,0)</f>
        <v>0</v>
      </c>
    </row>
    <row r="8716" customFormat="false" ht="15" hidden="false" customHeight="false" outlineLevel="0" collapsed="false">
      <c r="A8716" s="0" t="n">
        <v>50</v>
      </c>
      <c r="B8716" s="0" t="n">
        <v>12800</v>
      </c>
      <c r="C8716" s="0" t="s">
        <v>155</v>
      </c>
      <c r="D8716" s="0" t="s">
        <v>155</v>
      </c>
      <c r="E8716" s="0" t="n">
        <f aca="false">IFERROR((C8716-D8716)/C8716/'Project Inputs and Calcs'!$E$11,0)</f>
        <v>0</v>
      </c>
    </row>
    <row r="8717" customFormat="false" ht="15" hidden="false" customHeight="false" outlineLevel="0" collapsed="false">
      <c r="A8717" s="0" t="n">
        <v>50</v>
      </c>
      <c r="B8717" s="0" t="n">
        <v>12900</v>
      </c>
      <c r="C8717" s="0" t="s">
        <v>155</v>
      </c>
      <c r="D8717" s="0" t="s">
        <v>155</v>
      </c>
      <c r="E8717" s="0" t="n">
        <f aca="false">IFERROR((C8717-D8717)/C8717/'Project Inputs and Calcs'!$E$11,0)</f>
        <v>0</v>
      </c>
    </row>
    <row r="8718" customFormat="false" ht="15" hidden="false" customHeight="false" outlineLevel="0" collapsed="false">
      <c r="A8718" s="0" t="n">
        <v>50</v>
      </c>
      <c r="B8718" s="0" t="n">
        <v>13000</v>
      </c>
      <c r="C8718" s="0" t="s">
        <v>155</v>
      </c>
      <c r="D8718" s="0" t="s">
        <v>155</v>
      </c>
      <c r="E8718" s="0" t="n">
        <f aca="false">IFERROR((C8718-D8718)/C8718/'Project Inputs and Calcs'!$E$11,0)</f>
        <v>0</v>
      </c>
    </row>
    <row r="8719" customFormat="false" ht="15" hidden="false" customHeight="false" outlineLevel="0" collapsed="false">
      <c r="A8719" s="0" t="n">
        <v>50</v>
      </c>
      <c r="B8719" s="0" t="n">
        <v>13100</v>
      </c>
      <c r="C8719" s="0" t="s">
        <v>155</v>
      </c>
      <c r="D8719" s="0" t="s">
        <v>155</v>
      </c>
      <c r="E8719" s="0" t="n">
        <f aca="false">IFERROR((C8719-D8719)/C8719/'Project Inputs and Calcs'!$E$11,0)</f>
        <v>0</v>
      </c>
    </row>
    <row r="8720" customFormat="false" ht="15" hidden="false" customHeight="false" outlineLevel="0" collapsed="false">
      <c r="A8720" s="0" t="n">
        <v>50</v>
      </c>
      <c r="B8720" s="0" t="n">
        <v>13200</v>
      </c>
      <c r="C8720" s="0" t="s">
        <v>155</v>
      </c>
      <c r="D8720" s="0" t="s">
        <v>155</v>
      </c>
      <c r="E8720" s="0" t="n">
        <f aca="false">IFERROR((C8720-D8720)/C8720/'Project Inputs and Calcs'!$E$11,0)</f>
        <v>0</v>
      </c>
    </row>
    <row r="8721" customFormat="false" ht="15" hidden="false" customHeight="false" outlineLevel="0" collapsed="false">
      <c r="A8721" s="0" t="n">
        <v>50</v>
      </c>
      <c r="B8721" s="0" t="n">
        <v>13300</v>
      </c>
      <c r="C8721" s="0" t="s">
        <v>155</v>
      </c>
      <c r="D8721" s="0" t="s">
        <v>155</v>
      </c>
      <c r="E8721" s="0" t="n">
        <f aca="false">IFERROR((C8721-D8721)/C8721/'Project Inputs and Calcs'!$E$11,0)</f>
        <v>0</v>
      </c>
    </row>
    <row r="8722" customFormat="false" ht="15" hidden="false" customHeight="false" outlineLevel="0" collapsed="false">
      <c r="A8722" s="0" t="n">
        <v>50</v>
      </c>
      <c r="B8722" s="0" t="n">
        <v>13400</v>
      </c>
      <c r="C8722" s="0" t="s">
        <v>155</v>
      </c>
      <c r="D8722" s="0" t="s">
        <v>155</v>
      </c>
      <c r="E8722" s="0" t="n">
        <f aca="false">IFERROR((C8722-D8722)/C8722/'Project Inputs and Calcs'!$E$11,0)</f>
        <v>0</v>
      </c>
    </row>
    <row r="8723" customFormat="false" ht="15" hidden="false" customHeight="false" outlineLevel="0" collapsed="false">
      <c r="A8723" s="0" t="n">
        <v>50</v>
      </c>
      <c r="B8723" s="0" t="n">
        <v>13500</v>
      </c>
      <c r="C8723" s="0" t="s">
        <v>155</v>
      </c>
      <c r="D8723" s="0" t="s">
        <v>155</v>
      </c>
      <c r="E8723" s="0" t="n">
        <f aca="false">IFERROR((C8723-D8723)/C8723/'Project Inputs and Calcs'!$E$11,0)</f>
        <v>0</v>
      </c>
    </row>
    <row r="8724" customFormat="false" ht="15" hidden="false" customHeight="false" outlineLevel="0" collapsed="false">
      <c r="A8724" s="0" t="n">
        <v>50</v>
      </c>
      <c r="B8724" s="0" t="n">
        <v>13600</v>
      </c>
      <c r="C8724" s="0" t="s">
        <v>155</v>
      </c>
      <c r="D8724" s="0" t="s">
        <v>155</v>
      </c>
      <c r="E8724" s="0" t="n">
        <f aca="false">IFERROR((C8724-D8724)/C8724/'Project Inputs and Calcs'!$E$11,0)</f>
        <v>0</v>
      </c>
    </row>
    <row r="8725" customFormat="false" ht="15" hidden="false" customHeight="false" outlineLevel="0" collapsed="false">
      <c r="A8725" s="0" t="n">
        <v>50</v>
      </c>
      <c r="B8725" s="0" t="n">
        <v>13700</v>
      </c>
      <c r="C8725" s="0" t="s">
        <v>155</v>
      </c>
      <c r="D8725" s="0" t="s">
        <v>155</v>
      </c>
      <c r="E8725" s="0" t="n">
        <f aca="false">IFERROR((C8725-D8725)/C8725/'Project Inputs and Calcs'!$E$11,0)</f>
        <v>0</v>
      </c>
    </row>
    <row r="8726" customFormat="false" ht="15" hidden="false" customHeight="false" outlineLevel="0" collapsed="false">
      <c r="A8726" s="0" t="n">
        <v>50</v>
      </c>
      <c r="B8726" s="0" t="n">
        <v>13800</v>
      </c>
      <c r="C8726" s="0" t="s">
        <v>155</v>
      </c>
      <c r="D8726" s="0" t="s">
        <v>155</v>
      </c>
      <c r="E8726" s="0" t="n">
        <f aca="false">IFERROR((C8726-D8726)/C8726/'Project Inputs and Calcs'!$E$11,0)</f>
        <v>0</v>
      </c>
    </row>
    <row r="8727" customFormat="false" ht="15" hidden="false" customHeight="false" outlineLevel="0" collapsed="false">
      <c r="A8727" s="0" t="n">
        <v>50</v>
      </c>
      <c r="B8727" s="0" t="n">
        <v>13900</v>
      </c>
      <c r="C8727" s="0" t="s">
        <v>155</v>
      </c>
      <c r="D8727" s="0" t="s">
        <v>155</v>
      </c>
      <c r="E8727" s="0" t="n">
        <f aca="false">IFERROR((C8727-D8727)/C8727/'Project Inputs and Calcs'!$E$11,0)</f>
        <v>0</v>
      </c>
    </row>
    <row r="8728" customFormat="false" ht="15" hidden="false" customHeight="false" outlineLevel="0" collapsed="false">
      <c r="A8728" s="0" t="n">
        <v>50</v>
      </c>
      <c r="B8728" s="0" t="n">
        <v>14000</v>
      </c>
      <c r="C8728" s="0" t="s">
        <v>155</v>
      </c>
      <c r="D8728" s="0" t="s">
        <v>155</v>
      </c>
      <c r="E8728" s="0" t="n">
        <f aca="false">IFERROR((C8728-D8728)/C8728/'Project Inputs and Calcs'!$E$11,0)</f>
        <v>0</v>
      </c>
    </row>
    <row r="8729" customFormat="false" ht="15" hidden="false" customHeight="false" outlineLevel="0" collapsed="false">
      <c r="A8729" s="0" t="n">
        <v>50</v>
      </c>
      <c r="B8729" s="0" t="n">
        <v>14100</v>
      </c>
      <c r="C8729" s="0" t="s">
        <v>155</v>
      </c>
      <c r="D8729" s="0" t="s">
        <v>155</v>
      </c>
      <c r="E8729" s="0" t="n">
        <f aca="false">IFERROR((C8729-D8729)/C8729/'Project Inputs and Calcs'!$E$11,0)</f>
        <v>0</v>
      </c>
    </row>
    <row r="8730" customFormat="false" ht="15" hidden="false" customHeight="false" outlineLevel="0" collapsed="false">
      <c r="A8730" s="0" t="n">
        <v>50</v>
      </c>
      <c r="B8730" s="0" t="n">
        <v>14200</v>
      </c>
      <c r="C8730" s="0" t="s">
        <v>155</v>
      </c>
      <c r="D8730" s="0" t="s">
        <v>155</v>
      </c>
      <c r="E8730" s="0" t="n">
        <f aca="false">IFERROR((C8730-D8730)/C8730/'Project Inputs and Calcs'!$E$11,0)</f>
        <v>0</v>
      </c>
    </row>
    <row r="8731" customFormat="false" ht="15" hidden="false" customHeight="false" outlineLevel="0" collapsed="false">
      <c r="A8731" s="0" t="n">
        <v>50</v>
      </c>
      <c r="B8731" s="0" t="n">
        <v>14300</v>
      </c>
      <c r="C8731" s="0" t="s">
        <v>155</v>
      </c>
      <c r="D8731" s="0" t="s">
        <v>155</v>
      </c>
      <c r="E8731" s="0" t="n">
        <f aca="false">IFERROR((C8731-D8731)/C8731/'Project Inputs and Calcs'!$E$11,0)</f>
        <v>0</v>
      </c>
    </row>
    <row r="8732" customFormat="false" ht="15" hidden="false" customHeight="false" outlineLevel="0" collapsed="false">
      <c r="A8732" s="0" t="n">
        <v>50</v>
      </c>
      <c r="B8732" s="0" t="n">
        <v>14400</v>
      </c>
      <c r="C8732" s="0" t="s">
        <v>155</v>
      </c>
      <c r="D8732" s="0" t="s">
        <v>155</v>
      </c>
      <c r="E8732" s="0" t="n">
        <f aca="false">IFERROR((C8732-D8732)/C8732/'Project Inputs and Calcs'!$E$11,0)</f>
        <v>0</v>
      </c>
    </row>
    <row r="8733" customFormat="false" ht="15" hidden="false" customHeight="false" outlineLevel="0" collapsed="false">
      <c r="A8733" s="0" t="n">
        <v>50</v>
      </c>
      <c r="B8733" s="0" t="n">
        <v>14500</v>
      </c>
      <c r="C8733" s="0" t="s">
        <v>155</v>
      </c>
      <c r="D8733" s="0" t="s">
        <v>155</v>
      </c>
      <c r="E8733" s="0" t="n">
        <f aca="false">IFERROR((C8733-D8733)/C8733/'Project Inputs and Calcs'!$E$11,0)</f>
        <v>0</v>
      </c>
    </row>
    <row r="8734" customFormat="false" ht="15" hidden="false" customHeight="false" outlineLevel="0" collapsed="false">
      <c r="A8734" s="0" t="n">
        <v>50</v>
      </c>
      <c r="B8734" s="0" t="n">
        <v>14600</v>
      </c>
      <c r="C8734" s="0" t="s">
        <v>155</v>
      </c>
      <c r="D8734" s="0" t="s">
        <v>155</v>
      </c>
      <c r="E8734" s="0" t="n">
        <f aca="false">IFERROR((C8734-D8734)/C8734/'Project Inputs and Calcs'!$E$11,0)</f>
        <v>0</v>
      </c>
    </row>
    <row r="8735" customFormat="false" ht="15" hidden="false" customHeight="false" outlineLevel="0" collapsed="false">
      <c r="A8735" s="0" t="n">
        <v>50</v>
      </c>
      <c r="B8735" s="0" t="n">
        <v>14700</v>
      </c>
      <c r="C8735" s="0" t="s">
        <v>155</v>
      </c>
      <c r="D8735" s="0" t="s">
        <v>155</v>
      </c>
      <c r="E8735" s="0" t="n">
        <f aca="false">IFERROR((C8735-D8735)/C8735/'Project Inputs and Calcs'!$E$11,0)</f>
        <v>0</v>
      </c>
    </row>
    <row r="8736" customFormat="false" ht="15" hidden="false" customHeight="false" outlineLevel="0" collapsed="false">
      <c r="A8736" s="0" t="n">
        <v>50</v>
      </c>
      <c r="B8736" s="0" t="n">
        <v>14800</v>
      </c>
      <c r="C8736" s="0" t="s">
        <v>155</v>
      </c>
      <c r="D8736" s="0" t="s">
        <v>155</v>
      </c>
      <c r="E8736" s="0" t="n">
        <f aca="false">IFERROR((C8736-D8736)/C8736/'Project Inputs and Calcs'!$E$11,0)</f>
        <v>0</v>
      </c>
    </row>
    <row r="8737" customFormat="false" ht="15" hidden="false" customHeight="false" outlineLevel="0" collapsed="false">
      <c r="A8737" s="0" t="n">
        <v>50</v>
      </c>
      <c r="B8737" s="0" t="n">
        <v>14900</v>
      </c>
      <c r="C8737" s="0" t="s">
        <v>155</v>
      </c>
      <c r="D8737" s="0" t="s">
        <v>155</v>
      </c>
      <c r="E8737" s="0" t="n">
        <f aca="false">IFERROR((C8737-D8737)/C8737/'Project Inputs and Calcs'!$E$11,0)</f>
        <v>0</v>
      </c>
    </row>
    <row r="8738" customFormat="false" ht="15" hidden="false" customHeight="false" outlineLevel="0" collapsed="false">
      <c r="A8738" s="0" t="n">
        <v>50</v>
      </c>
      <c r="B8738" s="0" t="n">
        <v>15000</v>
      </c>
      <c r="C8738" s="0" t="s">
        <v>155</v>
      </c>
      <c r="D8738" s="0" t="s">
        <v>155</v>
      </c>
      <c r="E8738" s="0" t="n">
        <f aca="false">IFERROR((C8738-D8738)/C8738/'Project Inputs and Calcs'!$E$11,0)</f>
        <v>0</v>
      </c>
    </row>
    <row r="8739" customFormat="false" ht="15" hidden="false" customHeight="false" outlineLevel="0" collapsed="false">
      <c r="A8739" s="0" t="n">
        <v>50</v>
      </c>
      <c r="B8739" s="0" t="n">
        <v>15100</v>
      </c>
      <c r="C8739" s="0" t="s">
        <v>155</v>
      </c>
      <c r="D8739" s="0" t="s">
        <v>155</v>
      </c>
      <c r="E8739" s="0" t="n">
        <f aca="false">IFERROR((C8739-D8739)/C8739/'Project Inputs and Calcs'!$E$11,0)</f>
        <v>0</v>
      </c>
    </row>
    <row r="8740" customFormat="false" ht="15" hidden="false" customHeight="false" outlineLevel="0" collapsed="false">
      <c r="A8740" s="0" t="n">
        <v>50</v>
      </c>
      <c r="B8740" s="0" t="n">
        <v>15200</v>
      </c>
      <c r="C8740" s="0" t="s">
        <v>155</v>
      </c>
      <c r="D8740" s="0" t="s">
        <v>155</v>
      </c>
      <c r="E8740" s="0" t="n">
        <f aca="false">IFERROR((C8740-D8740)/C8740/'Project Inputs and Calcs'!$E$11,0)</f>
        <v>0</v>
      </c>
    </row>
    <row r="8741" customFormat="false" ht="15" hidden="false" customHeight="false" outlineLevel="0" collapsed="false">
      <c r="A8741" s="0" t="n">
        <v>50</v>
      </c>
      <c r="B8741" s="0" t="n">
        <v>15300</v>
      </c>
      <c r="C8741" s="0" t="s">
        <v>155</v>
      </c>
      <c r="D8741" s="0" t="s">
        <v>155</v>
      </c>
      <c r="E8741" s="0" t="n">
        <f aca="false">IFERROR((C8741-D8741)/C8741/'Project Inputs and Calcs'!$E$11,0)</f>
        <v>0</v>
      </c>
    </row>
    <row r="8742" customFormat="false" ht="15" hidden="false" customHeight="false" outlineLevel="0" collapsed="false">
      <c r="A8742" s="0" t="n">
        <v>50</v>
      </c>
      <c r="B8742" s="0" t="n">
        <v>15400</v>
      </c>
      <c r="C8742" s="0" t="s">
        <v>155</v>
      </c>
      <c r="D8742" s="0" t="s">
        <v>155</v>
      </c>
      <c r="E8742" s="0" t="n">
        <f aca="false">IFERROR((C8742-D8742)/C8742/'Project Inputs and Calcs'!$E$11,0)</f>
        <v>0</v>
      </c>
    </row>
    <row r="8743" customFormat="false" ht="15" hidden="false" customHeight="false" outlineLevel="0" collapsed="false">
      <c r="A8743" s="0" t="n">
        <v>50</v>
      </c>
      <c r="B8743" s="0" t="n">
        <v>15500</v>
      </c>
      <c r="C8743" s="0" t="s">
        <v>155</v>
      </c>
      <c r="D8743" s="0" t="s">
        <v>155</v>
      </c>
      <c r="E8743" s="0" t="n">
        <f aca="false">IFERROR((C8743-D8743)/C8743/'Project Inputs and Calcs'!$E$11,0)</f>
        <v>0</v>
      </c>
    </row>
    <row r="8744" customFormat="false" ht="15" hidden="false" customHeight="false" outlineLevel="0" collapsed="false">
      <c r="A8744" s="0" t="n">
        <v>50</v>
      </c>
      <c r="B8744" s="0" t="n">
        <v>15600</v>
      </c>
      <c r="C8744" s="0" t="s">
        <v>155</v>
      </c>
      <c r="D8744" s="0" t="s">
        <v>155</v>
      </c>
      <c r="E8744" s="0" t="n">
        <f aca="false">IFERROR((C8744-D8744)/C8744/'Project Inputs and Calcs'!$E$11,0)</f>
        <v>0</v>
      </c>
    </row>
    <row r="8745" customFormat="false" ht="15" hidden="false" customHeight="false" outlineLevel="0" collapsed="false">
      <c r="A8745" s="0" t="n">
        <v>50</v>
      </c>
      <c r="B8745" s="0" t="n">
        <v>15700</v>
      </c>
      <c r="C8745" s="0" t="s">
        <v>155</v>
      </c>
      <c r="D8745" s="0" t="s">
        <v>155</v>
      </c>
      <c r="E8745" s="0" t="n">
        <f aca="false">IFERROR((C8745-D8745)/C8745/'Project Inputs and Calcs'!$E$11,0)</f>
        <v>0</v>
      </c>
    </row>
    <row r="8746" customFormat="false" ht="15" hidden="false" customHeight="false" outlineLevel="0" collapsed="false">
      <c r="A8746" s="0" t="n">
        <v>50</v>
      </c>
      <c r="B8746" s="0" t="n">
        <v>15800</v>
      </c>
      <c r="C8746" s="0" t="s">
        <v>155</v>
      </c>
      <c r="D8746" s="0" t="s">
        <v>155</v>
      </c>
      <c r="E8746" s="0" t="n">
        <f aca="false">IFERROR((C8746-D8746)/C8746/'Project Inputs and Calcs'!$E$11,0)</f>
        <v>0</v>
      </c>
    </row>
    <row r="8747" customFormat="false" ht="15" hidden="false" customHeight="false" outlineLevel="0" collapsed="false">
      <c r="A8747" s="0" t="n">
        <v>50</v>
      </c>
      <c r="B8747" s="0" t="n">
        <v>15900</v>
      </c>
      <c r="C8747" s="0" t="s">
        <v>155</v>
      </c>
      <c r="D8747" s="0" t="s">
        <v>155</v>
      </c>
      <c r="E8747" s="0" t="n">
        <f aca="false">IFERROR((C8747-D8747)/C8747/'Project Inputs and Calcs'!$E$11,0)</f>
        <v>0</v>
      </c>
    </row>
    <row r="8748" customFormat="false" ht="15" hidden="false" customHeight="false" outlineLevel="0" collapsed="false">
      <c r="A8748" s="0" t="n">
        <v>50</v>
      </c>
      <c r="B8748" s="0" t="n">
        <v>16000</v>
      </c>
      <c r="C8748" s="0" t="s">
        <v>155</v>
      </c>
      <c r="D8748" s="0" t="s">
        <v>155</v>
      </c>
      <c r="E8748" s="0" t="n">
        <f aca="false">IFERROR((C8748-D8748)/C8748/'Project Inputs and Calcs'!$E$11,0)</f>
        <v>0</v>
      </c>
    </row>
    <row r="8749" customFormat="false" ht="15" hidden="false" customHeight="false" outlineLevel="0" collapsed="false">
      <c r="A8749" s="0" t="n">
        <v>50</v>
      </c>
      <c r="B8749" s="0" t="n">
        <v>16100</v>
      </c>
      <c r="C8749" s="0" t="s">
        <v>155</v>
      </c>
      <c r="D8749" s="0" t="s">
        <v>155</v>
      </c>
      <c r="E8749" s="0" t="n">
        <f aca="false">IFERROR((C8749-D8749)/C8749/'Project Inputs and Calcs'!$E$11,0)</f>
        <v>0</v>
      </c>
    </row>
    <row r="8750" customFormat="false" ht="15" hidden="false" customHeight="false" outlineLevel="0" collapsed="false">
      <c r="A8750" s="0" t="n">
        <v>50</v>
      </c>
      <c r="B8750" s="0" t="n">
        <v>16200</v>
      </c>
      <c r="C8750" s="0" t="s">
        <v>155</v>
      </c>
      <c r="D8750" s="0" t="s">
        <v>155</v>
      </c>
      <c r="E8750" s="0" t="n">
        <f aca="false">IFERROR((C8750-D8750)/C8750/'Project Inputs and Calcs'!$E$11,0)</f>
        <v>0</v>
      </c>
    </row>
    <row r="8751" customFormat="false" ht="15" hidden="false" customHeight="false" outlineLevel="0" collapsed="false">
      <c r="A8751" s="0" t="n">
        <v>50</v>
      </c>
      <c r="B8751" s="0" t="n">
        <v>16300</v>
      </c>
      <c r="C8751" s="0" t="s">
        <v>155</v>
      </c>
      <c r="D8751" s="0" t="s">
        <v>155</v>
      </c>
      <c r="E8751" s="0" t="n">
        <f aca="false">IFERROR((C8751-D8751)/C8751/'Project Inputs and Calcs'!$E$11,0)</f>
        <v>0</v>
      </c>
    </row>
    <row r="8752" customFormat="false" ht="15" hidden="false" customHeight="false" outlineLevel="0" collapsed="false">
      <c r="A8752" s="0" t="n">
        <v>50</v>
      </c>
      <c r="B8752" s="0" t="n">
        <v>16400</v>
      </c>
      <c r="C8752" s="0" t="s">
        <v>155</v>
      </c>
      <c r="D8752" s="0" t="s">
        <v>155</v>
      </c>
      <c r="E8752" s="0" t="n">
        <f aca="false">IFERROR((C8752-D8752)/C8752/'Project Inputs and Calcs'!$E$11,0)</f>
        <v>0</v>
      </c>
    </row>
    <row r="8753" customFormat="false" ht="15" hidden="false" customHeight="false" outlineLevel="0" collapsed="false">
      <c r="A8753" s="0" t="n">
        <v>50</v>
      </c>
      <c r="B8753" s="0" t="n">
        <v>16500</v>
      </c>
      <c r="C8753" s="0" t="s">
        <v>155</v>
      </c>
      <c r="D8753" s="0" t="s">
        <v>155</v>
      </c>
      <c r="E8753" s="0" t="n">
        <f aca="false">IFERROR((C8753-D8753)/C8753/'Project Inputs and Calcs'!$E$11,0)</f>
        <v>0</v>
      </c>
    </row>
    <row r="8754" customFormat="false" ht="15" hidden="false" customHeight="false" outlineLevel="0" collapsed="false">
      <c r="A8754" s="0" t="n">
        <v>50</v>
      </c>
      <c r="B8754" s="0" t="n">
        <v>16600</v>
      </c>
      <c r="C8754" s="0" t="s">
        <v>155</v>
      </c>
      <c r="D8754" s="0" t="s">
        <v>155</v>
      </c>
      <c r="E8754" s="0" t="n">
        <f aca="false">IFERROR((C8754-D8754)/C8754/'Project Inputs and Calcs'!$E$11,0)</f>
        <v>0</v>
      </c>
    </row>
    <row r="8755" customFormat="false" ht="15" hidden="false" customHeight="false" outlineLevel="0" collapsed="false">
      <c r="A8755" s="0" t="n">
        <v>50</v>
      </c>
      <c r="B8755" s="0" t="n">
        <v>16700</v>
      </c>
      <c r="C8755" s="0" t="s">
        <v>155</v>
      </c>
      <c r="D8755" s="0" t="s">
        <v>155</v>
      </c>
      <c r="E8755" s="0" t="n">
        <f aca="false">IFERROR((C8755-D8755)/C8755/'Project Inputs and Calcs'!$E$11,0)</f>
        <v>0</v>
      </c>
    </row>
    <row r="8756" customFormat="false" ht="15" hidden="false" customHeight="false" outlineLevel="0" collapsed="false">
      <c r="A8756" s="0" t="n">
        <v>50</v>
      </c>
      <c r="B8756" s="0" t="n">
        <v>16800</v>
      </c>
      <c r="C8756" s="0" t="s">
        <v>155</v>
      </c>
      <c r="D8756" s="0" t="s">
        <v>155</v>
      </c>
      <c r="E8756" s="0" t="n">
        <f aca="false">IFERROR((C8756-D8756)/C8756/'Project Inputs and Calcs'!$E$11,0)</f>
        <v>0</v>
      </c>
    </row>
    <row r="8757" customFormat="false" ht="15" hidden="false" customHeight="false" outlineLevel="0" collapsed="false">
      <c r="A8757" s="0" t="n">
        <v>50</v>
      </c>
      <c r="B8757" s="0" t="n">
        <v>16900</v>
      </c>
      <c r="C8757" s="0" t="s">
        <v>155</v>
      </c>
      <c r="D8757" s="0" t="s">
        <v>155</v>
      </c>
      <c r="E8757" s="0" t="n">
        <f aca="false">IFERROR((C8757-D8757)/C8757/'Project Inputs and Calcs'!$E$11,0)</f>
        <v>0</v>
      </c>
    </row>
    <row r="8758" customFormat="false" ht="15" hidden="false" customHeight="false" outlineLevel="0" collapsed="false">
      <c r="A8758" s="0" t="n">
        <v>50</v>
      </c>
      <c r="B8758" s="0" t="n">
        <v>17000</v>
      </c>
      <c r="C8758" s="0" t="s">
        <v>155</v>
      </c>
      <c r="D8758" s="0" t="s">
        <v>155</v>
      </c>
      <c r="E8758" s="0" t="n">
        <f aca="false">IFERROR((C8758-D8758)/C8758/'Project Inputs and Calcs'!$E$11,0)</f>
        <v>0</v>
      </c>
    </row>
    <row r="8759" customFormat="false" ht="15" hidden="false" customHeight="false" outlineLevel="0" collapsed="false">
      <c r="A8759" s="0" t="n">
        <v>50</v>
      </c>
      <c r="B8759" s="0" t="n">
        <v>17100</v>
      </c>
      <c r="C8759" s="0" t="s">
        <v>155</v>
      </c>
      <c r="D8759" s="0" t="s">
        <v>155</v>
      </c>
      <c r="E8759" s="0" t="n">
        <f aca="false">IFERROR((C8759-D8759)/C8759/'Project Inputs and Calcs'!$E$11,0)</f>
        <v>0</v>
      </c>
    </row>
    <row r="8760" customFormat="false" ht="15" hidden="false" customHeight="false" outlineLevel="0" collapsed="false">
      <c r="A8760" s="0" t="n">
        <v>50</v>
      </c>
      <c r="B8760" s="0" t="n">
        <v>17200</v>
      </c>
      <c r="C8760" s="0" t="s">
        <v>155</v>
      </c>
      <c r="D8760" s="0" t="s">
        <v>155</v>
      </c>
      <c r="E8760" s="0" t="n">
        <f aca="false">IFERROR((C8760-D8760)/C8760/'Project Inputs and Calcs'!$E$11,0)</f>
        <v>0</v>
      </c>
    </row>
    <row r="8761" customFormat="false" ht="15" hidden="false" customHeight="false" outlineLevel="0" collapsed="false">
      <c r="A8761" s="0" t="n">
        <v>50</v>
      </c>
      <c r="B8761" s="0" t="n">
        <v>17300</v>
      </c>
      <c r="C8761" s="0" t="s">
        <v>155</v>
      </c>
      <c r="D8761" s="0" t="s">
        <v>155</v>
      </c>
      <c r="E8761" s="0" t="n">
        <f aca="false">IFERROR((C8761-D8761)/C8761/'Project Inputs and Calcs'!$E$11,0)</f>
        <v>0</v>
      </c>
    </row>
    <row r="8762" customFormat="false" ht="15" hidden="false" customHeight="false" outlineLevel="0" collapsed="false">
      <c r="A8762" s="0" t="n">
        <v>50</v>
      </c>
      <c r="B8762" s="0" t="n">
        <v>17400</v>
      </c>
      <c r="C8762" s="0" t="s">
        <v>155</v>
      </c>
      <c r="D8762" s="0" t="s">
        <v>155</v>
      </c>
      <c r="E8762" s="0" t="n">
        <f aca="false">IFERROR((C8762-D8762)/C8762/'Project Inputs and Calcs'!$E$11,0)</f>
        <v>0</v>
      </c>
    </row>
    <row r="8763" customFormat="false" ht="15" hidden="false" customHeight="false" outlineLevel="0" collapsed="false">
      <c r="A8763" s="0" t="n">
        <v>50</v>
      </c>
      <c r="B8763" s="0" t="n">
        <v>17500</v>
      </c>
      <c r="C8763" s="0" t="s">
        <v>155</v>
      </c>
      <c r="D8763" s="0" t="s">
        <v>155</v>
      </c>
      <c r="E8763" s="0" t="n">
        <f aca="false">IFERROR((C8763-D8763)/C8763/'Project Inputs and Calcs'!$E$11,0)</f>
        <v>0</v>
      </c>
    </row>
    <row r="8764" customFormat="false" ht="15" hidden="false" customHeight="false" outlineLevel="0" collapsed="false">
      <c r="A8764" s="0" t="n">
        <v>50</v>
      </c>
      <c r="B8764" s="0" t="n">
        <v>17600</v>
      </c>
      <c r="C8764" s="0" t="s">
        <v>155</v>
      </c>
      <c r="D8764" s="0" t="s">
        <v>155</v>
      </c>
      <c r="E8764" s="0" t="n">
        <f aca="false">IFERROR((C8764-D8764)/C8764/'Project Inputs and Calcs'!$E$11,0)</f>
        <v>0</v>
      </c>
    </row>
    <row r="8765" customFormat="false" ht="15" hidden="false" customHeight="false" outlineLevel="0" collapsed="false">
      <c r="A8765" s="0" t="n">
        <v>50</v>
      </c>
      <c r="B8765" s="0" t="n">
        <v>17700</v>
      </c>
      <c r="C8765" s="0" t="s">
        <v>155</v>
      </c>
      <c r="D8765" s="0" t="s">
        <v>155</v>
      </c>
      <c r="E8765" s="0" t="n">
        <f aca="false">IFERROR((C8765-D8765)/C8765/'Project Inputs and Calcs'!$E$11,0)</f>
        <v>0</v>
      </c>
    </row>
    <row r="8766" customFormat="false" ht="15" hidden="false" customHeight="false" outlineLevel="0" collapsed="false">
      <c r="A8766" s="0" t="n">
        <v>50</v>
      </c>
      <c r="B8766" s="0" t="n">
        <v>17800</v>
      </c>
      <c r="C8766" s="0" t="s">
        <v>155</v>
      </c>
      <c r="D8766" s="0" t="s">
        <v>155</v>
      </c>
      <c r="E8766" s="0" t="n">
        <f aca="false">IFERROR((C8766-D8766)/C8766/'Project Inputs and Calcs'!$E$11,0)</f>
        <v>0</v>
      </c>
    </row>
    <row r="8767" customFormat="false" ht="15" hidden="false" customHeight="false" outlineLevel="0" collapsed="false">
      <c r="A8767" s="0" t="n">
        <v>50</v>
      </c>
      <c r="B8767" s="0" t="n">
        <v>17900</v>
      </c>
      <c r="C8767" s="0" t="s">
        <v>155</v>
      </c>
      <c r="D8767" s="0" t="s">
        <v>155</v>
      </c>
      <c r="E8767" s="0" t="n">
        <f aca="false">IFERROR((C8767-D8767)/C8767/'Project Inputs and Calcs'!$E$11,0)</f>
        <v>0</v>
      </c>
    </row>
    <row r="8768" customFormat="false" ht="15" hidden="false" customHeight="false" outlineLevel="0" collapsed="false">
      <c r="A8768" s="0" t="n">
        <v>50</v>
      </c>
      <c r="B8768" s="0" t="n">
        <v>18000</v>
      </c>
      <c r="C8768" s="0" t="s">
        <v>155</v>
      </c>
      <c r="D8768" s="0" t="s">
        <v>155</v>
      </c>
      <c r="E8768" s="0" t="n">
        <f aca="false">IFERROR((C8768-D8768)/C8768/'Project Inputs and Calcs'!$E$11,0)</f>
        <v>0</v>
      </c>
    </row>
    <row r="8769" customFormat="false" ht="15" hidden="false" customHeight="false" outlineLevel="0" collapsed="false">
      <c r="A8769" s="0" t="n">
        <v>50</v>
      </c>
      <c r="B8769" s="0" t="n">
        <v>18100</v>
      </c>
      <c r="C8769" s="0" t="s">
        <v>155</v>
      </c>
      <c r="D8769" s="0" t="s">
        <v>155</v>
      </c>
      <c r="E8769" s="0" t="n">
        <f aca="false">IFERROR((C8769-D8769)/C8769/'Project Inputs and Calcs'!$E$11,0)</f>
        <v>0</v>
      </c>
    </row>
    <row r="8770" customFormat="false" ht="15" hidden="false" customHeight="false" outlineLevel="0" collapsed="false">
      <c r="A8770" s="0" t="n">
        <v>50</v>
      </c>
      <c r="B8770" s="0" t="n">
        <v>18200</v>
      </c>
      <c r="C8770" s="0" t="s">
        <v>155</v>
      </c>
      <c r="D8770" s="0" t="s">
        <v>155</v>
      </c>
      <c r="E8770" s="0" t="n">
        <f aca="false">IFERROR((C8770-D8770)/C8770/'Project Inputs and Calcs'!$E$11,0)</f>
        <v>0</v>
      </c>
    </row>
    <row r="8771" customFormat="false" ht="15" hidden="false" customHeight="false" outlineLevel="0" collapsed="false">
      <c r="A8771" s="0" t="n">
        <v>50</v>
      </c>
      <c r="B8771" s="0" t="n">
        <v>18300</v>
      </c>
      <c r="C8771" s="0" t="s">
        <v>155</v>
      </c>
      <c r="D8771" s="0" t="s">
        <v>155</v>
      </c>
      <c r="E8771" s="0" t="n">
        <f aca="false">IFERROR((C8771-D8771)/C8771/'Project Inputs and Calcs'!$E$11,0)</f>
        <v>0</v>
      </c>
    </row>
    <row r="8772" customFormat="false" ht="15" hidden="false" customHeight="false" outlineLevel="0" collapsed="false">
      <c r="A8772" s="0" t="n">
        <v>50</v>
      </c>
      <c r="B8772" s="0" t="n">
        <v>18400</v>
      </c>
      <c r="C8772" s="0" t="s">
        <v>155</v>
      </c>
      <c r="D8772" s="0" t="s">
        <v>155</v>
      </c>
      <c r="E8772" s="0" t="n">
        <f aca="false">IFERROR((C8772-D8772)/C8772/'Project Inputs and Calcs'!$E$11,0)</f>
        <v>0</v>
      </c>
    </row>
    <row r="8773" customFormat="false" ht="15" hidden="false" customHeight="false" outlineLevel="0" collapsed="false">
      <c r="A8773" s="0" t="n">
        <v>50</v>
      </c>
      <c r="B8773" s="0" t="n">
        <v>18500</v>
      </c>
      <c r="C8773" s="0" t="s">
        <v>155</v>
      </c>
      <c r="D8773" s="0" t="s">
        <v>155</v>
      </c>
      <c r="E8773" s="0" t="n">
        <f aca="false">IFERROR((C8773-D8773)/C8773/'Project Inputs and Calcs'!$E$11,0)</f>
        <v>0</v>
      </c>
    </row>
    <row r="8774" customFormat="false" ht="15" hidden="false" customHeight="false" outlineLevel="0" collapsed="false">
      <c r="A8774" s="0" t="n">
        <v>50</v>
      </c>
      <c r="B8774" s="0" t="n">
        <v>18600</v>
      </c>
      <c r="C8774" s="0" t="s">
        <v>155</v>
      </c>
      <c r="D8774" s="0" t="s">
        <v>155</v>
      </c>
      <c r="E8774" s="0" t="n">
        <f aca="false">IFERROR((C8774-D8774)/C8774/'Project Inputs and Calcs'!$E$11,0)</f>
        <v>0</v>
      </c>
    </row>
    <row r="8775" customFormat="false" ht="15" hidden="false" customHeight="false" outlineLevel="0" collapsed="false">
      <c r="A8775" s="0" t="n">
        <v>50</v>
      </c>
      <c r="B8775" s="0" t="n">
        <v>18700</v>
      </c>
      <c r="C8775" s="0" t="s">
        <v>155</v>
      </c>
      <c r="D8775" s="0" t="s">
        <v>155</v>
      </c>
      <c r="E8775" s="0" t="n">
        <f aca="false">IFERROR((C8775-D8775)/C8775/'Project Inputs and Calcs'!$E$11,0)</f>
        <v>0</v>
      </c>
    </row>
    <row r="8776" customFormat="false" ht="15" hidden="false" customHeight="false" outlineLevel="0" collapsed="false">
      <c r="A8776" s="0" t="n">
        <v>50</v>
      </c>
      <c r="B8776" s="0" t="n">
        <v>18800</v>
      </c>
      <c r="C8776" s="0" t="s">
        <v>155</v>
      </c>
      <c r="D8776" s="0" t="s">
        <v>155</v>
      </c>
      <c r="E8776" s="0" t="n">
        <f aca="false">IFERROR((C8776-D8776)/C8776/'Project Inputs and Calcs'!$E$11,0)</f>
        <v>0</v>
      </c>
    </row>
    <row r="8777" customFormat="false" ht="15" hidden="false" customHeight="false" outlineLevel="0" collapsed="false">
      <c r="A8777" s="0" t="n">
        <v>50</v>
      </c>
      <c r="B8777" s="0" t="n">
        <v>18900</v>
      </c>
      <c r="C8777" s="0" t="s">
        <v>155</v>
      </c>
      <c r="D8777" s="0" t="s">
        <v>155</v>
      </c>
      <c r="E8777" s="0" t="n">
        <f aca="false">IFERROR((C8777-D8777)/C8777/'Project Inputs and Calcs'!$E$11,0)</f>
        <v>0</v>
      </c>
    </row>
    <row r="8778" customFormat="false" ht="15" hidden="false" customHeight="false" outlineLevel="0" collapsed="false">
      <c r="A8778" s="0" t="n">
        <v>50</v>
      </c>
      <c r="B8778" s="0" t="n">
        <v>19000</v>
      </c>
      <c r="C8778" s="0" t="s">
        <v>155</v>
      </c>
      <c r="D8778" s="0" t="s">
        <v>155</v>
      </c>
      <c r="E8778" s="0" t="n">
        <f aca="false">IFERROR((C8778-D8778)/C8778/'Project Inputs and Calcs'!$E$11,0)</f>
        <v>0</v>
      </c>
    </row>
    <row r="8779" customFormat="false" ht="15" hidden="false" customHeight="false" outlineLevel="0" collapsed="false">
      <c r="A8779" s="0" t="n">
        <v>50</v>
      </c>
      <c r="B8779" s="0" t="n">
        <v>19100</v>
      </c>
      <c r="C8779" s="0" t="s">
        <v>155</v>
      </c>
      <c r="D8779" s="0" t="s">
        <v>155</v>
      </c>
      <c r="E8779" s="0" t="n">
        <f aca="false">IFERROR((C8779-D8779)/C8779/'Project Inputs and Calcs'!$E$11,0)</f>
        <v>0</v>
      </c>
    </row>
    <row r="8780" customFormat="false" ht="15" hidden="false" customHeight="false" outlineLevel="0" collapsed="false">
      <c r="A8780" s="0" t="n">
        <v>50</v>
      </c>
      <c r="B8780" s="0" t="n">
        <v>19200</v>
      </c>
      <c r="C8780" s="0" t="s">
        <v>155</v>
      </c>
      <c r="D8780" s="0" t="s">
        <v>155</v>
      </c>
      <c r="E8780" s="0" t="n">
        <f aca="false">IFERROR((C8780-D8780)/C8780/'Project Inputs and Calcs'!$E$11,0)</f>
        <v>0</v>
      </c>
    </row>
    <row r="8781" customFormat="false" ht="15" hidden="false" customHeight="false" outlineLevel="0" collapsed="false">
      <c r="A8781" s="0" t="n">
        <v>50</v>
      </c>
      <c r="B8781" s="0" t="n">
        <v>19300</v>
      </c>
      <c r="C8781" s="0" t="s">
        <v>155</v>
      </c>
      <c r="D8781" s="0" t="s">
        <v>155</v>
      </c>
      <c r="E8781" s="0" t="n">
        <f aca="false">IFERROR((C8781-D8781)/C8781/'Project Inputs and Calcs'!$E$11,0)</f>
        <v>0</v>
      </c>
    </row>
    <row r="8782" customFormat="false" ht="15" hidden="false" customHeight="false" outlineLevel="0" collapsed="false">
      <c r="A8782" s="0" t="n">
        <v>50</v>
      </c>
      <c r="B8782" s="0" t="n">
        <v>19400</v>
      </c>
      <c r="C8782" s="0" t="s">
        <v>155</v>
      </c>
      <c r="D8782" s="0" t="s">
        <v>155</v>
      </c>
      <c r="E8782" s="0" t="n">
        <f aca="false">IFERROR((C8782-D8782)/C8782/'Project Inputs and Calcs'!$E$11,0)</f>
        <v>0</v>
      </c>
    </row>
    <row r="8783" customFormat="false" ht="15" hidden="false" customHeight="false" outlineLevel="0" collapsed="false">
      <c r="A8783" s="0" t="n">
        <v>50</v>
      </c>
      <c r="B8783" s="0" t="n">
        <v>19500</v>
      </c>
      <c r="C8783" s="0" t="s">
        <v>155</v>
      </c>
      <c r="D8783" s="0" t="s">
        <v>155</v>
      </c>
      <c r="E8783" s="0" t="n">
        <f aca="false">IFERROR((C8783-D8783)/C8783/'Project Inputs and Calcs'!$E$11,0)</f>
        <v>0</v>
      </c>
    </row>
    <row r="8784" customFormat="false" ht="15" hidden="false" customHeight="false" outlineLevel="0" collapsed="false">
      <c r="A8784" s="0" t="n">
        <v>50</v>
      </c>
      <c r="B8784" s="0" t="n">
        <v>19600</v>
      </c>
      <c r="C8784" s="0" t="s">
        <v>155</v>
      </c>
      <c r="D8784" s="0" t="s">
        <v>155</v>
      </c>
      <c r="E8784" s="0" t="n">
        <f aca="false">IFERROR((C8784-D8784)/C8784/'Project Inputs and Calcs'!$E$11,0)</f>
        <v>0</v>
      </c>
    </row>
    <row r="8785" customFormat="false" ht="15" hidden="false" customHeight="false" outlineLevel="0" collapsed="false">
      <c r="A8785" s="0" t="n">
        <v>50</v>
      </c>
      <c r="B8785" s="0" t="n">
        <v>19700</v>
      </c>
      <c r="C8785" s="0" t="s">
        <v>155</v>
      </c>
      <c r="D8785" s="0" t="s">
        <v>155</v>
      </c>
      <c r="E8785" s="0" t="n">
        <f aca="false">IFERROR((C8785-D8785)/C8785/'Project Inputs and Calcs'!$E$11,0)</f>
        <v>0</v>
      </c>
    </row>
    <row r="8786" customFormat="false" ht="15" hidden="false" customHeight="false" outlineLevel="0" collapsed="false">
      <c r="A8786" s="0" t="n">
        <v>50</v>
      </c>
      <c r="B8786" s="0" t="n">
        <v>19800</v>
      </c>
      <c r="C8786" s="0" t="s">
        <v>155</v>
      </c>
      <c r="D8786" s="0" t="s">
        <v>155</v>
      </c>
      <c r="E8786" s="0" t="n">
        <f aca="false">IFERROR((C8786-D8786)/C8786/'Project Inputs and Calcs'!$E$11,0)</f>
        <v>0</v>
      </c>
    </row>
    <row r="8787" customFormat="false" ht="15" hidden="false" customHeight="false" outlineLevel="0" collapsed="false">
      <c r="A8787" s="0" t="n">
        <v>50</v>
      </c>
      <c r="B8787" s="0" t="n">
        <v>19900</v>
      </c>
      <c r="C8787" s="0" t="s">
        <v>155</v>
      </c>
      <c r="D8787" s="0" t="s">
        <v>155</v>
      </c>
      <c r="E8787" s="0" t="n">
        <f aca="false">IFERROR((C8787-D8787)/C8787/'Project Inputs and Calcs'!$E$11,0)</f>
        <v>0</v>
      </c>
    </row>
    <row r="8788" customFormat="false" ht="15" hidden="false" customHeight="false" outlineLevel="0" collapsed="false">
      <c r="A8788" s="0" t="n">
        <v>50</v>
      </c>
      <c r="B8788" s="0" t="n">
        <v>20000</v>
      </c>
      <c r="C8788" s="0" t="s">
        <v>155</v>
      </c>
      <c r="D8788" s="0" t="s">
        <v>155</v>
      </c>
      <c r="E8788" s="0" t="n">
        <f aca="false">IFERROR((C8788-D8788)/C8788/'Project Inputs and Calcs'!$E$11,0)</f>
        <v>0</v>
      </c>
    </row>
    <row r="8789" customFormat="false" ht="15" hidden="false" customHeight="false" outlineLevel="0" collapsed="false">
      <c r="A8789" s="0" t="n">
        <v>51</v>
      </c>
      <c r="B8789" s="0" t="n">
        <v>1000</v>
      </c>
      <c r="C8789" s="0" t="n">
        <v>0.14407</v>
      </c>
      <c r="D8789" s="0" t="n">
        <v>0.020711</v>
      </c>
      <c r="E8789" s="0" t="n">
        <f aca="false">IFERROR((C8789-D8789)/C8789/'Project Inputs and Calcs'!$E$11,0)</f>
        <v>0.0285414497582194</v>
      </c>
    </row>
    <row r="8790" customFormat="false" ht="15" hidden="false" customHeight="false" outlineLevel="0" collapsed="false">
      <c r="A8790" s="0" t="n">
        <v>51</v>
      </c>
      <c r="B8790" s="0" t="n">
        <v>1100</v>
      </c>
      <c r="C8790" s="0" t="n">
        <v>0.23723</v>
      </c>
      <c r="D8790" s="0" t="n">
        <v>0.035503</v>
      </c>
      <c r="E8790" s="0" t="n">
        <f aca="false">IFERROR((C8790-D8790)/C8790/'Project Inputs and Calcs'!$E$11,0)</f>
        <v>0.0283447849485029</v>
      </c>
    </row>
    <row r="8791" customFormat="false" ht="15" hidden="false" customHeight="false" outlineLevel="0" collapsed="false">
      <c r="A8791" s="0" t="n">
        <v>51</v>
      </c>
      <c r="B8791" s="0" t="n">
        <v>1200</v>
      </c>
      <c r="C8791" s="0" t="n">
        <v>0.35195</v>
      </c>
      <c r="D8791" s="0" t="n">
        <v>0.05478</v>
      </c>
      <c r="E8791" s="0" t="n">
        <f aca="false">IFERROR((C8791-D8791)/C8791/'Project Inputs and Calcs'!$E$11,0)</f>
        <v>0.0281450963678553</v>
      </c>
    </row>
    <row r="8792" customFormat="false" ht="15" hidden="false" customHeight="false" outlineLevel="0" collapsed="false">
      <c r="A8792" s="0" t="n">
        <v>51</v>
      </c>
      <c r="B8792" s="0" t="n">
        <v>1300</v>
      </c>
      <c r="C8792" s="0" t="n">
        <v>0.48742</v>
      </c>
      <c r="D8792" s="0" t="n">
        <v>0.078809</v>
      </c>
      <c r="E8792" s="0" t="n">
        <f aca="false">IFERROR((C8792-D8792)/C8792/'Project Inputs and Calcs'!$E$11,0)</f>
        <v>0.0279437993243336</v>
      </c>
    </row>
    <row r="8793" customFormat="false" ht="15" hidden="false" customHeight="false" outlineLevel="0" collapsed="false">
      <c r="A8793" s="0" t="n">
        <v>51</v>
      </c>
      <c r="B8793" s="0" t="n">
        <v>1400</v>
      </c>
      <c r="C8793" s="0" t="n">
        <v>0.64285</v>
      </c>
      <c r="D8793" s="0" t="n">
        <v>0.10785</v>
      </c>
      <c r="E8793" s="0" t="n">
        <f aca="false">IFERROR((C8793-D8793)/C8793/'Project Inputs and Calcs'!$E$11,0)</f>
        <v>0.0277410489746182</v>
      </c>
    </row>
    <row r="8794" customFormat="false" ht="15" hidden="false" customHeight="false" outlineLevel="0" collapsed="false">
      <c r="A8794" s="0" t="n">
        <v>51</v>
      </c>
      <c r="B8794" s="0" t="n">
        <v>1500</v>
      </c>
      <c r="C8794" s="0" t="n">
        <v>0.81754</v>
      </c>
      <c r="D8794" s="0" t="n">
        <v>0.14214</v>
      </c>
      <c r="E8794" s="0" t="n">
        <f aca="false">IFERROR((C8794-D8794)/C8794/'Project Inputs and Calcs'!$E$11,0)</f>
        <v>0.0275378982475883</v>
      </c>
    </row>
    <row r="8795" customFormat="false" ht="15" hidden="false" customHeight="false" outlineLevel="0" collapsed="false">
      <c r="A8795" s="0" t="n">
        <v>51</v>
      </c>
      <c r="B8795" s="0" t="n">
        <v>1600</v>
      </c>
      <c r="C8795" s="0" t="n">
        <v>1.0107</v>
      </c>
      <c r="D8795" s="0" t="n">
        <v>0.17213</v>
      </c>
      <c r="E8795" s="0" t="n">
        <f aca="false">IFERROR((C8795-D8795)/C8795/'Project Inputs and Calcs'!$E$11,0)</f>
        <v>0.0276564097490188</v>
      </c>
    </row>
    <row r="8796" customFormat="false" ht="15" hidden="false" customHeight="false" outlineLevel="0" collapsed="false">
      <c r="A8796" s="0" t="n">
        <v>51</v>
      </c>
      <c r="B8796" s="0" t="n">
        <v>1700</v>
      </c>
      <c r="C8796" s="0" t="n">
        <v>1.2218</v>
      </c>
      <c r="D8796" s="0" t="n">
        <v>0.22728</v>
      </c>
      <c r="E8796" s="0" t="n">
        <f aca="false">IFERROR((C8796-D8796)/C8796/'Project Inputs and Calcs'!$E$11,0)</f>
        <v>0.0271326458231025</v>
      </c>
    </row>
    <row r="8797" customFormat="false" ht="15" hidden="false" customHeight="false" outlineLevel="0" collapsed="false">
      <c r="A8797" s="0" t="n">
        <v>51</v>
      </c>
      <c r="B8797" s="0" t="n">
        <v>1800</v>
      </c>
      <c r="C8797" s="0" t="n">
        <v>1.4501</v>
      </c>
      <c r="D8797" s="0" t="n">
        <v>0.27852</v>
      </c>
      <c r="E8797" s="0" t="n">
        <f aca="false">IFERROR((C8797-D8797)/C8797/'Project Inputs and Calcs'!$E$11,0)</f>
        <v>0.0269310162517528</v>
      </c>
    </row>
    <row r="8798" customFormat="false" ht="15" hidden="false" customHeight="false" outlineLevel="0" collapsed="false">
      <c r="A8798" s="0" t="n">
        <v>51</v>
      </c>
      <c r="B8798" s="0" t="n">
        <v>1900</v>
      </c>
      <c r="C8798" s="0" t="n">
        <v>1.6871</v>
      </c>
      <c r="D8798" s="0" t="n">
        <v>0.33967</v>
      </c>
      <c r="E8798" s="0" t="n">
        <f aca="false">IFERROR((C8798-D8798)/C8798/'Project Inputs and Calcs'!$E$11,0)</f>
        <v>0.026622211684745</v>
      </c>
    </row>
    <row r="8799" customFormat="false" ht="15" hidden="false" customHeight="false" outlineLevel="0" collapsed="false">
      <c r="A8799" s="0" t="n">
        <v>51</v>
      </c>
      <c r="B8799" s="0" t="n">
        <v>2000</v>
      </c>
      <c r="C8799" s="0" t="n">
        <v>1.9558</v>
      </c>
      <c r="D8799" s="0" t="n">
        <v>0.37243</v>
      </c>
      <c r="E8799" s="0" t="n">
        <f aca="false">IFERROR((C8799-D8799)/C8799/'Project Inputs and Calcs'!$E$11,0)</f>
        <v>0.0269858881276204</v>
      </c>
    </row>
    <row r="8800" customFormat="false" ht="15" hidden="false" customHeight="false" outlineLevel="0" collapsed="false">
      <c r="A8800" s="0" t="n">
        <v>51</v>
      </c>
      <c r="B8800" s="0" t="n">
        <v>2100</v>
      </c>
      <c r="C8800" s="0" t="n">
        <v>2.2321</v>
      </c>
      <c r="D8800" s="0" t="n">
        <v>0.469</v>
      </c>
      <c r="E8800" s="0" t="n">
        <f aca="false">IFERROR((C8800-D8800)/C8800/'Project Inputs and Calcs'!$E$11,0)</f>
        <v>0.0263294655257381</v>
      </c>
    </row>
    <row r="8801" customFormat="false" ht="15" hidden="false" customHeight="false" outlineLevel="0" collapsed="false">
      <c r="A8801" s="0" t="n">
        <v>51</v>
      </c>
      <c r="B8801" s="0" t="n">
        <v>2200</v>
      </c>
      <c r="C8801" s="0" t="n">
        <v>2.5233</v>
      </c>
      <c r="D8801" s="0" t="n">
        <v>0.54519</v>
      </c>
      <c r="E8801" s="0" t="n">
        <f aca="false">IFERROR((C8801-D8801)/C8801/'Project Inputs and Calcs'!$E$11,0)</f>
        <v>0.0261312566876709</v>
      </c>
    </row>
    <row r="8802" customFormat="false" ht="15" hidden="false" customHeight="false" outlineLevel="0" collapsed="false">
      <c r="A8802" s="0" t="n">
        <v>51</v>
      </c>
      <c r="B8802" s="0" t="n">
        <v>2300</v>
      </c>
      <c r="C8802" s="0" t="n">
        <v>2.8288</v>
      </c>
      <c r="D8802" s="0" t="n">
        <v>0.62792</v>
      </c>
      <c r="E8802" s="0" t="n">
        <f aca="false">IFERROR((C8802-D8802)/C8802/'Project Inputs and Calcs'!$E$11,0)</f>
        <v>0.0259342006033183</v>
      </c>
    </row>
    <row r="8803" customFormat="false" ht="15" hidden="false" customHeight="false" outlineLevel="0" collapsed="false">
      <c r="A8803" s="0" t="n">
        <v>51</v>
      </c>
      <c r="B8803" s="0" t="n">
        <v>2400</v>
      </c>
      <c r="C8803" s="0" t="n">
        <v>3.1481</v>
      </c>
      <c r="D8803" s="0" t="n">
        <v>0.71734</v>
      </c>
      <c r="E8803" s="0" t="n">
        <f aca="false">IFERROR((C8803-D8803)/C8803/'Project Inputs and Calcs'!$E$11,0)</f>
        <v>0.0257378524612729</v>
      </c>
    </row>
    <row r="8804" customFormat="false" ht="15" hidden="false" customHeight="false" outlineLevel="0" collapsed="false">
      <c r="A8804" s="0" t="n">
        <v>51</v>
      </c>
      <c r="B8804" s="0" t="n">
        <v>2500</v>
      </c>
      <c r="C8804" s="0" t="n">
        <v>3.4808</v>
      </c>
      <c r="D8804" s="0" t="n">
        <v>0.81348</v>
      </c>
      <c r="E8804" s="0" t="n">
        <f aca="false">IFERROR((C8804-D8804)/C8804/'Project Inputs and Calcs'!$E$11,0)</f>
        <v>0.0255431701524554</v>
      </c>
    </row>
    <row r="8805" customFormat="false" ht="15" hidden="false" customHeight="false" outlineLevel="0" collapsed="false">
      <c r="A8805" s="0" t="n">
        <v>51</v>
      </c>
      <c r="B8805" s="0" t="n">
        <v>2600</v>
      </c>
      <c r="C8805" s="0" t="n">
        <v>3.8264</v>
      </c>
      <c r="D8805" s="0" t="n">
        <v>0.9164</v>
      </c>
      <c r="E8805" s="0" t="n">
        <f aca="false">IFERROR((C8805-D8805)/C8805/'Project Inputs and Calcs'!$E$11,0)</f>
        <v>0.0253501986201129</v>
      </c>
    </row>
    <row r="8806" customFormat="false" ht="15" hidden="false" customHeight="false" outlineLevel="0" collapsed="false">
      <c r="A8806" s="0" t="n">
        <v>51</v>
      </c>
      <c r="B8806" s="0" t="n">
        <v>2700</v>
      </c>
      <c r="C8806" s="0" t="n">
        <v>4.1842</v>
      </c>
      <c r="D8806" s="0" t="n">
        <v>1.0262</v>
      </c>
      <c r="E8806" s="0" t="n">
        <f aca="false">IFERROR((C8806-D8806)/C8806/'Project Inputs and Calcs'!$E$11,0)</f>
        <v>0.0251581345697306</v>
      </c>
    </row>
    <row r="8807" customFormat="false" ht="15" hidden="false" customHeight="false" outlineLevel="0" collapsed="false">
      <c r="A8807" s="0" t="n">
        <v>51</v>
      </c>
      <c r="B8807" s="0" t="n">
        <v>2800</v>
      </c>
      <c r="C8807" s="0" t="n">
        <v>4.5542</v>
      </c>
      <c r="D8807" s="0" t="n">
        <v>1.143</v>
      </c>
      <c r="E8807" s="0" t="n">
        <f aca="false">IFERROR((C8807-D8807)/C8807/'Project Inputs and Calcs'!$E$11,0)</f>
        <v>0.0249674293326307</v>
      </c>
    </row>
    <row r="8808" customFormat="false" ht="15" hidden="false" customHeight="false" outlineLevel="0" collapsed="false">
      <c r="A8808" s="0" t="n">
        <v>51</v>
      </c>
      <c r="B8808" s="0" t="n">
        <v>2900</v>
      </c>
      <c r="C8808" s="0" t="n">
        <v>4.9356</v>
      </c>
      <c r="D8808" s="0" t="n">
        <v>1.2668</v>
      </c>
      <c r="E8808" s="0" t="n">
        <f aca="false">IFERROR((C8808-D8808)/C8808/'Project Inputs and Calcs'!$E$11,0)</f>
        <v>0.0247778047923927</v>
      </c>
    </row>
    <row r="8809" customFormat="false" ht="15" hidden="false" customHeight="false" outlineLevel="0" collapsed="false">
      <c r="A8809" s="0" t="n">
        <v>51</v>
      </c>
      <c r="B8809" s="0" t="n">
        <v>3000</v>
      </c>
      <c r="C8809" s="0" t="n">
        <v>5.3281</v>
      </c>
      <c r="D8809" s="0" t="n">
        <v>1.3976</v>
      </c>
      <c r="E8809" s="0" t="n">
        <f aca="false">IFERROR((C8809-D8809)/C8809/'Project Inputs and Calcs'!$E$11,0)</f>
        <v>0.024589753695814</v>
      </c>
    </row>
    <row r="8810" customFormat="false" ht="15" hidden="false" customHeight="false" outlineLevel="0" collapsed="false">
      <c r="A8810" s="0" t="n">
        <v>51</v>
      </c>
      <c r="B8810" s="0" t="n">
        <v>3100</v>
      </c>
      <c r="C8810" s="0" t="n">
        <v>5.7312</v>
      </c>
      <c r="D8810" s="0" t="n">
        <v>1.5355</v>
      </c>
      <c r="E8810" s="0" t="n">
        <f aca="false">IFERROR((C8810-D8810)/C8810/'Project Inputs and Calcs'!$E$11,0)</f>
        <v>0.0244026847198958</v>
      </c>
    </row>
    <row r="8811" customFormat="false" ht="15" hidden="false" customHeight="false" outlineLevel="0" collapsed="false">
      <c r="A8811" s="0" t="n">
        <v>51</v>
      </c>
      <c r="B8811" s="0" t="n">
        <v>3200</v>
      </c>
      <c r="C8811" s="0" t="n">
        <v>6.1447</v>
      </c>
      <c r="D8811" s="0" t="n">
        <v>1.6804</v>
      </c>
      <c r="E8811" s="0" t="n">
        <f aca="false">IFERROR((C8811-D8811)/C8811/'Project Inputs and Calcs'!$E$11,0)</f>
        <v>0.0242176184353996</v>
      </c>
    </row>
    <row r="8812" customFormat="false" ht="15" hidden="false" customHeight="false" outlineLevel="0" collapsed="false">
      <c r="A8812" s="0" t="n">
        <v>51</v>
      </c>
      <c r="B8812" s="0" t="n">
        <v>3300</v>
      </c>
      <c r="C8812" s="0" t="n">
        <v>6.568</v>
      </c>
      <c r="D8812" s="0" t="n">
        <v>1.8325</v>
      </c>
      <c r="E8812" s="0" t="n">
        <f aca="false">IFERROR((C8812-D8812)/C8812/'Project Inputs and Calcs'!$E$11,0)</f>
        <v>0.0240331912302071</v>
      </c>
    </row>
    <row r="8813" customFormat="false" ht="15" hidden="false" customHeight="false" outlineLevel="0" collapsed="false">
      <c r="A8813" s="0" t="n">
        <v>51</v>
      </c>
      <c r="B8813" s="0" t="n">
        <v>3400</v>
      </c>
      <c r="C8813" s="0" t="n">
        <v>7.0008</v>
      </c>
      <c r="D8813" s="0" t="n">
        <v>1.9917</v>
      </c>
      <c r="E8813" s="0" t="n">
        <f aca="false">IFERROR((C8813-D8813)/C8813/'Project Inputs and Calcs'!$E$11,0)</f>
        <v>0.0238501314135527</v>
      </c>
    </row>
    <row r="8814" customFormat="false" ht="15" hidden="false" customHeight="false" outlineLevel="0" collapsed="false">
      <c r="A8814" s="0" t="n">
        <v>51</v>
      </c>
      <c r="B8814" s="0" t="n">
        <v>3500</v>
      </c>
      <c r="C8814" s="0" t="n">
        <v>7.4428</v>
      </c>
      <c r="D8814" s="0" t="n">
        <v>2.1581</v>
      </c>
      <c r="E8814" s="0" t="n">
        <f aca="false">IFERROR((C8814-D8814)/C8814/'Project Inputs and Calcs'!$E$11,0)</f>
        <v>0.0236680639902546</v>
      </c>
    </row>
    <row r="8815" customFormat="false" ht="15" hidden="false" customHeight="false" outlineLevel="0" collapsed="false">
      <c r="A8815" s="0" t="n">
        <v>51</v>
      </c>
      <c r="B8815" s="0" t="n">
        <v>3600</v>
      </c>
      <c r="C8815" s="0" t="n">
        <v>7.8934</v>
      </c>
      <c r="D8815" s="0" t="n">
        <v>2.3316</v>
      </c>
      <c r="E8815" s="0" t="n">
        <f aca="false">IFERROR((C8815-D8815)/C8815/'Project Inputs and Calcs'!$E$11,0)</f>
        <v>0.0234871327100278</v>
      </c>
    </row>
    <row r="8816" customFormat="false" ht="15" hidden="false" customHeight="false" outlineLevel="0" collapsed="false">
      <c r="A8816" s="0" t="n">
        <v>51</v>
      </c>
      <c r="B8816" s="0" t="n">
        <v>3700</v>
      </c>
      <c r="C8816" s="0" t="n">
        <v>8.3524</v>
      </c>
      <c r="D8816" s="0" t="n">
        <v>2.5122</v>
      </c>
      <c r="E8816" s="0" t="n">
        <f aca="false">IFERROR((C8816-D8816)/C8816/'Project Inputs and Calcs'!$E$11,0)</f>
        <v>0.0233074725029133</v>
      </c>
    </row>
    <row r="8817" customFormat="false" ht="15" hidden="false" customHeight="false" outlineLevel="0" collapsed="false">
      <c r="A8817" s="0" t="n">
        <v>51</v>
      </c>
      <c r="B8817" s="0" t="n">
        <v>3800</v>
      </c>
      <c r="C8817" s="0" t="n">
        <v>8.8195</v>
      </c>
      <c r="D8817" s="0" t="n">
        <v>2.7</v>
      </c>
      <c r="E8817" s="0" t="n">
        <f aca="false">IFERROR((C8817-D8817)/C8817/'Project Inputs and Calcs'!$E$11,0)</f>
        <v>0.0231286732052082</v>
      </c>
    </row>
    <row r="8818" customFormat="false" ht="15" hidden="false" customHeight="false" outlineLevel="0" collapsed="false">
      <c r="A8818" s="0" t="n">
        <v>51</v>
      </c>
      <c r="B8818" s="0" t="n">
        <v>3900</v>
      </c>
      <c r="C8818" s="0" t="n">
        <v>9.2941</v>
      </c>
      <c r="D8818" s="0" t="n">
        <v>2.895</v>
      </c>
      <c r="E8818" s="0" t="n">
        <f aca="false">IFERROR((C8818-D8818)/C8818/'Project Inputs and Calcs'!$E$11,0)</f>
        <v>0.0229504022265021</v>
      </c>
    </row>
    <row r="8819" customFormat="false" ht="15" hidden="false" customHeight="false" outlineLevel="0" collapsed="false">
      <c r="A8819" s="0" t="n">
        <v>51</v>
      </c>
      <c r="B8819" s="0" t="n">
        <v>4000</v>
      </c>
      <c r="C8819" s="0" t="n">
        <v>9.7759</v>
      </c>
      <c r="D8819" s="0" t="n">
        <v>3.0971</v>
      </c>
      <c r="E8819" s="0" t="n">
        <f aca="false">IFERROR((C8819-D8819)/C8819/'Project Inputs and Calcs'!$E$11,0)</f>
        <v>0.022773009816658</v>
      </c>
    </row>
    <row r="8820" customFormat="false" ht="15" hidden="false" customHeight="false" outlineLevel="0" collapsed="false">
      <c r="A8820" s="0" t="n">
        <v>51</v>
      </c>
      <c r="B8820" s="0" t="n">
        <v>4100</v>
      </c>
      <c r="C8820" s="0" t="n">
        <v>10.265</v>
      </c>
      <c r="D8820" s="0" t="n">
        <v>3.3064</v>
      </c>
      <c r="E8820" s="0" t="n">
        <f aca="false">IFERROR((C8820-D8820)/C8820/'Project Inputs and Calcs'!$E$11,0)</f>
        <v>0.0225965254099692</v>
      </c>
    </row>
    <row r="8821" customFormat="false" ht="15" hidden="false" customHeight="false" outlineLevel="0" collapsed="false">
      <c r="A8821" s="0" t="n">
        <v>51</v>
      </c>
      <c r="B8821" s="0" t="n">
        <v>4200</v>
      </c>
      <c r="C8821" s="0" t="n">
        <v>10.76</v>
      </c>
      <c r="D8821" s="0" t="n">
        <v>3.5229</v>
      </c>
      <c r="E8821" s="0" t="n">
        <f aca="false">IFERROR((C8821-D8821)/C8821/'Project Inputs and Calcs'!$E$11,0)</f>
        <v>0.0224197645600991</v>
      </c>
    </row>
    <row r="8822" customFormat="false" ht="15" hidden="false" customHeight="false" outlineLevel="0" collapsed="false">
      <c r="A8822" s="0" t="n">
        <v>51</v>
      </c>
      <c r="B8822" s="0" t="n">
        <v>4300</v>
      </c>
      <c r="C8822" s="0" t="n">
        <v>11.261</v>
      </c>
      <c r="D8822" s="0" t="n">
        <v>3.7464</v>
      </c>
      <c r="E8822" s="0" t="n">
        <f aca="false">IFERROR((C8822-D8822)/C8822/'Project Inputs and Calcs'!$E$11,0)</f>
        <v>0.0222437320545837</v>
      </c>
    </row>
    <row r="8823" customFormat="false" ht="15" hidden="false" customHeight="false" outlineLevel="0" collapsed="false">
      <c r="A8823" s="0" t="n">
        <v>51</v>
      </c>
      <c r="B8823" s="0" t="n">
        <v>4400</v>
      </c>
      <c r="C8823" s="0" t="n">
        <v>11.767</v>
      </c>
      <c r="D8823" s="0" t="n">
        <v>3.9773</v>
      </c>
      <c r="E8823" s="0" t="n">
        <f aca="false">IFERROR((C8823-D8823)/C8823/'Project Inputs and Calcs'!$E$11,0)</f>
        <v>0.0220665136964959</v>
      </c>
    </row>
    <row r="8824" customFormat="false" ht="15" hidden="false" customHeight="false" outlineLevel="0" collapsed="false">
      <c r="A8824" s="0" t="n">
        <v>51</v>
      </c>
      <c r="B8824" s="0" t="n">
        <v>4500</v>
      </c>
      <c r="C8824" s="0" t="n">
        <v>12.279</v>
      </c>
      <c r="D8824" s="0" t="n">
        <v>4.2153</v>
      </c>
      <c r="E8824" s="0" t="n">
        <f aca="false">IFERROR((C8824-D8824)/C8824/'Project Inputs and Calcs'!$E$11,0)</f>
        <v>0.0218902190732144</v>
      </c>
    </row>
    <row r="8825" customFormat="false" ht="15" hidden="false" customHeight="false" outlineLevel="0" collapsed="false">
      <c r="A8825" s="0" t="n">
        <v>51</v>
      </c>
      <c r="B8825" s="0" t="n">
        <v>4600</v>
      </c>
      <c r="C8825" s="0" t="n">
        <v>12.796</v>
      </c>
      <c r="D8825" s="0" t="n">
        <v>4.4605</v>
      </c>
      <c r="E8825" s="0" t="n">
        <f aca="false">IFERROR((C8825-D8825)/C8825/'Project Inputs and Calcs'!$E$11,0)</f>
        <v>0.0217138168177555</v>
      </c>
    </row>
    <row r="8826" customFormat="false" ht="15" hidden="false" customHeight="false" outlineLevel="0" collapsed="false">
      <c r="A8826" s="0" t="n">
        <v>51</v>
      </c>
      <c r="B8826" s="0" t="n">
        <v>4700</v>
      </c>
      <c r="C8826" s="0" t="n">
        <v>13.317</v>
      </c>
      <c r="D8826" s="0" t="n">
        <v>4.7128</v>
      </c>
      <c r="E8826" s="0" t="n">
        <f aca="false">IFERROR((C8826-D8826)/C8826/'Project Inputs and Calcs'!$E$11,0)</f>
        <v>0.0215368826812846</v>
      </c>
    </row>
    <row r="8827" customFormat="false" ht="15" hidden="false" customHeight="false" outlineLevel="0" collapsed="false">
      <c r="A8827" s="0" t="n">
        <v>51</v>
      </c>
      <c r="B8827" s="0" t="n">
        <v>4800</v>
      </c>
      <c r="C8827" s="0" t="n">
        <v>13.843</v>
      </c>
      <c r="D8827" s="0" t="n">
        <v>4.9724</v>
      </c>
      <c r="E8827" s="0" t="n">
        <f aca="false">IFERROR((C8827-D8827)/C8827/'Project Inputs and Calcs'!$E$11,0)</f>
        <v>0.021360013484553</v>
      </c>
    </row>
    <row r="8828" customFormat="false" ht="15" hidden="false" customHeight="false" outlineLevel="0" collapsed="false">
      <c r="A8828" s="0" t="n">
        <v>51</v>
      </c>
      <c r="B8828" s="0" t="n">
        <v>4900</v>
      </c>
      <c r="C8828" s="0" t="n">
        <v>14.371</v>
      </c>
      <c r="D8828" s="0" t="n">
        <v>5.2393</v>
      </c>
      <c r="E8828" s="0" t="n">
        <f aca="false">IFERROR((C8828-D8828)/C8828/'Project Inputs and Calcs'!$E$11,0)</f>
        <v>0.0211808503235683</v>
      </c>
    </row>
    <row r="8829" customFormat="false" ht="15" hidden="false" customHeight="false" outlineLevel="0" collapsed="false">
      <c r="A8829" s="0" t="n">
        <v>51</v>
      </c>
      <c r="B8829" s="0" t="n">
        <v>5000</v>
      </c>
      <c r="C8829" s="0" t="n">
        <v>14.903</v>
      </c>
      <c r="D8829" s="0" t="n">
        <v>5.5133</v>
      </c>
      <c r="E8829" s="0" t="n">
        <f aca="false">IFERROR((C8829-D8829)/C8829/'Project Inputs and Calcs'!$E$11,0)</f>
        <v>0.0210018117157619</v>
      </c>
    </row>
    <row r="8830" customFormat="false" ht="15" hidden="false" customHeight="false" outlineLevel="0" collapsed="false">
      <c r="A8830" s="0" t="n">
        <v>51</v>
      </c>
      <c r="B8830" s="0" t="n">
        <v>5100</v>
      </c>
      <c r="C8830" s="0" t="n">
        <v>15.437</v>
      </c>
      <c r="D8830" s="0" t="n">
        <v>5.7947</v>
      </c>
      <c r="E8830" s="0" t="n">
        <f aca="false">IFERROR((C8830-D8830)/C8830/'Project Inputs and Calcs'!$E$11,0)</f>
        <v>0.0208207553281078</v>
      </c>
    </row>
    <row r="8831" customFormat="false" ht="15" hidden="false" customHeight="false" outlineLevel="0" collapsed="false">
      <c r="A8831" s="0" t="n">
        <v>51</v>
      </c>
      <c r="B8831" s="0" t="n">
        <v>5200</v>
      </c>
      <c r="C8831" s="0" t="n">
        <v>15.973</v>
      </c>
      <c r="D8831" s="0" t="n">
        <v>6.0835</v>
      </c>
      <c r="E8831" s="0" t="n">
        <f aca="false">IFERROR((C8831-D8831)/C8831/'Project Inputs and Calcs'!$E$11,0)</f>
        <v>0.0206379515432292</v>
      </c>
    </row>
    <row r="8832" customFormat="false" ht="15" hidden="false" customHeight="false" outlineLevel="0" collapsed="false">
      <c r="A8832" s="0" t="n">
        <v>51</v>
      </c>
      <c r="B8832" s="0" t="n">
        <v>5300</v>
      </c>
      <c r="C8832" s="0" t="n">
        <v>16.511</v>
      </c>
      <c r="D8832" s="0" t="n">
        <v>6.3797</v>
      </c>
      <c r="E8832" s="0" t="n">
        <f aca="false">IFERROR((C8832-D8832)/C8832/'Project Inputs and Calcs'!$E$11,0)</f>
        <v>0.0204536369692932</v>
      </c>
    </row>
    <row r="8833" customFormat="false" ht="15" hidden="false" customHeight="false" outlineLevel="0" collapsed="false">
      <c r="A8833" s="0" t="n">
        <v>51</v>
      </c>
      <c r="B8833" s="0" t="n">
        <v>5400</v>
      </c>
      <c r="C8833" s="0" t="n">
        <v>17.049</v>
      </c>
      <c r="D8833" s="0" t="n">
        <v>6.6833</v>
      </c>
      <c r="E8833" s="0" t="n">
        <f aca="false">IFERROR((C8833-D8833)/C8833/'Project Inputs and Calcs'!$E$11,0)</f>
        <v>0.0202664867929693</v>
      </c>
    </row>
    <row r="8834" customFormat="false" ht="15" hidden="false" customHeight="false" outlineLevel="0" collapsed="false">
      <c r="A8834" s="0" t="n">
        <v>51</v>
      </c>
      <c r="B8834" s="0" t="n">
        <v>5500</v>
      </c>
      <c r="C8834" s="0" t="n">
        <v>17.588</v>
      </c>
      <c r="D8834" s="0" t="n">
        <v>6.9945</v>
      </c>
      <c r="E8834" s="0" t="n">
        <f aca="false">IFERROR((C8834-D8834)/C8834/'Project Inputs and Calcs'!$E$11,0)</f>
        <v>0.0200771359260102</v>
      </c>
    </row>
    <row r="8835" customFormat="false" ht="15" hidden="false" customHeight="false" outlineLevel="0" collapsed="false">
      <c r="A8835" s="0" t="n">
        <v>51</v>
      </c>
      <c r="B8835" s="0" t="n">
        <v>5600</v>
      </c>
      <c r="C8835" s="0" t="n">
        <v>18.127</v>
      </c>
      <c r="D8835" s="0" t="n">
        <v>7.3133</v>
      </c>
      <c r="E8835" s="0" t="n">
        <f aca="false">IFERROR((C8835-D8835)/C8835/'Project Inputs and Calcs'!$E$11,0)</f>
        <v>0.0198850701531785</v>
      </c>
    </row>
    <row r="8836" customFormat="false" ht="15" hidden="false" customHeight="false" outlineLevel="0" collapsed="false">
      <c r="A8836" s="0" t="n">
        <v>51</v>
      </c>
      <c r="B8836" s="0" t="n">
        <v>5700</v>
      </c>
      <c r="C8836" s="0" t="n">
        <v>18.664</v>
      </c>
      <c r="D8836" s="0" t="n">
        <v>7.6399</v>
      </c>
      <c r="E8836" s="0" t="n">
        <f aca="false">IFERROR((C8836-D8836)/C8836/'Project Inputs and Calcs'!$E$11,0)</f>
        <v>0.0196887055293613</v>
      </c>
    </row>
    <row r="8837" customFormat="false" ht="15" hidden="false" customHeight="false" outlineLevel="0" collapsed="false">
      <c r="A8837" s="0" t="n">
        <v>51</v>
      </c>
      <c r="B8837" s="0" t="n">
        <v>5800</v>
      </c>
      <c r="C8837" s="0" t="n">
        <v>19.199</v>
      </c>
      <c r="D8837" s="0" t="n">
        <v>7.9743</v>
      </c>
      <c r="E8837" s="0" t="n">
        <f aca="false">IFERROR((C8837-D8837)/C8837/'Project Inputs and Calcs'!$E$11,0)</f>
        <v>0.0194883414066705</v>
      </c>
    </row>
    <row r="8838" customFormat="false" ht="15" hidden="false" customHeight="false" outlineLevel="0" collapsed="false">
      <c r="A8838" s="0" t="n">
        <v>51</v>
      </c>
      <c r="B8838" s="0" t="n">
        <v>5900</v>
      </c>
      <c r="C8838" s="0" t="n">
        <v>19.733</v>
      </c>
      <c r="D8838" s="0" t="n">
        <v>8.3166</v>
      </c>
      <c r="E8838" s="0" t="n">
        <f aca="false">IFERROR((C8838-D8838)/C8838/'Project Inputs and Calcs'!$E$11,0)</f>
        <v>0.0192847852159665</v>
      </c>
    </row>
    <row r="8839" customFormat="false" ht="15" hidden="false" customHeight="false" outlineLevel="0" collapsed="false">
      <c r="A8839" s="0" t="n">
        <v>51</v>
      </c>
      <c r="B8839" s="0" t="n">
        <v>6000</v>
      </c>
      <c r="C8839" s="0" t="n">
        <v>20.262</v>
      </c>
      <c r="D8839" s="0" t="n">
        <v>8.6672</v>
      </c>
      <c r="E8839" s="0" t="n">
        <f aca="false">IFERROR((C8839-D8839)/C8839/'Project Inputs and Calcs'!$E$11,0)</f>
        <v>0.0190747869575231</v>
      </c>
    </row>
    <row r="8840" customFormat="false" ht="15" hidden="false" customHeight="false" outlineLevel="0" collapsed="false">
      <c r="A8840" s="0" t="n">
        <v>51</v>
      </c>
      <c r="B8840" s="0" t="n">
        <v>6100</v>
      </c>
      <c r="C8840" s="0" t="n">
        <v>20.788</v>
      </c>
      <c r="D8840" s="0" t="n">
        <v>9.0261</v>
      </c>
      <c r="E8840" s="0" t="n">
        <f aca="false">IFERROR((C8840-D8840)/C8840/'Project Inputs and Calcs'!$E$11,0)</f>
        <v>0.018860079533064</v>
      </c>
    </row>
    <row r="8841" customFormat="false" ht="15" hidden="false" customHeight="false" outlineLevel="0" collapsed="false">
      <c r="A8841" s="0" t="n">
        <v>51</v>
      </c>
      <c r="B8841" s="0" t="n">
        <v>6200</v>
      </c>
      <c r="C8841" s="0" t="n">
        <v>21.308</v>
      </c>
      <c r="D8841" s="0" t="n">
        <v>9.3933</v>
      </c>
      <c r="E8841" s="0" t="n">
        <f aca="false">IFERROR((C8841-D8841)/C8841/'Project Inputs and Calcs'!$E$11,0)</f>
        <v>0.0186388523872098</v>
      </c>
    </row>
    <row r="8842" customFormat="false" ht="15" hidden="false" customHeight="false" outlineLevel="0" collapsed="false">
      <c r="A8842" s="0" t="n">
        <v>51</v>
      </c>
      <c r="B8842" s="0" t="n">
        <v>6300</v>
      </c>
      <c r="C8842" s="0" t="n">
        <v>21.822</v>
      </c>
      <c r="D8842" s="0" t="n">
        <v>9.7693</v>
      </c>
      <c r="E8842" s="0" t="n">
        <f aca="false">IFERROR((C8842-D8842)/C8842/'Project Inputs and Calcs'!$E$11,0)</f>
        <v>0.0184106253627837</v>
      </c>
    </row>
    <row r="8843" customFormat="false" ht="15" hidden="false" customHeight="false" outlineLevel="0" collapsed="false">
      <c r="A8843" s="0" t="n">
        <v>51</v>
      </c>
      <c r="B8843" s="0" t="n">
        <v>6400</v>
      </c>
      <c r="C8843" s="0" t="n">
        <v>22.329</v>
      </c>
      <c r="D8843" s="0" t="n">
        <v>10.154</v>
      </c>
      <c r="E8843" s="0" t="n">
        <f aca="false">IFERROR((C8843-D8843)/C8843/'Project Inputs and Calcs'!$E$11,0)</f>
        <v>0.0181751683162405</v>
      </c>
    </row>
    <row r="8844" customFormat="false" ht="15" hidden="false" customHeight="false" outlineLevel="0" collapsed="false">
      <c r="A8844" s="0" t="n">
        <v>51</v>
      </c>
      <c r="B8844" s="0" t="n">
        <v>6500</v>
      </c>
      <c r="C8844" s="0" t="n">
        <v>22.827</v>
      </c>
      <c r="D8844" s="0" t="n">
        <v>10.548</v>
      </c>
      <c r="E8844" s="0" t="n">
        <f aca="false">IFERROR((C8844-D8844)/C8844/'Project Inputs and Calcs'!$E$11,0)</f>
        <v>0.0179305208744031</v>
      </c>
    </row>
    <row r="8845" customFormat="false" ht="15" hidden="false" customHeight="false" outlineLevel="0" collapsed="false">
      <c r="A8845" s="0" t="n">
        <v>51</v>
      </c>
      <c r="B8845" s="0" t="n">
        <v>6600</v>
      </c>
      <c r="C8845" s="0" t="n">
        <v>23.316</v>
      </c>
      <c r="D8845" s="0" t="n">
        <v>10.952</v>
      </c>
      <c r="E8845" s="0" t="n">
        <f aca="false">IFERROR((C8845-D8845)/C8845/'Project Inputs and Calcs'!$E$11,0)</f>
        <v>0.0176759878767084</v>
      </c>
    </row>
    <row r="8846" customFormat="false" ht="15" hidden="false" customHeight="false" outlineLevel="0" collapsed="false">
      <c r="A8846" s="0" t="n">
        <v>51</v>
      </c>
      <c r="B8846" s="0" t="n">
        <v>6700</v>
      </c>
      <c r="C8846" s="0" t="n">
        <v>23.793</v>
      </c>
      <c r="D8846" s="0" t="n">
        <v>11.366</v>
      </c>
      <c r="E8846" s="0" t="n">
        <f aca="false">IFERROR((C8846-D8846)/C8846/'Project Inputs and Calcs'!$E$11,0)</f>
        <v>0.0174098824584262</v>
      </c>
    </row>
    <row r="8847" customFormat="false" ht="15" hidden="false" customHeight="false" outlineLevel="0" collapsed="false">
      <c r="A8847" s="0" t="n">
        <v>51</v>
      </c>
      <c r="B8847" s="0" t="n">
        <v>6800</v>
      </c>
      <c r="C8847" s="0" t="n">
        <v>24.257</v>
      </c>
      <c r="D8847" s="0" t="n">
        <v>11.79</v>
      </c>
      <c r="E8847" s="0" t="n">
        <f aca="false">IFERROR((C8847-D8847)/C8847/'Project Inputs and Calcs'!$E$11,0)</f>
        <v>0.0171318244905251</v>
      </c>
    </row>
    <row r="8848" customFormat="false" ht="15" hidden="false" customHeight="false" outlineLevel="0" collapsed="false">
      <c r="A8848" s="0" t="n">
        <v>51</v>
      </c>
      <c r="B8848" s="0" t="n">
        <v>6900</v>
      </c>
      <c r="C8848" s="0" t="n">
        <v>24.704</v>
      </c>
      <c r="D8848" s="0" t="n">
        <v>12.226</v>
      </c>
      <c r="E8848" s="0" t="n">
        <f aca="false">IFERROR((C8848-D8848)/C8848/'Project Inputs and Calcs'!$E$11,0)</f>
        <v>0.0168366796200345</v>
      </c>
    </row>
    <row r="8849" customFormat="false" ht="15" hidden="false" customHeight="false" outlineLevel="0" collapsed="false">
      <c r="A8849" s="0" t="n">
        <v>51</v>
      </c>
      <c r="B8849" s="0" t="n">
        <v>7000</v>
      </c>
      <c r="C8849" s="0" t="n">
        <v>25.135</v>
      </c>
      <c r="D8849" s="0" t="n">
        <v>12.674</v>
      </c>
      <c r="E8849" s="0" t="n">
        <f aca="false">IFERROR((C8849-D8849)/C8849/'Project Inputs and Calcs'!$E$11,0)</f>
        <v>0.0165254293481865</v>
      </c>
    </row>
    <row r="8850" customFormat="false" ht="15" hidden="false" customHeight="false" outlineLevel="0" collapsed="false">
      <c r="A8850" s="0" t="n">
        <v>51</v>
      </c>
      <c r="B8850" s="0" t="n">
        <v>7100</v>
      </c>
      <c r="C8850" s="0" t="n">
        <v>25.547</v>
      </c>
      <c r="D8850" s="0" t="n">
        <v>13.133</v>
      </c>
      <c r="E8850" s="0" t="n">
        <f aca="false">IFERROR((C8850-D8850)/C8850/'Project Inputs and Calcs'!$E$11,0)</f>
        <v>0.0161975965866834</v>
      </c>
    </row>
    <row r="8851" customFormat="false" ht="15" hidden="false" customHeight="false" outlineLevel="0" collapsed="false">
      <c r="A8851" s="0" t="n">
        <v>51</v>
      </c>
      <c r="B8851" s="0" t="n">
        <v>7200</v>
      </c>
      <c r="C8851" s="0" t="n">
        <v>25.934</v>
      </c>
      <c r="D8851" s="0" t="n">
        <v>13.607</v>
      </c>
      <c r="E8851" s="0" t="n">
        <f aca="false">IFERROR((C8851-D8851)/C8851/'Project Inputs and Calcs'!$E$11,0)</f>
        <v>0.0158440657052518</v>
      </c>
    </row>
    <row r="8852" customFormat="false" ht="15" hidden="false" customHeight="false" outlineLevel="0" collapsed="false">
      <c r="A8852" s="0" t="n">
        <v>51</v>
      </c>
      <c r="B8852" s="0" t="n">
        <v>7300</v>
      </c>
      <c r="C8852" s="0" t="n">
        <v>26.293</v>
      </c>
      <c r="D8852" s="0" t="n">
        <v>14.096</v>
      </c>
      <c r="E8852" s="0" t="n">
        <f aca="false">IFERROR((C8852-D8852)/C8852/'Project Inputs and Calcs'!$E$11,0)</f>
        <v>0.0154629242257128</v>
      </c>
    </row>
    <row r="8853" customFormat="false" ht="15" hidden="false" customHeight="false" outlineLevel="0" collapsed="false">
      <c r="A8853" s="0" t="n">
        <v>51</v>
      </c>
      <c r="B8853" s="0" t="n">
        <v>7400</v>
      </c>
      <c r="C8853" s="0" t="n">
        <v>26.624</v>
      </c>
      <c r="D8853" s="0" t="n">
        <v>14.6</v>
      </c>
      <c r="E8853" s="0" t="n">
        <f aca="false">IFERROR((C8853-D8853)/C8853/'Project Inputs and Calcs'!$E$11,0)</f>
        <v>0.0150540865384615</v>
      </c>
    </row>
    <row r="8854" customFormat="false" ht="15" hidden="false" customHeight="false" outlineLevel="0" collapsed="false">
      <c r="A8854" s="0" t="n">
        <v>51</v>
      </c>
      <c r="B8854" s="0" t="n">
        <v>7500</v>
      </c>
      <c r="C8854" s="0" t="n">
        <v>26.922</v>
      </c>
      <c r="D8854" s="0" t="n">
        <v>15.12</v>
      </c>
      <c r="E8854" s="0" t="n">
        <f aca="false">IFERROR((C8854-D8854)/C8854/'Project Inputs and Calcs'!$E$11,0)</f>
        <v>0.0146125845033801</v>
      </c>
    </row>
    <row r="8855" customFormat="false" ht="15" hidden="false" customHeight="false" outlineLevel="0" collapsed="false">
      <c r="A8855" s="0" t="n">
        <v>51</v>
      </c>
      <c r="B8855" s="0" t="n">
        <v>7600</v>
      </c>
      <c r="C8855" s="0" t="n">
        <v>27.178</v>
      </c>
      <c r="D8855" s="0" t="n">
        <v>15.661</v>
      </c>
      <c r="E8855" s="0" t="n">
        <f aca="false">IFERROR((C8855-D8855)/C8855/'Project Inputs and Calcs'!$E$11,0)</f>
        <v>0.0141253955405107</v>
      </c>
    </row>
    <row r="8856" customFormat="false" ht="15" hidden="false" customHeight="false" outlineLevel="0" collapsed="false">
      <c r="A8856" s="0" t="n">
        <v>51</v>
      </c>
      <c r="B8856" s="0" t="n">
        <v>7700</v>
      </c>
      <c r="C8856" s="0" t="n">
        <v>27.395</v>
      </c>
      <c r="D8856" s="0" t="n">
        <v>16.219</v>
      </c>
      <c r="E8856" s="0" t="n">
        <f aca="false">IFERROR((C8856-D8856)/C8856/'Project Inputs and Calcs'!$E$11,0)</f>
        <v>0.0135985885502221</v>
      </c>
    </row>
    <row r="8857" customFormat="false" ht="15" hidden="false" customHeight="false" outlineLevel="0" collapsed="false">
      <c r="A8857" s="0" t="n">
        <v>51</v>
      </c>
      <c r="B8857" s="0" t="n">
        <v>7800</v>
      </c>
      <c r="C8857" s="0" t="n">
        <v>27.557</v>
      </c>
      <c r="D8857" s="0" t="n">
        <v>16.802</v>
      </c>
      <c r="E8857" s="0" t="n">
        <f aca="false">IFERROR((C8857-D8857)/C8857/'Project Inputs and Calcs'!$E$11,0)</f>
        <v>0.0130093987008746</v>
      </c>
    </row>
    <row r="8858" customFormat="false" ht="15" hidden="false" customHeight="false" outlineLevel="0" collapsed="false">
      <c r="A8858" s="0" t="n">
        <v>51</v>
      </c>
      <c r="B8858" s="0" t="n">
        <v>7900</v>
      </c>
      <c r="C8858" s="0" t="n">
        <v>27.649</v>
      </c>
      <c r="D8858" s="0" t="n">
        <v>17.414</v>
      </c>
      <c r="E8858" s="0" t="n">
        <f aca="false">IFERROR((C8858-D8858)/C8858/'Project Inputs and Calcs'!$E$11,0)</f>
        <v>0.0123392045523045</v>
      </c>
    </row>
    <row r="8859" customFormat="false" ht="15" hidden="false" customHeight="false" outlineLevel="0" collapsed="false">
      <c r="A8859" s="0" t="n">
        <v>51</v>
      </c>
      <c r="B8859" s="0" t="n">
        <v>8000</v>
      </c>
      <c r="C8859" s="0" t="n">
        <v>27.661</v>
      </c>
      <c r="D8859" s="0" t="n">
        <v>18.06</v>
      </c>
      <c r="E8859" s="0" t="n">
        <f aca="false">IFERROR((C8859-D8859)/C8859/'Project Inputs and Calcs'!$E$11,0)</f>
        <v>0.0115698396057024</v>
      </c>
    </row>
    <row r="8860" customFormat="false" ht="15" hidden="false" customHeight="false" outlineLevel="0" collapsed="false">
      <c r="A8860" s="0" t="n">
        <v>51</v>
      </c>
      <c r="B8860" s="0" t="n">
        <v>8100</v>
      </c>
      <c r="C8860" s="0" t="n">
        <v>27.589</v>
      </c>
      <c r="D8860" s="0" t="n">
        <v>18.74</v>
      </c>
      <c r="E8860" s="0" t="n">
        <f aca="false">IFERROR((C8860-D8860)/C8860/'Project Inputs and Calcs'!$E$11,0)</f>
        <v>0.0106914591564271</v>
      </c>
    </row>
    <row r="8861" customFormat="false" ht="15" hidden="false" customHeight="false" outlineLevel="0" collapsed="false">
      <c r="A8861" s="0" t="n">
        <v>51</v>
      </c>
      <c r="B8861" s="0" t="n">
        <v>8200</v>
      </c>
      <c r="C8861" s="0" t="n">
        <v>27.422</v>
      </c>
      <c r="D8861" s="0" t="n">
        <v>19.456</v>
      </c>
      <c r="E8861" s="0" t="n">
        <f aca="false">IFERROR((C8861-D8861)/C8861/'Project Inputs and Calcs'!$E$11,0)</f>
        <v>0.00968322271655362</v>
      </c>
    </row>
    <row r="8862" customFormat="false" ht="15" hidden="false" customHeight="false" outlineLevel="0" collapsed="false">
      <c r="A8862" s="0" t="n">
        <v>51</v>
      </c>
      <c r="B8862" s="0" t="n">
        <v>8300</v>
      </c>
      <c r="C8862" s="0" t="n">
        <v>27.209</v>
      </c>
      <c r="D8862" s="0" t="n">
        <v>20.185</v>
      </c>
      <c r="E8862" s="0" t="n">
        <f aca="false">IFERROR((C8862-D8862)/C8862/'Project Inputs and Calcs'!$E$11,0)</f>
        <v>0.0086049958959658</v>
      </c>
    </row>
    <row r="8863" customFormat="false" ht="15" hidden="false" customHeight="false" outlineLevel="0" collapsed="false">
      <c r="A8863" s="0" t="n">
        <v>51</v>
      </c>
      <c r="B8863" s="0" t="n">
        <v>8400</v>
      </c>
      <c r="C8863" s="0" t="n">
        <v>26.989</v>
      </c>
      <c r="D8863" s="0" t="n">
        <v>20.907</v>
      </c>
      <c r="E8863" s="0" t="n">
        <f aca="false">IFERROR((C8863-D8863)/C8863/'Project Inputs and Calcs'!$E$11,0)</f>
        <v>0.00751170229846728</v>
      </c>
    </row>
    <row r="8864" customFormat="false" ht="15" hidden="false" customHeight="false" outlineLevel="0" collapsed="false">
      <c r="A8864" s="0" t="n">
        <v>51</v>
      </c>
      <c r="B8864" s="0" t="n">
        <v>8500</v>
      </c>
      <c r="C8864" s="0" t="n">
        <v>26.773</v>
      </c>
      <c r="D8864" s="0" t="n">
        <v>21.616</v>
      </c>
      <c r="E8864" s="0" t="n">
        <f aca="false">IFERROR((C8864-D8864)/C8864/'Project Inputs and Calcs'!$E$11,0)</f>
        <v>0.00642064766742614</v>
      </c>
    </row>
    <row r="8865" customFormat="false" ht="15" hidden="false" customHeight="false" outlineLevel="0" collapsed="false">
      <c r="A8865" s="0" t="n">
        <v>51</v>
      </c>
      <c r="B8865" s="0" t="n">
        <v>8600</v>
      </c>
      <c r="C8865" s="0" t="n">
        <v>26.542</v>
      </c>
      <c r="D8865" s="0" t="n">
        <v>22.32</v>
      </c>
      <c r="E8865" s="0" t="n">
        <f aca="false">IFERROR((C8865-D8865)/C8865/'Project Inputs and Calcs'!$E$11,0)</f>
        <v>0.00530228819732248</v>
      </c>
    </row>
    <row r="8866" customFormat="false" ht="15" hidden="false" customHeight="false" outlineLevel="0" collapsed="false">
      <c r="A8866" s="0" t="n">
        <v>51</v>
      </c>
      <c r="B8866" s="0" t="n">
        <v>8700</v>
      </c>
      <c r="C8866" s="0" t="n">
        <v>26.279</v>
      </c>
      <c r="D8866" s="0" t="n">
        <v>23.024</v>
      </c>
      <c r="E8866" s="0" t="n">
        <f aca="false">IFERROR((C8866-D8866)/C8866/'Project Inputs and Calcs'!$E$11,0)</f>
        <v>0.00412877202328856</v>
      </c>
    </row>
    <row r="8867" customFormat="false" ht="15" hidden="false" customHeight="false" outlineLevel="0" collapsed="false">
      <c r="A8867" s="0" t="n">
        <v>51</v>
      </c>
      <c r="B8867" s="0" t="n">
        <v>8800</v>
      </c>
      <c r="C8867" s="0" t="n">
        <v>25.966</v>
      </c>
      <c r="D8867" s="0" t="n">
        <v>23.733</v>
      </c>
      <c r="E8867" s="0" t="n">
        <f aca="false">IFERROR((C8867-D8867)/C8867/'Project Inputs and Calcs'!$E$11,0)</f>
        <v>0.00286656910318622</v>
      </c>
    </row>
    <row r="8868" customFormat="false" ht="15" hidden="false" customHeight="false" outlineLevel="0" collapsed="false">
      <c r="A8868" s="0" t="n">
        <v>51</v>
      </c>
      <c r="B8868" s="0" t="n">
        <v>8900</v>
      </c>
      <c r="C8868" s="0" t="n">
        <v>25.614</v>
      </c>
      <c r="D8868" s="0" t="n">
        <v>24.432</v>
      </c>
      <c r="E8868" s="0" t="n">
        <f aca="false">IFERROR((C8868-D8868)/C8868/'Project Inputs and Calcs'!$E$11,0)</f>
        <v>0.00153822128523464</v>
      </c>
    </row>
    <row r="8869" customFormat="false" ht="15" hidden="false" customHeight="false" outlineLevel="0" collapsed="false">
      <c r="A8869" s="0" t="n">
        <v>51</v>
      </c>
      <c r="B8869" s="0" t="n">
        <v>9000</v>
      </c>
      <c r="C8869" s="0" t="n">
        <v>25.284</v>
      </c>
      <c r="D8869" s="0" t="n">
        <v>25.08</v>
      </c>
      <c r="E8869" s="0" t="n">
        <f aca="false">IFERROR((C8869-D8869)/C8869/'Project Inputs and Calcs'!$E$11,0)</f>
        <v>0.000268944787217213</v>
      </c>
    </row>
    <row r="8870" customFormat="false" ht="15" hidden="false" customHeight="false" outlineLevel="0" collapsed="false">
      <c r="A8870" s="0" t="n">
        <v>51</v>
      </c>
      <c r="B8870" s="0" t="n">
        <v>9100</v>
      </c>
      <c r="C8870" s="0" t="n">
        <v>25.038</v>
      </c>
      <c r="D8870" s="0" t="n">
        <v>25.643</v>
      </c>
      <c r="E8870" s="0" t="n">
        <f aca="false">IFERROR((C8870-D8870)/C8870/'Project Inputs and Calcs'!$E$11,0)</f>
        <v>-0.000805442394227442</v>
      </c>
    </row>
    <row r="8871" customFormat="false" ht="15" hidden="false" customHeight="false" outlineLevel="0" collapsed="false">
      <c r="A8871" s="0" t="n">
        <v>51</v>
      </c>
      <c r="B8871" s="0" t="n">
        <v>9200</v>
      </c>
      <c r="C8871" s="0" t="n">
        <v>24.873</v>
      </c>
      <c r="D8871" s="0" t="n">
        <v>26.12</v>
      </c>
      <c r="E8871" s="0" t="n">
        <f aca="false">IFERROR((C8871-D8871)/C8871/'Project Inputs and Calcs'!$E$11,0)</f>
        <v>-0.00167115613985714</v>
      </c>
    </row>
    <row r="8872" customFormat="false" ht="15" hidden="false" customHeight="false" outlineLevel="0" collapsed="false">
      <c r="A8872" s="0" t="n">
        <v>51</v>
      </c>
      <c r="B8872" s="0" t="n">
        <v>9300</v>
      </c>
      <c r="C8872" s="0" t="n">
        <v>24.764</v>
      </c>
      <c r="D8872" s="0" t="n">
        <v>26.525</v>
      </c>
      <c r="E8872" s="0" t="n">
        <f aca="false">IFERROR((C8872-D8872)/C8872/'Project Inputs and Calcs'!$E$11,0)</f>
        <v>-0.00237037635277015</v>
      </c>
    </row>
    <row r="8873" customFormat="false" ht="15" hidden="false" customHeight="false" outlineLevel="0" collapsed="false">
      <c r="A8873" s="0" t="n">
        <v>51</v>
      </c>
      <c r="B8873" s="0" t="n">
        <v>9400</v>
      </c>
      <c r="C8873" s="0" t="n">
        <v>24.69</v>
      </c>
      <c r="D8873" s="0" t="n">
        <v>26.873</v>
      </c>
      <c r="E8873" s="0" t="n">
        <f aca="false">IFERROR((C8873-D8873)/C8873/'Project Inputs and Calcs'!$E$11,0)</f>
        <v>-0.00294721209666532</v>
      </c>
    </row>
    <row r="8874" customFormat="false" ht="15" hidden="false" customHeight="false" outlineLevel="0" collapsed="false">
      <c r="A8874" s="0" t="n">
        <v>51</v>
      </c>
      <c r="B8874" s="0" t="n">
        <v>9500</v>
      </c>
      <c r="C8874" s="0" t="n">
        <v>24.639</v>
      </c>
      <c r="D8874" s="0" t="n">
        <v>27.162</v>
      </c>
      <c r="E8874" s="0" t="n">
        <f aca="false">IFERROR((C8874-D8874)/C8874/'Project Inputs and Calcs'!$E$11,0)</f>
        <v>-0.00341328787694306</v>
      </c>
    </row>
    <row r="8875" customFormat="false" ht="15" hidden="false" customHeight="false" outlineLevel="0" collapsed="false">
      <c r="A8875" s="0" t="n">
        <v>51</v>
      </c>
      <c r="B8875" s="0" t="n">
        <v>9600</v>
      </c>
      <c r="C8875" s="0" t="s">
        <v>155</v>
      </c>
      <c r="D8875" s="0" t="s">
        <v>155</v>
      </c>
      <c r="E8875" s="0" t="n">
        <f aca="false">IFERROR((C8875-D8875)/C8875/'Project Inputs and Calcs'!$E$11,0)</f>
        <v>0</v>
      </c>
    </row>
    <row r="8876" customFormat="false" ht="15" hidden="false" customHeight="false" outlineLevel="0" collapsed="false">
      <c r="A8876" s="0" t="n">
        <v>51</v>
      </c>
      <c r="B8876" s="0" t="n">
        <v>9700</v>
      </c>
      <c r="C8876" s="0" t="s">
        <v>155</v>
      </c>
      <c r="D8876" s="0" t="s">
        <v>155</v>
      </c>
      <c r="E8876" s="0" t="n">
        <f aca="false">IFERROR((C8876-D8876)/C8876/'Project Inputs and Calcs'!$E$11,0)</f>
        <v>0</v>
      </c>
    </row>
    <row r="8877" customFormat="false" ht="15" hidden="false" customHeight="false" outlineLevel="0" collapsed="false">
      <c r="A8877" s="0" t="n">
        <v>51</v>
      </c>
      <c r="B8877" s="0" t="n">
        <v>9800</v>
      </c>
      <c r="C8877" s="0" t="s">
        <v>155</v>
      </c>
      <c r="D8877" s="0" t="s">
        <v>155</v>
      </c>
      <c r="E8877" s="0" t="n">
        <f aca="false">IFERROR((C8877-D8877)/C8877/'Project Inputs and Calcs'!$E$11,0)</f>
        <v>0</v>
      </c>
    </row>
    <row r="8878" customFormat="false" ht="15" hidden="false" customHeight="false" outlineLevel="0" collapsed="false">
      <c r="A8878" s="0" t="n">
        <v>51</v>
      </c>
      <c r="B8878" s="0" t="n">
        <v>9900</v>
      </c>
      <c r="C8878" s="0" t="s">
        <v>155</v>
      </c>
      <c r="D8878" s="0" t="s">
        <v>155</v>
      </c>
      <c r="E8878" s="0" t="n">
        <f aca="false">IFERROR((C8878-D8878)/C8878/'Project Inputs and Calcs'!$E$11,0)</f>
        <v>0</v>
      </c>
    </row>
    <row r="8879" customFormat="false" ht="15" hidden="false" customHeight="false" outlineLevel="0" collapsed="false">
      <c r="A8879" s="0" t="n">
        <v>51</v>
      </c>
      <c r="B8879" s="0" t="n">
        <v>10000</v>
      </c>
      <c r="C8879" s="0" t="s">
        <v>155</v>
      </c>
      <c r="D8879" s="0" t="s">
        <v>155</v>
      </c>
      <c r="E8879" s="0" t="n">
        <f aca="false">IFERROR((C8879-D8879)/C8879/'Project Inputs and Calcs'!$E$11,0)</f>
        <v>0</v>
      </c>
    </row>
    <row r="8880" customFormat="false" ht="15" hidden="false" customHeight="false" outlineLevel="0" collapsed="false">
      <c r="A8880" s="0" t="n">
        <v>51</v>
      </c>
      <c r="B8880" s="0" t="n">
        <v>10100</v>
      </c>
      <c r="C8880" s="0" t="s">
        <v>155</v>
      </c>
      <c r="D8880" s="0" t="s">
        <v>155</v>
      </c>
      <c r="E8880" s="0" t="n">
        <f aca="false">IFERROR((C8880-D8880)/C8880/'Project Inputs and Calcs'!$E$11,0)</f>
        <v>0</v>
      </c>
    </row>
    <row r="8881" customFormat="false" ht="15" hidden="false" customHeight="false" outlineLevel="0" collapsed="false">
      <c r="A8881" s="0" t="n">
        <v>51</v>
      </c>
      <c r="B8881" s="0" t="n">
        <v>10200</v>
      </c>
      <c r="C8881" s="0" t="s">
        <v>155</v>
      </c>
      <c r="D8881" s="0" t="s">
        <v>155</v>
      </c>
      <c r="E8881" s="0" t="n">
        <f aca="false">IFERROR((C8881-D8881)/C8881/'Project Inputs and Calcs'!$E$11,0)</f>
        <v>0</v>
      </c>
    </row>
    <row r="8882" customFormat="false" ht="15" hidden="false" customHeight="false" outlineLevel="0" collapsed="false">
      <c r="A8882" s="0" t="n">
        <v>51</v>
      </c>
      <c r="B8882" s="0" t="n">
        <v>10300</v>
      </c>
      <c r="C8882" s="0" t="s">
        <v>155</v>
      </c>
      <c r="D8882" s="0" t="s">
        <v>155</v>
      </c>
      <c r="E8882" s="0" t="n">
        <f aca="false">IFERROR((C8882-D8882)/C8882/'Project Inputs and Calcs'!$E$11,0)</f>
        <v>0</v>
      </c>
    </row>
    <row r="8883" customFormat="false" ht="15" hidden="false" customHeight="false" outlineLevel="0" collapsed="false">
      <c r="A8883" s="0" t="n">
        <v>51</v>
      </c>
      <c r="B8883" s="0" t="n">
        <v>10400</v>
      </c>
      <c r="C8883" s="0" t="s">
        <v>155</v>
      </c>
      <c r="D8883" s="0" t="s">
        <v>155</v>
      </c>
      <c r="E8883" s="0" t="n">
        <f aca="false">IFERROR((C8883-D8883)/C8883/'Project Inputs and Calcs'!$E$11,0)</f>
        <v>0</v>
      </c>
    </row>
    <row r="8884" customFormat="false" ht="15" hidden="false" customHeight="false" outlineLevel="0" collapsed="false">
      <c r="A8884" s="0" t="n">
        <v>51</v>
      </c>
      <c r="B8884" s="0" t="n">
        <v>10500</v>
      </c>
      <c r="C8884" s="0" t="s">
        <v>155</v>
      </c>
      <c r="D8884" s="0" t="s">
        <v>155</v>
      </c>
      <c r="E8884" s="0" t="n">
        <f aca="false">IFERROR((C8884-D8884)/C8884/'Project Inputs and Calcs'!$E$11,0)</f>
        <v>0</v>
      </c>
    </row>
    <row r="8885" customFormat="false" ht="15" hidden="false" customHeight="false" outlineLevel="0" collapsed="false">
      <c r="A8885" s="0" t="n">
        <v>51</v>
      </c>
      <c r="B8885" s="0" t="n">
        <v>10600</v>
      </c>
      <c r="C8885" s="0" t="s">
        <v>155</v>
      </c>
      <c r="D8885" s="0" t="s">
        <v>155</v>
      </c>
      <c r="E8885" s="0" t="n">
        <f aca="false">IFERROR((C8885-D8885)/C8885/'Project Inputs and Calcs'!$E$11,0)</f>
        <v>0</v>
      </c>
    </row>
    <row r="8886" customFormat="false" ht="15" hidden="false" customHeight="false" outlineLevel="0" collapsed="false">
      <c r="A8886" s="0" t="n">
        <v>51</v>
      </c>
      <c r="B8886" s="0" t="n">
        <v>10700</v>
      </c>
      <c r="C8886" s="0" t="s">
        <v>155</v>
      </c>
      <c r="D8886" s="0" t="s">
        <v>155</v>
      </c>
      <c r="E8886" s="0" t="n">
        <f aca="false">IFERROR((C8886-D8886)/C8886/'Project Inputs and Calcs'!$E$11,0)</f>
        <v>0</v>
      </c>
    </row>
    <row r="8887" customFormat="false" ht="15" hidden="false" customHeight="false" outlineLevel="0" collapsed="false">
      <c r="A8887" s="0" t="n">
        <v>51</v>
      </c>
      <c r="B8887" s="0" t="n">
        <v>10800</v>
      </c>
      <c r="C8887" s="0" t="s">
        <v>155</v>
      </c>
      <c r="D8887" s="0" t="s">
        <v>155</v>
      </c>
      <c r="E8887" s="0" t="n">
        <f aca="false">IFERROR((C8887-D8887)/C8887/'Project Inputs and Calcs'!$E$11,0)</f>
        <v>0</v>
      </c>
    </row>
    <row r="8888" customFormat="false" ht="15" hidden="false" customHeight="false" outlineLevel="0" collapsed="false">
      <c r="A8888" s="0" t="n">
        <v>51</v>
      </c>
      <c r="B8888" s="0" t="n">
        <v>10900</v>
      </c>
      <c r="C8888" s="0" t="s">
        <v>155</v>
      </c>
      <c r="D8888" s="0" t="s">
        <v>155</v>
      </c>
      <c r="E8888" s="0" t="n">
        <f aca="false">IFERROR((C8888-D8888)/C8888/'Project Inputs and Calcs'!$E$11,0)</f>
        <v>0</v>
      </c>
    </row>
    <row r="8889" customFormat="false" ht="15" hidden="false" customHeight="false" outlineLevel="0" collapsed="false">
      <c r="A8889" s="0" t="n">
        <v>51</v>
      </c>
      <c r="B8889" s="0" t="n">
        <v>11000</v>
      </c>
      <c r="C8889" s="0" t="s">
        <v>155</v>
      </c>
      <c r="D8889" s="0" t="s">
        <v>155</v>
      </c>
      <c r="E8889" s="0" t="n">
        <f aca="false">IFERROR((C8889-D8889)/C8889/'Project Inputs and Calcs'!$E$11,0)</f>
        <v>0</v>
      </c>
    </row>
    <row r="8890" customFormat="false" ht="15" hidden="false" customHeight="false" outlineLevel="0" collapsed="false">
      <c r="A8890" s="0" t="n">
        <v>51</v>
      </c>
      <c r="B8890" s="0" t="n">
        <v>11100</v>
      </c>
      <c r="C8890" s="0" t="s">
        <v>155</v>
      </c>
      <c r="D8890" s="0" t="s">
        <v>155</v>
      </c>
      <c r="E8890" s="0" t="n">
        <f aca="false">IFERROR((C8890-D8890)/C8890/'Project Inputs and Calcs'!$E$11,0)</f>
        <v>0</v>
      </c>
    </row>
    <row r="8891" customFormat="false" ht="15" hidden="false" customHeight="false" outlineLevel="0" collapsed="false">
      <c r="A8891" s="0" t="n">
        <v>51</v>
      </c>
      <c r="B8891" s="0" t="n">
        <v>11200</v>
      </c>
      <c r="C8891" s="0" t="s">
        <v>155</v>
      </c>
      <c r="D8891" s="0" t="s">
        <v>155</v>
      </c>
      <c r="E8891" s="0" t="n">
        <f aca="false">IFERROR((C8891-D8891)/C8891/'Project Inputs and Calcs'!$E$11,0)</f>
        <v>0</v>
      </c>
    </row>
    <row r="8892" customFormat="false" ht="15" hidden="false" customHeight="false" outlineLevel="0" collapsed="false">
      <c r="A8892" s="0" t="n">
        <v>51</v>
      </c>
      <c r="B8892" s="0" t="n">
        <v>11300</v>
      </c>
      <c r="C8892" s="0" t="s">
        <v>155</v>
      </c>
      <c r="D8892" s="0" t="s">
        <v>155</v>
      </c>
      <c r="E8892" s="0" t="n">
        <f aca="false">IFERROR((C8892-D8892)/C8892/'Project Inputs and Calcs'!$E$11,0)</f>
        <v>0</v>
      </c>
    </row>
    <row r="8893" customFormat="false" ht="15" hidden="false" customHeight="false" outlineLevel="0" collapsed="false">
      <c r="A8893" s="0" t="n">
        <v>51</v>
      </c>
      <c r="B8893" s="0" t="n">
        <v>11400</v>
      </c>
      <c r="C8893" s="0" t="s">
        <v>155</v>
      </c>
      <c r="D8893" s="0" t="s">
        <v>155</v>
      </c>
      <c r="E8893" s="0" t="n">
        <f aca="false">IFERROR((C8893-D8893)/C8893/'Project Inputs and Calcs'!$E$11,0)</f>
        <v>0</v>
      </c>
    </row>
    <row r="8894" customFormat="false" ht="15" hidden="false" customHeight="false" outlineLevel="0" collapsed="false">
      <c r="A8894" s="0" t="n">
        <v>51</v>
      </c>
      <c r="B8894" s="0" t="n">
        <v>11500</v>
      </c>
      <c r="C8894" s="0" t="s">
        <v>155</v>
      </c>
      <c r="D8894" s="0" t="s">
        <v>155</v>
      </c>
      <c r="E8894" s="0" t="n">
        <f aca="false">IFERROR((C8894-D8894)/C8894/'Project Inputs and Calcs'!$E$11,0)</f>
        <v>0</v>
      </c>
    </row>
    <row r="8895" customFormat="false" ht="15" hidden="false" customHeight="false" outlineLevel="0" collapsed="false">
      <c r="A8895" s="0" t="n">
        <v>51</v>
      </c>
      <c r="B8895" s="0" t="n">
        <v>11600</v>
      </c>
      <c r="C8895" s="0" t="s">
        <v>155</v>
      </c>
      <c r="D8895" s="0" t="s">
        <v>155</v>
      </c>
      <c r="E8895" s="0" t="n">
        <f aca="false">IFERROR((C8895-D8895)/C8895/'Project Inputs and Calcs'!$E$11,0)</f>
        <v>0</v>
      </c>
    </row>
    <row r="8896" customFormat="false" ht="15" hidden="false" customHeight="false" outlineLevel="0" collapsed="false">
      <c r="A8896" s="0" t="n">
        <v>51</v>
      </c>
      <c r="B8896" s="0" t="n">
        <v>11700</v>
      </c>
      <c r="C8896" s="0" t="s">
        <v>155</v>
      </c>
      <c r="D8896" s="0" t="s">
        <v>155</v>
      </c>
      <c r="E8896" s="0" t="n">
        <f aca="false">IFERROR((C8896-D8896)/C8896/'Project Inputs and Calcs'!$E$11,0)</f>
        <v>0</v>
      </c>
    </row>
    <row r="8897" customFormat="false" ht="15" hidden="false" customHeight="false" outlineLevel="0" collapsed="false">
      <c r="A8897" s="0" t="n">
        <v>51</v>
      </c>
      <c r="B8897" s="0" t="n">
        <v>11800</v>
      </c>
      <c r="C8897" s="0" t="s">
        <v>155</v>
      </c>
      <c r="D8897" s="0" t="s">
        <v>155</v>
      </c>
      <c r="E8897" s="0" t="n">
        <f aca="false">IFERROR((C8897-D8897)/C8897/'Project Inputs and Calcs'!$E$11,0)</f>
        <v>0</v>
      </c>
    </row>
    <row r="8898" customFormat="false" ht="15" hidden="false" customHeight="false" outlineLevel="0" collapsed="false">
      <c r="A8898" s="0" t="n">
        <v>51</v>
      </c>
      <c r="B8898" s="0" t="n">
        <v>11900</v>
      </c>
      <c r="C8898" s="0" t="s">
        <v>155</v>
      </c>
      <c r="D8898" s="0" t="s">
        <v>155</v>
      </c>
      <c r="E8898" s="0" t="n">
        <f aca="false">IFERROR((C8898-D8898)/C8898/'Project Inputs and Calcs'!$E$11,0)</f>
        <v>0</v>
      </c>
    </row>
    <row r="8899" customFormat="false" ht="15" hidden="false" customHeight="false" outlineLevel="0" collapsed="false">
      <c r="A8899" s="0" t="n">
        <v>51</v>
      </c>
      <c r="B8899" s="0" t="n">
        <v>12000</v>
      </c>
      <c r="C8899" s="0" t="s">
        <v>155</v>
      </c>
      <c r="D8899" s="0" t="s">
        <v>155</v>
      </c>
      <c r="E8899" s="0" t="n">
        <f aca="false">IFERROR((C8899-D8899)/C8899/'Project Inputs and Calcs'!$E$11,0)</f>
        <v>0</v>
      </c>
    </row>
    <row r="8900" customFormat="false" ht="15" hidden="false" customHeight="false" outlineLevel="0" collapsed="false">
      <c r="A8900" s="0" t="n">
        <v>51</v>
      </c>
      <c r="B8900" s="0" t="n">
        <v>12100</v>
      </c>
      <c r="C8900" s="0" t="s">
        <v>155</v>
      </c>
      <c r="D8900" s="0" t="s">
        <v>155</v>
      </c>
      <c r="E8900" s="0" t="n">
        <f aca="false">IFERROR((C8900-D8900)/C8900/'Project Inputs and Calcs'!$E$11,0)</f>
        <v>0</v>
      </c>
    </row>
    <row r="8901" customFormat="false" ht="15" hidden="false" customHeight="false" outlineLevel="0" collapsed="false">
      <c r="A8901" s="0" t="n">
        <v>51</v>
      </c>
      <c r="B8901" s="0" t="n">
        <v>12200</v>
      </c>
      <c r="C8901" s="0" t="s">
        <v>155</v>
      </c>
      <c r="D8901" s="0" t="s">
        <v>155</v>
      </c>
      <c r="E8901" s="0" t="n">
        <f aca="false">IFERROR((C8901-D8901)/C8901/'Project Inputs and Calcs'!$E$11,0)</f>
        <v>0</v>
      </c>
    </row>
    <row r="8902" customFormat="false" ht="15" hidden="false" customHeight="false" outlineLevel="0" collapsed="false">
      <c r="A8902" s="0" t="n">
        <v>51</v>
      </c>
      <c r="B8902" s="0" t="n">
        <v>12300</v>
      </c>
      <c r="C8902" s="0" t="s">
        <v>155</v>
      </c>
      <c r="D8902" s="0" t="s">
        <v>155</v>
      </c>
      <c r="E8902" s="0" t="n">
        <f aca="false">IFERROR((C8902-D8902)/C8902/'Project Inputs and Calcs'!$E$11,0)</f>
        <v>0</v>
      </c>
    </row>
    <row r="8903" customFormat="false" ht="15" hidden="false" customHeight="false" outlineLevel="0" collapsed="false">
      <c r="A8903" s="0" t="n">
        <v>51</v>
      </c>
      <c r="B8903" s="0" t="n">
        <v>12400</v>
      </c>
      <c r="C8903" s="0" t="s">
        <v>155</v>
      </c>
      <c r="D8903" s="0" t="s">
        <v>155</v>
      </c>
      <c r="E8903" s="0" t="n">
        <f aca="false">IFERROR((C8903-D8903)/C8903/'Project Inputs and Calcs'!$E$11,0)</f>
        <v>0</v>
      </c>
    </row>
    <row r="8904" customFormat="false" ht="15" hidden="false" customHeight="false" outlineLevel="0" collapsed="false">
      <c r="A8904" s="0" t="n">
        <v>51</v>
      </c>
      <c r="B8904" s="0" t="n">
        <v>12500</v>
      </c>
      <c r="C8904" s="0" t="s">
        <v>155</v>
      </c>
      <c r="D8904" s="0" t="s">
        <v>155</v>
      </c>
      <c r="E8904" s="0" t="n">
        <f aca="false">IFERROR((C8904-D8904)/C8904/'Project Inputs and Calcs'!$E$11,0)</f>
        <v>0</v>
      </c>
    </row>
    <row r="8905" customFormat="false" ht="15" hidden="false" customHeight="false" outlineLevel="0" collapsed="false">
      <c r="A8905" s="0" t="n">
        <v>51</v>
      </c>
      <c r="B8905" s="0" t="n">
        <v>12600</v>
      </c>
      <c r="C8905" s="0" t="s">
        <v>155</v>
      </c>
      <c r="D8905" s="0" t="s">
        <v>155</v>
      </c>
      <c r="E8905" s="0" t="n">
        <f aca="false">IFERROR((C8905-D8905)/C8905/'Project Inputs and Calcs'!$E$11,0)</f>
        <v>0</v>
      </c>
    </row>
    <row r="8906" customFormat="false" ht="15" hidden="false" customHeight="false" outlineLevel="0" collapsed="false">
      <c r="A8906" s="0" t="n">
        <v>51</v>
      </c>
      <c r="B8906" s="0" t="n">
        <v>12700</v>
      </c>
      <c r="C8906" s="0" t="s">
        <v>155</v>
      </c>
      <c r="D8906" s="0" t="s">
        <v>155</v>
      </c>
      <c r="E8906" s="0" t="n">
        <f aca="false">IFERROR((C8906-D8906)/C8906/'Project Inputs and Calcs'!$E$11,0)</f>
        <v>0</v>
      </c>
    </row>
    <row r="8907" customFormat="false" ht="15" hidden="false" customHeight="false" outlineLevel="0" collapsed="false">
      <c r="A8907" s="0" t="n">
        <v>51</v>
      </c>
      <c r="B8907" s="0" t="n">
        <v>12800</v>
      </c>
      <c r="C8907" s="0" t="s">
        <v>155</v>
      </c>
      <c r="D8907" s="0" t="s">
        <v>155</v>
      </c>
      <c r="E8907" s="0" t="n">
        <f aca="false">IFERROR((C8907-D8907)/C8907/'Project Inputs and Calcs'!$E$11,0)</f>
        <v>0</v>
      </c>
    </row>
    <row r="8908" customFormat="false" ht="15" hidden="false" customHeight="false" outlineLevel="0" collapsed="false">
      <c r="A8908" s="0" t="n">
        <v>51</v>
      </c>
      <c r="B8908" s="0" t="n">
        <v>12900</v>
      </c>
      <c r="C8908" s="0" t="s">
        <v>155</v>
      </c>
      <c r="D8908" s="0" t="s">
        <v>155</v>
      </c>
      <c r="E8908" s="0" t="n">
        <f aca="false">IFERROR((C8908-D8908)/C8908/'Project Inputs and Calcs'!$E$11,0)</f>
        <v>0</v>
      </c>
    </row>
    <row r="8909" customFormat="false" ht="15" hidden="false" customHeight="false" outlineLevel="0" collapsed="false">
      <c r="A8909" s="0" t="n">
        <v>51</v>
      </c>
      <c r="B8909" s="0" t="n">
        <v>13000</v>
      </c>
      <c r="C8909" s="0" t="s">
        <v>155</v>
      </c>
      <c r="D8909" s="0" t="s">
        <v>155</v>
      </c>
      <c r="E8909" s="0" t="n">
        <f aca="false">IFERROR((C8909-D8909)/C8909/'Project Inputs and Calcs'!$E$11,0)</f>
        <v>0</v>
      </c>
    </row>
    <row r="8910" customFormat="false" ht="15" hidden="false" customHeight="false" outlineLevel="0" collapsed="false">
      <c r="A8910" s="0" t="n">
        <v>51</v>
      </c>
      <c r="B8910" s="0" t="n">
        <v>13100</v>
      </c>
      <c r="C8910" s="0" t="s">
        <v>155</v>
      </c>
      <c r="D8910" s="0" t="s">
        <v>155</v>
      </c>
      <c r="E8910" s="0" t="n">
        <f aca="false">IFERROR((C8910-D8910)/C8910/'Project Inputs and Calcs'!$E$11,0)</f>
        <v>0</v>
      </c>
    </row>
    <row r="8911" customFormat="false" ht="15" hidden="false" customHeight="false" outlineLevel="0" collapsed="false">
      <c r="A8911" s="0" t="n">
        <v>51</v>
      </c>
      <c r="B8911" s="0" t="n">
        <v>13200</v>
      </c>
      <c r="C8911" s="0" t="s">
        <v>155</v>
      </c>
      <c r="D8911" s="0" t="s">
        <v>155</v>
      </c>
      <c r="E8911" s="0" t="n">
        <f aca="false">IFERROR((C8911-D8911)/C8911/'Project Inputs and Calcs'!$E$11,0)</f>
        <v>0</v>
      </c>
    </row>
    <row r="8912" customFormat="false" ht="15" hidden="false" customHeight="false" outlineLevel="0" collapsed="false">
      <c r="A8912" s="0" t="n">
        <v>51</v>
      </c>
      <c r="B8912" s="0" t="n">
        <v>13300</v>
      </c>
      <c r="C8912" s="0" t="s">
        <v>155</v>
      </c>
      <c r="D8912" s="0" t="s">
        <v>155</v>
      </c>
      <c r="E8912" s="0" t="n">
        <f aca="false">IFERROR((C8912-D8912)/C8912/'Project Inputs and Calcs'!$E$11,0)</f>
        <v>0</v>
      </c>
    </row>
    <row r="8913" customFormat="false" ht="15" hidden="false" customHeight="false" outlineLevel="0" collapsed="false">
      <c r="A8913" s="0" t="n">
        <v>51</v>
      </c>
      <c r="B8913" s="0" t="n">
        <v>13400</v>
      </c>
      <c r="C8913" s="0" t="s">
        <v>155</v>
      </c>
      <c r="D8913" s="0" t="s">
        <v>155</v>
      </c>
      <c r="E8913" s="0" t="n">
        <f aca="false">IFERROR((C8913-D8913)/C8913/'Project Inputs and Calcs'!$E$11,0)</f>
        <v>0</v>
      </c>
    </row>
    <row r="8914" customFormat="false" ht="15" hidden="false" customHeight="false" outlineLevel="0" collapsed="false">
      <c r="A8914" s="0" t="n">
        <v>51</v>
      </c>
      <c r="B8914" s="0" t="n">
        <v>13500</v>
      </c>
      <c r="C8914" s="0" t="s">
        <v>155</v>
      </c>
      <c r="D8914" s="0" t="s">
        <v>155</v>
      </c>
      <c r="E8914" s="0" t="n">
        <f aca="false">IFERROR((C8914-D8914)/C8914/'Project Inputs and Calcs'!$E$11,0)</f>
        <v>0</v>
      </c>
    </row>
    <row r="8915" customFormat="false" ht="15" hidden="false" customHeight="false" outlineLevel="0" collapsed="false">
      <c r="A8915" s="0" t="n">
        <v>51</v>
      </c>
      <c r="B8915" s="0" t="n">
        <v>13600</v>
      </c>
      <c r="C8915" s="0" t="s">
        <v>155</v>
      </c>
      <c r="D8915" s="0" t="s">
        <v>155</v>
      </c>
      <c r="E8915" s="0" t="n">
        <f aca="false">IFERROR((C8915-D8915)/C8915/'Project Inputs and Calcs'!$E$11,0)</f>
        <v>0</v>
      </c>
    </row>
    <row r="8916" customFormat="false" ht="15" hidden="false" customHeight="false" outlineLevel="0" collapsed="false">
      <c r="A8916" s="0" t="n">
        <v>51</v>
      </c>
      <c r="B8916" s="0" t="n">
        <v>13700</v>
      </c>
      <c r="C8916" s="0" t="s">
        <v>155</v>
      </c>
      <c r="D8916" s="0" t="s">
        <v>155</v>
      </c>
      <c r="E8916" s="0" t="n">
        <f aca="false">IFERROR((C8916-D8916)/C8916/'Project Inputs and Calcs'!$E$11,0)</f>
        <v>0</v>
      </c>
    </row>
    <row r="8917" customFormat="false" ht="15" hidden="false" customHeight="false" outlineLevel="0" collapsed="false">
      <c r="A8917" s="0" t="n">
        <v>51</v>
      </c>
      <c r="B8917" s="0" t="n">
        <v>13800</v>
      </c>
      <c r="C8917" s="0" t="s">
        <v>155</v>
      </c>
      <c r="D8917" s="0" t="s">
        <v>155</v>
      </c>
      <c r="E8917" s="0" t="n">
        <f aca="false">IFERROR((C8917-D8917)/C8917/'Project Inputs and Calcs'!$E$11,0)</f>
        <v>0</v>
      </c>
    </row>
    <row r="8918" customFormat="false" ht="15" hidden="false" customHeight="false" outlineLevel="0" collapsed="false">
      <c r="A8918" s="0" t="n">
        <v>51</v>
      </c>
      <c r="B8918" s="0" t="n">
        <v>13900</v>
      </c>
      <c r="C8918" s="0" t="s">
        <v>155</v>
      </c>
      <c r="D8918" s="0" t="s">
        <v>155</v>
      </c>
      <c r="E8918" s="0" t="n">
        <f aca="false">IFERROR((C8918-D8918)/C8918/'Project Inputs and Calcs'!$E$11,0)</f>
        <v>0</v>
      </c>
    </row>
    <row r="8919" customFormat="false" ht="15" hidden="false" customHeight="false" outlineLevel="0" collapsed="false">
      <c r="A8919" s="0" t="n">
        <v>51</v>
      </c>
      <c r="B8919" s="0" t="n">
        <v>14000</v>
      </c>
      <c r="C8919" s="0" t="s">
        <v>155</v>
      </c>
      <c r="D8919" s="0" t="s">
        <v>155</v>
      </c>
      <c r="E8919" s="0" t="n">
        <f aca="false">IFERROR((C8919-D8919)/C8919/'Project Inputs and Calcs'!$E$11,0)</f>
        <v>0</v>
      </c>
    </row>
    <row r="8920" customFormat="false" ht="15" hidden="false" customHeight="false" outlineLevel="0" collapsed="false">
      <c r="A8920" s="0" t="n">
        <v>51</v>
      </c>
      <c r="B8920" s="0" t="n">
        <v>14100</v>
      </c>
      <c r="C8920" s="0" t="s">
        <v>155</v>
      </c>
      <c r="D8920" s="0" t="s">
        <v>155</v>
      </c>
      <c r="E8920" s="0" t="n">
        <f aca="false">IFERROR((C8920-D8920)/C8920/'Project Inputs and Calcs'!$E$11,0)</f>
        <v>0</v>
      </c>
    </row>
    <row r="8921" customFormat="false" ht="15" hidden="false" customHeight="false" outlineLevel="0" collapsed="false">
      <c r="A8921" s="0" t="n">
        <v>51</v>
      </c>
      <c r="B8921" s="0" t="n">
        <v>14200</v>
      </c>
      <c r="C8921" s="0" t="s">
        <v>155</v>
      </c>
      <c r="D8921" s="0" t="s">
        <v>155</v>
      </c>
      <c r="E8921" s="0" t="n">
        <f aca="false">IFERROR((C8921-D8921)/C8921/'Project Inputs and Calcs'!$E$11,0)</f>
        <v>0</v>
      </c>
    </row>
    <row r="8922" customFormat="false" ht="15" hidden="false" customHeight="false" outlineLevel="0" collapsed="false">
      <c r="A8922" s="0" t="n">
        <v>51</v>
      </c>
      <c r="B8922" s="0" t="n">
        <v>14300</v>
      </c>
      <c r="C8922" s="0" t="s">
        <v>155</v>
      </c>
      <c r="D8922" s="0" t="s">
        <v>155</v>
      </c>
      <c r="E8922" s="0" t="n">
        <f aca="false">IFERROR((C8922-D8922)/C8922/'Project Inputs and Calcs'!$E$11,0)</f>
        <v>0</v>
      </c>
    </row>
    <row r="8923" customFormat="false" ht="15" hidden="false" customHeight="false" outlineLevel="0" collapsed="false">
      <c r="A8923" s="0" t="n">
        <v>51</v>
      </c>
      <c r="B8923" s="0" t="n">
        <v>14400</v>
      </c>
      <c r="C8923" s="0" t="s">
        <v>155</v>
      </c>
      <c r="D8923" s="0" t="s">
        <v>155</v>
      </c>
      <c r="E8923" s="0" t="n">
        <f aca="false">IFERROR((C8923-D8923)/C8923/'Project Inputs and Calcs'!$E$11,0)</f>
        <v>0</v>
      </c>
    </row>
    <row r="8924" customFormat="false" ht="15" hidden="false" customHeight="false" outlineLevel="0" collapsed="false">
      <c r="A8924" s="0" t="n">
        <v>51</v>
      </c>
      <c r="B8924" s="0" t="n">
        <v>14500</v>
      </c>
      <c r="C8924" s="0" t="s">
        <v>155</v>
      </c>
      <c r="D8924" s="0" t="s">
        <v>155</v>
      </c>
      <c r="E8924" s="0" t="n">
        <f aca="false">IFERROR((C8924-D8924)/C8924/'Project Inputs and Calcs'!$E$11,0)</f>
        <v>0</v>
      </c>
    </row>
    <row r="8925" customFormat="false" ht="15" hidden="false" customHeight="false" outlineLevel="0" collapsed="false">
      <c r="A8925" s="0" t="n">
        <v>51</v>
      </c>
      <c r="B8925" s="0" t="n">
        <v>14600</v>
      </c>
      <c r="C8925" s="0" t="s">
        <v>155</v>
      </c>
      <c r="D8925" s="0" t="s">
        <v>155</v>
      </c>
      <c r="E8925" s="0" t="n">
        <f aca="false">IFERROR((C8925-D8925)/C8925/'Project Inputs and Calcs'!$E$11,0)</f>
        <v>0</v>
      </c>
    </row>
    <row r="8926" customFormat="false" ht="15" hidden="false" customHeight="false" outlineLevel="0" collapsed="false">
      <c r="A8926" s="0" t="n">
        <v>51</v>
      </c>
      <c r="B8926" s="0" t="n">
        <v>14700</v>
      </c>
      <c r="C8926" s="0" t="s">
        <v>155</v>
      </c>
      <c r="D8926" s="0" t="s">
        <v>155</v>
      </c>
      <c r="E8926" s="0" t="n">
        <f aca="false">IFERROR((C8926-D8926)/C8926/'Project Inputs and Calcs'!$E$11,0)</f>
        <v>0</v>
      </c>
    </row>
    <row r="8927" customFormat="false" ht="15" hidden="false" customHeight="false" outlineLevel="0" collapsed="false">
      <c r="A8927" s="0" t="n">
        <v>51</v>
      </c>
      <c r="B8927" s="0" t="n">
        <v>14800</v>
      </c>
      <c r="C8927" s="0" t="s">
        <v>155</v>
      </c>
      <c r="D8927" s="0" t="s">
        <v>155</v>
      </c>
      <c r="E8927" s="0" t="n">
        <f aca="false">IFERROR((C8927-D8927)/C8927/'Project Inputs and Calcs'!$E$11,0)</f>
        <v>0</v>
      </c>
    </row>
    <row r="8928" customFormat="false" ht="15" hidden="false" customHeight="false" outlineLevel="0" collapsed="false">
      <c r="A8928" s="0" t="n">
        <v>51</v>
      </c>
      <c r="B8928" s="0" t="n">
        <v>14900</v>
      </c>
      <c r="C8928" s="0" t="s">
        <v>155</v>
      </c>
      <c r="D8928" s="0" t="s">
        <v>155</v>
      </c>
      <c r="E8928" s="0" t="n">
        <f aca="false">IFERROR((C8928-D8928)/C8928/'Project Inputs and Calcs'!$E$11,0)</f>
        <v>0</v>
      </c>
    </row>
    <row r="8929" customFormat="false" ht="15" hidden="false" customHeight="false" outlineLevel="0" collapsed="false">
      <c r="A8929" s="0" t="n">
        <v>51</v>
      </c>
      <c r="B8929" s="0" t="n">
        <v>15000</v>
      </c>
      <c r="C8929" s="0" t="s">
        <v>155</v>
      </c>
      <c r="D8929" s="0" t="s">
        <v>155</v>
      </c>
      <c r="E8929" s="0" t="n">
        <f aca="false">IFERROR((C8929-D8929)/C8929/'Project Inputs and Calcs'!$E$11,0)</f>
        <v>0</v>
      </c>
    </row>
    <row r="8930" customFormat="false" ht="15" hidden="false" customHeight="false" outlineLevel="0" collapsed="false">
      <c r="A8930" s="0" t="n">
        <v>51</v>
      </c>
      <c r="B8930" s="0" t="n">
        <v>15100</v>
      </c>
      <c r="C8930" s="0" t="s">
        <v>155</v>
      </c>
      <c r="D8930" s="0" t="s">
        <v>155</v>
      </c>
      <c r="E8930" s="0" t="n">
        <f aca="false">IFERROR((C8930-D8930)/C8930/'Project Inputs and Calcs'!$E$11,0)</f>
        <v>0</v>
      </c>
    </row>
    <row r="8931" customFormat="false" ht="15" hidden="false" customHeight="false" outlineLevel="0" collapsed="false">
      <c r="A8931" s="0" t="n">
        <v>51</v>
      </c>
      <c r="B8931" s="0" t="n">
        <v>15200</v>
      </c>
      <c r="C8931" s="0" t="s">
        <v>155</v>
      </c>
      <c r="D8931" s="0" t="s">
        <v>155</v>
      </c>
      <c r="E8931" s="0" t="n">
        <f aca="false">IFERROR((C8931-D8931)/C8931/'Project Inputs and Calcs'!$E$11,0)</f>
        <v>0</v>
      </c>
    </row>
    <row r="8932" customFormat="false" ht="15" hidden="false" customHeight="false" outlineLevel="0" collapsed="false">
      <c r="A8932" s="0" t="n">
        <v>51</v>
      </c>
      <c r="B8932" s="0" t="n">
        <v>15300</v>
      </c>
      <c r="C8932" s="0" t="s">
        <v>155</v>
      </c>
      <c r="D8932" s="0" t="s">
        <v>155</v>
      </c>
      <c r="E8932" s="0" t="n">
        <f aca="false">IFERROR((C8932-D8932)/C8932/'Project Inputs and Calcs'!$E$11,0)</f>
        <v>0</v>
      </c>
    </row>
    <row r="8933" customFormat="false" ht="15" hidden="false" customHeight="false" outlineLevel="0" collapsed="false">
      <c r="A8933" s="0" t="n">
        <v>51</v>
      </c>
      <c r="B8933" s="0" t="n">
        <v>15400</v>
      </c>
      <c r="C8933" s="0" t="s">
        <v>155</v>
      </c>
      <c r="D8933" s="0" t="s">
        <v>155</v>
      </c>
      <c r="E8933" s="0" t="n">
        <f aca="false">IFERROR((C8933-D8933)/C8933/'Project Inputs and Calcs'!$E$11,0)</f>
        <v>0</v>
      </c>
    </row>
    <row r="8934" customFormat="false" ht="15" hidden="false" customHeight="false" outlineLevel="0" collapsed="false">
      <c r="A8934" s="0" t="n">
        <v>51</v>
      </c>
      <c r="B8934" s="0" t="n">
        <v>15500</v>
      </c>
      <c r="C8934" s="0" t="s">
        <v>155</v>
      </c>
      <c r="D8934" s="0" t="s">
        <v>155</v>
      </c>
      <c r="E8934" s="0" t="n">
        <f aca="false">IFERROR((C8934-D8934)/C8934/'Project Inputs and Calcs'!$E$11,0)</f>
        <v>0</v>
      </c>
    </row>
    <row r="8935" customFormat="false" ht="15" hidden="false" customHeight="false" outlineLevel="0" collapsed="false">
      <c r="A8935" s="0" t="n">
        <v>51</v>
      </c>
      <c r="B8935" s="0" t="n">
        <v>15600</v>
      </c>
      <c r="C8935" s="0" t="s">
        <v>155</v>
      </c>
      <c r="D8935" s="0" t="s">
        <v>155</v>
      </c>
      <c r="E8935" s="0" t="n">
        <f aca="false">IFERROR((C8935-D8935)/C8935/'Project Inputs and Calcs'!$E$11,0)</f>
        <v>0</v>
      </c>
    </row>
    <row r="8936" customFormat="false" ht="15" hidden="false" customHeight="false" outlineLevel="0" collapsed="false">
      <c r="A8936" s="0" t="n">
        <v>51</v>
      </c>
      <c r="B8936" s="0" t="n">
        <v>15700</v>
      </c>
      <c r="C8936" s="0" t="s">
        <v>155</v>
      </c>
      <c r="D8936" s="0" t="s">
        <v>155</v>
      </c>
      <c r="E8936" s="0" t="n">
        <f aca="false">IFERROR((C8936-D8936)/C8936/'Project Inputs and Calcs'!$E$11,0)</f>
        <v>0</v>
      </c>
    </row>
    <row r="8937" customFormat="false" ht="15" hidden="false" customHeight="false" outlineLevel="0" collapsed="false">
      <c r="A8937" s="0" t="n">
        <v>51</v>
      </c>
      <c r="B8937" s="0" t="n">
        <v>15800</v>
      </c>
      <c r="C8937" s="0" t="s">
        <v>155</v>
      </c>
      <c r="D8937" s="0" t="s">
        <v>155</v>
      </c>
      <c r="E8937" s="0" t="n">
        <f aca="false">IFERROR((C8937-D8937)/C8937/'Project Inputs and Calcs'!$E$11,0)</f>
        <v>0</v>
      </c>
    </row>
    <row r="8938" customFormat="false" ht="15" hidden="false" customHeight="false" outlineLevel="0" collapsed="false">
      <c r="A8938" s="0" t="n">
        <v>51</v>
      </c>
      <c r="B8938" s="0" t="n">
        <v>15900</v>
      </c>
      <c r="C8938" s="0" t="s">
        <v>155</v>
      </c>
      <c r="D8938" s="0" t="s">
        <v>155</v>
      </c>
      <c r="E8938" s="0" t="n">
        <f aca="false">IFERROR((C8938-D8938)/C8938/'Project Inputs and Calcs'!$E$11,0)</f>
        <v>0</v>
      </c>
    </row>
    <row r="8939" customFormat="false" ht="15" hidden="false" customHeight="false" outlineLevel="0" collapsed="false">
      <c r="A8939" s="0" t="n">
        <v>51</v>
      </c>
      <c r="B8939" s="0" t="n">
        <v>16000</v>
      </c>
      <c r="C8939" s="0" t="s">
        <v>155</v>
      </c>
      <c r="D8939" s="0" t="s">
        <v>155</v>
      </c>
      <c r="E8939" s="0" t="n">
        <f aca="false">IFERROR((C8939-D8939)/C8939/'Project Inputs and Calcs'!$E$11,0)</f>
        <v>0</v>
      </c>
    </row>
    <row r="8940" customFormat="false" ht="15" hidden="false" customHeight="false" outlineLevel="0" collapsed="false">
      <c r="A8940" s="0" t="n">
        <v>51</v>
      </c>
      <c r="B8940" s="0" t="n">
        <v>16100</v>
      </c>
      <c r="C8940" s="0" t="s">
        <v>155</v>
      </c>
      <c r="D8940" s="0" t="s">
        <v>155</v>
      </c>
      <c r="E8940" s="0" t="n">
        <f aca="false">IFERROR((C8940-D8940)/C8940/'Project Inputs and Calcs'!$E$11,0)</f>
        <v>0</v>
      </c>
    </row>
    <row r="8941" customFormat="false" ht="15" hidden="false" customHeight="false" outlineLevel="0" collapsed="false">
      <c r="A8941" s="0" t="n">
        <v>51</v>
      </c>
      <c r="B8941" s="0" t="n">
        <v>16200</v>
      </c>
      <c r="C8941" s="0" t="s">
        <v>155</v>
      </c>
      <c r="D8941" s="0" t="s">
        <v>155</v>
      </c>
      <c r="E8941" s="0" t="n">
        <f aca="false">IFERROR((C8941-D8941)/C8941/'Project Inputs and Calcs'!$E$11,0)</f>
        <v>0</v>
      </c>
    </row>
    <row r="8942" customFormat="false" ht="15" hidden="false" customHeight="false" outlineLevel="0" collapsed="false">
      <c r="A8942" s="0" t="n">
        <v>51</v>
      </c>
      <c r="B8942" s="0" t="n">
        <v>16300</v>
      </c>
      <c r="C8942" s="0" t="s">
        <v>155</v>
      </c>
      <c r="D8942" s="0" t="s">
        <v>155</v>
      </c>
      <c r="E8942" s="0" t="n">
        <f aca="false">IFERROR((C8942-D8942)/C8942/'Project Inputs and Calcs'!$E$11,0)</f>
        <v>0</v>
      </c>
    </row>
    <row r="8943" customFormat="false" ht="15" hidden="false" customHeight="false" outlineLevel="0" collapsed="false">
      <c r="A8943" s="0" t="n">
        <v>51</v>
      </c>
      <c r="B8943" s="0" t="n">
        <v>16400</v>
      </c>
      <c r="C8943" s="0" t="s">
        <v>155</v>
      </c>
      <c r="D8943" s="0" t="s">
        <v>155</v>
      </c>
      <c r="E8943" s="0" t="n">
        <f aca="false">IFERROR((C8943-D8943)/C8943/'Project Inputs and Calcs'!$E$11,0)</f>
        <v>0</v>
      </c>
    </row>
    <row r="8944" customFormat="false" ht="15" hidden="false" customHeight="false" outlineLevel="0" collapsed="false">
      <c r="A8944" s="0" t="n">
        <v>51</v>
      </c>
      <c r="B8944" s="0" t="n">
        <v>16500</v>
      </c>
      <c r="C8944" s="0" t="s">
        <v>155</v>
      </c>
      <c r="D8944" s="0" t="s">
        <v>155</v>
      </c>
      <c r="E8944" s="0" t="n">
        <f aca="false">IFERROR((C8944-D8944)/C8944/'Project Inputs and Calcs'!$E$11,0)</f>
        <v>0</v>
      </c>
    </row>
    <row r="8945" customFormat="false" ht="15" hidden="false" customHeight="false" outlineLevel="0" collapsed="false">
      <c r="A8945" s="0" t="n">
        <v>51</v>
      </c>
      <c r="B8945" s="0" t="n">
        <v>16600</v>
      </c>
      <c r="C8945" s="0" t="s">
        <v>155</v>
      </c>
      <c r="D8945" s="0" t="s">
        <v>155</v>
      </c>
      <c r="E8945" s="0" t="n">
        <f aca="false">IFERROR((C8945-D8945)/C8945/'Project Inputs and Calcs'!$E$11,0)</f>
        <v>0</v>
      </c>
    </row>
    <row r="8946" customFormat="false" ht="15" hidden="false" customHeight="false" outlineLevel="0" collapsed="false">
      <c r="A8946" s="0" t="n">
        <v>51</v>
      </c>
      <c r="B8946" s="0" t="n">
        <v>16700</v>
      </c>
      <c r="C8946" s="0" t="s">
        <v>155</v>
      </c>
      <c r="D8946" s="0" t="s">
        <v>155</v>
      </c>
      <c r="E8946" s="0" t="n">
        <f aca="false">IFERROR((C8946-D8946)/C8946/'Project Inputs and Calcs'!$E$11,0)</f>
        <v>0</v>
      </c>
    </row>
    <row r="8947" customFormat="false" ht="15" hidden="false" customHeight="false" outlineLevel="0" collapsed="false">
      <c r="A8947" s="0" t="n">
        <v>51</v>
      </c>
      <c r="B8947" s="0" t="n">
        <v>16800</v>
      </c>
      <c r="C8947" s="0" t="s">
        <v>155</v>
      </c>
      <c r="D8947" s="0" t="s">
        <v>155</v>
      </c>
      <c r="E8947" s="0" t="n">
        <f aca="false">IFERROR((C8947-D8947)/C8947/'Project Inputs and Calcs'!$E$11,0)</f>
        <v>0</v>
      </c>
    </row>
    <row r="8948" customFormat="false" ht="15" hidden="false" customHeight="false" outlineLevel="0" collapsed="false">
      <c r="A8948" s="0" t="n">
        <v>51</v>
      </c>
      <c r="B8948" s="0" t="n">
        <v>16900</v>
      </c>
      <c r="C8948" s="0" t="s">
        <v>155</v>
      </c>
      <c r="D8948" s="0" t="s">
        <v>155</v>
      </c>
      <c r="E8948" s="0" t="n">
        <f aca="false">IFERROR((C8948-D8948)/C8948/'Project Inputs and Calcs'!$E$11,0)</f>
        <v>0</v>
      </c>
    </row>
    <row r="8949" customFormat="false" ht="15" hidden="false" customHeight="false" outlineLevel="0" collapsed="false">
      <c r="A8949" s="0" t="n">
        <v>51</v>
      </c>
      <c r="B8949" s="0" t="n">
        <v>17000</v>
      </c>
      <c r="C8949" s="0" t="s">
        <v>155</v>
      </c>
      <c r="D8949" s="0" t="s">
        <v>155</v>
      </c>
      <c r="E8949" s="0" t="n">
        <f aca="false">IFERROR((C8949-D8949)/C8949/'Project Inputs and Calcs'!$E$11,0)</f>
        <v>0</v>
      </c>
    </row>
    <row r="8950" customFormat="false" ht="15" hidden="false" customHeight="false" outlineLevel="0" collapsed="false">
      <c r="A8950" s="0" t="n">
        <v>51</v>
      </c>
      <c r="B8950" s="0" t="n">
        <v>17100</v>
      </c>
      <c r="C8950" s="0" t="s">
        <v>155</v>
      </c>
      <c r="D8950" s="0" t="s">
        <v>155</v>
      </c>
      <c r="E8950" s="0" t="n">
        <f aca="false">IFERROR((C8950-D8950)/C8950/'Project Inputs and Calcs'!$E$11,0)</f>
        <v>0</v>
      </c>
    </row>
    <row r="8951" customFormat="false" ht="15" hidden="false" customHeight="false" outlineLevel="0" collapsed="false">
      <c r="A8951" s="0" t="n">
        <v>51</v>
      </c>
      <c r="B8951" s="0" t="n">
        <v>17200</v>
      </c>
      <c r="C8951" s="0" t="s">
        <v>155</v>
      </c>
      <c r="D8951" s="0" t="s">
        <v>155</v>
      </c>
      <c r="E8951" s="0" t="n">
        <f aca="false">IFERROR((C8951-D8951)/C8951/'Project Inputs and Calcs'!$E$11,0)</f>
        <v>0</v>
      </c>
    </row>
    <row r="8952" customFormat="false" ht="15" hidden="false" customHeight="false" outlineLevel="0" collapsed="false">
      <c r="A8952" s="0" t="n">
        <v>51</v>
      </c>
      <c r="B8952" s="0" t="n">
        <v>17300</v>
      </c>
      <c r="C8952" s="0" t="s">
        <v>155</v>
      </c>
      <c r="D8952" s="0" t="s">
        <v>155</v>
      </c>
      <c r="E8952" s="0" t="n">
        <f aca="false">IFERROR((C8952-D8952)/C8952/'Project Inputs and Calcs'!$E$11,0)</f>
        <v>0</v>
      </c>
    </row>
    <row r="8953" customFormat="false" ht="15" hidden="false" customHeight="false" outlineLevel="0" collapsed="false">
      <c r="A8953" s="0" t="n">
        <v>51</v>
      </c>
      <c r="B8953" s="0" t="n">
        <v>17400</v>
      </c>
      <c r="C8953" s="0" t="s">
        <v>155</v>
      </c>
      <c r="D8953" s="0" t="s">
        <v>155</v>
      </c>
      <c r="E8953" s="0" t="n">
        <f aca="false">IFERROR((C8953-D8953)/C8953/'Project Inputs and Calcs'!$E$11,0)</f>
        <v>0</v>
      </c>
    </row>
    <row r="8954" customFormat="false" ht="15" hidden="false" customHeight="false" outlineLevel="0" collapsed="false">
      <c r="A8954" s="0" t="n">
        <v>51</v>
      </c>
      <c r="B8954" s="0" t="n">
        <v>17500</v>
      </c>
      <c r="C8954" s="0" t="s">
        <v>155</v>
      </c>
      <c r="D8954" s="0" t="s">
        <v>155</v>
      </c>
      <c r="E8954" s="0" t="n">
        <f aca="false">IFERROR((C8954-D8954)/C8954/'Project Inputs and Calcs'!$E$11,0)</f>
        <v>0</v>
      </c>
    </row>
    <row r="8955" customFormat="false" ht="15" hidden="false" customHeight="false" outlineLevel="0" collapsed="false">
      <c r="A8955" s="0" t="n">
        <v>51</v>
      </c>
      <c r="B8955" s="0" t="n">
        <v>17600</v>
      </c>
      <c r="C8955" s="0" t="s">
        <v>155</v>
      </c>
      <c r="D8955" s="0" t="s">
        <v>155</v>
      </c>
      <c r="E8955" s="0" t="n">
        <f aca="false">IFERROR((C8955-D8955)/C8955/'Project Inputs and Calcs'!$E$11,0)</f>
        <v>0</v>
      </c>
    </row>
    <row r="8956" customFormat="false" ht="15" hidden="false" customHeight="false" outlineLevel="0" collapsed="false">
      <c r="A8956" s="0" t="n">
        <v>51</v>
      </c>
      <c r="B8956" s="0" t="n">
        <v>17700</v>
      </c>
      <c r="C8956" s="0" t="s">
        <v>155</v>
      </c>
      <c r="D8956" s="0" t="s">
        <v>155</v>
      </c>
      <c r="E8956" s="0" t="n">
        <f aca="false">IFERROR((C8956-D8956)/C8956/'Project Inputs and Calcs'!$E$11,0)</f>
        <v>0</v>
      </c>
    </row>
    <row r="8957" customFormat="false" ht="15" hidden="false" customHeight="false" outlineLevel="0" collapsed="false">
      <c r="A8957" s="0" t="n">
        <v>51</v>
      </c>
      <c r="B8957" s="0" t="n">
        <v>17800</v>
      </c>
      <c r="C8957" s="0" t="s">
        <v>155</v>
      </c>
      <c r="D8957" s="0" t="s">
        <v>155</v>
      </c>
      <c r="E8957" s="0" t="n">
        <f aca="false">IFERROR((C8957-D8957)/C8957/'Project Inputs and Calcs'!$E$11,0)</f>
        <v>0</v>
      </c>
    </row>
    <row r="8958" customFormat="false" ht="15" hidden="false" customHeight="false" outlineLevel="0" collapsed="false">
      <c r="A8958" s="0" t="n">
        <v>51</v>
      </c>
      <c r="B8958" s="0" t="n">
        <v>17900</v>
      </c>
      <c r="C8958" s="0" t="s">
        <v>155</v>
      </c>
      <c r="D8958" s="0" t="s">
        <v>155</v>
      </c>
      <c r="E8958" s="0" t="n">
        <f aca="false">IFERROR((C8958-D8958)/C8958/'Project Inputs and Calcs'!$E$11,0)</f>
        <v>0</v>
      </c>
    </row>
    <row r="8959" customFormat="false" ht="15" hidden="false" customHeight="false" outlineLevel="0" collapsed="false">
      <c r="A8959" s="0" t="n">
        <v>51</v>
      </c>
      <c r="B8959" s="0" t="n">
        <v>18000</v>
      </c>
      <c r="C8959" s="0" t="s">
        <v>155</v>
      </c>
      <c r="D8959" s="0" t="s">
        <v>155</v>
      </c>
      <c r="E8959" s="0" t="n">
        <f aca="false">IFERROR((C8959-D8959)/C8959/'Project Inputs and Calcs'!$E$11,0)</f>
        <v>0</v>
      </c>
    </row>
    <row r="8960" customFormat="false" ht="15" hidden="false" customHeight="false" outlineLevel="0" collapsed="false">
      <c r="A8960" s="0" t="n">
        <v>51</v>
      </c>
      <c r="B8960" s="0" t="n">
        <v>18100</v>
      </c>
      <c r="C8960" s="0" t="s">
        <v>155</v>
      </c>
      <c r="D8960" s="0" t="s">
        <v>155</v>
      </c>
      <c r="E8960" s="0" t="n">
        <f aca="false">IFERROR((C8960-D8960)/C8960/'Project Inputs and Calcs'!$E$11,0)</f>
        <v>0</v>
      </c>
    </row>
    <row r="8961" customFormat="false" ht="15" hidden="false" customHeight="false" outlineLevel="0" collapsed="false">
      <c r="A8961" s="0" t="n">
        <v>51</v>
      </c>
      <c r="B8961" s="0" t="n">
        <v>18200</v>
      </c>
      <c r="C8961" s="0" t="s">
        <v>155</v>
      </c>
      <c r="D8961" s="0" t="s">
        <v>155</v>
      </c>
      <c r="E8961" s="0" t="n">
        <f aca="false">IFERROR((C8961-D8961)/C8961/'Project Inputs and Calcs'!$E$11,0)</f>
        <v>0</v>
      </c>
    </row>
    <row r="8962" customFormat="false" ht="15" hidden="false" customHeight="false" outlineLevel="0" collapsed="false">
      <c r="A8962" s="0" t="n">
        <v>51</v>
      </c>
      <c r="B8962" s="0" t="n">
        <v>18300</v>
      </c>
      <c r="C8962" s="0" t="s">
        <v>155</v>
      </c>
      <c r="D8962" s="0" t="s">
        <v>155</v>
      </c>
      <c r="E8962" s="0" t="n">
        <f aca="false">IFERROR((C8962-D8962)/C8962/'Project Inputs and Calcs'!$E$11,0)</f>
        <v>0</v>
      </c>
    </row>
    <row r="8963" customFormat="false" ht="15" hidden="false" customHeight="false" outlineLevel="0" collapsed="false">
      <c r="A8963" s="0" t="n">
        <v>51</v>
      </c>
      <c r="B8963" s="0" t="n">
        <v>18400</v>
      </c>
      <c r="C8963" s="0" t="s">
        <v>155</v>
      </c>
      <c r="D8963" s="0" t="s">
        <v>155</v>
      </c>
      <c r="E8963" s="0" t="n">
        <f aca="false">IFERROR((C8963-D8963)/C8963/'Project Inputs and Calcs'!$E$11,0)</f>
        <v>0</v>
      </c>
    </row>
    <row r="8964" customFormat="false" ht="15" hidden="false" customHeight="false" outlineLevel="0" collapsed="false">
      <c r="A8964" s="0" t="n">
        <v>51</v>
      </c>
      <c r="B8964" s="0" t="n">
        <v>18500</v>
      </c>
      <c r="C8964" s="0" t="s">
        <v>155</v>
      </c>
      <c r="D8964" s="0" t="s">
        <v>155</v>
      </c>
      <c r="E8964" s="0" t="n">
        <f aca="false">IFERROR((C8964-D8964)/C8964/'Project Inputs and Calcs'!$E$11,0)</f>
        <v>0</v>
      </c>
    </row>
    <row r="8965" customFormat="false" ht="15" hidden="false" customHeight="false" outlineLevel="0" collapsed="false">
      <c r="A8965" s="0" t="n">
        <v>51</v>
      </c>
      <c r="B8965" s="0" t="n">
        <v>18600</v>
      </c>
      <c r="C8965" s="0" t="s">
        <v>155</v>
      </c>
      <c r="D8965" s="0" t="s">
        <v>155</v>
      </c>
      <c r="E8965" s="0" t="n">
        <f aca="false">IFERROR((C8965-D8965)/C8965/'Project Inputs and Calcs'!$E$11,0)</f>
        <v>0</v>
      </c>
    </row>
    <row r="8966" customFormat="false" ht="15" hidden="false" customHeight="false" outlineLevel="0" collapsed="false">
      <c r="A8966" s="0" t="n">
        <v>51</v>
      </c>
      <c r="B8966" s="0" t="n">
        <v>18700</v>
      </c>
      <c r="C8966" s="0" t="s">
        <v>155</v>
      </c>
      <c r="D8966" s="0" t="s">
        <v>155</v>
      </c>
      <c r="E8966" s="0" t="n">
        <f aca="false">IFERROR((C8966-D8966)/C8966/'Project Inputs and Calcs'!$E$11,0)</f>
        <v>0</v>
      </c>
    </row>
    <row r="8967" customFormat="false" ht="15" hidden="false" customHeight="false" outlineLevel="0" collapsed="false">
      <c r="A8967" s="0" t="n">
        <v>51</v>
      </c>
      <c r="B8967" s="0" t="n">
        <v>18800</v>
      </c>
      <c r="C8967" s="0" t="s">
        <v>155</v>
      </c>
      <c r="D8967" s="0" t="s">
        <v>155</v>
      </c>
      <c r="E8967" s="0" t="n">
        <f aca="false">IFERROR((C8967-D8967)/C8967/'Project Inputs and Calcs'!$E$11,0)</f>
        <v>0</v>
      </c>
    </row>
    <row r="8968" customFormat="false" ht="15" hidden="false" customHeight="false" outlineLevel="0" collapsed="false">
      <c r="A8968" s="0" t="n">
        <v>51</v>
      </c>
      <c r="B8968" s="0" t="n">
        <v>18900</v>
      </c>
      <c r="C8968" s="0" t="s">
        <v>155</v>
      </c>
      <c r="D8968" s="0" t="s">
        <v>155</v>
      </c>
      <c r="E8968" s="0" t="n">
        <f aca="false">IFERROR((C8968-D8968)/C8968/'Project Inputs and Calcs'!$E$11,0)</f>
        <v>0</v>
      </c>
    </row>
    <row r="8969" customFormat="false" ht="15" hidden="false" customHeight="false" outlineLevel="0" collapsed="false">
      <c r="A8969" s="0" t="n">
        <v>51</v>
      </c>
      <c r="B8969" s="0" t="n">
        <v>19000</v>
      </c>
      <c r="C8969" s="0" t="s">
        <v>155</v>
      </c>
      <c r="D8969" s="0" t="s">
        <v>155</v>
      </c>
      <c r="E8969" s="0" t="n">
        <f aca="false">IFERROR((C8969-D8969)/C8969/'Project Inputs and Calcs'!$E$11,0)</f>
        <v>0</v>
      </c>
    </row>
    <row r="8970" customFormat="false" ht="15" hidden="false" customHeight="false" outlineLevel="0" collapsed="false">
      <c r="A8970" s="0" t="n">
        <v>51</v>
      </c>
      <c r="B8970" s="0" t="n">
        <v>19100</v>
      </c>
      <c r="C8970" s="0" t="s">
        <v>155</v>
      </c>
      <c r="D8970" s="0" t="s">
        <v>155</v>
      </c>
      <c r="E8970" s="0" t="n">
        <f aca="false">IFERROR((C8970-D8970)/C8970/'Project Inputs and Calcs'!$E$11,0)</f>
        <v>0</v>
      </c>
    </row>
    <row r="8971" customFormat="false" ht="15" hidden="false" customHeight="false" outlineLevel="0" collapsed="false">
      <c r="A8971" s="0" t="n">
        <v>51</v>
      </c>
      <c r="B8971" s="0" t="n">
        <v>19200</v>
      </c>
      <c r="C8971" s="0" t="s">
        <v>155</v>
      </c>
      <c r="D8971" s="0" t="s">
        <v>155</v>
      </c>
      <c r="E8971" s="0" t="n">
        <f aca="false">IFERROR((C8971-D8971)/C8971/'Project Inputs and Calcs'!$E$11,0)</f>
        <v>0</v>
      </c>
    </row>
    <row r="8972" customFormat="false" ht="15" hidden="false" customHeight="false" outlineLevel="0" collapsed="false">
      <c r="A8972" s="0" t="n">
        <v>51</v>
      </c>
      <c r="B8972" s="0" t="n">
        <v>19300</v>
      </c>
      <c r="C8972" s="0" t="s">
        <v>155</v>
      </c>
      <c r="D8972" s="0" t="s">
        <v>155</v>
      </c>
      <c r="E8972" s="0" t="n">
        <f aca="false">IFERROR((C8972-D8972)/C8972/'Project Inputs and Calcs'!$E$11,0)</f>
        <v>0</v>
      </c>
    </row>
    <row r="8973" customFormat="false" ht="15" hidden="false" customHeight="false" outlineLevel="0" collapsed="false">
      <c r="A8973" s="0" t="n">
        <v>51</v>
      </c>
      <c r="B8973" s="0" t="n">
        <v>19400</v>
      </c>
      <c r="C8973" s="0" t="s">
        <v>155</v>
      </c>
      <c r="D8973" s="0" t="s">
        <v>155</v>
      </c>
      <c r="E8973" s="0" t="n">
        <f aca="false">IFERROR((C8973-D8973)/C8973/'Project Inputs and Calcs'!$E$11,0)</f>
        <v>0</v>
      </c>
    </row>
    <row r="8974" customFormat="false" ht="15" hidden="false" customHeight="false" outlineLevel="0" collapsed="false">
      <c r="A8974" s="0" t="n">
        <v>51</v>
      </c>
      <c r="B8974" s="0" t="n">
        <v>19500</v>
      </c>
      <c r="C8974" s="0" t="s">
        <v>155</v>
      </c>
      <c r="D8974" s="0" t="s">
        <v>155</v>
      </c>
      <c r="E8974" s="0" t="n">
        <f aca="false">IFERROR((C8974-D8974)/C8974/'Project Inputs and Calcs'!$E$11,0)</f>
        <v>0</v>
      </c>
    </row>
    <row r="8975" customFormat="false" ht="15" hidden="false" customHeight="false" outlineLevel="0" collapsed="false">
      <c r="A8975" s="0" t="n">
        <v>51</v>
      </c>
      <c r="B8975" s="0" t="n">
        <v>19600</v>
      </c>
      <c r="C8975" s="0" t="s">
        <v>155</v>
      </c>
      <c r="D8975" s="0" t="s">
        <v>155</v>
      </c>
      <c r="E8975" s="0" t="n">
        <f aca="false">IFERROR((C8975-D8975)/C8975/'Project Inputs and Calcs'!$E$11,0)</f>
        <v>0</v>
      </c>
    </row>
    <row r="8976" customFormat="false" ht="15" hidden="false" customHeight="false" outlineLevel="0" collapsed="false">
      <c r="A8976" s="0" t="n">
        <v>51</v>
      </c>
      <c r="B8976" s="0" t="n">
        <v>19700</v>
      </c>
      <c r="C8976" s="0" t="s">
        <v>155</v>
      </c>
      <c r="D8976" s="0" t="s">
        <v>155</v>
      </c>
      <c r="E8976" s="0" t="n">
        <f aca="false">IFERROR((C8976-D8976)/C8976/'Project Inputs and Calcs'!$E$11,0)</f>
        <v>0</v>
      </c>
    </row>
    <row r="8977" customFormat="false" ht="15" hidden="false" customHeight="false" outlineLevel="0" collapsed="false">
      <c r="A8977" s="0" t="n">
        <v>51</v>
      </c>
      <c r="B8977" s="0" t="n">
        <v>19800</v>
      </c>
      <c r="C8977" s="0" t="s">
        <v>155</v>
      </c>
      <c r="D8977" s="0" t="s">
        <v>155</v>
      </c>
      <c r="E8977" s="0" t="n">
        <f aca="false">IFERROR((C8977-D8977)/C8977/'Project Inputs and Calcs'!$E$11,0)</f>
        <v>0</v>
      </c>
    </row>
    <row r="8978" customFormat="false" ht="15" hidden="false" customHeight="false" outlineLevel="0" collapsed="false">
      <c r="A8978" s="0" t="n">
        <v>51</v>
      </c>
      <c r="B8978" s="0" t="n">
        <v>19900</v>
      </c>
      <c r="C8978" s="0" t="s">
        <v>155</v>
      </c>
      <c r="D8978" s="0" t="s">
        <v>155</v>
      </c>
      <c r="E8978" s="0" t="n">
        <f aca="false">IFERROR((C8978-D8978)/C8978/'Project Inputs and Calcs'!$E$11,0)</f>
        <v>0</v>
      </c>
    </row>
    <row r="8979" customFormat="false" ht="15" hidden="false" customHeight="false" outlineLevel="0" collapsed="false">
      <c r="A8979" s="0" t="n">
        <v>51</v>
      </c>
      <c r="B8979" s="0" t="n">
        <v>20000</v>
      </c>
      <c r="C8979" s="0" t="s">
        <v>155</v>
      </c>
      <c r="D8979" s="0" t="s">
        <v>155</v>
      </c>
      <c r="E8979" s="0" t="n">
        <f aca="false">IFERROR((C8979-D8979)/C8979/'Project Inputs and Calcs'!$E$11,0)</f>
        <v>0</v>
      </c>
    </row>
    <row r="8980" customFormat="false" ht="15" hidden="false" customHeight="false" outlineLevel="0" collapsed="false">
      <c r="A8980" s="0" t="n">
        <v>52</v>
      </c>
      <c r="B8980" s="0" t="n">
        <v>1000</v>
      </c>
      <c r="C8980" s="0" t="n">
        <v>0.15992</v>
      </c>
      <c r="D8980" s="0" t="n">
        <v>0.023164</v>
      </c>
      <c r="E8980" s="0" t="n">
        <f aca="false">IFERROR((C8980-D8980)/C8980/'Project Inputs and Calcs'!$E$11,0)</f>
        <v>0.0285050858762715</v>
      </c>
    </row>
    <row r="8981" customFormat="false" ht="15" hidden="false" customHeight="false" outlineLevel="0" collapsed="false">
      <c r="A8981" s="0" t="n">
        <v>52</v>
      </c>
      <c r="B8981" s="0" t="n">
        <v>1100</v>
      </c>
      <c r="C8981" s="0" t="n">
        <v>0.25926</v>
      </c>
      <c r="D8981" s="0" t="n">
        <v>0.039109</v>
      </c>
      <c r="E8981" s="0" t="n">
        <f aca="false">IFERROR((C8981-D8981)/C8981/'Project Inputs and Calcs'!$E$11,0)</f>
        <v>0.0283050476998637</v>
      </c>
    </row>
    <row r="8982" customFormat="false" ht="15" hidden="false" customHeight="false" outlineLevel="0" collapsed="false">
      <c r="A8982" s="0" t="n">
        <v>52</v>
      </c>
      <c r="B8982" s="0" t="n">
        <v>1200</v>
      </c>
      <c r="C8982" s="0" t="n">
        <v>0.3808</v>
      </c>
      <c r="D8982" s="0" t="n">
        <v>0.059779</v>
      </c>
      <c r="E8982" s="0" t="n">
        <f aca="false">IFERROR((C8982-D8982)/C8982/'Project Inputs and Calcs'!$E$11,0)</f>
        <v>0.0281005777310924</v>
      </c>
    </row>
    <row r="8983" customFormat="false" ht="15" hidden="false" customHeight="false" outlineLevel="0" collapsed="false">
      <c r="A8983" s="0" t="n">
        <v>52</v>
      </c>
      <c r="B8983" s="0" t="n">
        <v>1300</v>
      </c>
      <c r="C8983" s="0" t="n">
        <v>0.50863</v>
      </c>
      <c r="D8983" s="0" t="n">
        <v>0.092572</v>
      </c>
      <c r="E8983" s="0" t="n">
        <f aca="false">IFERROR((C8983-D8983)/C8983/'Project Inputs and Calcs'!$E$11,0)</f>
        <v>0.0272665788490651</v>
      </c>
    </row>
    <row r="8984" customFormat="false" ht="15" hidden="false" customHeight="false" outlineLevel="0" collapsed="false">
      <c r="A8984" s="0" t="n">
        <v>52</v>
      </c>
      <c r="B8984" s="0" t="n">
        <v>1400</v>
      </c>
      <c r="C8984" s="0" t="n">
        <v>0.68717</v>
      </c>
      <c r="D8984" s="0" t="n">
        <v>0.11636</v>
      </c>
      <c r="E8984" s="0" t="n">
        <f aca="false">IFERROR((C8984-D8984)/C8984/'Project Inputs and Calcs'!$E$11,0)</f>
        <v>0.0276889270486197</v>
      </c>
    </row>
    <row r="8985" customFormat="false" ht="15" hidden="false" customHeight="false" outlineLevel="0" collapsed="false">
      <c r="A8985" s="0" t="n">
        <v>52</v>
      </c>
      <c r="B8985" s="0" t="n">
        <v>1500</v>
      </c>
      <c r="C8985" s="0" t="n">
        <v>0.87042</v>
      </c>
      <c r="D8985" s="0" t="n">
        <v>0.15279</v>
      </c>
      <c r="E8985" s="0" t="n">
        <f aca="false">IFERROR((C8985-D8985)/C8985/'Project Inputs and Calcs'!$E$11,0)</f>
        <v>0.0274821350612348</v>
      </c>
    </row>
    <row r="8986" customFormat="false" ht="15" hidden="false" customHeight="false" outlineLevel="0" collapsed="false">
      <c r="A8986" s="0" t="n">
        <v>52</v>
      </c>
      <c r="B8986" s="0" t="n">
        <v>1600</v>
      </c>
      <c r="C8986" s="0" t="n">
        <v>1.0727</v>
      </c>
      <c r="D8986" s="0" t="n">
        <v>0.19494</v>
      </c>
      <c r="E8986" s="0" t="n">
        <f aca="false">IFERROR((C8986-D8986)/C8986/'Project Inputs and Calcs'!$E$11,0)</f>
        <v>0.0272757216991392</v>
      </c>
    </row>
    <row r="8987" customFormat="false" ht="15" hidden="false" customHeight="false" outlineLevel="0" collapsed="false">
      <c r="A8987" s="0" t="n">
        <v>52</v>
      </c>
      <c r="B8987" s="0" t="n">
        <v>1700</v>
      </c>
      <c r="C8987" s="0" t="n">
        <v>1.2934</v>
      </c>
      <c r="D8987" s="0" t="n">
        <v>0.24302</v>
      </c>
      <c r="E8987" s="0" t="n">
        <f aca="false">IFERROR((C8987-D8987)/C8987/'Project Inputs and Calcs'!$E$11,0)</f>
        <v>0.0270702541106129</v>
      </c>
    </row>
    <row r="8988" customFormat="false" ht="15" hidden="false" customHeight="false" outlineLevel="0" collapsed="false">
      <c r="A8988" s="0" t="n">
        <v>52</v>
      </c>
      <c r="B8988" s="0" t="n">
        <v>1800</v>
      </c>
      <c r="C8988" s="0" t="n">
        <v>1.5317</v>
      </c>
      <c r="D8988" s="0" t="n">
        <v>0.29724</v>
      </c>
      <c r="E8988" s="0" t="n">
        <f aca="false">IFERROR((C8988-D8988)/C8988/'Project Inputs and Calcs'!$E$11,0)</f>
        <v>0.0268647037061217</v>
      </c>
    </row>
    <row r="8989" customFormat="false" ht="15" hidden="false" customHeight="false" outlineLevel="0" collapsed="false">
      <c r="A8989" s="0" t="n">
        <v>52</v>
      </c>
      <c r="B8989" s="0" t="n">
        <v>1900</v>
      </c>
      <c r="C8989" s="0" t="n">
        <v>1.787</v>
      </c>
      <c r="D8989" s="0" t="n">
        <v>0.35777</v>
      </c>
      <c r="E8989" s="0" t="n">
        <f aca="false">IFERROR((C8989-D8989)/C8989/'Project Inputs and Calcs'!$E$11,0)</f>
        <v>0.0266597649692222</v>
      </c>
    </row>
    <row r="8990" customFormat="false" ht="15" hidden="false" customHeight="false" outlineLevel="0" collapsed="false">
      <c r="A8990" s="0" t="n">
        <v>52</v>
      </c>
      <c r="B8990" s="0" t="n">
        <v>2000</v>
      </c>
      <c r="C8990" s="0" t="n">
        <v>2.0588</v>
      </c>
      <c r="D8990" s="0" t="n">
        <v>0.42474</v>
      </c>
      <c r="E8990" s="0" t="n">
        <f aca="false">IFERROR((C8990-D8990)/C8990/'Project Inputs and Calcs'!$E$11,0)</f>
        <v>0.0264565118839453</v>
      </c>
    </row>
    <row r="8991" customFormat="false" ht="15" hidden="false" customHeight="false" outlineLevel="0" collapsed="false">
      <c r="A8991" s="0" t="n">
        <v>52</v>
      </c>
      <c r="B8991" s="0" t="n">
        <v>2100</v>
      </c>
      <c r="C8991" s="0" t="n">
        <v>2.3463</v>
      </c>
      <c r="D8991" s="0" t="n">
        <v>0.49833</v>
      </c>
      <c r="E8991" s="0" t="n">
        <f aca="false">IFERROR((C8991-D8991)/C8991/'Project Inputs and Calcs'!$E$11,0)</f>
        <v>0.0262536760005114</v>
      </c>
    </row>
    <row r="8992" customFormat="false" ht="15" hidden="false" customHeight="false" outlineLevel="0" collapsed="false">
      <c r="A8992" s="0" t="n">
        <v>52</v>
      </c>
      <c r="B8992" s="0" t="n">
        <v>2200</v>
      </c>
      <c r="C8992" s="0" t="n">
        <v>2.6491</v>
      </c>
      <c r="D8992" s="0" t="n">
        <v>0.57866</v>
      </c>
      <c r="E8992" s="0" t="n">
        <f aca="false">IFERROR((C8992-D8992)/C8992/'Project Inputs and Calcs'!$E$11,0)</f>
        <v>0.0260521183294955</v>
      </c>
    </row>
    <row r="8993" customFormat="false" ht="15" hidden="false" customHeight="false" outlineLevel="0" collapsed="false">
      <c r="A8993" s="0" t="n">
        <v>52</v>
      </c>
      <c r="B8993" s="0" t="n">
        <v>2300</v>
      </c>
      <c r="C8993" s="0" t="n">
        <v>2.9666</v>
      </c>
      <c r="D8993" s="0" t="n">
        <v>0.66582</v>
      </c>
      <c r="E8993" s="0" t="n">
        <f aca="false">IFERROR((C8993-D8993)/C8993/'Project Inputs and Calcs'!$E$11,0)</f>
        <v>0.0258520416189128</v>
      </c>
    </row>
    <row r="8994" customFormat="false" ht="15" hidden="false" customHeight="false" outlineLevel="0" collapsed="false">
      <c r="A8994" s="0" t="n">
        <v>52</v>
      </c>
      <c r="B8994" s="0" t="n">
        <v>2400</v>
      </c>
      <c r="C8994" s="0" t="n">
        <v>3.2983</v>
      </c>
      <c r="D8994" s="0" t="n">
        <v>0.75991</v>
      </c>
      <c r="E8994" s="0" t="n">
        <f aca="false">IFERROR((C8994-D8994)/C8994/'Project Inputs and Calcs'!$E$11,0)</f>
        <v>0.0256535184792166</v>
      </c>
    </row>
    <row r="8995" customFormat="false" ht="15" hidden="false" customHeight="false" outlineLevel="0" collapsed="false">
      <c r="A8995" s="0" t="n">
        <v>52</v>
      </c>
      <c r="B8995" s="0" t="n">
        <v>2500</v>
      </c>
      <c r="C8995" s="0" t="n">
        <v>3.6435</v>
      </c>
      <c r="D8995" s="0" t="n">
        <v>0.86105</v>
      </c>
      <c r="E8995" s="0" t="n">
        <f aca="false">IFERROR((C8995-D8995)/C8995/'Project Inputs and Calcs'!$E$11,0)</f>
        <v>0.0254558345912813</v>
      </c>
    </row>
    <row r="8996" customFormat="false" ht="15" hidden="false" customHeight="false" outlineLevel="0" collapsed="false">
      <c r="A8996" s="0" t="n">
        <v>52</v>
      </c>
      <c r="B8996" s="0" t="n">
        <v>2600</v>
      </c>
      <c r="C8996" s="0" t="n">
        <v>4.0019</v>
      </c>
      <c r="D8996" s="0" t="n">
        <v>0.96933</v>
      </c>
      <c r="E8996" s="0" t="n">
        <f aca="false">IFERROR((C8996-D8996)/C8996/'Project Inputs and Calcs'!$E$11,0)</f>
        <v>0.0252594184429063</v>
      </c>
    </row>
    <row r="8997" customFormat="false" ht="15" hidden="false" customHeight="false" outlineLevel="0" collapsed="false">
      <c r="A8997" s="0" t="n">
        <v>52</v>
      </c>
      <c r="B8997" s="0" t="n">
        <v>2700</v>
      </c>
      <c r="C8997" s="0" t="n">
        <v>4.373</v>
      </c>
      <c r="D8997" s="0" t="n">
        <v>1.0847</v>
      </c>
      <c r="E8997" s="0" t="n">
        <f aca="false">IFERROR((C8997-D8997)/C8997/'Project Inputs and Calcs'!$E$11,0)</f>
        <v>0.0250651726503545</v>
      </c>
    </row>
    <row r="8998" customFormat="false" ht="15" hidden="false" customHeight="false" outlineLevel="0" collapsed="false">
      <c r="A8998" s="0" t="n">
        <v>52</v>
      </c>
      <c r="B8998" s="0" t="n">
        <v>2800</v>
      </c>
      <c r="C8998" s="0" t="n">
        <v>4.7562</v>
      </c>
      <c r="D8998" s="0" t="n">
        <v>1.2074</v>
      </c>
      <c r="E8998" s="0" t="n">
        <f aca="false">IFERROR((C8998-D8998)/C8998/'Project Inputs and Calcs'!$E$11,0)</f>
        <v>0.0248713959323269</v>
      </c>
    </row>
    <row r="8999" customFormat="false" ht="15" hidden="false" customHeight="false" outlineLevel="0" collapsed="false">
      <c r="A8999" s="0" t="n">
        <v>52</v>
      </c>
      <c r="B8999" s="0" t="n">
        <v>2900</v>
      </c>
      <c r="C8999" s="0" t="n">
        <v>5.1513</v>
      </c>
      <c r="D8999" s="0" t="n">
        <v>1.3374</v>
      </c>
      <c r="E8999" s="0" t="n">
        <f aca="false">IFERROR((C8999-D8999)/C8999/'Project Inputs and Calcs'!$E$11,0)</f>
        <v>0.024679207190418</v>
      </c>
    </row>
    <row r="9000" customFormat="false" ht="15" hidden="false" customHeight="false" outlineLevel="0" collapsed="false">
      <c r="A9000" s="0" t="n">
        <v>52</v>
      </c>
      <c r="B9000" s="0" t="n">
        <v>3000</v>
      </c>
      <c r="C9000" s="0" t="n">
        <v>5.5576</v>
      </c>
      <c r="D9000" s="0" t="n">
        <v>1.4746</v>
      </c>
      <c r="E9000" s="0" t="n">
        <f aca="false">IFERROR((C9000-D9000)/C9000/'Project Inputs and Calcs'!$E$11,0)</f>
        <v>0.0244889880523967</v>
      </c>
    </row>
    <row r="9001" customFormat="false" ht="15" hidden="false" customHeight="false" outlineLevel="0" collapsed="false">
      <c r="A9001" s="0" t="n">
        <v>52</v>
      </c>
      <c r="B9001" s="0" t="n">
        <v>3100</v>
      </c>
      <c r="C9001" s="0" t="n">
        <v>5.9749</v>
      </c>
      <c r="D9001" s="0" t="n">
        <v>1.6193</v>
      </c>
      <c r="E9001" s="0" t="n">
        <f aca="false">IFERROR((C9001-D9001)/C9001/'Project Inputs and Calcs'!$E$11,0)</f>
        <v>0.0242994303949299</v>
      </c>
    </row>
    <row r="9002" customFormat="false" ht="15" hidden="false" customHeight="false" outlineLevel="0" collapsed="false">
      <c r="A9002" s="0" t="n">
        <v>52</v>
      </c>
      <c r="B9002" s="0" t="n">
        <v>3200</v>
      </c>
      <c r="C9002" s="0" t="n">
        <v>6.4026</v>
      </c>
      <c r="D9002" s="0" t="n">
        <v>1.7713</v>
      </c>
      <c r="E9002" s="0" t="n">
        <f aca="false">IFERROR((C9002-D9002)/C9002/'Project Inputs and Calcs'!$E$11,0)</f>
        <v>0.0241115588458855</v>
      </c>
    </row>
    <row r="9003" customFormat="false" ht="15" hidden="false" customHeight="false" outlineLevel="0" collapsed="false">
      <c r="A9003" s="0" t="n">
        <v>52</v>
      </c>
      <c r="B9003" s="0" t="n">
        <v>3300</v>
      </c>
      <c r="C9003" s="0" t="n">
        <v>6.8404</v>
      </c>
      <c r="D9003" s="0" t="n">
        <v>1.9307</v>
      </c>
      <c r="E9003" s="0" t="n">
        <f aca="false">IFERROR((C9003-D9003)/C9003/'Project Inputs and Calcs'!$E$11,0)</f>
        <v>0.0239250141317272</v>
      </c>
    </row>
    <row r="9004" customFormat="false" ht="15" hidden="false" customHeight="false" outlineLevel="0" collapsed="false">
      <c r="A9004" s="0" t="n">
        <v>52</v>
      </c>
      <c r="B9004" s="0" t="n">
        <v>3400</v>
      </c>
      <c r="C9004" s="0" t="n">
        <v>7.2878</v>
      </c>
      <c r="D9004" s="0" t="n">
        <v>2.0974</v>
      </c>
      <c r="E9004" s="0" t="n">
        <f aca="false">IFERROR((C9004-D9004)/C9004/'Project Inputs and Calcs'!$E$11,0)</f>
        <v>0.02374013190995</v>
      </c>
    </row>
    <row r="9005" customFormat="false" ht="15" hidden="false" customHeight="false" outlineLevel="0" collapsed="false">
      <c r="A9005" s="0" t="n">
        <v>52</v>
      </c>
      <c r="B9005" s="0" t="n">
        <v>3500</v>
      </c>
      <c r="C9005" s="0" t="n">
        <v>7.7444</v>
      </c>
      <c r="D9005" s="0" t="n">
        <v>2.2717</v>
      </c>
      <c r="E9005" s="0" t="n">
        <f aca="false">IFERROR((C9005-D9005)/C9005/'Project Inputs and Calcs'!$E$11,0)</f>
        <v>0.0235555153831586</v>
      </c>
    </row>
    <row r="9006" customFormat="false" ht="15" hidden="false" customHeight="false" outlineLevel="0" collapsed="false">
      <c r="A9006" s="0" t="n">
        <v>52</v>
      </c>
      <c r="B9006" s="0" t="n">
        <v>3600</v>
      </c>
      <c r="C9006" s="0" t="n">
        <v>8.2097</v>
      </c>
      <c r="D9006" s="0" t="n">
        <v>2.4534</v>
      </c>
      <c r="E9006" s="0" t="n">
        <f aca="false">IFERROR((C9006-D9006)/C9006/'Project Inputs and Calcs'!$E$11,0)</f>
        <v>0.0233719461937302</v>
      </c>
    </row>
    <row r="9007" customFormat="false" ht="15" hidden="false" customHeight="false" outlineLevel="0" collapsed="false">
      <c r="A9007" s="0" t="n">
        <v>52</v>
      </c>
      <c r="B9007" s="0" t="n">
        <v>3700</v>
      </c>
      <c r="C9007" s="0" t="n">
        <v>8.6837</v>
      </c>
      <c r="D9007" s="0" t="n">
        <v>2.6424</v>
      </c>
      <c r="E9007" s="0" t="n">
        <f aca="false">IFERROR((C9007-D9007)/C9007/'Project Inputs and Calcs'!$E$11,0)</f>
        <v>0.0231901915850003</v>
      </c>
    </row>
    <row r="9008" customFormat="false" ht="15" hidden="false" customHeight="false" outlineLevel="0" collapsed="false">
      <c r="A9008" s="0" t="n">
        <v>52</v>
      </c>
      <c r="B9008" s="0" t="n">
        <v>3800</v>
      </c>
      <c r="C9008" s="0" t="n">
        <v>9.1655</v>
      </c>
      <c r="D9008" s="0" t="n">
        <v>2.839</v>
      </c>
      <c r="E9008" s="0" t="n">
        <f aca="false">IFERROR((C9008-D9008)/C9008/'Project Inputs and Calcs'!$E$11,0)</f>
        <v>0.0230083828850945</v>
      </c>
    </row>
    <row r="9009" customFormat="false" ht="15" hidden="false" customHeight="false" outlineLevel="0" collapsed="false">
      <c r="A9009" s="0" t="n">
        <v>52</v>
      </c>
      <c r="B9009" s="0" t="n">
        <v>3900</v>
      </c>
      <c r="C9009" s="0" t="n">
        <v>9.6551</v>
      </c>
      <c r="D9009" s="0" t="n">
        <v>3.0429</v>
      </c>
      <c r="E9009" s="0" t="n">
        <f aca="false">IFERROR((C9009-D9009)/C9009/'Project Inputs and Calcs'!$E$11,0)</f>
        <v>0.0228280045433674</v>
      </c>
    </row>
    <row r="9010" customFormat="false" ht="15" hidden="false" customHeight="false" outlineLevel="0" collapsed="false">
      <c r="A9010" s="0" t="n">
        <v>52</v>
      </c>
      <c r="B9010" s="0" t="n">
        <v>4000</v>
      </c>
      <c r="C9010" s="0" t="n">
        <v>10.152</v>
      </c>
      <c r="D9010" s="0" t="n">
        <v>3.2544</v>
      </c>
      <c r="E9010" s="0" t="n">
        <f aca="false">IFERROR((C9010-D9010)/C9010/'Project Inputs and Calcs'!$E$11,0)</f>
        <v>0.0226477541371158</v>
      </c>
    </row>
    <row r="9011" customFormat="false" ht="15" hidden="false" customHeight="false" outlineLevel="0" collapsed="false">
      <c r="A9011" s="0" t="n">
        <v>52</v>
      </c>
      <c r="B9011" s="0" t="n">
        <v>4100</v>
      </c>
      <c r="C9011" s="0" t="n">
        <v>10.656</v>
      </c>
      <c r="D9011" s="0" t="n">
        <v>3.4731</v>
      </c>
      <c r="E9011" s="0" t="n">
        <f aca="false">IFERROR((C9011-D9011)/C9011/'Project Inputs and Calcs'!$E$11,0)</f>
        <v>0.0224690315315315</v>
      </c>
    </row>
    <row r="9012" customFormat="false" ht="15" hidden="false" customHeight="false" outlineLevel="0" collapsed="false">
      <c r="A9012" s="0" t="n">
        <v>52</v>
      </c>
      <c r="B9012" s="0" t="n">
        <v>4200</v>
      </c>
      <c r="C9012" s="0" t="n">
        <v>11.166</v>
      </c>
      <c r="D9012" s="0" t="n">
        <v>3.6994</v>
      </c>
      <c r="E9012" s="0" t="n">
        <f aca="false">IFERROR((C9012-D9012)/C9012/'Project Inputs and Calcs'!$E$11,0)</f>
        <v>0.0222896889366529</v>
      </c>
    </row>
    <row r="9013" customFormat="false" ht="15" hidden="false" customHeight="false" outlineLevel="0" collapsed="false">
      <c r="A9013" s="0" t="n">
        <v>52</v>
      </c>
      <c r="B9013" s="0" t="n">
        <v>4300</v>
      </c>
      <c r="C9013" s="0" t="n">
        <v>11.682</v>
      </c>
      <c r="D9013" s="0" t="n">
        <v>3.9331</v>
      </c>
      <c r="E9013" s="0" t="n">
        <f aca="false">IFERROR((C9013-D9013)/C9013/'Project Inputs and Calcs'!$E$11,0)</f>
        <v>0.0221106545682817</v>
      </c>
    </row>
    <row r="9014" customFormat="false" ht="15" hidden="false" customHeight="false" outlineLevel="0" collapsed="false">
      <c r="A9014" s="0" t="n">
        <v>52</v>
      </c>
      <c r="B9014" s="0" t="n">
        <v>4400</v>
      </c>
      <c r="C9014" s="0" t="n">
        <v>12.203</v>
      </c>
      <c r="D9014" s="0" t="n">
        <v>4.1743</v>
      </c>
      <c r="E9014" s="0" t="n">
        <f aca="false">IFERROR((C9014-D9014)/C9014/'Project Inputs and Calcs'!$E$11,0)</f>
        <v>0.0219309459422546</v>
      </c>
    </row>
    <row r="9015" customFormat="false" ht="15" hidden="false" customHeight="false" outlineLevel="0" collapsed="false">
      <c r="A9015" s="0" t="n">
        <v>52</v>
      </c>
      <c r="B9015" s="0" t="n">
        <v>4500</v>
      </c>
      <c r="C9015" s="0" t="n">
        <v>12.73</v>
      </c>
      <c r="D9015" s="0" t="n">
        <v>4.423</v>
      </c>
      <c r="E9015" s="0" t="n">
        <f aca="false">IFERROR((C9015-D9015)/C9015/'Project Inputs and Calcs'!$E$11,0)</f>
        <v>0.0217517674783975</v>
      </c>
    </row>
    <row r="9016" customFormat="false" ht="15" hidden="false" customHeight="false" outlineLevel="0" collapsed="false">
      <c r="A9016" s="0" t="n">
        <v>52</v>
      </c>
      <c r="B9016" s="0" t="n">
        <v>4600</v>
      </c>
      <c r="C9016" s="0" t="n">
        <v>13.261</v>
      </c>
      <c r="D9016" s="0" t="n">
        <v>4.6791</v>
      </c>
      <c r="E9016" s="0" t="n">
        <f aca="false">IFERROR((C9016-D9016)/C9016/'Project Inputs and Calcs'!$E$11,0)</f>
        <v>0.0215717768896262</v>
      </c>
    </row>
    <row r="9017" customFormat="false" ht="15" hidden="false" customHeight="false" outlineLevel="0" collapsed="false">
      <c r="A9017" s="0" t="n">
        <v>52</v>
      </c>
      <c r="B9017" s="0" t="n">
        <v>4700</v>
      </c>
      <c r="C9017" s="0" t="n">
        <v>13.797</v>
      </c>
      <c r="D9017" s="0" t="n">
        <v>4.9427</v>
      </c>
      <c r="E9017" s="0" t="n">
        <f aca="false">IFERROR((C9017-D9017)/C9017/'Project Inputs and Calcs'!$E$11,0)</f>
        <v>0.021391848469474</v>
      </c>
    </row>
    <row r="9018" customFormat="false" ht="15" hidden="false" customHeight="false" outlineLevel="0" collapsed="false">
      <c r="A9018" s="0" t="n">
        <v>52</v>
      </c>
      <c r="B9018" s="0" t="n">
        <v>4800</v>
      </c>
      <c r="C9018" s="0" t="n">
        <v>14.336</v>
      </c>
      <c r="D9018" s="0" t="n">
        <v>5.2138</v>
      </c>
      <c r="E9018" s="0" t="n">
        <f aca="false">IFERROR((C9018-D9018)/C9018/'Project Inputs and Calcs'!$E$11,0)</f>
        <v>0.0212104724702381</v>
      </c>
    </row>
    <row r="9019" customFormat="false" ht="15" hidden="false" customHeight="false" outlineLevel="0" collapsed="false">
      <c r="A9019" s="0" t="n">
        <v>52</v>
      </c>
      <c r="B9019" s="0" t="n">
        <v>4900</v>
      </c>
      <c r="C9019" s="0" t="n">
        <v>14.879</v>
      </c>
      <c r="D9019" s="0" t="n">
        <v>5.4925</v>
      </c>
      <c r="E9019" s="0" t="n">
        <f aca="false">IFERROR((C9019-D9019)/C9019/'Project Inputs and Calcs'!$E$11,0)</f>
        <v>0.0210285189416852</v>
      </c>
    </row>
    <row r="9020" customFormat="false" ht="15" hidden="false" customHeight="false" outlineLevel="0" collapsed="false">
      <c r="A9020" s="0" t="n">
        <v>52</v>
      </c>
      <c r="B9020" s="0" t="n">
        <v>5000</v>
      </c>
      <c r="C9020" s="0" t="n">
        <v>15.424</v>
      </c>
      <c r="D9020" s="0" t="n">
        <v>5.7788</v>
      </c>
      <c r="E9020" s="0" t="n">
        <f aca="false">IFERROR((C9020-D9020)/C9020/'Project Inputs and Calcs'!$E$11,0)</f>
        <v>0.020844571230982</v>
      </c>
    </row>
    <row r="9021" customFormat="false" ht="15" hidden="false" customHeight="false" outlineLevel="0" collapsed="false">
      <c r="A9021" s="0" t="n">
        <v>52</v>
      </c>
      <c r="B9021" s="0" t="n">
        <v>5100</v>
      </c>
      <c r="C9021" s="0" t="n">
        <v>15.971</v>
      </c>
      <c r="D9021" s="0" t="n">
        <v>6.0728</v>
      </c>
      <c r="E9021" s="0" t="n">
        <f aca="false">IFERROR((C9021-D9021)/C9021/'Project Inputs and Calcs'!$E$11,0)</f>
        <v>0.0206586938826623</v>
      </c>
    </row>
    <row r="9022" customFormat="false" ht="15" hidden="false" customHeight="false" outlineLevel="0" collapsed="false">
      <c r="A9022" s="0" t="n">
        <v>52</v>
      </c>
      <c r="B9022" s="0" t="n">
        <v>5200</v>
      </c>
      <c r="C9022" s="0" t="n">
        <v>16.52</v>
      </c>
      <c r="D9022" s="0" t="n">
        <v>6.3745</v>
      </c>
      <c r="E9022" s="0" t="n">
        <f aca="false">IFERROR((C9022-D9022)/C9022/'Project Inputs and Calcs'!$E$11,0)</f>
        <v>0.0204711460855529</v>
      </c>
    </row>
    <row r="9023" customFormat="false" ht="15" hidden="false" customHeight="false" outlineLevel="0" collapsed="false">
      <c r="A9023" s="0" t="n">
        <v>52</v>
      </c>
      <c r="B9023" s="0" t="n">
        <v>5300</v>
      </c>
      <c r="C9023" s="0" t="n">
        <v>17.07</v>
      </c>
      <c r="D9023" s="0" t="n">
        <v>6.6838</v>
      </c>
      <c r="E9023" s="0" t="n">
        <f aca="false">IFERROR((C9023-D9023)/C9023/'Project Inputs and Calcs'!$E$11,0)</f>
        <v>0.0202815856278071</v>
      </c>
    </row>
    <row r="9024" customFormat="false" ht="15" hidden="false" customHeight="false" outlineLevel="0" collapsed="false">
      <c r="A9024" s="0" t="n">
        <v>52</v>
      </c>
      <c r="B9024" s="0" t="n">
        <v>5400</v>
      </c>
      <c r="C9024" s="0" t="n">
        <v>17.62</v>
      </c>
      <c r="D9024" s="0" t="n">
        <v>7.0012</v>
      </c>
      <c r="E9024" s="0" t="n">
        <f aca="false">IFERROR((C9024-D9024)/C9024/'Project Inputs and Calcs'!$E$11,0)</f>
        <v>0.0200885357548241</v>
      </c>
    </row>
    <row r="9025" customFormat="false" ht="15" hidden="false" customHeight="false" outlineLevel="0" collapsed="false">
      <c r="A9025" s="0" t="n">
        <v>52</v>
      </c>
      <c r="B9025" s="0" t="n">
        <v>5500</v>
      </c>
      <c r="C9025" s="0" t="n">
        <v>18.17</v>
      </c>
      <c r="D9025" s="0" t="n">
        <v>7.3265</v>
      </c>
      <c r="E9025" s="0" t="n">
        <f aca="false">IFERROR((C9025-D9025)/C9025/'Project Inputs and Calcs'!$E$11,0)</f>
        <v>0.0198926802421574</v>
      </c>
    </row>
    <row r="9026" customFormat="false" ht="15" hidden="false" customHeight="false" outlineLevel="0" collapsed="false">
      <c r="A9026" s="0" t="n">
        <v>52</v>
      </c>
      <c r="B9026" s="0" t="n">
        <v>5600</v>
      </c>
      <c r="C9026" s="0" t="n">
        <v>18.719</v>
      </c>
      <c r="D9026" s="0" t="n">
        <v>7.6597</v>
      </c>
      <c r="E9026" s="0" t="n">
        <f aca="false">IFERROR((C9026-D9026)/C9026/'Project Inputs and Calcs'!$E$11,0)</f>
        <v>0.019693537760208</v>
      </c>
    </row>
    <row r="9027" customFormat="false" ht="15" hidden="false" customHeight="false" outlineLevel="0" collapsed="false">
      <c r="A9027" s="0" t="n">
        <v>52</v>
      </c>
      <c r="B9027" s="0" t="n">
        <v>5700</v>
      </c>
      <c r="C9027" s="0" t="n">
        <v>19.266</v>
      </c>
      <c r="D9027" s="0" t="n">
        <v>8.0012</v>
      </c>
      <c r="E9027" s="0" t="n">
        <f aca="false">IFERROR((C9027-D9027)/C9027/'Project Inputs and Calcs'!$E$11,0)</f>
        <v>0.0194899477490571</v>
      </c>
    </row>
    <row r="9028" customFormat="false" ht="15" hidden="false" customHeight="false" outlineLevel="0" collapsed="false">
      <c r="A9028" s="0" t="n">
        <v>52</v>
      </c>
      <c r="B9028" s="0" t="n">
        <v>5800</v>
      </c>
      <c r="C9028" s="0" t="n">
        <v>19.81</v>
      </c>
      <c r="D9028" s="0" t="n">
        <v>8.3509</v>
      </c>
      <c r="E9028" s="0" t="n">
        <f aca="false">IFERROR((C9028-D9028)/C9028/'Project Inputs and Calcs'!$E$11,0)</f>
        <v>0.0192816759212519</v>
      </c>
    </row>
    <row r="9029" customFormat="false" ht="15" hidden="false" customHeight="false" outlineLevel="0" collapsed="false">
      <c r="A9029" s="0" t="n">
        <v>52</v>
      </c>
      <c r="B9029" s="0" t="n">
        <v>5900</v>
      </c>
      <c r="C9029" s="0" t="n">
        <v>20.351</v>
      </c>
      <c r="D9029" s="0" t="n">
        <v>8.7092</v>
      </c>
      <c r="E9029" s="0" t="n">
        <f aca="false">IFERROR((C9029-D9029)/C9029/'Project Inputs and Calcs'!$E$11,0)</f>
        <v>0.0190683504496094</v>
      </c>
    </row>
    <row r="9030" customFormat="false" ht="15" hidden="false" customHeight="false" outlineLevel="0" collapsed="false">
      <c r="A9030" s="0" t="n">
        <v>52</v>
      </c>
      <c r="B9030" s="0" t="n">
        <v>6000</v>
      </c>
      <c r="C9030" s="0" t="n">
        <v>20.887</v>
      </c>
      <c r="D9030" s="0" t="n">
        <v>9.0762</v>
      </c>
      <c r="E9030" s="0" t="n">
        <f aca="false">IFERROR((C9030-D9030)/C9030/'Project Inputs and Calcs'!$E$11,0)</f>
        <v>0.0188487256826415</v>
      </c>
    </row>
    <row r="9031" customFormat="false" ht="15" hidden="false" customHeight="false" outlineLevel="0" collapsed="false">
      <c r="A9031" s="0" t="n">
        <v>52</v>
      </c>
      <c r="B9031" s="0" t="n">
        <v>6100</v>
      </c>
      <c r="C9031" s="0" t="n">
        <v>21.417</v>
      </c>
      <c r="D9031" s="0" t="n">
        <v>9.4522</v>
      </c>
      <c r="E9031" s="0" t="n">
        <f aca="false">IFERROR((C9031-D9031)/C9031/'Project Inputs and Calcs'!$E$11,0)</f>
        <v>0.0186219669732767</v>
      </c>
    </row>
    <row r="9032" customFormat="false" ht="15" hidden="false" customHeight="false" outlineLevel="0" collapsed="false">
      <c r="A9032" s="0" t="n">
        <v>52</v>
      </c>
      <c r="B9032" s="0" t="n">
        <v>6200</v>
      </c>
      <c r="C9032" s="0" t="n">
        <v>21.941</v>
      </c>
      <c r="D9032" s="0" t="n">
        <v>9.8372</v>
      </c>
      <c r="E9032" s="0" t="n">
        <f aca="false">IFERROR((C9032-D9032)/C9032/'Project Inputs and Calcs'!$E$11,0)</f>
        <v>0.0183884052686751</v>
      </c>
    </row>
    <row r="9033" customFormat="false" ht="15" hidden="false" customHeight="false" outlineLevel="0" collapsed="false">
      <c r="A9033" s="0" t="n">
        <v>52</v>
      </c>
      <c r="B9033" s="0" t="n">
        <v>6300</v>
      </c>
      <c r="C9033" s="0" t="n">
        <v>22.457</v>
      </c>
      <c r="D9033" s="0" t="n">
        <v>10.232</v>
      </c>
      <c r="E9033" s="0" t="n">
        <f aca="false">IFERROR((C9033-D9033)/C9033/'Project Inputs and Calcs'!$E$11,0)</f>
        <v>0.0181457897314868</v>
      </c>
    </row>
    <row r="9034" customFormat="false" ht="15" hidden="false" customHeight="false" outlineLevel="0" collapsed="false">
      <c r="A9034" s="0" t="n">
        <v>52</v>
      </c>
      <c r="B9034" s="0" t="n">
        <v>6400</v>
      </c>
      <c r="C9034" s="0" t="n">
        <v>22.964</v>
      </c>
      <c r="D9034" s="0" t="n">
        <v>10.636</v>
      </c>
      <c r="E9034" s="0" t="n">
        <f aca="false">IFERROR((C9034-D9034)/C9034/'Project Inputs and Calcs'!$E$11,0)</f>
        <v>0.0178946757243221</v>
      </c>
    </row>
    <row r="9035" customFormat="false" ht="15" hidden="false" customHeight="false" outlineLevel="0" collapsed="false">
      <c r="A9035" s="0" t="n">
        <v>52</v>
      </c>
      <c r="B9035" s="0" t="n">
        <v>6500</v>
      </c>
      <c r="C9035" s="0" t="n">
        <v>23.461</v>
      </c>
      <c r="D9035" s="0" t="n">
        <v>11.05</v>
      </c>
      <c r="E9035" s="0" t="n">
        <f aca="false">IFERROR((C9035-D9035)/C9035/'Project Inputs and Calcs'!$E$11,0)</f>
        <v>0.0176335194578236</v>
      </c>
    </row>
    <row r="9036" customFormat="false" ht="15" hidden="false" customHeight="false" outlineLevel="0" collapsed="false">
      <c r="A9036" s="0" t="n">
        <v>52</v>
      </c>
      <c r="B9036" s="0" t="n">
        <v>6600</v>
      </c>
      <c r="C9036" s="0" t="n">
        <v>23.944</v>
      </c>
      <c r="D9036" s="0" t="n">
        <v>11.475</v>
      </c>
      <c r="E9036" s="0" t="n">
        <f aca="false">IFERROR((C9036-D9036)/C9036/'Project Inputs and Calcs'!$E$11,0)</f>
        <v>0.0173585588595612</v>
      </c>
    </row>
    <row r="9037" customFormat="false" ht="15" hidden="false" customHeight="false" outlineLevel="0" collapsed="false">
      <c r="A9037" s="0" t="n">
        <v>52</v>
      </c>
      <c r="B9037" s="0" t="n">
        <v>6700</v>
      </c>
      <c r="C9037" s="0" t="n">
        <v>24.414</v>
      </c>
      <c r="D9037" s="0" t="n">
        <v>11.911</v>
      </c>
      <c r="E9037" s="0" t="n">
        <f aca="false">IFERROR((C9037-D9037)/C9037/'Project Inputs and Calcs'!$E$11,0)</f>
        <v>0.017070806367931</v>
      </c>
    </row>
    <row r="9038" customFormat="false" ht="15" hidden="false" customHeight="false" outlineLevel="0" collapsed="false">
      <c r="A9038" s="0" t="n">
        <v>52</v>
      </c>
      <c r="B9038" s="0" t="n">
        <v>6800</v>
      </c>
      <c r="C9038" s="0" t="n">
        <v>24.867</v>
      </c>
      <c r="D9038" s="0" t="n">
        <v>12.359</v>
      </c>
      <c r="E9038" s="0" t="n">
        <f aca="false">IFERROR((C9038-D9038)/C9038/'Project Inputs and Calcs'!$E$11,0)</f>
        <v>0.0167665312797416</v>
      </c>
    </row>
    <row r="9039" customFormat="false" ht="15" hidden="false" customHeight="false" outlineLevel="0" collapsed="false">
      <c r="A9039" s="0" t="n">
        <v>52</v>
      </c>
      <c r="B9039" s="0" t="n">
        <v>6900</v>
      </c>
      <c r="C9039" s="0" t="n">
        <v>25.3</v>
      </c>
      <c r="D9039" s="0" t="n">
        <v>12.82</v>
      </c>
      <c r="E9039" s="0" t="n">
        <f aca="false">IFERROR((C9039-D9039)/C9039/'Project Inputs and Calcs'!$E$11,0)</f>
        <v>0.0164426877470356</v>
      </c>
    </row>
    <row r="9040" customFormat="false" ht="15" hidden="false" customHeight="false" outlineLevel="0" collapsed="false">
      <c r="A9040" s="0" t="n">
        <v>52</v>
      </c>
      <c r="B9040" s="0" t="n">
        <v>7000</v>
      </c>
      <c r="C9040" s="0" t="n">
        <v>25.71</v>
      </c>
      <c r="D9040" s="0" t="n">
        <v>13.295</v>
      </c>
      <c r="E9040" s="0" t="n">
        <f aca="false">IFERROR((C9040-D9040)/C9040/'Project Inputs and Calcs'!$E$11,0)</f>
        <v>0.0160962012187216</v>
      </c>
    </row>
    <row r="9041" customFormat="false" ht="15" hidden="false" customHeight="false" outlineLevel="0" collapsed="false">
      <c r="A9041" s="0" t="n">
        <v>52</v>
      </c>
      <c r="B9041" s="0" t="n">
        <v>7100</v>
      </c>
      <c r="C9041" s="0" t="n">
        <v>26.096</v>
      </c>
      <c r="D9041" s="0" t="n">
        <v>13.784</v>
      </c>
      <c r="E9041" s="0" t="n">
        <f aca="false">IFERROR((C9041-D9041)/C9041/'Project Inputs and Calcs'!$E$11,0)</f>
        <v>0.0157265481299816</v>
      </c>
    </row>
    <row r="9042" customFormat="false" ht="15" hidden="false" customHeight="false" outlineLevel="0" collapsed="false">
      <c r="A9042" s="0" t="n">
        <v>52</v>
      </c>
      <c r="B9042" s="0" t="n">
        <v>7200</v>
      </c>
      <c r="C9042" s="0" t="n">
        <v>26.453</v>
      </c>
      <c r="D9042" s="0" t="n">
        <v>14.289</v>
      </c>
      <c r="E9042" s="0" t="n">
        <f aca="false">IFERROR((C9042-D9042)/C9042/'Project Inputs and Calcs'!$E$11,0)</f>
        <v>0.0153278141105609</v>
      </c>
    </row>
    <row r="9043" customFormat="false" ht="15" hidden="false" customHeight="false" outlineLevel="0" collapsed="false">
      <c r="A9043" s="0" t="n">
        <v>52</v>
      </c>
      <c r="B9043" s="0" t="n">
        <v>7300</v>
      </c>
      <c r="C9043" s="0" t="n">
        <v>26.772</v>
      </c>
      <c r="D9043" s="0" t="n">
        <v>14.813</v>
      </c>
      <c r="E9043" s="0" t="n">
        <f aca="false">IFERROR((C9043-D9043)/C9043/'Project Inputs and Calcs'!$E$11,0)</f>
        <v>0.0148899347577071</v>
      </c>
    </row>
    <row r="9044" customFormat="false" ht="15" hidden="false" customHeight="false" outlineLevel="0" collapsed="false">
      <c r="A9044" s="0" t="n">
        <v>52</v>
      </c>
      <c r="B9044" s="0" t="n">
        <v>7400</v>
      </c>
      <c r="C9044" s="0" t="n">
        <v>27.058</v>
      </c>
      <c r="D9044" s="0" t="n">
        <v>15.353</v>
      </c>
      <c r="E9044" s="0" t="n">
        <f aca="false">IFERROR((C9044-D9044)/C9044/'Project Inputs and Calcs'!$E$11,0)</f>
        <v>0.0144196417572129</v>
      </c>
    </row>
    <row r="9045" customFormat="false" ht="15" hidden="false" customHeight="false" outlineLevel="0" collapsed="false">
      <c r="A9045" s="0" t="n">
        <v>52</v>
      </c>
      <c r="B9045" s="0" t="n">
        <v>7500</v>
      </c>
      <c r="C9045" s="0" t="n">
        <v>27.302</v>
      </c>
      <c r="D9045" s="0" t="n">
        <v>15.914</v>
      </c>
      <c r="E9045" s="0" t="n">
        <f aca="false">IFERROR((C9045-D9045)/C9045/'Project Inputs and Calcs'!$E$11,0)</f>
        <v>0.013903743315508</v>
      </c>
    </row>
    <row r="9046" customFormat="false" ht="15" hidden="false" customHeight="false" outlineLevel="0" collapsed="false">
      <c r="A9046" s="0" t="n">
        <v>52</v>
      </c>
      <c r="B9046" s="0" t="n">
        <v>7600</v>
      </c>
      <c r="C9046" s="0" t="n">
        <v>27.492</v>
      </c>
      <c r="D9046" s="0" t="n">
        <v>16.499</v>
      </c>
      <c r="E9046" s="0" t="n">
        <f aca="false">IFERROR((C9046-D9046)/C9046/'Project Inputs and Calcs'!$E$11,0)</f>
        <v>0.0133287259323925</v>
      </c>
    </row>
    <row r="9047" customFormat="false" ht="15" hidden="false" customHeight="false" outlineLevel="0" collapsed="false">
      <c r="A9047" s="0" t="n">
        <v>52</v>
      </c>
      <c r="B9047" s="0" t="n">
        <v>7700</v>
      </c>
      <c r="C9047" s="0" t="n">
        <v>27.624</v>
      </c>
      <c r="D9047" s="0" t="n">
        <v>17.109</v>
      </c>
      <c r="E9047" s="0" t="n">
        <f aca="false">IFERROR((C9047-D9047)/C9047/'Project Inputs and Calcs'!$E$11,0)</f>
        <v>0.0126882421083116</v>
      </c>
    </row>
    <row r="9048" customFormat="false" ht="15" hidden="false" customHeight="false" outlineLevel="0" collapsed="false">
      <c r="A9048" s="0" t="n">
        <v>52</v>
      </c>
      <c r="B9048" s="0" t="n">
        <v>7800</v>
      </c>
      <c r="C9048" s="0" t="n">
        <v>27.666</v>
      </c>
      <c r="D9048" s="0" t="n">
        <v>17.758</v>
      </c>
      <c r="E9048" s="0" t="n">
        <f aca="false">IFERROR((C9048-D9048)/C9048/'Project Inputs and Calcs'!$E$11,0)</f>
        <v>0.0119376370514952</v>
      </c>
    </row>
    <row r="9049" customFormat="false" ht="15" hidden="false" customHeight="false" outlineLevel="0" collapsed="false">
      <c r="A9049" s="0" t="n">
        <v>52</v>
      </c>
      <c r="B9049" s="0" t="n">
        <v>7900</v>
      </c>
      <c r="C9049" s="0" t="n">
        <v>27.621</v>
      </c>
      <c r="D9049" s="0" t="n">
        <v>18.443</v>
      </c>
      <c r="E9049" s="0" t="n">
        <f aca="false">IFERROR((C9049-D9049)/C9049/'Project Inputs and Calcs'!$E$11,0)</f>
        <v>0.0110761135850742</v>
      </c>
    </row>
    <row r="9050" customFormat="false" ht="15" hidden="false" customHeight="false" outlineLevel="0" collapsed="false">
      <c r="A9050" s="0" t="n">
        <v>52</v>
      </c>
      <c r="B9050" s="0" t="n">
        <v>8000</v>
      </c>
      <c r="C9050" s="0" t="n">
        <v>27.485</v>
      </c>
      <c r="D9050" s="0" t="n">
        <v>19.163</v>
      </c>
      <c r="E9050" s="0" t="n">
        <f aca="false">IFERROR((C9050-D9050)/C9050/'Project Inputs and Calcs'!$E$11,0)</f>
        <v>0.010092777878843</v>
      </c>
    </row>
    <row r="9051" customFormat="false" ht="15" hidden="false" customHeight="false" outlineLevel="0" collapsed="false">
      <c r="A9051" s="0" t="n">
        <v>52</v>
      </c>
      <c r="B9051" s="0" t="n">
        <v>8100</v>
      </c>
      <c r="C9051" s="0" t="n">
        <v>27.274</v>
      </c>
      <c r="D9051" s="0" t="n">
        <v>19.91</v>
      </c>
      <c r="E9051" s="0" t="n">
        <f aca="false">IFERROR((C9051-D9051)/C9051/'Project Inputs and Calcs'!$E$11,0)</f>
        <v>0.00900002444330376</v>
      </c>
    </row>
    <row r="9052" customFormat="false" ht="15" hidden="false" customHeight="false" outlineLevel="0" collapsed="false">
      <c r="A9052" s="0" t="n">
        <v>52</v>
      </c>
      <c r="B9052" s="0" t="n">
        <v>8200</v>
      </c>
      <c r="C9052" s="0" t="n">
        <v>27.043</v>
      </c>
      <c r="D9052" s="0" t="n">
        <v>20.656</v>
      </c>
      <c r="E9052" s="0" t="n">
        <f aca="false">IFERROR((C9052-D9052)/C9052/'Project Inputs and Calcs'!$E$11,0)</f>
        <v>0.00787264726546611</v>
      </c>
    </row>
    <row r="9053" customFormat="false" ht="15" hidden="false" customHeight="false" outlineLevel="0" collapsed="false">
      <c r="A9053" s="0" t="n">
        <v>52</v>
      </c>
      <c r="B9053" s="0" t="n">
        <v>8300</v>
      </c>
      <c r="C9053" s="0" t="n">
        <v>26.819</v>
      </c>
      <c r="D9053" s="0" t="n">
        <v>21.388</v>
      </c>
      <c r="E9053" s="0" t="n">
        <f aca="false">IFERROR((C9053-D9053)/C9053/'Project Inputs and Calcs'!$E$11,0)</f>
        <v>0.00675018954223995</v>
      </c>
    </row>
    <row r="9054" customFormat="false" ht="15" hidden="false" customHeight="false" outlineLevel="0" collapsed="false">
      <c r="A9054" s="0" t="n">
        <v>52</v>
      </c>
      <c r="B9054" s="0" t="n">
        <v>8400</v>
      </c>
      <c r="C9054" s="0" t="n">
        <v>26.583</v>
      </c>
      <c r="D9054" s="0" t="n">
        <v>22.115</v>
      </c>
      <c r="E9054" s="0" t="n">
        <f aca="false">IFERROR((C9054-D9054)/C9054/'Project Inputs and Calcs'!$E$11,0)</f>
        <v>0.00560257808875346</v>
      </c>
    </row>
    <row r="9055" customFormat="false" ht="15" hidden="false" customHeight="false" outlineLevel="0" collapsed="false">
      <c r="A9055" s="0" t="n">
        <v>52</v>
      </c>
      <c r="B9055" s="0" t="n">
        <v>8500</v>
      </c>
      <c r="C9055" s="0" t="n">
        <v>26.313</v>
      </c>
      <c r="D9055" s="0" t="n">
        <v>22.843</v>
      </c>
      <c r="E9055" s="0" t="n">
        <f aca="false">IFERROR((C9055-D9055)/C9055/'Project Inputs and Calcs'!$E$11,0)</f>
        <v>0.00439579928805787</v>
      </c>
    </row>
    <row r="9056" customFormat="false" ht="15" hidden="false" customHeight="false" outlineLevel="0" collapsed="false">
      <c r="A9056" s="0" t="n">
        <v>52</v>
      </c>
      <c r="B9056" s="0" t="n">
        <v>8600</v>
      </c>
      <c r="C9056" s="0" t="n">
        <v>25.989</v>
      </c>
      <c r="D9056" s="0" t="n">
        <v>23.578</v>
      </c>
      <c r="E9056" s="0" t="n">
        <f aca="false">IFERROR((C9056-D9056)/C9056/'Project Inputs and Calcs'!$E$11,0)</f>
        <v>0.00309233393615248</v>
      </c>
    </row>
    <row r="9057" customFormat="false" ht="15" hidden="false" customHeight="false" outlineLevel="0" collapsed="false">
      <c r="A9057" s="0" t="n">
        <v>52</v>
      </c>
      <c r="B9057" s="0" t="n">
        <v>8700</v>
      </c>
      <c r="C9057" s="0" t="n">
        <v>25.62</v>
      </c>
      <c r="D9057" s="0" t="n">
        <v>24.308</v>
      </c>
      <c r="E9057" s="0" t="n">
        <f aca="false">IFERROR((C9057-D9057)/C9057/'Project Inputs and Calcs'!$E$11,0)</f>
        <v>0.00170699973978663</v>
      </c>
    </row>
    <row r="9058" customFormat="false" ht="15" hidden="false" customHeight="false" outlineLevel="0" collapsed="false">
      <c r="A9058" s="0" t="n">
        <v>52</v>
      </c>
      <c r="B9058" s="0" t="n">
        <v>8800</v>
      </c>
      <c r="C9058" s="0" t="n">
        <v>25.276</v>
      </c>
      <c r="D9058" s="0" t="n">
        <v>24.984</v>
      </c>
      <c r="E9058" s="0" t="n">
        <f aca="false">IFERROR((C9058-D9058)/C9058/'Project Inputs and Calcs'!$E$11,0)</f>
        <v>0.000385082027747004</v>
      </c>
    </row>
    <row r="9059" customFormat="false" ht="15" hidden="false" customHeight="false" outlineLevel="0" collapsed="false">
      <c r="A9059" s="0" t="n">
        <v>52</v>
      </c>
      <c r="B9059" s="0" t="n">
        <v>8900</v>
      </c>
      <c r="C9059" s="0" t="n">
        <v>25.026</v>
      </c>
      <c r="D9059" s="0" t="n">
        <v>25.567</v>
      </c>
      <c r="E9059" s="0" t="n">
        <f aca="false">IFERROR((C9059-D9059)/C9059/'Project Inputs and Calcs'!$E$11,0)</f>
        <v>-0.000720583926050242</v>
      </c>
    </row>
    <row r="9060" customFormat="false" ht="15" hidden="false" customHeight="false" outlineLevel="0" collapsed="false">
      <c r="A9060" s="0" t="n">
        <v>52</v>
      </c>
      <c r="B9060" s="0" t="n">
        <v>9000</v>
      </c>
      <c r="C9060" s="0" t="n">
        <v>24.863</v>
      </c>
      <c r="D9060" s="0" t="n">
        <v>26.057</v>
      </c>
      <c r="E9060" s="0" t="n">
        <f aca="false">IFERROR((C9060-D9060)/C9060/'Project Inputs and Calcs'!$E$11,0)</f>
        <v>-0.00160077223183043</v>
      </c>
    </row>
    <row r="9061" customFormat="false" ht="15" hidden="false" customHeight="false" outlineLevel="0" collapsed="false">
      <c r="A9061" s="0" t="n">
        <v>52</v>
      </c>
      <c r="B9061" s="0" t="n">
        <v>9100</v>
      </c>
      <c r="C9061" s="0" t="n">
        <v>24.755</v>
      </c>
      <c r="D9061" s="0" t="n">
        <v>26.479</v>
      </c>
      <c r="E9061" s="0" t="n">
        <f aca="false">IFERROR((C9061-D9061)/C9061/'Project Inputs and Calcs'!$E$11,0)</f>
        <v>-0.00232141654884535</v>
      </c>
    </row>
    <row r="9062" customFormat="false" ht="15" hidden="false" customHeight="false" outlineLevel="0" collapsed="false">
      <c r="A9062" s="0" t="n">
        <v>52</v>
      </c>
      <c r="B9062" s="0" t="n">
        <v>9200</v>
      </c>
      <c r="C9062" s="0" t="n">
        <v>24.683</v>
      </c>
      <c r="D9062" s="0" t="n">
        <v>26.837</v>
      </c>
      <c r="E9062" s="0" t="n">
        <f aca="false">IFERROR((C9062-D9062)/C9062/'Project Inputs and Calcs'!$E$11,0)</f>
        <v>-0.00290888465745655</v>
      </c>
    </row>
    <row r="9063" customFormat="false" ht="15" hidden="false" customHeight="false" outlineLevel="0" collapsed="false">
      <c r="A9063" s="0" t="n">
        <v>52</v>
      </c>
      <c r="B9063" s="0" t="n">
        <v>9300</v>
      </c>
      <c r="C9063" s="0" t="n">
        <v>24.634</v>
      </c>
      <c r="D9063" s="0" t="n">
        <v>27.139</v>
      </c>
      <c r="E9063" s="0" t="n">
        <f aca="false">IFERROR((C9063-D9063)/C9063/'Project Inputs and Calcs'!$E$11,0)</f>
        <v>-0.00338962409677681</v>
      </c>
    </row>
    <row r="9064" customFormat="false" ht="15" hidden="false" customHeight="false" outlineLevel="0" collapsed="false">
      <c r="A9064" s="0" t="n">
        <v>52</v>
      </c>
      <c r="B9064" s="0" t="n">
        <v>9400</v>
      </c>
      <c r="C9064" s="0" t="s">
        <v>155</v>
      </c>
      <c r="D9064" s="0" t="s">
        <v>155</v>
      </c>
      <c r="E9064" s="0" t="n">
        <f aca="false">IFERROR((C9064-D9064)/C9064/'Project Inputs and Calcs'!$E$11,0)</f>
        <v>0</v>
      </c>
    </row>
    <row r="9065" customFormat="false" ht="15" hidden="false" customHeight="false" outlineLevel="0" collapsed="false">
      <c r="A9065" s="0" t="n">
        <v>52</v>
      </c>
      <c r="B9065" s="0" t="n">
        <v>9500</v>
      </c>
      <c r="C9065" s="0" t="s">
        <v>155</v>
      </c>
      <c r="D9065" s="0" t="s">
        <v>155</v>
      </c>
      <c r="E9065" s="0" t="n">
        <f aca="false">IFERROR((C9065-D9065)/C9065/'Project Inputs and Calcs'!$E$11,0)</f>
        <v>0</v>
      </c>
    </row>
    <row r="9066" customFormat="false" ht="15" hidden="false" customHeight="false" outlineLevel="0" collapsed="false">
      <c r="A9066" s="0" t="n">
        <v>52</v>
      </c>
      <c r="B9066" s="0" t="n">
        <v>9600</v>
      </c>
      <c r="C9066" s="0" t="s">
        <v>155</v>
      </c>
      <c r="D9066" s="0" t="s">
        <v>155</v>
      </c>
      <c r="E9066" s="0" t="n">
        <f aca="false">IFERROR((C9066-D9066)/C9066/'Project Inputs and Calcs'!$E$11,0)</f>
        <v>0</v>
      </c>
    </row>
    <row r="9067" customFormat="false" ht="15" hidden="false" customHeight="false" outlineLevel="0" collapsed="false">
      <c r="A9067" s="0" t="n">
        <v>52</v>
      </c>
      <c r="B9067" s="0" t="n">
        <v>9700</v>
      </c>
      <c r="C9067" s="0" t="s">
        <v>155</v>
      </c>
      <c r="D9067" s="0" t="s">
        <v>155</v>
      </c>
      <c r="E9067" s="0" t="n">
        <f aca="false">IFERROR((C9067-D9067)/C9067/'Project Inputs and Calcs'!$E$11,0)</f>
        <v>0</v>
      </c>
    </row>
    <row r="9068" customFormat="false" ht="15" hidden="false" customHeight="false" outlineLevel="0" collapsed="false">
      <c r="A9068" s="0" t="n">
        <v>52</v>
      </c>
      <c r="B9068" s="0" t="n">
        <v>9800</v>
      </c>
      <c r="C9068" s="0" t="s">
        <v>155</v>
      </c>
      <c r="D9068" s="0" t="s">
        <v>155</v>
      </c>
      <c r="E9068" s="0" t="n">
        <f aca="false">IFERROR((C9068-D9068)/C9068/'Project Inputs and Calcs'!$E$11,0)</f>
        <v>0</v>
      </c>
    </row>
    <row r="9069" customFormat="false" ht="15" hidden="false" customHeight="false" outlineLevel="0" collapsed="false">
      <c r="A9069" s="0" t="n">
        <v>52</v>
      </c>
      <c r="B9069" s="0" t="n">
        <v>9900</v>
      </c>
      <c r="C9069" s="0" t="s">
        <v>155</v>
      </c>
      <c r="D9069" s="0" t="s">
        <v>155</v>
      </c>
      <c r="E9069" s="0" t="n">
        <f aca="false">IFERROR((C9069-D9069)/C9069/'Project Inputs and Calcs'!$E$11,0)</f>
        <v>0</v>
      </c>
    </row>
    <row r="9070" customFormat="false" ht="15" hidden="false" customHeight="false" outlineLevel="0" collapsed="false">
      <c r="A9070" s="0" t="n">
        <v>52</v>
      </c>
      <c r="B9070" s="0" t="n">
        <v>10000</v>
      </c>
      <c r="C9070" s="0" t="s">
        <v>155</v>
      </c>
      <c r="D9070" s="0" t="s">
        <v>155</v>
      </c>
      <c r="E9070" s="0" t="n">
        <f aca="false">IFERROR((C9070-D9070)/C9070/'Project Inputs and Calcs'!$E$11,0)</f>
        <v>0</v>
      </c>
    </row>
    <row r="9071" customFormat="false" ht="15" hidden="false" customHeight="false" outlineLevel="0" collapsed="false">
      <c r="A9071" s="0" t="n">
        <v>52</v>
      </c>
      <c r="B9071" s="0" t="n">
        <v>10100</v>
      </c>
      <c r="C9071" s="0" t="s">
        <v>155</v>
      </c>
      <c r="D9071" s="0" t="s">
        <v>155</v>
      </c>
      <c r="E9071" s="0" t="n">
        <f aca="false">IFERROR((C9071-D9071)/C9071/'Project Inputs and Calcs'!$E$11,0)</f>
        <v>0</v>
      </c>
    </row>
    <row r="9072" customFormat="false" ht="15" hidden="false" customHeight="false" outlineLevel="0" collapsed="false">
      <c r="A9072" s="0" t="n">
        <v>52</v>
      </c>
      <c r="B9072" s="0" t="n">
        <v>10200</v>
      </c>
      <c r="C9072" s="0" t="s">
        <v>155</v>
      </c>
      <c r="D9072" s="0" t="s">
        <v>155</v>
      </c>
      <c r="E9072" s="0" t="n">
        <f aca="false">IFERROR((C9072-D9072)/C9072/'Project Inputs and Calcs'!$E$11,0)</f>
        <v>0</v>
      </c>
    </row>
    <row r="9073" customFormat="false" ht="15" hidden="false" customHeight="false" outlineLevel="0" collapsed="false">
      <c r="A9073" s="0" t="n">
        <v>52</v>
      </c>
      <c r="B9073" s="0" t="n">
        <v>10300</v>
      </c>
      <c r="C9073" s="0" t="s">
        <v>155</v>
      </c>
      <c r="D9073" s="0" t="s">
        <v>155</v>
      </c>
      <c r="E9073" s="0" t="n">
        <f aca="false">IFERROR((C9073-D9073)/C9073/'Project Inputs and Calcs'!$E$11,0)</f>
        <v>0</v>
      </c>
    </row>
    <row r="9074" customFormat="false" ht="15" hidden="false" customHeight="false" outlineLevel="0" collapsed="false">
      <c r="A9074" s="0" t="n">
        <v>52</v>
      </c>
      <c r="B9074" s="0" t="n">
        <v>10400</v>
      </c>
      <c r="C9074" s="0" t="s">
        <v>155</v>
      </c>
      <c r="D9074" s="0" t="s">
        <v>155</v>
      </c>
      <c r="E9074" s="0" t="n">
        <f aca="false">IFERROR((C9074-D9074)/C9074/'Project Inputs and Calcs'!$E$11,0)</f>
        <v>0</v>
      </c>
    </row>
    <row r="9075" customFormat="false" ht="15" hidden="false" customHeight="false" outlineLevel="0" collapsed="false">
      <c r="A9075" s="0" t="n">
        <v>52</v>
      </c>
      <c r="B9075" s="0" t="n">
        <v>10500</v>
      </c>
      <c r="C9075" s="0" t="s">
        <v>155</v>
      </c>
      <c r="D9075" s="0" t="s">
        <v>155</v>
      </c>
      <c r="E9075" s="0" t="n">
        <f aca="false">IFERROR((C9075-D9075)/C9075/'Project Inputs and Calcs'!$E$11,0)</f>
        <v>0</v>
      </c>
    </row>
    <row r="9076" customFormat="false" ht="15" hidden="false" customHeight="false" outlineLevel="0" collapsed="false">
      <c r="A9076" s="0" t="n">
        <v>52</v>
      </c>
      <c r="B9076" s="0" t="n">
        <v>10600</v>
      </c>
      <c r="C9076" s="0" t="s">
        <v>155</v>
      </c>
      <c r="D9076" s="0" t="s">
        <v>155</v>
      </c>
      <c r="E9076" s="0" t="n">
        <f aca="false">IFERROR((C9076-D9076)/C9076/'Project Inputs and Calcs'!$E$11,0)</f>
        <v>0</v>
      </c>
    </row>
    <row r="9077" customFormat="false" ht="15" hidden="false" customHeight="false" outlineLevel="0" collapsed="false">
      <c r="A9077" s="0" t="n">
        <v>52</v>
      </c>
      <c r="B9077" s="0" t="n">
        <v>10700</v>
      </c>
      <c r="C9077" s="0" t="s">
        <v>155</v>
      </c>
      <c r="D9077" s="0" t="s">
        <v>155</v>
      </c>
      <c r="E9077" s="0" t="n">
        <f aca="false">IFERROR((C9077-D9077)/C9077/'Project Inputs and Calcs'!$E$11,0)</f>
        <v>0</v>
      </c>
    </row>
    <row r="9078" customFormat="false" ht="15" hidden="false" customHeight="false" outlineLevel="0" collapsed="false">
      <c r="A9078" s="0" t="n">
        <v>52</v>
      </c>
      <c r="B9078" s="0" t="n">
        <v>10800</v>
      </c>
      <c r="C9078" s="0" t="s">
        <v>155</v>
      </c>
      <c r="D9078" s="0" t="s">
        <v>155</v>
      </c>
      <c r="E9078" s="0" t="n">
        <f aca="false">IFERROR((C9078-D9078)/C9078/'Project Inputs and Calcs'!$E$11,0)</f>
        <v>0</v>
      </c>
    </row>
    <row r="9079" customFormat="false" ht="15" hidden="false" customHeight="false" outlineLevel="0" collapsed="false">
      <c r="A9079" s="0" t="n">
        <v>52</v>
      </c>
      <c r="B9079" s="0" t="n">
        <v>10900</v>
      </c>
      <c r="C9079" s="0" t="s">
        <v>155</v>
      </c>
      <c r="D9079" s="0" t="s">
        <v>155</v>
      </c>
      <c r="E9079" s="0" t="n">
        <f aca="false">IFERROR((C9079-D9079)/C9079/'Project Inputs and Calcs'!$E$11,0)</f>
        <v>0</v>
      </c>
    </row>
    <row r="9080" customFormat="false" ht="15" hidden="false" customHeight="false" outlineLevel="0" collapsed="false">
      <c r="A9080" s="0" t="n">
        <v>52</v>
      </c>
      <c r="B9080" s="0" t="n">
        <v>11000</v>
      </c>
      <c r="C9080" s="0" t="s">
        <v>155</v>
      </c>
      <c r="D9080" s="0" t="s">
        <v>155</v>
      </c>
      <c r="E9080" s="0" t="n">
        <f aca="false">IFERROR((C9080-D9080)/C9080/'Project Inputs and Calcs'!$E$11,0)</f>
        <v>0</v>
      </c>
    </row>
    <row r="9081" customFormat="false" ht="15" hidden="false" customHeight="false" outlineLevel="0" collapsed="false">
      <c r="A9081" s="0" t="n">
        <v>52</v>
      </c>
      <c r="B9081" s="0" t="n">
        <v>11100</v>
      </c>
      <c r="C9081" s="0" t="s">
        <v>155</v>
      </c>
      <c r="D9081" s="0" t="s">
        <v>155</v>
      </c>
      <c r="E9081" s="0" t="n">
        <f aca="false">IFERROR((C9081-D9081)/C9081/'Project Inputs and Calcs'!$E$11,0)</f>
        <v>0</v>
      </c>
    </row>
    <row r="9082" customFormat="false" ht="15" hidden="false" customHeight="false" outlineLevel="0" collapsed="false">
      <c r="A9082" s="0" t="n">
        <v>52</v>
      </c>
      <c r="B9082" s="0" t="n">
        <v>11200</v>
      </c>
      <c r="C9082" s="0" t="s">
        <v>155</v>
      </c>
      <c r="D9082" s="0" t="s">
        <v>155</v>
      </c>
      <c r="E9082" s="0" t="n">
        <f aca="false">IFERROR((C9082-D9082)/C9082/'Project Inputs and Calcs'!$E$11,0)</f>
        <v>0</v>
      </c>
    </row>
    <row r="9083" customFormat="false" ht="15" hidden="false" customHeight="false" outlineLevel="0" collapsed="false">
      <c r="A9083" s="0" t="n">
        <v>52</v>
      </c>
      <c r="B9083" s="0" t="n">
        <v>11300</v>
      </c>
      <c r="C9083" s="0" t="s">
        <v>155</v>
      </c>
      <c r="D9083" s="0" t="s">
        <v>155</v>
      </c>
      <c r="E9083" s="0" t="n">
        <f aca="false">IFERROR((C9083-D9083)/C9083/'Project Inputs and Calcs'!$E$11,0)</f>
        <v>0</v>
      </c>
    </row>
    <row r="9084" customFormat="false" ht="15" hidden="false" customHeight="false" outlineLevel="0" collapsed="false">
      <c r="A9084" s="0" t="n">
        <v>52</v>
      </c>
      <c r="B9084" s="0" t="n">
        <v>11400</v>
      </c>
      <c r="C9084" s="0" t="s">
        <v>155</v>
      </c>
      <c r="D9084" s="0" t="s">
        <v>155</v>
      </c>
      <c r="E9084" s="0" t="n">
        <f aca="false">IFERROR((C9084-D9084)/C9084/'Project Inputs and Calcs'!$E$11,0)</f>
        <v>0</v>
      </c>
    </row>
    <row r="9085" customFormat="false" ht="15" hidden="false" customHeight="false" outlineLevel="0" collapsed="false">
      <c r="A9085" s="0" t="n">
        <v>52</v>
      </c>
      <c r="B9085" s="0" t="n">
        <v>11500</v>
      </c>
      <c r="C9085" s="0" t="s">
        <v>155</v>
      </c>
      <c r="D9085" s="0" t="s">
        <v>155</v>
      </c>
      <c r="E9085" s="0" t="n">
        <f aca="false">IFERROR((C9085-D9085)/C9085/'Project Inputs and Calcs'!$E$11,0)</f>
        <v>0</v>
      </c>
    </row>
    <row r="9086" customFormat="false" ht="15" hidden="false" customHeight="false" outlineLevel="0" collapsed="false">
      <c r="A9086" s="0" t="n">
        <v>52</v>
      </c>
      <c r="B9086" s="0" t="n">
        <v>11600</v>
      </c>
      <c r="C9086" s="0" t="s">
        <v>155</v>
      </c>
      <c r="D9086" s="0" t="s">
        <v>155</v>
      </c>
      <c r="E9086" s="0" t="n">
        <f aca="false">IFERROR((C9086-D9086)/C9086/'Project Inputs and Calcs'!$E$11,0)</f>
        <v>0</v>
      </c>
    </row>
    <row r="9087" customFormat="false" ht="15" hidden="false" customHeight="false" outlineLevel="0" collapsed="false">
      <c r="A9087" s="0" t="n">
        <v>52</v>
      </c>
      <c r="B9087" s="0" t="n">
        <v>11700</v>
      </c>
      <c r="C9087" s="0" t="s">
        <v>155</v>
      </c>
      <c r="D9087" s="0" t="s">
        <v>155</v>
      </c>
      <c r="E9087" s="0" t="n">
        <f aca="false">IFERROR((C9087-D9087)/C9087/'Project Inputs and Calcs'!$E$11,0)</f>
        <v>0</v>
      </c>
    </row>
    <row r="9088" customFormat="false" ht="15" hidden="false" customHeight="false" outlineLevel="0" collapsed="false">
      <c r="A9088" s="0" t="n">
        <v>52</v>
      </c>
      <c r="B9088" s="0" t="n">
        <v>11800</v>
      </c>
      <c r="C9088" s="0" t="s">
        <v>155</v>
      </c>
      <c r="D9088" s="0" t="s">
        <v>155</v>
      </c>
      <c r="E9088" s="0" t="n">
        <f aca="false">IFERROR((C9088-D9088)/C9088/'Project Inputs and Calcs'!$E$11,0)</f>
        <v>0</v>
      </c>
    </row>
    <row r="9089" customFormat="false" ht="15" hidden="false" customHeight="false" outlineLevel="0" collapsed="false">
      <c r="A9089" s="0" t="n">
        <v>52</v>
      </c>
      <c r="B9089" s="0" t="n">
        <v>11900</v>
      </c>
      <c r="C9089" s="0" t="s">
        <v>155</v>
      </c>
      <c r="D9089" s="0" t="s">
        <v>155</v>
      </c>
      <c r="E9089" s="0" t="n">
        <f aca="false">IFERROR((C9089-D9089)/C9089/'Project Inputs and Calcs'!$E$11,0)</f>
        <v>0</v>
      </c>
    </row>
    <row r="9090" customFormat="false" ht="15" hidden="false" customHeight="false" outlineLevel="0" collapsed="false">
      <c r="A9090" s="0" t="n">
        <v>52</v>
      </c>
      <c r="B9090" s="0" t="n">
        <v>12000</v>
      </c>
      <c r="C9090" s="0" t="s">
        <v>155</v>
      </c>
      <c r="D9090" s="0" t="s">
        <v>155</v>
      </c>
      <c r="E9090" s="0" t="n">
        <f aca="false">IFERROR((C9090-D9090)/C9090/'Project Inputs and Calcs'!$E$11,0)</f>
        <v>0</v>
      </c>
    </row>
    <row r="9091" customFormat="false" ht="15" hidden="false" customHeight="false" outlineLevel="0" collapsed="false">
      <c r="A9091" s="0" t="n">
        <v>52</v>
      </c>
      <c r="B9091" s="0" t="n">
        <v>12100</v>
      </c>
      <c r="C9091" s="0" t="s">
        <v>155</v>
      </c>
      <c r="D9091" s="0" t="s">
        <v>155</v>
      </c>
      <c r="E9091" s="0" t="n">
        <f aca="false">IFERROR((C9091-D9091)/C9091/'Project Inputs and Calcs'!$E$11,0)</f>
        <v>0</v>
      </c>
    </row>
    <row r="9092" customFormat="false" ht="15" hidden="false" customHeight="false" outlineLevel="0" collapsed="false">
      <c r="A9092" s="0" t="n">
        <v>52</v>
      </c>
      <c r="B9092" s="0" t="n">
        <v>12200</v>
      </c>
      <c r="C9092" s="0" t="s">
        <v>155</v>
      </c>
      <c r="D9092" s="0" t="s">
        <v>155</v>
      </c>
      <c r="E9092" s="0" t="n">
        <f aca="false">IFERROR((C9092-D9092)/C9092/'Project Inputs and Calcs'!$E$11,0)</f>
        <v>0</v>
      </c>
    </row>
    <row r="9093" customFormat="false" ht="15" hidden="false" customHeight="false" outlineLevel="0" collapsed="false">
      <c r="A9093" s="0" t="n">
        <v>52</v>
      </c>
      <c r="B9093" s="0" t="n">
        <v>12300</v>
      </c>
      <c r="C9093" s="0" t="s">
        <v>155</v>
      </c>
      <c r="D9093" s="0" t="s">
        <v>155</v>
      </c>
      <c r="E9093" s="0" t="n">
        <f aca="false">IFERROR((C9093-D9093)/C9093/'Project Inputs and Calcs'!$E$11,0)</f>
        <v>0</v>
      </c>
    </row>
    <row r="9094" customFormat="false" ht="15" hidden="false" customHeight="false" outlineLevel="0" collapsed="false">
      <c r="A9094" s="0" t="n">
        <v>52</v>
      </c>
      <c r="B9094" s="0" t="n">
        <v>12400</v>
      </c>
      <c r="C9094" s="0" t="s">
        <v>155</v>
      </c>
      <c r="D9094" s="0" t="s">
        <v>155</v>
      </c>
      <c r="E9094" s="0" t="n">
        <f aca="false">IFERROR((C9094-D9094)/C9094/'Project Inputs and Calcs'!$E$11,0)</f>
        <v>0</v>
      </c>
    </row>
    <row r="9095" customFormat="false" ht="15" hidden="false" customHeight="false" outlineLevel="0" collapsed="false">
      <c r="A9095" s="0" t="n">
        <v>52</v>
      </c>
      <c r="B9095" s="0" t="n">
        <v>12500</v>
      </c>
      <c r="C9095" s="0" t="s">
        <v>155</v>
      </c>
      <c r="D9095" s="0" t="s">
        <v>155</v>
      </c>
      <c r="E9095" s="0" t="n">
        <f aca="false">IFERROR((C9095-D9095)/C9095/'Project Inputs and Calcs'!$E$11,0)</f>
        <v>0</v>
      </c>
    </row>
    <row r="9096" customFormat="false" ht="15" hidden="false" customHeight="false" outlineLevel="0" collapsed="false">
      <c r="A9096" s="0" t="n">
        <v>52</v>
      </c>
      <c r="B9096" s="0" t="n">
        <v>12600</v>
      </c>
      <c r="C9096" s="0" t="s">
        <v>155</v>
      </c>
      <c r="D9096" s="0" t="s">
        <v>155</v>
      </c>
      <c r="E9096" s="0" t="n">
        <f aca="false">IFERROR((C9096-D9096)/C9096/'Project Inputs and Calcs'!$E$11,0)</f>
        <v>0</v>
      </c>
    </row>
    <row r="9097" customFormat="false" ht="15" hidden="false" customHeight="false" outlineLevel="0" collapsed="false">
      <c r="A9097" s="0" t="n">
        <v>52</v>
      </c>
      <c r="B9097" s="0" t="n">
        <v>12700</v>
      </c>
      <c r="C9097" s="0" t="s">
        <v>155</v>
      </c>
      <c r="D9097" s="0" t="s">
        <v>155</v>
      </c>
      <c r="E9097" s="0" t="n">
        <f aca="false">IFERROR((C9097-D9097)/C9097/'Project Inputs and Calcs'!$E$11,0)</f>
        <v>0</v>
      </c>
    </row>
    <row r="9098" customFormat="false" ht="15" hidden="false" customHeight="false" outlineLevel="0" collapsed="false">
      <c r="A9098" s="0" t="n">
        <v>52</v>
      </c>
      <c r="B9098" s="0" t="n">
        <v>12800</v>
      </c>
      <c r="C9098" s="0" t="s">
        <v>155</v>
      </c>
      <c r="D9098" s="0" t="s">
        <v>155</v>
      </c>
      <c r="E9098" s="0" t="n">
        <f aca="false">IFERROR((C9098-D9098)/C9098/'Project Inputs and Calcs'!$E$11,0)</f>
        <v>0</v>
      </c>
    </row>
    <row r="9099" customFormat="false" ht="15" hidden="false" customHeight="false" outlineLevel="0" collapsed="false">
      <c r="A9099" s="0" t="n">
        <v>52</v>
      </c>
      <c r="B9099" s="0" t="n">
        <v>12900</v>
      </c>
      <c r="C9099" s="0" t="s">
        <v>155</v>
      </c>
      <c r="D9099" s="0" t="s">
        <v>155</v>
      </c>
      <c r="E9099" s="0" t="n">
        <f aca="false">IFERROR((C9099-D9099)/C9099/'Project Inputs and Calcs'!$E$11,0)</f>
        <v>0</v>
      </c>
    </row>
    <row r="9100" customFormat="false" ht="15" hidden="false" customHeight="false" outlineLevel="0" collapsed="false">
      <c r="A9100" s="0" t="n">
        <v>52</v>
      </c>
      <c r="B9100" s="0" t="n">
        <v>13000</v>
      </c>
      <c r="C9100" s="0" t="s">
        <v>155</v>
      </c>
      <c r="D9100" s="0" t="s">
        <v>155</v>
      </c>
      <c r="E9100" s="0" t="n">
        <f aca="false">IFERROR((C9100-D9100)/C9100/'Project Inputs and Calcs'!$E$11,0)</f>
        <v>0</v>
      </c>
    </row>
    <row r="9101" customFormat="false" ht="15" hidden="false" customHeight="false" outlineLevel="0" collapsed="false">
      <c r="A9101" s="0" t="n">
        <v>52</v>
      </c>
      <c r="B9101" s="0" t="n">
        <v>13100</v>
      </c>
      <c r="C9101" s="0" t="s">
        <v>155</v>
      </c>
      <c r="D9101" s="0" t="s">
        <v>155</v>
      </c>
      <c r="E9101" s="0" t="n">
        <f aca="false">IFERROR((C9101-D9101)/C9101/'Project Inputs and Calcs'!$E$11,0)</f>
        <v>0</v>
      </c>
    </row>
    <row r="9102" customFormat="false" ht="15" hidden="false" customHeight="false" outlineLevel="0" collapsed="false">
      <c r="A9102" s="0" t="n">
        <v>52</v>
      </c>
      <c r="B9102" s="0" t="n">
        <v>13200</v>
      </c>
      <c r="C9102" s="0" t="s">
        <v>155</v>
      </c>
      <c r="D9102" s="0" t="s">
        <v>155</v>
      </c>
      <c r="E9102" s="0" t="n">
        <f aca="false">IFERROR((C9102-D9102)/C9102/'Project Inputs and Calcs'!$E$11,0)</f>
        <v>0</v>
      </c>
    </row>
    <row r="9103" customFormat="false" ht="15" hidden="false" customHeight="false" outlineLevel="0" collapsed="false">
      <c r="A9103" s="0" t="n">
        <v>52</v>
      </c>
      <c r="B9103" s="0" t="n">
        <v>13300</v>
      </c>
      <c r="C9103" s="0" t="s">
        <v>155</v>
      </c>
      <c r="D9103" s="0" t="s">
        <v>155</v>
      </c>
      <c r="E9103" s="0" t="n">
        <f aca="false">IFERROR((C9103-D9103)/C9103/'Project Inputs and Calcs'!$E$11,0)</f>
        <v>0</v>
      </c>
    </row>
    <row r="9104" customFormat="false" ht="15" hidden="false" customHeight="false" outlineLevel="0" collapsed="false">
      <c r="A9104" s="0" t="n">
        <v>52</v>
      </c>
      <c r="B9104" s="0" t="n">
        <v>13400</v>
      </c>
      <c r="C9104" s="0" t="s">
        <v>155</v>
      </c>
      <c r="D9104" s="0" t="s">
        <v>155</v>
      </c>
      <c r="E9104" s="0" t="n">
        <f aca="false">IFERROR((C9104-D9104)/C9104/'Project Inputs and Calcs'!$E$11,0)</f>
        <v>0</v>
      </c>
    </row>
    <row r="9105" customFormat="false" ht="15" hidden="false" customHeight="false" outlineLevel="0" collapsed="false">
      <c r="A9105" s="0" t="n">
        <v>52</v>
      </c>
      <c r="B9105" s="0" t="n">
        <v>13500</v>
      </c>
      <c r="C9105" s="0" t="s">
        <v>155</v>
      </c>
      <c r="D9105" s="0" t="s">
        <v>155</v>
      </c>
      <c r="E9105" s="0" t="n">
        <f aca="false">IFERROR((C9105-D9105)/C9105/'Project Inputs and Calcs'!$E$11,0)</f>
        <v>0</v>
      </c>
    </row>
    <row r="9106" customFormat="false" ht="15" hidden="false" customHeight="false" outlineLevel="0" collapsed="false">
      <c r="A9106" s="0" t="n">
        <v>52</v>
      </c>
      <c r="B9106" s="0" t="n">
        <v>13600</v>
      </c>
      <c r="C9106" s="0" t="s">
        <v>155</v>
      </c>
      <c r="D9106" s="0" t="s">
        <v>155</v>
      </c>
      <c r="E9106" s="0" t="n">
        <f aca="false">IFERROR((C9106-D9106)/C9106/'Project Inputs and Calcs'!$E$11,0)</f>
        <v>0</v>
      </c>
    </row>
    <row r="9107" customFormat="false" ht="15" hidden="false" customHeight="false" outlineLevel="0" collapsed="false">
      <c r="A9107" s="0" t="n">
        <v>52</v>
      </c>
      <c r="B9107" s="0" t="n">
        <v>13700</v>
      </c>
      <c r="C9107" s="0" t="s">
        <v>155</v>
      </c>
      <c r="D9107" s="0" t="s">
        <v>155</v>
      </c>
      <c r="E9107" s="0" t="n">
        <f aca="false">IFERROR((C9107-D9107)/C9107/'Project Inputs and Calcs'!$E$11,0)</f>
        <v>0</v>
      </c>
    </row>
    <row r="9108" customFormat="false" ht="15" hidden="false" customHeight="false" outlineLevel="0" collapsed="false">
      <c r="A9108" s="0" t="n">
        <v>52</v>
      </c>
      <c r="B9108" s="0" t="n">
        <v>13800</v>
      </c>
      <c r="C9108" s="0" t="s">
        <v>155</v>
      </c>
      <c r="D9108" s="0" t="s">
        <v>155</v>
      </c>
      <c r="E9108" s="0" t="n">
        <f aca="false">IFERROR((C9108-D9108)/C9108/'Project Inputs and Calcs'!$E$11,0)</f>
        <v>0</v>
      </c>
    </row>
    <row r="9109" customFormat="false" ht="15" hidden="false" customHeight="false" outlineLevel="0" collapsed="false">
      <c r="A9109" s="0" t="n">
        <v>52</v>
      </c>
      <c r="B9109" s="0" t="n">
        <v>13900</v>
      </c>
      <c r="C9109" s="0" t="s">
        <v>155</v>
      </c>
      <c r="D9109" s="0" t="s">
        <v>155</v>
      </c>
      <c r="E9109" s="0" t="n">
        <f aca="false">IFERROR((C9109-D9109)/C9109/'Project Inputs and Calcs'!$E$11,0)</f>
        <v>0</v>
      </c>
    </row>
    <row r="9110" customFormat="false" ht="15" hidden="false" customHeight="false" outlineLevel="0" collapsed="false">
      <c r="A9110" s="0" t="n">
        <v>52</v>
      </c>
      <c r="B9110" s="0" t="n">
        <v>14000</v>
      </c>
      <c r="C9110" s="0" t="s">
        <v>155</v>
      </c>
      <c r="D9110" s="0" t="s">
        <v>155</v>
      </c>
      <c r="E9110" s="0" t="n">
        <f aca="false">IFERROR((C9110-D9110)/C9110/'Project Inputs and Calcs'!$E$11,0)</f>
        <v>0</v>
      </c>
    </row>
    <row r="9111" customFormat="false" ht="15" hidden="false" customHeight="false" outlineLevel="0" collapsed="false">
      <c r="A9111" s="0" t="n">
        <v>52</v>
      </c>
      <c r="B9111" s="0" t="n">
        <v>14100</v>
      </c>
      <c r="C9111" s="0" t="s">
        <v>155</v>
      </c>
      <c r="D9111" s="0" t="s">
        <v>155</v>
      </c>
      <c r="E9111" s="0" t="n">
        <f aca="false">IFERROR((C9111-D9111)/C9111/'Project Inputs and Calcs'!$E$11,0)</f>
        <v>0</v>
      </c>
    </row>
    <row r="9112" customFormat="false" ht="15" hidden="false" customHeight="false" outlineLevel="0" collapsed="false">
      <c r="A9112" s="0" t="n">
        <v>52</v>
      </c>
      <c r="B9112" s="0" t="n">
        <v>14200</v>
      </c>
      <c r="C9112" s="0" t="s">
        <v>155</v>
      </c>
      <c r="D9112" s="0" t="s">
        <v>155</v>
      </c>
      <c r="E9112" s="0" t="n">
        <f aca="false">IFERROR((C9112-D9112)/C9112/'Project Inputs and Calcs'!$E$11,0)</f>
        <v>0</v>
      </c>
    </row>
    <row r="9113" customFormat="false" ht="15" hidden="false" customHeight="false" outlineLevel="0" collapsed="false">
      <c r="A9113" s="0" t="n">
        <v>52</v>
      </c>
      <c r="B9113" s="0" t="n">
        <v>14300</v>
      </c>
      <c r="C9113" s="0" t="s">
        <v>155</v>
      </c>
      <c r="D9113" s="0" t="s">
        <v>155</v>
      </c>
      <c r="E9113" s="0" t="n">
        <f aca="false">IFERROR((C9113-D9113)/C9113/'Project Inputs and Calcs'!$E$11,0)</f>
        <v>0</v>
      </c>
    </row>
    <row r="9114" customFormat="false" ht="15" hidden="false" customHeight="false" outlineLevel="0" collapsed="false">
      <c r="A9114" s="0" t="n">
        <v>52</v>
      </c>
      <c r="B9114" s="0" t="n">
        <v>14400</v>
      </c>
      <c r="C9114" s="0" t="s">
        <v>155</v>
      </c>
      <c r="D9114" s="0" t="s">
        <v>155</v>
      </c>
      <c r="E9114" s="0" t="n">
        <f aca="false">IFERROR((C9114-D9114)/C9114/'Project Inputs and Calcs'!$E$11,0)</f>
        <v>0</v>
      </c>
    </row>
    <row r="9115" customFormat="false" ht="15" hidden="false" customHeight="false" outlineLevel="0" collapsed="false">
      <c r="A9115" s="0" t="n">
        <v>52</v>
      </c>
      <c r="B9115" s="0" t="n">
        <v>14500</v>
      </c>
      <c r="C9115" s="0" t="s">
        <v>155</v>
      </c>
      <c r="D9115" s="0" t="s">
        <v>155</v>
      </c>
      <c r="E9115" s="0" t="n">
        <f aca="false">IFERROR((C9115-D9115)/C9115/'Project Inputs and Calcs'!$E$11,0)</f>
        <v>0</v>
      </c>
    </row>
    <row r="9116" customFormat="false" ht="15" hidden="false" customHeight="false" outlineLevel="0" collapsed="false">
      <c r="A9116" s="0" t="n">
        <v>52</v>
      </c>
      <c r="B9116" s="0" t="n">
        <v>14600</v>
      </c>
      <c r="C9116" s="0" t="s">
        <v>155</v>
      </c>
      <c r="D9116" s="0" t="s">
        <v>155</v>
      </c>
      <c r="E9116" s="0" t="n">
        <f aca="false">IFERROR((C9116-D9116)/C9116/'Project Inputs and Calcs'!$E$11,0)</f>
        <v>0</v>
      </c>
    </row>
    <row r="9117" customFormat="false" ht="15" hidden="false" customHeight="false" outlineLevel="0" collapsed="false">
      <c r="A9117" s="0" t="n">
        <v>52</v>
      </c>
      <c r="B9117" s="0" t="n">
        <v>14700</v>
      </c>
      <c r="C9117" s="0" t="s">
        <v>155</v>
      </c>
      <c r="D9117" s="0" t="s">
        <v>155</v>
      </c>
      <c r="E9117" s="0" t="n">
        <f aca="false">IFERROR((C9117-D9117)/C9117/'Project Inputs and Calcs'!$E$11,0)</f>
        <v>0</v>
      </c>
    </row>
    <row r="9118" customFormat="false" ht="15" hidden="false" customHeight="false" outlineLevel="0" collapsed="false">
      <c r="A9118" s="0" t="n">
        <v>52</v>
      </c>
      <c r="B9118" s="0" t="n">
        <v>14800</v>
      </c>
      <c r="C9118" s="0" t="s">
        <v>155</v>
      </c>
      <c r="D9118" s="0" t="s">
        <v>155</v>
      </c>
      <c r="E9118" s="0" t="n">
        <f aca="false">IFERROR((C9118-D9118)/C9118/'Project Inputs and Calcs'!$E$11,0)</f>
        <v>0</v>
      </c>
    </row>
    <row r="9119" customFormat="false" ht="15" hidden="false" customHeight="false" outlineLevel="0" collapsed="false">
      <c r="A9119" s="0" t="n">
        <v>52</v>
      </c>
      <c r="B9119" s="0" t="n">
        <v>14900</v>
      </c>
      <c r="C9119" s="0" t="s">
        <v>155</v>
      </c>
      <c r="D9119" s="0" t="s">
        <v>155</v>
      </c>
      <c r="E9119" s="0" t="n">
        <f aca="false">IFERROR((C9119-D9119)/C9119/'Project Inputs and Calcs'!$E$11,0)</f>
        <v>0</v>
      </c>
    </row>
    <row r="9120" customFormat="false" ht="15" hidden="false" customHeight="false" outlineLevel="0" collapsed="false">
      <c r="A9120" s="0" t="n">
        <v>52</v>
      </c>
      <c r="B9120" s="0" t="n">
        <v>15000</v>
      </c>
      <c r="C9120" s="0" t="s">
        <v>155</v>
      </c>
      <c r="D9120" s="0" t="s">
        <v>155</v>
      </c>
      <c r="E9120" s="0" t="n">
        <f aca="false">IFERROR((C9120-D9120)/C9120/'Project Inputs and Calcs'!$E$11,0)</f>
        <v>0</v>
      </c>
    </row>
    <row r="9121" customFormat="false" ht="15" hidden="false" customHeight="false" outlineLevel="0" collapsed="false">
      <c r="A9121" s="0" t="n">
        <v>52</v>
      </c>
      <c r="B9121" s="0" t="n">
        <v>15100</v>
      </c>
      <c r="C9121" s="0" t="s">
        <v>155</v>
      </c>
      <c r="D9121" s="0" t="s">
        <v>155</v>
      </c>
      <c r="E9121" s="0" t="n">
        <f aca="false">IFERROR((C9121-D9121)/C9121/'Project Inputs and Calcs'!$E$11,0)</f>
        <v>0</v>
      </c>
    </row>
    <row r="9122" customFormat="false" ht="15" hidden="false" customHeight="false" outlineLevel="0" collapsed="false">
      <c r="A9122" s="0" t="n">
        <v>52</v>
      </c>
      <c r="B9122" s="0" t="n">
        <v>15200</v>
      </c>
      <c r="C9122" s="0" t="s">
        <v>155</v>
      </c>
      <c r="D9122" s="0" t="s">
        <v>155</v>
      </c>
      <c r="E9122" s="0" t="n">
        <f aca="false">IFERROR((C9122-D9122)/C9122/'Project Inputs and Calcs'!$E$11,0)</f>
        <v>0</v>
      </c>
    </row>
    <row r="9123" customFormat="false" ht="15" hidden="false" customHeight="false" outlineLevel="0" collapsed="false">
      <c r="A9123" s="0" t="n">
        <v>52</v>
      </c>
      <c r="B9123" s="0" t="n">
        <v>15300</v>
      </c>
      <c r="C9123" s="0" t="s">
        <v>155</v>
      </c>
      <c r="D9123" s="0" t="s">
        <v>155</v>
      </c>
      <c r="E9123" s="0" t="n">
        <f aca="false">IFERROR((C9123-D9123)/C9123/'Project Inputs and Calcs'!$E$11,0)</f>
        <v>0</v>
      </c>
    </row>
    <row r="9124" customFormat="false" ht="15" hidden="false" customHeight="false" outlineLevel="0" collapsed="false">
      <c r="A9124" s="0" t="n">
        <v>52</v>
      </c>
      <c r="B9124" s="0" t="n">
        <v>15400</v>
      </c>
      <c r="C9124" s="0" t="s">
        <v>155</v>
      </c>
      <c r="D9124" s="0" t="s">
        <v>155</v>
      </c>
      <c r="E9124" s="0" t="n">
        <f aca="false">IFERROR((C9124-D9124)/C9124/'Project Inputs and Calcs'!$E$11,0)</f>
        <v>0</v>
      </c>
    </row>
    <row r="9125" customFormat="false" ht="15" hidden="false" customHeight="false" outlineLevel="0" collapsed="false">
      <c r="A9125" s="0" t="n">
        <v>52</v>
      </c>
      <c r="B9125" s="0" t="n">
        <v>15500</v>
      </c>
      <c r="C9125" s="0" t="s">
        <v>155</v>
      </c>
      <c r="D9125" s="0" t="s">
        <v>155</v>
      </c>
      <c r="E9125" s="0" t="n">
        <f aca="false">IFERROR((C9125-D9125)/C9125/'Project Inputs and Calcs'!$E$11,0)</f>
        <v>0</v>
      </c>
    </row>
    <row r="9126" customFormat="false" ht="15" hidden="false" customHeight="false" outlineLevel="0" collapsed="false">
      <c r="A9126" s="0" t="n">
        <v>52</v>
      </c>
      <c r="B9126" s="0" t="n">
        <v>15600</v>
      </c>
      <c r="C9126" s="0" t="s">
        <v>155</v>
      </c>
      <c r="D9126" s="0" t="s">
        <v>155</v>
      </c>
      <c r="E9126" s="0" t="n">
        <f aca="false">IFERROR((C9126-D9126)/C9126/'Project Inputs and Calcs'!$E$11,0)</f>
        <v>0</v>
      </c>
    </row>
    <row r="9127" customFormat="false" ht="15" hidden="false" customHeight="false" outlineLevel="0" collapsed="false">
      <c r="A9127" s="0" t="n">
        <v>52</v>
      </c>
      <c r="B9127" s="0" t="n">
        <v>15700</v>
      </c>
      <c r="C9127" s="0" t="s">
        <v>155</v>
      </c>
      <c r="D9127" s="0" t="s">
        <v>155</v>
      </c>
      <c r="E9127" s="0" t="n">
        <f aca="false">IFERROR((C9127-D9127)/C9127/'Project Inputs and Calcs'!$E$11,0)</f>
        <v>0</v>
      </c>
    </row>
    <row r="9128" customFormat="false" ht="15" hidden="false" customHeight="false" outlineLevel="0" collapsed="false">
      <c r="A9128" s="0" t="n">
        <v>52</v>
      </c>
      <c r="B9128" s="0" t="n">
        <v>15800</v>
      </c>
      <c r="C9128" s="0" t="s">
        <v>155</v>
      </c>
      <c r="D9128" s="0" t="s">
        <v>155</v>
      </c>
      <c r="E9128" s="0" t="n">
        <f aca="false">IFERROR((C9128-D9128)/C9128/'Project Inputs and Calcs'!$E$11,0)</f>
        <v>0</v>
      </c>
    </row>
    <row r="9129" customFormat="false" ht="15" hidden="false" customHeight="false" outlineLevel="0" collapsed="false">
      <c r="A9129" s="0" t="n">
        <v>52</v>
      </c>
      <c r="B9129" s="0" t="n">
        <v>15900</v>
      </c>
      <c r="C9129" s="0" t="s">
        <v>155</v>
      </c>
      <c r="D9129" s="0" t="s">
        <v>155</v>
      </c>
      <c r="E9129" s="0" t="n">
        <f aca="false">IFERROR((C9129-D9129)/C9129/'Project Inputs and Calcs'!$E$11,0)</f>
        <v>0</v>
      </c>
    </row>
    <row r="9130" customFormat="false" ht="15" hidden="false" customHeight="false" outlineLevel="0" collapsed="false">
      <c r="A9130" s="0" t="n">
        <v>52</v>
      </c>
      <c r="B9130" s="0" t="n">
        <v>16000</v>
      </c>
      <c r="C9130" s="0" t="s">
        <v>155</v>
      </c>
      <c r="D9130" s="0" t="s">
        <v>155</v>
      </c>
      <c r="E9130" s="0" t="n">
        <f aca="false">IFERROR((C9130-D9130)/C9130/'Project Inputs and Calcs'!$E$11,0)</f>
        <v>0</v>
      </c>
    </row>
    <row r="9131" customFormat="false" ht="15" hidden="false" customHeight="false" outlineLevel="0" collapsed="false">
      <c r="A9131" s="0" t="n">
        <v>52</v>
      </c>
      <c r="B9131" s="0" t="n">
        <v>16100</v>
      </c>
      <c r="C9131" s="0" t="s">
        <v>155</v>
      </c>
      <c r="D9131" s="0" t="s">
        <v>155</v>
      </c>
      <c r="E9131" s="0" t="n">
        <f aca="false">IFERROR((C9131-D9131)/C9131/'Project Inputs and Calcs'!$E$11,0)</f>
        <v>0</v>
      </c>
    </row>
    <row r="9132" customFormat="false" ht="15" hidden="false" customHeight="false" outlineLevel="0" collapsed="false">
      <c r="A9132" s="0" t="n">
        <v>52</v>
      </c>
      <c r="B9132" s="0" t="n">
        <v>16200</v>
      </c>
      <c r="C9132" s="0" t="s">
        <v>155</v>
      </c>
      <c r="D9132" s="0" t="s">
        <v>155</v>
      </c>
      <c r="E9132" s="0" t="n">
        <f aca="false">IFERROR((C9132-D9132)/C9132/'Project Inputs and Calcs'!$E$11,0)</f>
        <v>0</v>
      </c>
    </row>
    <row r="9133" customFormat="false" ht="15" hidden="false" customHeight="false" outlineLevel="0" collapsed="false">
      <c r="A9133" s="0" t="n">
        <v>52</v>
      </c>
      <c r="B9133" s="0" t="n">
        <v>16300</v>
      </c>
      <c r="C9133" s="0" t="s">
        <v>155</v>
      </c>
      <c r="D9133" s="0" t="s">
        <v>155</v>
      </c>
      <c r="E9133" s="0" t="n">
        <f aca="false">IFERROR((C9133-D9133)/C9133/'Project Inputs and Calcs'!$E$11,0)</f>
        <v>0</v>
      </c>
    </row>
    <row r="9134" customFormat="false" ht="15" hidden="false" customHeight="false" outlineLevel="0" collapsed="false">
      <c r="A9134" s="0" t="n">
        <v>52</v>
      </c>
      <c r="B9134" s="0" t="n">
        <v>16400</v>
      </c>
      <c r="C9134" s="0" t="s">
        <v>155</v>
      </c>
      <c r="D9134" s="0" t="s">
        <v>155</v>
      </c>
      <c r="E9134" s="0" t="n">
        <f aca="false">IFERROR((C9134-D9134)/C9134/'Project Inputs and Calcs'!$E$11,0)</f>
        <v>0</v>
      </c>
    </row>
    <row r="9135" customFormat="false" ht="15" hidden="false" customHeight="false" outlineLevel="0" collapsed="false">
      <c r="A9135" s="0" t="n">
        <v>52</v>
      </c>
      <c r="B9135" s="0" t="n">
        <v>16500</v>
      </c>
      <c r="C9135" s="0" t="s">
        <v>155</v>
      </c>
      <c r="D9135" s="0" t="s">
        <v>155</v>
      </c>
      <c r="E9135" s="0" t="n">
        <f aca="false">IFERROR((C9135-D9135)/C9135/'Project Inputs and Calcs'!$E$11,0)</f>
        <v>0</v>
      </c>
    </row>
    <row r="9136" customFormat="false" ht="15" hidden="false" customHeight="false" outlineLevel="0" collapsed="false">
      <c r="A9136" s="0" t="n">
        <v>52</v>
      </c>
      <c r="B9136" s="0" t="n">
        <v>16600</v>
      </c>
      <c r="C9136" s="0" t="s">
        <v>155</v>
      </c>
      <c r="D9136" s="0" t="s">
        <v>155</v>
      </c>
      <c r="E9136" s="0" t="n">
        <f aca="false">IFERROR((C9136-D9136)/C9136/'Project Inputs and Calcs'!$E$11,0)</f>
        <v>0</v>
      </c>
    </row>
    <row r="9137" customFormat="false" ht="15" hidden="false" customHeight="false" outlineLevel="0" collapsed="false">
      <c r="A9137" s="0" t="n">
        <v>52</v>
      </c>
      <c r="B9137" s="0" t="n">
        <v>16700</v>
      </c>
      <c r="C9137" s="0" t="s">
        <v>155</v>
      </c>
      <c r="D9137" s="0" t="s">
        <v>155</v>
      </c>
      <c r="E9137" s="0" t="n">
        <f aca="false">IFERROR((C9137-D9137)/C9137/'Project Inputs and Calcs'!$E$11,0)</f>
        <v>0</v>
      </c>
    </row>
    <row r="9138" customFormat="false" ht="15" hidden="false" customHeight="false" outlineLevel="0" collapsed="false">
      <c r="A9138" s="0" t="n">
        <v>52</v>
      </c>
      <c r="B9138" s="0" t="n">
        <v>16800</v>
      </c>
      <c r="C9138" s="0" t="s">
        <v>155</v>
      </c>
      <c r="D9138" s="0" t="s">
        <v>155</v>
      </c>
      <c r="E9138" s="0" t="n">
        <f aca="false">IFERROR((C9138-D9138)/C9138/'Project Inputs and Calcs'!$E$11,0)</f>
        <v>0</v>
      </c>
    </row>
    <row r="9139" customFormat="false" ht="15" hidden="false" customHeight="false" outlineLevel="0" collapsed="false">
      <c r="A9139" s="0" t="n">
        <v>52</v>
      </c>
      <c r="B9139" s="0" t="n">
        <v>16900</v>
      </c>
      <c r="C9139" s="0" t="s">
        <v>155</v>
      </c>
      <c r="D9139" s="0" t="s">
        <v>155</v>
      </c>
      <c r="E9139" s="0" t="n">
        <f aca="false">IFERROR((C9139-D9139)/C9139/'Project Inputs and Calcs'!$E$11,0)</f>
        <v>0</v>
      </c>
    </row>
    <row r="9140" customFormat="false" ht="15" hidden="false" customHeight="false" outlineLevel="0" collapsed="false">
      <c r="A9140" s="0" t="n">
        <v>52</v>
      </c>
      <c r="B9140" s="0" t="n">
        <v>17000</v>
      </c>
      <c r="C9140" s="0" t="s">
        <v>155</v>
      </c>
      <c r="D9140" s="0" t="s">
        <v>155</v>
      </c>
      <c r="E9140" s="0" t="n">
        <f aca="false">IFERROR((C9140-D9140)/C9140/'Project Inputs and Calcs'!$E$11,0)</f>
        <v>0</v>
      </c>
    </row>
    <row r="9141" customFormat="false" ht="15" hidden="false" customHeight="false" outlineLevel="0" collapsed="false">
      <c r="A9141" s="0" t="n">
        <v>52</v>
      </c>
      <c r="B9141" s="0" t="n">
        <v>17100</v>
      </c>
      <c r="C9141" s="0" t="s">
        <v>155</v>
      </c>
      <c r="D9141" s="0" t="s">
        <v>155</v>
      </c>
      <c r="E9141" s="0" t="n">
        <f aca="false">IFERROR((C9141-D9141)/C9141/'Project Inputs and Calcs'!$E$11,0)</f>
        <v>0</v>
      </c>
    </row>
    <row r="9142" customFormat="false" ht="15" hidden="false" customHeight="false" outlineLevel="0" collapsed="false">
      <c r="A9142" s="0" t="n">
        <v>52</v>
      </c>
      <c r="B9142" s="0" t="n">
        <v>17200</v>
      </c>
      <c r="C9142" s="0" t="s">
        <v>155</v>
      </c>
      <c r="D9142" s="0" t="s">
        <v>155</v>
      </c>
      <c r="E9142" s="0" t="n">
        <f aca="false">IFERROR((C9142-D9142)/C9142/'Project Inputs and Calcs'!$E$11,0)</f>
        <v>0</v>
      </c>
    </row>
    <row r="9143" customFormat="false" ht="15" hidden="false" customHeight="false" outlineLevel="0" collapsed="false">
      <c r="A9143" s="0" t="n">
        <v>52</v>
      </c>
      <c r="B9143" s="0" t="n">
        <v>17300</v>
      </c>
      <c r="C9143" s="0" t="s">
        <v>155</v>
      </c>
      <c r="D9143" s="0" t="s">
        <v>155</v>
      </c>
      <c r="E9143" s="0" t="n">
        <f aca="false">IFERROR((C9143-D9143)/C9143/'Project Inputs and Calcs'!$E$11,0)</f>
        <v>0</v>
      </c>
    </row>
    <row r="9144" customFormat="false" ht="15" hidden="false" customHeight="false" outlineLevel="0" collapsed="false">
      <c r="A9144" s="0" t="n">
        <v>52</v>
      </c>
      <c r="B9144" s="0" t="n">
        <v>17400</v>
      </c>
      <c r="C9144" s="0" t="s">
        <v>155</v>
      </c>
      <c r="D9144" s="0" t="s">
        <v>155</v>
      </c>
      <c r="E9144" s="0" t="n">
        <f aca="false">IFERROR((C9144-D9144)/C9144/'Project Inputs and Calcs'!$E$11,0)</f>
        <v>0</v>
      </c>
    </row>
    <row r="9145" customFormat="false" ht="15" hidden="false" customHeight="false" outlineLevel="0" collapsed="false">
      <c r="A9145" s="0" t="n">
        <v>52</v>
      </c>
      <c r="B9145" s="0" t="n">
        <v>17500</v>
      </c>
      <c r="C9145" s="0" t="s">
        <v>155</v>
      </c>
      <c r="D9145" s="0" t="s">
        <v>155</v>
      </c>
      <c r="E9145" s="0" t="n">
        <f aca="false">IFERROR((C9145-D9145)/C9145/'Project Inputs and Calcs'!$E$11,0)</f>
        <v>0</v>
      </c>
    </row>
    <row r="9146" customFormat="false" ht="15" hidden="false" customHeight="false" outlineLevel="0" collapsed="false">
      <c r="A9146" s="0" t="n">
        <v>52</v>
      </c>
      <c r="B9146" s="0" t="n">
        <v>17600</v>
      </c>
      <c r="C9146" s="0" t="s">
        <v>155</v>
      </c>
      <c r="D9146" s="0" t="s">
        <v>155</v>
      </c>
      <c r="E9146" s="0" t="n">
        <f aca="false">IFERROR((C9146-D9146)/C9146/'Project Inputs and Calcs'!$E$11,0)</f>
        <v>0</v>
      </c>
    </row>
    <row r="9147" customFormat="false" ht="15" hidden="false" customHeight="false" outlineLevel="0" collapsed="false">
      <c r="A9147" s="0" t="n">
        <v>52</v>
      </c>
      <c r="B9147" s="0" t="n">
        <v>17700</v>
      </c>
      <c r="C9147" s="0" t="s">
        <v>155</v>
      </c>
      <c r="D9147" s="0" t="s">
        <v>155</v>
      </c>
      <c r="E9147" s="0" t="n">
        <f aca="false">IFERROR((C9147-D9147)/C9147/'Project Inputs and Calcs'!$E$11,0)</f>
        <v>0</v>
      </c>
    </row>
    <row r="9148" customFormat="false" ht="15" hidden="false" customHeight="false" outlineLevel="0" collapsed="false">
      <c r="A9148" s="0" t="n">
        <v>52</v>
      </c>
      <c r="B9148" s="0" t="n">
        <v>17800</v>
      </c>
      <c r="C9148" s="0" t="s">
        <v>155</v>
      </c>
      <c r="D9148" s="0" t="s">
        <v>155</v>
      </c>
      <c r="E9148" s="0" t="n">
        <f aca="false">IFERROR((C9148-D9148)/C9148/'Project Inputs and Calcs'!$E$11,0)</f>
        <v>0</v>
      </c>
    </row>
    <row r="9149" customFormat="false" ht="15" hidden="false" customHeight="false" outlineLevel="0" collapsed="false">
      <c r="A9149" s="0" t="n">
        <v>52</v>
      </c>
      <c r="B9149" s="0" t="n">
        <v>17900</v>
      </c>
      <c r="C9149" s="0" t="s">
        <v>155</v>
      </c>
      <c r="D9149" s="0" t="s">
        <v>155</v>
      </c>
      <c r="E9149" s="0" t="n">
        <f aca="false">IFERROR((C9149-D9149)/C9149/'Project Inputs and Calcs'!$E$11,0)</f>
        <v>0</v>
      </c>
    </row>
    <row r="9150" customFormat="false" ht="15" hidden="false" customHeight="false" outlineLevel="0" collapsed="false">
      <c r="A9150" s="0" t="n">
        <v>52</v>
      </c>
      <c r="B9150" s="0" t="n">
        <v>18000</v>
      </c>
      <c r="C9150" s="0" t="s">
        <v>155</v>
      </c>
      <c r="D9150" s="0" t="s">
        <v>155</v>
      </c>
      <c r="E9150" s="0" t="n">
        <f aca="false">IFERROR((C9150-D9150)/C9150/'Project Inputs and Calcs'!$E$11,0)</f>
        <v>0</v>
      </c>
    </row>
    <row r="9151" customFormat="false" ht="15" hidden="false" customHeight="false" outlineLevel="0" collapsed="false">
      <c r="A9151" s="0" t="n">
        <v>52</v>
      </c>
      <c r="B9151" s="0" t="n">
        <v>18100</v>
      </c>
      <c r="C9151" s="0" t="s">
        <v>155</v>
      </c>
      <c r="D9151" s="0" t="s">
        <v>155</v>
      </c>
      <c r="E9151" s="0" t="n">
        <f aca="false">IFERROR((C9151-D9151)/C9151/'Project Inputs and Calcs'!$E$11,0)</f>
        <v>0</v>
      </c>
    </row>
    <row r="9152" customFormat="false" ht="15" hidden="false" customHeight="false" outlineLevel="0" collapsed="false">
      <c r="A9152" s="0" t="n">
        <v>52</v>
      </c>
      <c r="B9152" s="0" t="n">
        <v>18200</v>
      </c>
      <c r="C9152" s="0" t="s">
        <v>155</v>
      </c>
      <c r="D9152" s="0" t="s">
        <v>155</v>
      </c>
      <c r="E9152" s="0" t="n">
        <f aca="false">IFERROR((C9152-D9152)/C9152/'Project Inputs and Calcs'!$E$11,0)</f>
        <v>0</v>
      </c>
    </row>
    <row r="9153" customFormat="false" ht="15" hidden="false" customHeight="false" outlineLevel="0" collapsed="false">
      <c r="A9153" s="0" t="n">
        <v>52</v>
      </c>
      <c r="B9153" s="0" t="n">
        <v>18300</v>
      </c>
      <c r="C9153" s="0" t="s">
        <v>155</v>
      </c>
      <c r="D9153" s="0" t="s">
        <v>155</v>
      </c>
      <c r="E9153" s="0" t="n">
        <f aca="false">IFERROR((C9153-D9153)/C9153/'Project Inputs and Calcs'!$E$11,0)</f>
        <v>0</v>
      </c>
    </row>
    <row r="9154" customFormat="false" ht="15" hidden="false" customHeight="false" outlineLevel="0" collapsed="false">
      <c r="A9154" s="0" t="n">
        <v>52</v>
      </c>
      <c r="B9154" s="0" t="n">
        <v>18400</v>
      </c>
      <c r="C9154" s="0" t="s">
        <v>155</v>
      </c>
      <c r="D9154" s="0" t="s">
        <v>155</v>
      </c>
      <c r="E9154" s="0" t="n">
        <f aca="false">IFERROR((C9154-D9154)/C9154/'Project Inputs and Calcs'!$E$11,0)</f>
        <v>0</v>
      </c>
    </row>
    <row r="9155" customFormat="false" ht="15" hidden="false" customHeight="false" outlineLevel="0" collapsed="false">
      <c r="A9155" s="0" t="n">
        <v>52</v>
      </c>
      <c r="B9155" s="0" t="n">
        <v>18500</v>
      </c>
      <c r="C9155" s="0" t="s">
        <v>155</v>
      </c>
      <c r="D9155" s="0" t="s">
        <v>155</v>
      </c>
      <c r="E9155" s="0" t="n">
        <f aca="false">IFERROR((C9155-D9155)/C9155/'Project Inputs and Calcs'!$E$11,0)</f>
        <v>0</v>
      </c>
    </row>
    <row r="9156" customFormat="false" ht="15" hidden="false" customHeight="false" outlineLevel="0" collapsed="false">
      <c r="A9156" s="0" t="n">
        <v>52</v>
      </c>
      <c r="B9156" s="0" t="n">
        <v>18600</v>
      </c>
      <c r="C9156" s="0" t="s">
        <v>155</v>
      </c>
      <c r="D9156" s="0" t="s">
        <v>155</v>
      </c>
      <c r="E9156" s="0" t="n">
        <f aca="false">IFERROR((C9156-D9156)/C9156/'Project Inputs and Calcs'!$E$11,0)</f>
        <v>0</v>
      </c>
    </row>
    <row r="9157" customFormat="false" ht="15" hidden="false" customHeight="false" outlineLevel="0" collapsed="false">
      <c r="A9157" s="0" t="n">
        <v>52</v>
      </c>
      <c r="B9157" s="0" t="n">
        <v>18700</v>
      </c>
      <c r="C9157" s="0" t="s">
        <v>155</v>
      </c>
      <c r="D9157" s="0" t="s">
        <v>155</v>
      </c>
      <c r="E9157" s="0" t="n">
        <f aca="false">IFERROR((C9157-D9157)/C9157/'Project Inputs and Calcs'!$E$11,0)</f>
        <v>0</v>
      </c>
    </row>
    <row r="9158" customFormat="false" ht="15" hidden="false" customHeight="false" outlineLevel="0" collapsed="false">
      <c r="A9158" s="0" t="n">
        <v>52</v>
      </c>
      <c r="B9158" s="0" t="n">
        <v>18800</v>
      </c>
      <c r="C9158" s="0" t="s">
        <v>155</v>
      </c>
      <c r="D9158" s="0" t="s">
        <v>155</v>
      </c>
      <c r="E9158" s="0" t="n">
        <f aca="false">IFERROR((C9158-D9158)/C9158/'Project Inputs and Calcs'!$E$11,0)</f>
        <v>0</v>
      </c>
    </row>
    <row r="9159" customFormat="false" ht="15" hidden="false" customHeight="false" outlineLevel="0" collapsed="false">
      <c r="A9159" s="0" t="n">
        <v>52</v>
      </c>
      <c r="B9159" s="0" t="n">
        <v>18900</v>
      </c>
      <c r="C9159" s="0" t="s">
        <v>155</v>
      </c>
      <c r="D9159" s="0" t="s">
        <v>155</v>
      </c>
      <c r="E9159" s="0" t="n">
        <f aca="false">IFERROR((C9159-D9159)/C9159/'Project Inputs and Calcs'!$E$11,0)</f>
        <v>0</v>
      </c>
    </row>
    <row r="9160" customFormat="false" ht="15" hidden="false" customHeight="false" outlineLevel="0" collapsed="false">
      <c r="A9160" s="0" t="n">
        <v>52</v>
      </c>
      <c r="B9160" s="0" t="n">
        <v>19000</v>
      </c>
      <c r="C9160" s="0" t="s">
        <v>155</v>
      </c>
      <c r="D9160" s="0" t="s">
        <v>155</v>
      </c>
      <c r="E9160" s="0" t="n">
        <f aca="false">IFERROR((C9160-D9160)/C9160/'Project Inputs and Calcs'!$E$11,0)</f>
        <v>0</v>
      </c>
    </row>
    <row r="9161" customFormat="false" ht="15" hidden="false" customHeight="false" outlineLevel="0" collapsed="false">
      <c r="A9161" s="0" t="n">
        <v>52</v>
      </c>
      <c r="B9161" s="0" t="n">
        <v>19100</v>
      </c>
      <c r="C9161" s="0" t="s">
        <v>155</v>
      </c>
      <c r="D9161" s="0" t="s">
        <v>155</v>
      </c>
      <c r="E9161" s="0" t="n">
        <f aca="false">IFERROR((C9161-D9161)/C9161/'Project Inputs and Calcs'!$E$11,0)</f>
        <v>0</v>
      </c>
    </row>
    <row r="9162" customFormat="false" ht="15" hidden="false" customHeight="false" outlineLevel="0" collapsed="false">
      <c r="A9162" s="0" t="n">
        <v>52</v>
      </c>
      <c r="B9162" s="0" t="n">
        <v>19200</v>
      </c>
      <c r="C9162" s="0" t="s">
        <v>155</v>
      </c>
      <c r="D9162" s="0" t="s">
        <v>155</v>
      </c>
      <c r="E9162" s="0" t="n">
        <f aca="false">IFERROR((C9162-D9162)/C9162/'Project Inputs and Calcs'!$E$11,0)</f>
        <v>0</v>
      </c>
    </row>
    <row r="9163" customFormat="false" ht="15" hidden="false" customHeight="false" outlineLevel="0" collapsed="false">
      <c r="A9163" s="0" t="n">
        <v>52</v>
      </c>
      <c r="B9163" s="0" t="n">
        <v>19300</v>
      </c>
      <c r="C9163" s="0" t="s">
        <v>155</v>
      </c>
      <c r="D9163" s="0" t="s">
        <v>155</v>
      </c>
      <c r="E9163" s="0" t="n">
        <f aca="false">IFERROR((C9163-D9163)/C9163/'Project Inputs and Calcs'!$E$11,0)</f>
        <v>0</v>
      </c>
    </row>
    <row r="9164" customFormat="false" ht="15" hidden="false" customHeight="false" outlineLevel="0" collapsed="false">
      <c r="A9164" s="0" t="n">
        <v>52</v>
      </c>
      <c r="B9164" s="0" t="n">
        <v>19400</v>
      </c>
      <c r="C9164" s="0" t="s">
        <v>155</v>
      </c>
      <c r="D9164" s="0" t="s">
        <v>155</v>
      </c>
      <c r="E9164" s="0" t="n">
        <f aca="false">IFERROR((C9164-D9164)/C9164/'Project Inputs and Calcs'!$E$11,0)</f>
        <v>0</v>
      </c>
    </row>
    <row r="9165" customFormat="false" ht="15" hidden="false" customHeight="false" outlineLevel="0" collapsed="false">
      <c r="A9165" s="0" t="n">
        <v>52</v>
      </c>
      <c r="B9165" s="0" t="n">
        <v>19500</v>
      </c>
      <c r="C9165" s="0" t="s">
        <v>155</v>
      </c>
      <c r="D9165" s="0" t="s">
        <v>155</v>
      </c>
      <c r="E9165" s="0" t="n">
        <f aca="false">IFERROR((C9165-D9165)/C9165/'Project Inputs and Calcs'!$E$11,0)</f>
        <v>0</v>
      </c>
    </row>
    <row r="9166" customFormat="false" ht="15" hidden="false" customHeight="false" outlineLevel="0" collapsed="false">
      <c r="A9166" s="0" t="n">
        <v>52</v>
      </c>
      <c r="B9166" s="0" t="n">
        <v>19600</v>
      </c>
      <c r="C9166" s="0" t="s">
        <v>155</v>
      </c>
      <c r="D9166" s="0" t="s">
        <v>155</v>
      </c>
      <c r="E9166" s="0" t="n">
        <f aca="false">IFERROR((C9166-D9166)/C9166/'Project Inputs and Calcs'!$E$11,0)</f>
        <v>0</v>
      </c>
    </row>
    <row r="9167" customFormat="false" ht="15" hidden="false" customHeight="false" outlineLevel="0" collapsed="false">
      <c r="A9167" s="0" t="n">
        <v>52</v>
      </c>
      <c r="B9167" s="0" t="n">
        <v>19700</v>
      </c>
      <c r="C9167" s="0" t="s">
        <v>155</v>
      </c>
      <c r="D9167" s="0" t="s">
        <v>155</v>
      </c>
      <c r="E9167" s="0" t="n">
        <f aca="false">IFERROR((C9167-D9167)/C9167/'Project Inputs and Calcs'!$E$11,0)</f>
        <v>0</v>
      </c>
    </row>
    <row r="9168" customFormat="false" ht="15" hidden="false" customHeight="false" outlineLevel="0" collapsed="false">
      <c r="A9168" s="0" t="n">
        <v>52</v>
      </c>
      <c r="B9168" s="0" t="n">
        <v>19800</v>
      </c>
      <c r="C9168" s="0" t="s">
        <v>155</v>
      </c>
      <c r="D9168" s="0" t="s">
        <v>155</v>
      </c>
      <c r="E9168" s="0" t="n">
        <f aca="false">IFERROR((C9168-D9168)/C9168/'Project Inputs and Calcs'!$E$11,0)</f>
        <v>0</v>
      </c>
    </row>
    <row r="9169" customFormat="false" ht="15" hidden="false" customHeight="false" outlineLevel="0" collapsed="false">
      <c r="A9169" s="0" t="n">
        <v>52</v>
      </c>
      <c r="B9169" s="0" t="n">
        <v>19900</v>
      </c>
      <c r="C9169" s="0" t="s">
        <v>155</v>
      </c>
      <c r="D9169" s="0" t="s">
        <v>155</v>
      </c>
      <c r="E9169" s="0" t="n">
        <f aca="false">IFERROR((C9169-D9169)/C9169/'Project Inputs and Calcs'!$E$11,0)</f>
        <v>0</v>
      </c>
    </row>
    <row r="9170" customFormat="false" ht="15" hidden="false" customHeight="false" outlineLevel="0" collapsed="false">
      <c r="A9170" s="0" t="n">
        <v>52</v>
      </c>
      <c r="B9170" s="0" t="n">
        <v>20000</v>
      </c>
      <c r="C9170" s="0" t="s">
        <v>155</v>
      </c>
      <c r="D9170" s="0" t="s">
        <v>155</v>
      </c>
      <c r="E9170" s="0" t="n">
        <f aca="false">IFERROR((C9170-D9170)/C9170/'Project Inputs and Calcs'!$E$11,0)</f>
        <v>0</v>
      </c>
    </row>
    <row r="9171" customFormat="false" ht="15" hidden="false" customHeight="false" outlineLevel="0" collapsed="false">
      <c r="A9171" s="0" t="n">
        <v>53</v>
      </c>
      <c r="B9171" s="0" t="n">
        <v>1000</v>
      </c>
      <c r="C9171" s="0" t="n">
        <v>0.17656</v>
      </c>
      <c r="D9171" s="0" t="n">
        <v>0.025767</v>
      </c>
      <c r="E9171" s="0" t="n">
        <f aca="false">IFERROR((C9171-D9171)/C9171/'Project Inputs and Calcs'!$E$11,0)</f>
        <v>0.0284686980818607</v>
      </c>
    </row>
    <row r="9172" customFormat="false" ht="15" hidden="false" customHeight="false" outlineLevel="0" collapsed="false">
      <c r="A9172" s="0" t="n">
        <v>53</v>
      </c>
      <c r="B9172" s="0" t="n">
        <v>1100</v>
      </c>
      <c r="C9172" s="0" t="n">
        <v>0.28222</v>
      </c>
      <c r="D9172" s="0" t="n">
        <v>0.04291</v>
      </c>
      <c r="E9172" s="0" t="n">
        <f aca="false">IFERROR((C9172-D9172)/C9172/'Project Inputs and Calcs'!$E$11,0)</f>
        <v>0.0282651831904188</v>
      </c>
    </row>
    <row r="9173" customFormat="false" ht="15" hidden="false" customHeight="false" outlineLevel="0" collapsed="false">
      <c r="A9173" s="0" t="n">
        <v>53</v>
      </c>
      <c r="B9173" s="0" t="n">
        <v>1200</v>
      </c>
      <c r="C9173" s="0" t="n">
        <v>0.41073</v>
      </c>
      <c r="D9173" s="0" t="n">
        <v>0.065021</v>
      </c>
      <c r="E9173" s="0" t="n">
        <f aca="false">IFERROR((C9173-D9173)/C9173/'Project Inputs and Calcs'!$E$11,0)</f>
        <v>0.0280564685641013</v>
      </c>
    </row>
    <row r="9174" customFormat="false" ht="15" hidden="false" customHeight="false" outlineLevel="0" collapsed="false">
      <c r="A9174" s="0" t="n">
        <v>53</v>
      </c>
      <c r="B9174" s="0" t="n">
        <v>1300</v>
      </c>
      <c r="C9174" s="0" t="n">
        <v>0.56122</v>
      </c>
      <c r="D9174" s="0" t="n">
        <v>0.092371</v>
      </c>
      <c r="E9174" s="0" t="n">
        <f aca="false">IFERROR((C9174-D9174)/C9174/'Project Inputs and Calcs'!$E$11,0)</f>
        <v>0.027847011867004</v>
      </c>
    </row>
    <row r="9175" customFormat="false" ht="15" hidden="false" customHeight="false" outlineLevel="0" collapsed="false">
      <c r="A9175" s="0" t="n">
        <v>53</v>
      </c>
      <c r="B9175" s="0" t="n">
        <v>1400</v>
      </c>
      <c r="C9175" s="0" t="n">
        <v>0.73285</v>
      </c>
      <c r="D9175" s="0" t="n">
        <v>0.12524</v>
      </c>
      <c r="E9175" s="0" t="n">
        <f aca="false">IFERROR((C9175-D9175)/C9175/'Project Inputs and Calcs'!$E$11,0)</f>
        <v>0.0276368515612563</v>
      </c>
    </row>
    <row r="9176" customFormat="false" ht="15" hidden="false" customHeight="false" outlineLevel="0" collapsed="false">
      <c r="A9176" s="0" t="n">
        <v>53</v>
      </c>
      <c r="B9176" s="0" t="n">
        <v>1500</v>
      </c>
      <c r="C9176" s="0" t="n">
        <v>0.92481</v>
      </c>
      <c r="D9176" s="0" t="n">
        <v>0.16389</v>
      </c>
      <c r="E9176" s="0" t="n">
        <f aca="false">IFERROR((C9176-D9176)/C9176/'Project Inputs and Calcs'!$E$11,0)</f>
        <v>0.0274261740249349</v>
      </c>
    </row>
    <row r="9177" customFormat="false" ht="15" hidden="false" customHeight="false" outlineLevel="0" collapsed="false">
      <c r="A9177" s="0" t="n">
        <v>53</v>
      </c>
      <c r="B9177" s="0" t="n">
        <v>1600</v>
      </c>
      <c r="C9177" s="0" t="n">
        <v>1.1364</v>
      </c>
      <c r="D9177" s="0" t="n">
        <v>0.20853</v>
      </c>
      <c r="E9177" s="0" t="n">
        <f aca="false">IFERROR((C9177-D9177)/C9177/'Project Inputs and Calcs'!$E$11,0)</f>
        <v>0.0272166490672299</v>
      </c>
    </row>
    <row r="9178" customFormat="false" ht="15" hidden="false" customHeight="false" outlineLevel="0" collapsed="false">
      <c r="A9178" s="0" t="n">
        <v>53</v>
      </c>
      <c r="B9178" s="0" t="n">
        <v>1700</v>
      </c>
      <c r="C9178" s="0" t="n">
        <v>1.3667</v>
      </c>
      <c r="D9178" s="0" t="n">
        <v>0.25939</v>
      </c>
      <c r="E9178" s="0" t="n">
        <f aca="false">IFERROR((C9178-D9178)/C9178/'Project Inputs and Calcs'!$E$11,0)</f>
        <v>0.0270069022706763</v>
      </c>
    </row>
    <row r="9179" customFormat="false" ht="15" hidden="false" customHeight="false" outlineLevel="0" collapsed="false">
      <c r="A9179" s="0" t="n">
        <v>53</v>
      </c>
      <c r="B9179" s="0" t="n">
        <v>1800</v>
      </c>
      <c r="C9179" s="0" t="n">
        <v>1.6152</v>
      </c>
      <c r="D9179" s="0" t="n">
        <v>0.31665</v>
      </c>
      <c r="E9179" s="0" t="n">
        <f aca="false">IFERROR((C9179-D9179)/C9179/'Project Inputs and Calcs'!$E$11,0)</f>
        <v>0.026798538880634</v>
      </c>
    </row>
    <row r="9180" customFormat="false" ht="15" hidden="false" customHeight="false" outlineLevel="0" collapsed="false">
      <c r="A9180" s="0" t="n">
        <v>53</v>
      </c>
      <c r="B9180" s="0" t="n">
        <v>1900</v>
      </c>
      <c r="C9180" s="0" t="n">
        <v>1.8812</v>
      </c>
      <c r="D9180" s="0" t="n">
        <v>0.38051</v>
      </c>
      <c r="E9180" s="0" t="n">
        <f aca="false">IFERROR((C9180-D9180)/C9180/'Project Inputs and Calcs'!$E$11,0)</f>
        <v>0.0265910057410164</v>
      </c>
    </row>
    <row r="9181" customFormat="false" ht="15" hidden="false" customHeight="false" outlineLevel="0" collapsed="false">
      <c r="A9181" s="0" t="n">
        <v>53</v>
      </c>
      <c r="B9181" s="0" t="n">
        <v>2000</v>
      </c>
      <c r="C9181" s="0" t="n">
        <v>2.164</v>
      </c>
      <c r="D9181" s="0" t="n">
        <v>0.45115</v>
      </c>
      <c r="E9181" s="0" t="n">
        <f aca="false">IFERROR((C9181-D9181)/C9181/'Project Inputs and Calcs'!$E$11,0)</f>
        <v>0.026384011090573</v>
      </c>
    </row>
    <row r="9182" customFormat="false" ht="15" hidden="false" customHeight="false" outlineLevel="0" collapsed="false">
      <c r="A9182" s="0" t="n">
        <v>53</v>
      </c>
      <c r="B9182" s="0" t="n">
        <v>2100</v>
      </c>
      <c r="C9182" s="0" t="n">
        <v>2.4629</v>
      </c>
      <c r="D9182" s="0" t="n">
        <v>0.50401</v>
      </c>
      <c r="E9182" s="0" t="n">
        <f aca="false">IFERROR((C9182-D9182)/C9182/'Project Inputs and Calcs'!$E$11,0)</f>
        <v>0.0265119709827169</v>
      </c>
    </row>
    <row r="9183" customFormat="false" ht="15" hidden="false" customHeight="false" outlineLevel="0" collapsed="false">
      <c r="A9183" s="0" t="n">
        <v>53</v>
      </c>
      <c r="B9183" s="0" t="n">
        <v>2200</v>
      </c>
      <c r="C9183" s="0" t="n">
        <v>2.7775</v>
      </c>
      <c r="D9183" s="0" t="n">
        <v>0.61324</v>
      </c>
      <c r="E9183" s="0" t="n">
        <f aca="false">IFERROR((C9183-D9183)/C9183/'Project Inputs and Calcs'!$E$11,0)</f>
        <v>0.0259737173717372</v>
      </c>
    </row>
    <row r="9184" customFormat="false" ht="15" hidden="false" customHeight="false" outlineLevel="0" collapsed="false">
      <c r="A9184" s="0" t="n">
        <v>53</v>
      </c>
      <c r="B9184" s="0" t="n">
        <v>2300</v>
      </c>
      <c r="C9184" s="0" t="n">
        <v>3.1071</v>
      </c>
      <c r="D9184" s="0" t="n">
        <v>0.70495</v>
      </c>
      <c r="E9184" s="0" t="n">
        <f aca="false">IFERROR((C9184-D9184)/C9184/'Project Inputs and Calcs'!$E$11,0)</f>
        <v>0.0257705470267023</v>
      </c>
    </row>
    <row r="9185" customFormat="false" ht="15" hidden="false" customHeight="false" outlineLevel="0" collapsed="false">
      <c r="A9185" s="0" t="n">
        <v>53</v>
      </c>
      <c r="B9185" s="0" t="n">
        <v>2400</v>
      </c>
      <c r="C9185" s="0" t="n">
        <v>3.4511</v>
      </c>
      <c r="D9185" s="0" t="n">
        <v>0.80392</v>
      </c>
      <c r="E9185" s="0" t="n">
        <f aca="false">IFERROR((C9185-D9185)/C9185/'Project Inputs and Calcs'!$E$11,0)</f>
        <v>0.0255684660929366</v>
      </c>
    </row>
    <row r="9186" customFormat="false" ht="15" hidden="false" customHeight="false" outlineLevel="0" collapsed="false">
      <c r="A9186" s="0" t="n">
        <v>53</v>
      </c>
      <c r="B9186" s="0" t="n">
        <v>2500</v>
      </c>
      <c r="C9186" s="0" t="n">
        <v>3.8092</v>
      </c>
      <c r="D9186" s="0" t="n">
        <v>0.91019</v>
      </c>
      <c r="E9186" s="0" t="n">
        <f aca="false">IFERROR((C9186-D9186)/C9186/'Project Inputs and Calcs'!$E$11,0)</f>
        <v>0.0253684938219749</v>
      </c>
    </row>
    <row r="9187" customFormat="false" ht="15" hidden="false" customHeight="false" outlineLevel="0" collapsed="false">
      <c r="A9187" s="0" t="n">
        <v>53</v>
      </c>
      <c r="B9187" s="0" t="n">
        <v>2600</v>
      </c>
      <c r="C9187" s="0" t="n">
        <v>4.1807</v>
      </c>
      <c r="D9187" s="0" t="n">
        <v>1.0239</v>
      </c>
      <c r="E9187" s="0" t="n">
        <f aca="false">IFERROR((C9187-D9187)/C9187/'Project Inputs and Calcs'!$E$11,0)</f>
        <v>0.0251696286905702</v>
      </c>
    </row>
    <row r="9188" customFormat="false" ht="15" hidden="false" customHeight="false" outlineLevel="0" collapsed="false">
      <c r="A9188" s="0" t="n">
        <v>53</v>
      </c>
      <c r="B9188" s="0" t="n">
        <v>2700</v>
      </c>
      <c r="C9188" s="0" t="n">
        <v>4.565</v>
      </c>
      <c r="D9188" s="0" t="n">
        <v>1.1451</v>
      </c>
      <c r="E9188" s="0" t="n">
        <f aca="false">IFERROR((C9188-D9188)/C9188/'Project Inputs and Calcs'!$E$11,0)</f>
        <v>0.0249718875502008</v>
      </c>
    </row>
    <row r="9189" customFormat="false" ht="15" hidden="false" customHeight="false" outlineLevel="0" collapsed="false">
      <c r="A9189" s="0" t="n">
        <v>53</v>
      </c>
      <c r="B9189" s="0" t="n">
        <v>2800</v>
      </c>
      <c r="C9189" s="0" t="n">
        <v>4.9618</v>
      </c>
      <c r="D9189" s="0" t="n">
        <v>1.2738</v>
      </c>
      <c r="E9189" s="0" t="n">
        <f aca="false">IFERROR((C9189-D9189)/C9189/'Project Inputs and Calcs'!$E$11,0)</f>
        <v>0.0247759549625808</v>
      </c>
    </row>
    <row r="9190" customFormat="false" ht="15" hidden="false" customHeight="false" outlineLevel="0" collapsed="false">
      <c r="A9190" s="0" t="n">
        <v>53</v>
      </c>
      <c r="B9190" s="0" t="n">
        <v>2900</v>
      </c>
      <c r="C9190" s="0" t="n">
        <v>5.3707</v>
      </c>
      <c r="D9190" s="0" t="n">
        <v>1.41</v>
      </c>
      <c r="E9190" s="0" t="n">
        <f aca="false">IFERROR((C9190-D9190)/C9190/'Project Inputs and Calcs'!$E$11,0)</f>
        <v>0.0245821463372248</v>
      </c>
    </row>
    <row r="9191" customFormat="false" ht="15" hidden="false" customHeight="false" outlineLevel="0" collapsed="false">
      <c r="A9191" s="0" t="n">
        <v>53</v>
      </c>
      <c r="B9191" s="0" t="n">
        <v>3000</v>
      </c>
      <c r="C9191" s="0" t="n">
        <v>5.791</v>
      </c>
      <c r="D9191" s="0" t="n">
        <v>1.5539</v>
      </c>
      <c r="E9191" s="0" t="n">
        <f aca="false">IFERROR((C9191-D9191)/C9191/'Project Inputs and Calcs'!$E$11,0)</f>
        <v>0.0243889944166235</v>
      </c>
    </row>
    <row r="9192" customFormat="false" ht="15" hidden="false" customHeight="false" outlineLevel="0" collapsed="false">
      <c r="A9192" s="0" t="n">
        <v>53</v>
      </c>
      <c r="B9192" s="0" t="n">
        <v>3100</v>
      </c>
      <c r="C9192" s="0" t="n">
        <v>6.2224</v>
      </c>
      <c r="D9192" s="0" t="n">
        <v>1.7055</v>
      </c>
      <c r="E9192" s="0" t="n">
        <f aca="false">IFERROR((C9192-D9192)/C9192/'Project Inputs and Calcs'!$E$11,0)</f>
        <v>0.0241969872289363</v>
      </c>
    </row>
    <row r="9193" customFormat="false" ht="15" hidden="false" customHeight="false" outlineLevel="0" collapsed="false">
      <c r="A9193" s="0" t="n">
        <v>53</v>
      </c>
      <c r="B9193" s="0" t="n">
        <v>3200</v>
      </c>
      <c r="C9193" s="0" t="n">
        <v>6.6644</v>
      </c>
      <c r="D9193" s="0" t="n">
        <v>1.8647</v>
      </c>
      <c r="E9193" s="0" t="n">
        <f aca="false">IFERROR((C9193-D9193)/C9193/'Project Inputs and Calcs'!$E$11,0)</f>
        <v>0.0240066622651702</v>
      </c>
    </row>
    <row r="9194" customFormat="false" ht="15" hidden="false" customHeight="false" outlineLevel="0" collapsed="false">
      <c r="A9194" s="0" t="n">
        <v>53</v>
      </c>
      <c r="B9194" s="0" t="n">
        <v>3300</v>
      </c>
      <c r="C9194" s="0" t="n">
        <v>7.1167</v>
      </c>
      <c r="D9194" s="0" t="n">
        <v>2.0316</v>
      </c>
      <c r="E9194" s="0" t="n">
        <f aca="false">IFERROR((C9194-D9194)/C9194/'Project Inputs and Calcs'!$E$11,0)</f>
        <v>0.0238176870365947</v>
      </c>
    </row>
    <row r="9195" customFormat="false" ht="15" hidden="false" customHeight="false" outlineLevel="0" collapsed="false">
      <c r="A9195" s="0" t="n">
        <v>53</v>
      </c>
      <c r="B9195" s="0" t="n">
        <v>3400</v>
      </c>
      <c r="C9195" s="0" t="n">
        <v>7.5787</v>
      </c>
      <c r="D9195" s="0" t="n">
        <v>2.2061</v>
      </c>
      <c r="E9195" s="0" t="n">
        <f aca="false">IFERROR((C9195-D9195)/C9195/'Project Inputs and Calcs'!$E$11,0)</f>
        <v>0.0236302620062368</v>
      </c>
    </row>
    <row r="9196" customFormat="false" ht="15" hidden="false" customHeight="false" outlineLevel="0" collapsed="false">
      <c r="A9196" s="0" t="n">
        <v>53</v>
      </c>
      <c r="B9196" s="0" t="n">
        <v>3500</v>
      </c>
      <c r="C9196" s="0" t="n">
        <v>8.0501</v>
      </c>
      <c r="D9196" s="0" t="n">
        <v>2.3884</v>
      </c>
      <c r="E9196" s="0" t="n">
        <f aca="false">IFERROR((C9196-D9196)/C9196/'Project Inputs and Calcs'!$E$11,0)</f>
        <v>0.023443601114686</v>
      </c>
    </row>
    <row r="9197" customFormat="false" ht="15" hidden="false" customHeight="false" outlineLevel="0" collapsed="false">
      <c r="A9197" s="0" t="n">
        <v>53</v>
      </c>
      <c r="B9197" s="0" t="n">
        <v>3600</v>
      </c>
      <c r="C9197" s="0" t="n">
        <v>8.5305</v>
      </c>
      <c r="D9197" s="0" t="n">
        <v>2.5784</v>
      </c>
      <c r="E9197" s="0" t="n">
        <f aca="false">IFERROR((C9197-D9197)/C9197/'Project Inputs and Calcs'!$E$11,0)</f>
        <v>0.0232581130453471</v>
      </c>
    </row>
    <row r="9198" customFormat="false" ht="15" hidden="false" customHeight="false" outlineLevel="0" collapsed="false">
      <c r="A9198" s="0" t="n">
        <v>53</v>
      </c>
      <c r="B9198" s="0" t="n">
        <v>3700</v>
      </c>
      <c r="C9198" s="0" t="n">
        <v>9.0193</v>
      </c>
      <c r="D9198" s="0" t="n">
        <v>2.7761</v>
      </c>
      <c r="E9198" s="0" t="n">
        <f aca="false">IFERROR((C9198-D9198)/C9198/'Project Inputs and Calcs'!$E$11,0)</f>
        <v>0.0230734831601861</v>
      </c>
    </row>
    <row r="9199" customFormat="false" ht="15" hidden="false" customHeight="false" outlineLevel="0" collapsed="false">
      <c r="A9199" s="0" t="n">
        <v>53</v>
      </c>
      <c r="B9199" s="0" t="n">
        <v>3800</v>
      </c>
      <c r="C9199" s="0" t="n">
        <v>9.5162</v>
      </c>
      <c r="D9199" s="0" t="n">
        <v>2.9816</v>
      </c>
      <c r="E9199" s="0" t="n">
        <f aca="false">IFERROR((C9199-D9199)/C9199/'Project Inputs and Calcs'!$E$11,0)</f>
        <v>0.0228893886215086</v>
      </c>
    </row>
    <row r="9200" customFormat="false" ht="15" hidden="false" customHeight="false" outlineLevel="0" collapsed="false">
      <c r="A9200" s="0" t="n">
        <v>53</v>
      </c>
      <c r="B9200" s="0" t="n">
        <v>3900</v>
      </c>
      <c r="C9200" s="0" t="n">
        <v>10.021</v>
      </c>
      <c r="D9200" s="0" t="n">
        <v>3.1947</v>
      </c>
      <c r="E9200" s="0" t="n">
        <f aca="false">IFERROR((C9200-D9200)/C9200/'Project Inputs and Calcs'!$E$11,0)</f>
        <v>0.0227066493696571</v>
      </c>
    </row>
    <row r="9201" customFormat="false" ht="15" hidden="false" customHeight="false" outlineLevel="0" collapsed="false">
      <c r="A9201" s="0" t="n">
        <v>53</v>
      </c>
      <c r="B9201" s="0" t="n">
        <v>4000</v>
      </c>
      <c r="C9201" s="0" t="n">
        <v>10.533</v>
      </c>
      <c r="D9201" s="0" t="n">
        <v>3.4156</v>
      </c>
      <c r="E9201" s="0" t="n">
        <f aca="false">IFERROR((C9201-D9201)/C9201/'Project Inputs and Calcs'!$E$11,0)</f>
        <v>0.0225241305104592</v>
      </c>
    </row>
    <row r="9202" customFormat="false" ht="15" hidden="false" customHeight="false" outlineLevel="0" collapsed="false">
      <c r="A9202" s="0" t="n">
        <v>53</v>
      </c>
      <c r="B9202" s="0" t="n">
        <v>4100</v>
      </c>
      <c r="C9202" s="0" t="n">
        <v>11.051</v>
      </c>
      <c r="D9202" s="0" t="n">
        <v>3.6441</v>
      </c>
      <c r="E9202" s="0" t="n">
        <f aca="false">IFERROR((C9202-D9202)/C9202/'Project Inputs and Calcs'!$E$11,0)</f>
        <v>0.0223415678822429</v>
      </c>
    </row>
    <row r="9203" customFormat="false" ht="15" hidden="false" customHeight="false" outlineLevel="0" collapsed="false">
      <c r="A9203" s="0" t="n">
        <v>53</v>
      </c>
      <c r="B9203" s="0" t="n">
        <v>4200</v>
      </c>
      <c r="C9203" s="0" t="n">
        <v>11.576</v>
      </c>
      <c r="D9203" s="0" t="n">
        <v>3.8805</v>
      </c>
      <c r="E9203" s="0" t="n">
        <f aca="false">IFERROR((C9203-D9203)/C9203/'Project Inputs and Calcs'!$E$11,0)</f>
        <v>0.0221593526837134</v>
      </c>
    </row>
    <row r="9204" customFormat="false" ht="15" hidden="false" customHeight="false" outlineLevel="0" collapsed="false">
      <c r="A9204" s="0" t="n">
        <v>53</v>
      </c>
      <c r="B9204" s="0" t="n">
        <v>4300</v>
      </c>
      <c r="C9204" s="0" t="n">
        <v>12.107</v>
      </c>
      <c r="D9204" s="0" t="n">
        <v>4.1245</v>
      </c>
      <c r="E9204" s="0" t="n">
        <f aca="false">IFERROR((C9204-D9204)/C9204/'Project Inputs and Calcs'!$E$11,0)</f>
        <v>0.0219776437873407</v>
      </c>
    </row>
    <row r="9205" customFormat="false" ht="15" hidden="false" customHeight="false" outlineLevel="0" collapsed="false">
      <c r="A9205" s="0" t="n">
        <v>53</v>
      </c>
      <c r="B9205" s="0" t="n">
        <v>4400</v>
      </c>
      <c r="C9205" s="0" t="n">
        <v>12.644</v>
      </c>
      <c r="D9205" s="0" t="n">
        <v>4.3762</v>
      </c>
      <c r="E9205" s="0" t="n">
        <f aca="false">IFERROR((C9205-D9205)/C9205/'Project Inputs and Calcs'!$E$11,0)</f>
        <v>0.0217963724559739</v>
      </c>
    </row>
    <row r="9206" customFormat="false" ht="15" hidden="false" customHeight="false" outlineLevel="0" collapsed="false">
      <c r="A9206" s="0" t="n">
        <v>53</v>
      </c>
      <c r="B9206" s="0" t="n">
        <v>4500</v>
      </c>
      <c r="C9206" s="0" t="n">
        <v>13.185</v>
      </c>
      <c r="D9206" s="0" t="n">
        <v>4.6359</v>
      </c>
      <c r="E9206" s="0" t="n">
        <f aca="false">IFERROR((C9206-D9206)/C9206/'Project Inputs and Calcs'!$E$11,0)</f>
        <v>0.021613196814562</v>
      </c>
    </row>
    <row r="9207" customFormat="false" ht="15" hidden="false" customHeight="false" outlineLevel="0" collapsed="false">
      <c r="A9207" s="0" t="n">
        <v>53</v>
      </c>
      <c r="B9207" s="0" t="n">
        <v>4600</v>
      </c>
      <c r="C9207" s="0" t="n">
        <v>13.731</v>
      </c>
      <c r="D9207" s="0" t="n">
        <v>4.9032</v>
      </c>
      <c r="E9207" s="0" t="n">
        <f aca="false">IFERROR((C9207-D9207)/C9207/'Project Inputs and Calcs'!$E$11,0)</f>
        <v>0.0214303401063287</v>
      </c>
    </row>
    <row r="9208" customFormat="false" ht="15" hidden="false" customHeight="false" outlineLevel="0" collapsed="false">
      <c r="A9208" s="0" t="n">
        <v>53</v>
      </c>
      <c r="B9208" s="0" t="n">
        <v>4700</v>
      </c>
      <c r="C9208" s="0" t="n">
        <v>14.28</v>
      </c>
      <c r="D9208" s="0" t="n">
        <v>5.1784</v>
      </c>
      <c r="E9208" s="0" t="n">
        <f aca="false">IFERROR((C9208-D9208)/C9208/'Project Inputs and Calcs'!$E$11,0)</f>
        <v>0.0212455648926237</v>
      </c>
    </row>
    <row r="9209" customFormat="false" ht="15" hidden="false" customHeight="false" outlineLevel="0" collapsed="false">
      <c r="A9209" s="0" t="n">
        <v>53</v>
      </c>
      <c r="B9209" s="0" t="n">
        <v>4800</v>
      </c>
      <c r="C9209" s="0" t="n">
        <v>14.834</v>
      </c>
      <c r="D9209" s="0" t="n">
        <v>5.4613</v>
      </c>
      <c r="E9209" s="0" t="n">
        <f aca="false">IFERROR((C9209-D9209)/C9209/'Project Inputs and Calcs'!$E$11,0)</f>
        <v>0.0210613006157027</v>
      </c>
    </row>
    <row r="9210" customFormat="false" ht="15" hidden="false" customHeight="false" outlineLevel="0" collapsed="false">
      <c r="A9210" s="0" t="n">
        <v>53</v>
      </c>
      <c r="B9210" s="0" t="n">
        <v>4900</v>
      </c>
      <c r="C9210" s="0" t="n">
        <v>15.39</v>
      </c>
      <c r="D9210" s="0" t="n">
        <v>5.7522</v>
      </c>
      <c r="E9210" s="0" t="n">
        <f aca="false">IFERROR((C9210-D9210)/C9210/'Project Inputs and Calcs'!$E$11,0)</f>
        <v>0.0208745938921378</v>
      </c>
    </row>
    <row r="9211" customFormat="false" ht="15" hidden="false" customHeight="false" outlineLevel="0" collapsed="false">
      <c r="A9211" s="0" t="n">
        <v>53</v>
      </c>
      <c r="B9211" s="0" t="n">
        <v>5000</v>
      </c>
      <c r="C9211" s="0" t="n">
        <v>15.948</v>
      </c>
      <c r="D9211" s="0" t="n">
        <v>6.0511</v>
      </c>
      <c r="E9211" s="0" t="n">
        <f aca="false">IFERROR((C9211-D9211)/C9211/'Project Inputs and Calcs'!$E$11,0)</f>
        <v>0.0206857704205334</v>
      </c>
    </row>
    <row r="9212" customFormat="false" ht="15" hidden="false" customHeight="false" outlineLevel="0" collapsed="false">
      <c r="A9212" s="0" t="n">
        <v>53</v>
      </c>
      <c r="B9212" s="0" t="n">
        <v>5100</v>
      </c>
      <c r="C9212" s="0" t="n">
        <v>16.509</v>
      </c>
      <c r="D9212" s="0" t="n">
        <v>6.3579</v>
      </c>
      <c r="E9212" s="0" t="n">
        <f aca="false">IFERROR((C9212-D9212)/C9212/'Project Inputs and Calcs'!$E$11,0)</f>
        <v>0.0204960930401599</v>
      </c>
    </row>
    <row r="9213" customFormat="false" ht="15" hidden="false" customHeight="false" outlineLevel="0" collapsed="false">
      <c r="A9213" s="0" t="n">
        <v>53</v>
      </c>
      <c r="B9213" s="0" t="n">
        <v>5200</v>
      </c>
      <c r="C9213" s="0" t="n">
        <v>17.07</v>
      </c>
      <c r="D9213" s="0" t="n">
        <v>6.6728</v>
      </c>
      <c r="E9213" s="0" t="n">
        <f aca="false">IFERROR((C9213-D9213)/C9213/'Project Inputs and Calcs'!$E$11,0)</f>
        <v>0.0203030658074595</v>
      </c>
    </row>
    <row r="9214" customFormat="false" ht="15" hidden="false" customHeight="false" outlineLevel="0" collapsed="false">
      <c r="A9214" s="0" t="n">
        <v>53</v>
      </c>
      <c r="B9214" s="0" t="n">
        <v>5300</v>
      </c>
      <c r="C9214" s="0" t="n">
        <v>17.631</v>
      </c>
      <c r="D9214" s="0" t="n">
        <v>6.9958</v>
      </c>
      <c r="E9214" s="0" t="n">
        <f aca="false">IFERROR((C9214-D9214)/C9214/'Project Inputs and Calcs'!$E$11,0)</f>
        <v>0.020107008488836</v>
      </c>
    </row>
    <row r="9215" customFormat="false" ht="15" hidden="false" customHeight="false" outlineLevel="0" collapsed="false">
      <c r="A9215" s="0" t="n">
        <v>53</v>
      </c>
      <c r="B9215" s="0" t="n">
        <v>5400</v>
      </c>
      <c r="C9215" s="0" t="n">
        <v>18.193</v>
      </c>
      <c r="D9215" s="0" t="n">
        <v>7.3272</v>
      </c>
      <c r="E9215" s="0" t="n">
        <f aca="false">IFERROR((C9215-D9215)/C9215/'Project Inputs and Calcs'!$E$11,0)</f>
        <v>0.019908389673684</v>
      </c>
    </row>
    <row r="9216" customFormat="false" ht="15" hidden="false" customHeight="false" outlineLevel="0" collapsed="false">
      <c r="A9216" s="0" t="n">
        <v>53</v>
      </c>
      <c r="B9216" s="0" t="n">
        <v>5500</v>
      </c>
      <c r="C9216" s="0" t="n">
        <v>18.753</v>
      </c>
      <c r="D9216" s="0" t="n">
        <v>7.667</v>
      </c>
      <c r="E9216" s="0" t="n">
        <f aca="false">IFERROR((C9216-D9216)/C9216/'Project Inputs and Calcs'!$E$11,0)</f>
        <v>0.0197052915977888</v>
      </c>
    </row>
    <row r="9217" customFormat="false" ht="15" hidden="false" customHeight="false" outlineLevel="0" collapsed="false">
      <c r="A9217" s="0" t="n">
        <v>53</v>
      </c>
      <c r="B9217" s="0" t="n">
        <v>5600</v>
      </c>
      <c r="C9217" s="0" t="n">
        <v>19.311</v>
      </c>
      <c r="D9217" s="0" t="n">
        <v>8.0152</v>
      </c>
      <c r="E9217" s="0" t="n">
        <f aca="false">IFERROR((C9217-D9217)/C9217/'Project Inputs and Calcs'!$E$11,0)</f>
        <v>0.019498040840281</v>
      </c>
    </row>
    <row r="9218" customFormat="false" ht="15" hidden="false" customHeight="false" outlineLevel="0" collapsed="false">
      <c r="A9218" s="0" t="n">
        <v>53</v>
      </c>
      <c r="B9218" s="0" t="n">
        <v>5700</v>
      </c>
      <c r="C9218" s="0" t="n">
        <v>19.867</v>
      </c>
      <c r="D9218" s="0" t="n">
        <v>8.3721</v>
      </c>
      <c r="E9218" s="0" t="n">
        <f aca="false">IFERROR((C9218-D9218)/C9218/'Project Inputs and Calcs'!$E$11,0)</f>
        <v>0.019286421368769</v>
      </c>
    </row>
    <row r="9219" customFormat="false" ht="15" hidden="false" customHeight="false" outlineLevel="0" collapsed="false">
      <c r="A9219" s="0" t="n">
        <v>53</v>
      </c>
      <c r="B9219" s="0" t="n">
        <v>5800</v>
      </c>
      <c r="C9219" s="0" t="n">
        <v>20.418</v>
      </c>
      <c r="D9219" s="0" t="n">
        <v>8.7379</v>
      </c>
      <c r="E9219" s="0" t="n">
        <f aca="false">IFERROR((C9219-D9219)/C9219/'Project Inputs and Calcs'!$E$11,0)</f>
        <v>0.0190683057432984</v>
      </c>
    </row>
    <row r="9220" customFormat="false" ht="15" hidden="false" customHeight="false" outlineLevel="0" collapsed="false">
      <c r="A9220" s="0" t="n">
        <v>53</v>
      </c>
      <c r="B9220" s="0" t="n">
        <v>5900</v>
      </c>
      <c r="C9220" s="0" t="n">
        <v>20.965</v>
      </c>
      <c r="D9220" s="0" t="n">
        <v>9.1128</v>
      </c>
      <c r="E9220" s="0" t="n">
        <f aca="false">IFERROR((C9220-D9220)/C9220/'Project Inputs and Calcs'!$E$11,0)</f>
        <v>0.018844423245091</v>
      </c>
    </row>
    <row r="9221" customFormat="false" ht="15" hidden="false" customHeight="false" outlineLevel="0" collapsed="false">
      <c r="A9221" s="0" t="n">
        <v>53</v>
      </c>
      <c r="B9221" s="0" t="n">
        <v>6000</v>
      </c>
      <c r="C9221" s="0" t="n">
        <v>21.506</v>
      </c>
      <c r="D9221" s="0" t="n">
        <v>9.4971</v>
      </c>
      <c r="E9221" s="0" t="n">
        <f aca="false">IFERROR((C9221-D9221)/C9221/'Project Inputs and Calcs'!$E$11,0)</f>
        <v>0.0186132552155988</v>
      </c>
    </row>
    <row r="9222" customFormat="false" ht="15" hidden="false" customHeight="false" outlineLevel="0" collapsed="false">
      <c r="A9222" s="0" t="n">
        <v>53</v>
      </c>
      <c r="B9222" s="0" t="n">
        <v>6100</v>
      </c>
      <c r="C9222" s="0" t="n">
        <v>22.041</v>
      </c>
      <c r="D9222" s="0" t="n">
        <v>9.8908</v>
      </c>
      <c r="E9222" s="0" t="n">
        <f aca="false">IFERROR((C9222-D9222)/C9222/'Project Inputs and Calcs'!$E$11,0)</f>
        <v>0.0183751493428913</v>
      </c>
    </row>
    <row r="9223" customFormat="false" ht="15" hidden="false" customHeight="false" outlineLevel="0" collapsed="false">
      <c r="A9223" s="0" t="n">
        <v>53</v>
      </c>
      <c r="B9223" s="0" t="n">
        <v>6200</v>
      </c>
      <c r="C9223" s="0" t="n">
        <v>22.566</v>
      </c>
      <c r="D9223" s="0" t="n">
        <v>10.294</v>
      </c>
      <c r="E9223" s="0" t="n">
        <f aca="false">IFERROR((C9223-D9223)/C9223/'Project Inputs and Calcs'!$E$11,0)</f>
        <v>0.0181275665455405</v>
      </c>
    </row>
    <row r="9224" customFormat="false" ht="15" hidden="false" customHeight="false" outlineLevel="0" collapsed="false">
      <c r="A9224" s="0" t="n">
        <v>53</v>
      </c>
      <c r="B9224" s="0" t="n">
        <v>6300</v>
      </c>
      <c r="C9224" s="0" t="n">
        <v>23.082</v>
      </c>
      <c r="D9224" s="0" t="n">
        <v>10.708</v>
      </c>
      <c r="E9224" s="0" t="n">
        <f aca="false">IFERROR((C9224-D9224)/C9224/'Project Inputs and Calcs'!$E$11,0)</f>
        <v>0.0178696242382231</v>
      </c>
    </row>
    <row r="9225" customFormat="false" ht="15" hidden="false" customHeight="false" outlineLevel="0" collapsed="false">
      <c r="A9225" s="0" t="n">
        <v>53</v>
      </c>
      <c r="B9225" s="0" t="n">
        <v>6400</v>
      </c>
      <c r="C9225" s="0" t="n">
        <v>23.587</v>
      </c>
      <c r="D9225" s="0" t="n">
        <v>11.133</v>
      </c>
      <c r="E9225" s="0" t="n">
        <f aca="false">IFERROR((C9225-D9225)/C9225/'Project Inputs and Calcs'!$E$11,0)</f>
        <v>0.0176000904453018</v>
      </c>
    </row>
    <row r="9226" customFormat="false" ht="15" hidden="false" customHeight="false" outlineLevel="0" collapsed="false">
      <c r="A9226" s="0" t="n">
        <v>53</v>
      </c>
      <c r="B9226" s="0" t="n">
        <v>6500</v>
      </c>
      <c r="C9226" s="0" t="n">
        <v>24.077</v>
      </c>
      <c r="D9226" s="0" t="n">
        <v>11.569</v>
      </c>
      <c r="E9226" s="0" t="n">
        <f aca="false">IFERROR((C9226-D9226)/C9226/'Project Inputs and Calcs'!$E$11,0)</f>
        <v>0.017316664589996</v>
      </c>
    </row>
    <row r="9227" customFormat="false" ht="15" hidden="false" customHeight="false" outlineLevel="0" collapsed="false">
      <c r="A9227" s="0" t="n">
        <v>53</v>
      </c>
      <c r="B9227" s="0" t="n">
        <v>6600</v>
      </c>
      <c r="C9227" s="0" t="n">
        <v>24.553</v>
      </c>
      <c r="D9227" s="0" t="n">
        <v>12.017</v>
      </c>
      <c r="E9227" s="0" t="n">
        <f aca="false">IFERROR((C9227-D9227)/C9227/'Project Inputs and Calcs'!$E$11,0)</f>
        <v>0.0170189657747186</v>
      </c>
    </row>
    <row r="9228" customFormat="false" ht="15" hidden="false" customHeight="false" outlineLevel="0" collapsed="false">
      <c r="A9228" s="0" t="n">
        <v>53</v>
      </c>
      <c r="B9228" s="0" t="n">
        <v>6700</v>
      </c>
      <c r="C9228" s="0" t="n">
        <v>25.009</v>
      </c>
      <c r="D9228" s="0" t="n">
        <v>12.478</v>
      </c>
      <c r="E9228" s="0" t="n">
        <f aca="false">IFERROR((C9228-D9228)/C9228/'Project Inputs and Calcs'!$E$11,0)</f>
        <v>0.0167019872845776</v>
      </c>
    </row>
    <row r="9229" customFormat="false" ht="15" hidden="false" customHeight="false" outlineLevel="0" collapsed="false">
      <c r="A9229" s="0" t="n">
        <v>53</v>
      </c>
      <c r="B9229" s="0" t="n">
        <v>6800</v>
      </c>
      <c r="C9229" s="0" t="n">
        <v>25.445</v>
      </c>
      <c r="D9229" s="0" t="n">
        <v>12.952</v>
      </c>
      <c r="E9229" s="0" t="n">
        <f aca="false">IFERROR((C9229-D9229)/C9229/'Project Inputs and Calcs'!$E$11,0)</f>
        <v>0.0163660182092094</v>
      </c>
    </row>
    <row r="9230" customFormat="false" ht="15" hidden="false" customHeight="false" outlineLevel="0" collapsed="false">
      <c r="A9230" s="0" t="n">
        <v>53</v>
      </c>
      <c r="B9230" s="0" t="n">
        <v>6900</v>
      </c>
      <c r="C9230" s="0" t="n">
        <v>25.858</v>
      </c>
      <c r="D9230" s="0" t="n">
        <v>13.44</v>
      </c>
      <c r="E9230" s="0" t="n">
        <f aca="false">IFERROR((C9230-D9230)/C9230/'Project Inputs and Calcs'!$E$11,0)</f>
        <v>0.0160079408049089</v>
      </c>
    </row>
    <row r="9231" customFormat="false" ht="15" hidden="false" customHeight="false" outlineLevel="0" collapsed="false">
      <c r="A9231" s="0" t="n">
        <v>53</v>
      </c>
      <c r="B9231" s="0" t="n">
        <v>7000</v>
      </c>
      <c r="C9231" s="0" t="n">
        <v>26.24</v>
      </c>
      <c r="D9231" s="0" t="n">
        <v>13.946</v>
      </c>
      <c r="E9231" s="0" t="n">
        <f aca="false">IFERROR((C9231-D9231)/C9231/'Project Inputs and Calcs'!$E$11,0)</f>
        <v>0.0156173780487805</v>
      </c>
    </row>
    <row r="9232" customFormat="false" ht="15" hidden="false" customHeight="false" outlineLevel="0" collapsed="false">
      <c r="A9232" s="0" t="n">
        <v>53</v>
      </c>
      <c r="B9232" s="0" t="n">
        <v>7100</v>
      </c>
      <c r="C9232" s="0" t="n">
        <v>26.59</v>
      </c>
      <c r="D9232" s="0" t="n">
        <v>14.469</v>
      </c>
      <c r="E9232" s="0" t="n">
        <f aca="false">IFERROR((C9232-D9232)/C9232/'Project Inputs and Calcs'!$E$11,0)</f>
        <v>0.0151949354393882</v>
      </c>
    </row>
    <row r="9233" customFormat="false" ht="15" hidden="false" customHeight="false" outlineLevel="0" collapsed="false">
      <c r="A9233" s="0" t="n">
        <v>53</v>
      </c>
      <c r="B9233" s="0" t="n">
        <v>7200</v>
      </c>
      <c r="C9233" s="0" t="n">
        <v>26.908</v>
      </c>
      <c r="D9233" s="0" t="n">
        <v>15.008</v>
      </c>
      <c r="E9233" s="0" t="n">
        <f aca="false">IFERROR((C9233-D9233)/C9233/'Project Inputs and Calcs'!$E$11,0)</f>
        <v>0.0147415886229622</v>
      </c>
    </row>
    <row r="9234" customFormat="false" ht="15" hidden="false" customHeight="false" outlineLevel="0" collapsed="false">
      <c r="A9234" s="0" t="n">
        <v>53</v>
      </c>
      <c r="B9234" s="0" t="n">
        <v>7300</v>
      </c>
      <c r="C9234" s="0" t="n">
        <v>27.177</v>
      </c>
      <c r="D9234" s="0" t="n">
        <v>15.571</v>
      </c>
      <c r="E9234" s="0" t="n">
        <f aca="false">IFERROR((C9234-D9234)/C9234/'Project Inputs and Calcs'!$E$11,0)</f>
        <v>0.0142350762286738</v>
      </c>
    </row>
    <row r="9235" customFormat="false" ht="15" hidden="false" customHeight="false" outlineLevel="0" collapsed="false">
      <c r="A9235" s="0" t="n">
        <v>53</v>
      </c>
      <c r="B9235" s="0" t="n">
        <v>7400</v>
      </c>
      <c r="C9235" s="0" t="n">
        <v>27.406</v>
      </c>
      <c r="D9235" s="0" t="n">
        <v>16.153</v>
      </c>
      <c r="E9235" s="0" t="n">
        <f aca="false">IFERROR((C9235-D9235)/C9235/'Project Inputs and Calcs'!$E$11,0)</f>
        <v>0.0136867839159308</v>
      </c>
    </row>
    <row r="9236" customFormat="false" ht="15" hidden="false" customHeight="false" outlineLevel="0" collapsed="false">
      <c r="A9236" s="0" t="n">
        <v>53</v>
      </c>
      <c r="B9236" s="0" t="n">
        <v>7500</v>
      </c>
      <c r="C9236" s="0" t="n">
        <v>27.567</v>
      </c>
      <c r="D9236" s="0" t="n">
        <v>16.764</v>
      </c>
      <c r="E9236" s="0" t="n">
        <f aca="false">IFERROR((C9236-D9236)/C9236/'Project Inputs and Calcs'!$E$11,0)</f>
        <v>0.0130627199187434</v>
      </c>
    </row>
    <row r="9237" customFormat="false" ht="15" hidden="false" customHeight="false" outlineLevel="0" collapsed="false">
      <c r="A9237" s="0" t="n">
        <v>53</v>
      </c>
      <c r="B9237" s="0" t="n">
        <v>7600</v>
      </c>
      <c r="C9237" s="0" t="n">
        <v>27.662</v>
      </c>
      <c r="D9237" s="0" t="n">
        <v>17.406</v>
      </c>
      <c r="E9237" s="0" t="n">
        <f aca="false">IFERROR((C9237-D9237)/C9237/'Project Inputs and Calcs'!$E$11,0)</f>
        <v>0.0123587111078977</v>
      </c>
    </row>
    <row r="9238" customFormat="false" ht="15" hidden="false" customHeight="false" outlineLevel="0" collapsed="false">
      <c r="A9238" s="0" t="n">
        <v>53</v>
      </c>
      <c r="B9238" s="0" t="n">
        <v>7700</v>
      </c>
      <c r="C9238" s="0" t="n">
        <v>27.651</v>
      </c>
      <c r="D9238" s="0" t="n">
        <v>18.092</v>
      </c>
      <c r="E9238" s="0" t="n">
        <f aca="false">IFERROR((C9238-D9238)/C9238/'Project Inputs and Calcs'!$E$11,0)</f>
        <v>0.0115233927645775</v>
      </c>
    </row>
    <row r="9239" customFormat="false" ht="15" hidden="false" customHeight="false" outlineLevel="0" collapsed="false">
      <c r="A9239" s="0" t="n">
        <v>53</v>
      </c>
      <c r="B9239" s="0" t="n">
        <v>7800</v>
      </c>
      <c r="C9239" s="0" t="n">
        <v>27.547</v>
      </c>
      <c r="D9239" s="0" t="n">
        <v>18.816</v>
      </c>
      <c r="E9239" s="0" t="n">
        <f aca="false">IFERROR((C9239-D9239)/C9239/'Project Inputs and Calcs'!$E$11,0)</f>
        <v>0.0105649738023499</v>
      </c>
    </row>
    <row r="9240" customFormat="false" ht="15" hidden="false" customHeight="false" outlineLevel="0" collapsed="false">
      <c r="A9240" s="0" t="n">
        <v>53</v>
      </c>
      <c r="B9240" s="0" t="n">
        <v>7900</v>
      </c>
      <c r="C9240" s="0" t="n">
        <v>27.352</v>
      </c>
      <c r="D9240" s="0" t="n">
        <v>19.574</v>
      </c>
      <c r="E9240" s="0" t="n">
        <f aca="false">IFERROR((C9240-D9240)/C9240/'Project Inputs and Calcs'!$E$11,0)</f>
        <v>0.00947889246368334</v>
      </c>
    </row>
    <row r="9241" customFormat="false" ht="15" hidden="false" customHeight="false" outlineLevel="0" collapsed="false">
      <c r="A9241" s="0" t="n">
        <v>53</v>
      </c>
      <c r="B9241" s="0" t="n">
        <v>8000</v>
      </c>
      <c r="C9241" s="0" t="n">
        <v>27.117</v>
      </c>
      <c r="D9241" s="0" t="n">
        <v>20.342</v>
      </c>
      <c r="E9241" s="0" t="n">
        <f aca="false">IFERROR((C9241-D9241)/C9241/'Project Inputs and Calcs'!$E$11,0)</f>
        <v>0.00832810905827833</v>
      </c>
    </row>
    <row r="9242" customFormat="false" ht="15" hidden="false" customHeight="false" outlineLevel="0" collapsed="false">
      <c r="A9242" s="0" t="n">
        <v>53</v>
      </c>
      <c r="B9242" s="0" t="n">
        <v>8100</v>
      </c>
      <c r="C9242" s="0" t="n">
        <v>26.885</v>
      </c>
      <c r="D9242" s="0" t="n">
        <v>21.099</v>
      </c>
      <c r="E9242" s="0" t="n">
        <f aca="false">IFERROR((C9242-D9242)/C9242/'Project Inputs and Calcs'!$E$11,0)</f>
        <v>0.00717376480069432</v>
      </c>
    </row>
    <row r="9243" customFormat="false" ht="15" hidden="false" customHeight="false" outlineLevel="0" collapsed="false">
      <c r="A9243" s="0" t="n">
        <v>53</v>
      </c>
      <c r="B9243" s="0" t="n">
        <v>8200</v>
      </c>
      <c r="C9243" s="0" t="n">
        <v>26.645</v>
      </c>
      <c r="D9243" s="0" t="n">
        <v>21.849</v>
      </c>
      <c r="E9243" s="0" t="n">
        <f aca="false">IFERROR((C9243-D9243)/C9243/'Project Inputs and Calcs'!$E$11,0)</f>
        <v>0.00599987489835491</v>
      </c>
    </row>
    <row r="9244" customFormat="false" ht="15" hidden="false" customHeight="false" outlineLevel="0" collapsed="false">
      <c r="A9244" s="0" t="n">
        <v>53</v>
      </c>
      <c r="B9244" s="0" t="n">
        <v>8300</v>
      </c>
      <c r="C9244" s="0" t="n">
        <v>26.372</v>
      </c>
      <c r="D9244" s="0" t="n">
        <v>22.6</v>
      </c>
      <c r="E9244" s="0" t="n">
        <f aca="false">IFERROR((C9244-D9244)/C9244/'Project Inputs and Calcs'!$E$11,0)</f>
        <v>0.00476768289600081</v>
      </c>
    </row>
    <row r="9245" customFormat="false" ht="15" hidden="false" customHeight="false" outlineLevel="0" collapsed="false">
      <c r="A9245" s="0" t="n">
        <v>53</v>
      </c>
      <c r="B9245" s="0" t="n">
        <v>8400</v>
      </c>
      <c r="C9245" s="0" t="n">
        <v>26.043</v>
      </c>
      <c r="D9245" s="0" t="n">
        <v>23.361</v>
      </c>
      <c r="E9245" s="0" t="n">
        <f aca="false">IFERROR((C9245-D9245)/C9245/'Project Inputs and Calcs'!$E$11,0)</f>
        <v>0.00343278424144684</v>
      </c>
    </row>
    <row r="9246" customFormat="false" ht="15" hidden="false" customHeight="false" outlineLevel="0" collapsed="false">
      <c r="A9246" s="0" t="n">
        <v>53</v>
      </c>
      <c r="B9246" s="0" t="n">
        <v>8500</v>
      </c>
      <c r="C9246" s="0" t="n">
        <v>25.658</v>
      </c>
      <c r="D9246" s="0" t="n">
        <v>24.124</v>
      </c>
      <c r="E9246" s="0" t="n">
        <f aca="false">IFERROR((C9246-D9246)/C9246/'Project Inputs and Calcs'!$E$11,0)</f>
        <v>0.00199288071296802</v>
      </c>
    </row>
    <row r="9247" customFormat="false" ht="15" hidden="false" customHeight="false" outlineLevel="0" collapsed="false">
      <c r="A9247" s="0" t="n">
        <v>53</v>
      </c>
      <c r="B9247" s="0" t="n">
        <v>8600</v>
      </c>
      <c r="C9247" s="0" t="n">
        <v>25.294</v>
      </c>
      <c r="D9247" s="0" t="n">
        <v>24.834</v>
      </c>
      <c r="E9247" s="0" t="n">
        <f aca="false">IFERROR((C9247-D9247)/C9247/'Project Inputs and Calcs'!$E$11,0)</f>
        <v>0.000606204369942807</v>
      </c>
    </row>
    <row r="9248" customFormat="false" ht="15" hidden="false" customHeight="false" outlineLevel="0" collapsed="false">
      <c r="A9248" s="0" t="n">
        <v>53</v>
      </c>
      <c r="B9248" s="0" t="n">
        <v>8700</v>
      </c>
      <c r="C9248" s="0" t="n">
        <v>25.033</v>
      </c>
      <c r="D9248" s="0" t="n">
        <v>25.443</v>
      </c>
      <c r="E9248" s="0" t="n">
        <f aca="false">IFERROR((C9248-D9248)/C9248/'Project Inputs and Calcs'!$E$11,0)</f>
        <v>-0.000545946017923009</v>
      </c>
    </row>
    <row r="9249" customFormat="false" ht="15" hidden="false" customHeight="false" outlineLevel="0" collapsed="false">
      <c r="A9249" s="0" t="n">
        <v>53</v>
      </c>
      <c r="B9249" s="0" t="n">
        <v>8800</v>
      </c>
      <c r="C9249" s="0" t="n">
        <v>24.864</v>
      </c>
      <c r="D9249" s="0" t="n">
        <v>25.958</v>
      </c>
      <c r="E9249" s="0" t="n">
        <f aca="false">IFERROR((C9249-D9249)/C9249/'Project Inputs and Calcs'!$E$11,0)</f>
        <v>-0.00146664521664521</v>
      </c>
    </row>
    <row r="9250" customFormat="false" ht="15" hidden="false" customHeight="false" outlineLevel="0" collapsed="false">
      <c r="A9250" s="0" t="n">
        <v>53</v>
      </c>
      <c r="B9250" s="0" t="n">
        <v>8900</v>
      </c>
      <c r="C9250" s="0" t="n">
        <v>24.755</v>
      </c>
      <c r="D9250" s="0" t="n">
        <v>26.399</v>
      </c>
      <c r="E9250" s="0" t="n">
        <f aca="false">IFERROR((C9250-D9250)/C9250/'Project Inputs and Calcs'!$E$11,0)</f>
        <v>-0.00221369420319128</v>
      </c>
    </row>
    <row r="9251" customFormat="false" ht="15" hidden="false" customHeight="false" outlineLevel="0" collapsed="false">
      <c r="A9251" s="0" t="n">
        <v>53</v>
      </c>
      <c r="B9251" s="0" t="n">
        <v>9000</v>
      </c>
      <c r="C9251" s="0" t="n">
        <v>24.682</v>
      </c>
      <c r="D9251" s="0" t="n">
        <v>26.774</v>
      </c>
      <c r="E9251" s="0" t="n">
        <f aca="false">IFERROR((C9251-D9251)/C9251/'Project Inputs and Calcs'!$E$11,0)</f>
        <v>-0.00282527077762472</v>
      </c>
    </row>
    <row r="9252" customFormat="false" ht="15" hidden="false" customHeight="false" outlineLevel="0" collapsed="false">
      <c r="A9252" s="0" t="n">
        <v>53</v>
      </c>
      <c r="B9252" s="0" t="n">
        <v>9100</v>
      </c>
      <c r="C9252" s="0" t="n">
        <v>24.633</v>
      </c>
      <c r="D9252" s="0" t="n">
        <v>27.095</v>
      </c>
      <c r="E9252" s="0" t="n">
        <f aca="false">IFERROR((C9252-D9252)/C9252/'Project Inputs and Calcs'!$E$11,0)</f>
        <v>-0.00333157417556395</v>
      </c>
    </row>
    <row r="9253" customFormat="false" ht="15" hidden="false" customHeight="false" outlineLevel="0" collapsed="false">
      <c r="A9253" s="0" t="n">
        <v>53</v>
      </c>
      <c r="B9253" s="0" t="n">
        <v>9200</v>
      </c>
      <c r="C9253" s="0" t="s">
        <v>155</v>
      </c>
      <c r="D9253" s="0" t="s">
        <v>155</v>
      </c>
      <c r="E9253" s="0" t="n">
        <f aca="false">IFERROR((C9253-D9253)/C9253/'Project Inputs and Calcs'!$E$11,0)</f>
        <v>0</v>
      </c>
    </row>
    <row r="9254" customFormat="false" ht="15" hidden="false" customHeight="false" outlineLevel="0" collapsed="false">
      <c r="A9254" s="0" t="n">
        <v>53</v>
      </c>
      <c r="B9254" s="0" t="n">
        <v>9300</v>
      </c>
      <c r="C9254" s="0" t="s">
        <v>155</v>
      </c>
      <c r="D9254" s="0" t="s">
        <v>155</v>
      </c>
      <c r="E9254" s="0" t="n">
        <f aca="false">IFERROR((C9254-D9254)/C9254/'Project Inputs and Calcs'!$E$11,0)</f>
        <v>0</v>
      </c>
    </row>
    <row r="9255" customFormat="false" ht="15" hidden="false" customHeight="false" outlineLevel="0" collapsed="false">
      <c r="A9255" s="0" t="n">
        <v>53</v>
      </c>
      <c r="B9255" s="0" t="n">
        <v>9400</v>
      </c>
      <c r="C9255" s="0" t="s">
        <v>155</v>
      </c>
      <c r="D9255" s="0" t="s">
        <v>155</v>
      </c>
      <c r="E9255" s="0" t="n">
        <f aca="false">IFERROR((C9255-D9255)/C9255/'Project Inputs and Calcs'!$E$11,0)</f>
        <v>0</v>
      </c>
    </row>
    <row r="9256" customFormat="false" ht="15" hidden="false" customHeight="false" outlineLevel="0" collapsed="false">
      <c r="A9256" s="0" t="n">
        <v>53</v>
      </c>
      <c r="B9256" s="0" t="n">
        <v>9500</v>
      </c>
      <c r="C9256" s="0" t="s">
        <v>155</v>
      </c>
      <c r="D9256" s="0" t="s">
        <v>155</v>
      </c>
      <c r="E9256" s="0" t="n">
        <f aca="false">IFERROR((C9256-D9256)/C9256/'Project Inputs and Calcs'!$E$11,0)</f>
        <v>0</v>
      </c>
    </row>
    <row r="9257" customFormat="false" ht="15" hidden="false" customHeight="false" outlineLevel="0" collapsed="false">
      <c r="A9257" s="0" t="n">
        <v>53</v>
      </c>
      <c r="B9257" s="0" t="n">
        <v>9600</v>
      </c>
      <c r="C9257" s="0" t="s">
        <v>155</v>
      </c>
      <c r="D9257" s="0" t="s">
        <v>155</v>
      </c>
      <c r="E9257" s="0" t="n">
        <f aca="false">IFERROR((C9257-D9257)/C9257/'Project Inputs and Calcs'!$E$11,0)</f>
        <v>0</v>
      </c>
    </row>
    <row r="9258" customFormat="false" ht="15" hidden="false" customHeight="false" outlineLevel="0" collapsed="false">
      <c r="A9258" s="0" t="n">
        <v>53</v>
      </c>
      <c r="B9258" s="0" t="n">
        <v>9700</v>
      </c>
      <c r="C9258" s="0" t="s">
        <v>155</v>
      </c>
      <c r="D9258" s="0" t="s">
        <v>155</v>
      </c>
      <c r="E9258" s="0" t="n">
        <f aca="false">IFERROR((C9258-D9258)/C9258/'Project Inputs and Calcs'!$E$11,0)</f>
        <v>0</v>
      </c>
    </row>
    <row r="9259" customFormat="false" ht="15" hidden="false" customHeight="false" outlineLevel="0" collapsed="false">
      <c r="A9259" s="0" t="n">
        <v>53</v>
      </c>
      <c r="B9259" s="0" t="n">
        <v>9800</v>
      </c>
      <c r="C9259" s="0" t="s">
        <v>155</v>
      </c>
      <c r="D9259" s="0" t="s">
        <v>155</v>
      </c>
      <c r="E9259" s="0" t="n">
        <f aca="false">IFERROR((C9259-D9259)/C9259/'Project Inputs and Calcs'!$E$11,0)</f>
        <v>0</v>
      </c>
    </row>
    <row r="9260" customFormat="false" ht="15" hidden="false" customHeight="false" outlineLevel="0" collapsed="false">
      <c r="A9260" s="0" t="n">
        <v>53</v>
      </c>
      <c r="B9260" s="0" t="n">
        <v>9900</v>
      </c>
      <c r="C9260" s="0" t="s">
        <v>155</v>
      </c>
      <c r="D9260" s="0" t="s">
        <v>155</v>
      </c>
      <c r="E9260" s="0" t="n">
        <f aca="false">IFERROR((C9260-D9260)/C9260/'Project Inputs and Calcs'!$E$11,0)</f>
        <v>0</v>
      </c>
    </row>
    <row r="9261" customFormat="false" ht="15" hidden="false" customHeight="false" outlineLevel="0" collapsed="false">
      <c r="A9261" s="0" t="n">
        <v>53</v>
      </c>
      <c r="B9261" s="0" t="n">
        <v>10000</v>
      </c>
      <c r="C9261" s="0" t="s">
        <v>155</v>
      </c>
      <c r="D9261" s="0" t="s">
        <v>155</v>
      </c>
      <c r="E9261" s="0" t="n">
        <f aca="false">IFERROR((C9261-D9261)/C9261/'Project Inputs and Calcs'!$E$11,0)</f>
        <v>0</v>
      </c>
    </row>
    <row r="9262" customFormat="false" ht="15" hidden="false" customHeight="false" outlineLevel="0" collapsed="false">
      <c r="A9262" s="0" t="n">
        <v>53</v>
      </c>
      <c r="B9262" s="0" t="n">
        <v>10100</v>
      </c>
      <c r="C9262" s="0" t="s">
        <v>155</v>
      </c>
      <c r="D9262" s="0" t="s">
        <v>155</v>
      </c>
      <c r="E9262" s="0" t="n">
        <f aca="false">IFERROR((C9262-D9262)/C9262/'Project Inputs and Calcs'!$E$11,0)</f>
        <v>0</v>
      </c>
    </row>
    <row r="9263" customFormat="false" ht="15" hidden="false" customHeight="false" outlineLevel="0" collapsed="false">
      <c r="A9263" s="0" t="n">
        <v>53</v>
      </c>
      <c r="B9263" s="0" t="n">
        <v>10200</v>
      </c>
      <c r="C9263" s="0" t="s">
        <v>155</v>
      </c>
      <c r="D9263" s="0" t="s">
        <v>155</v>
      </c>
      <c r="E9263" s="0" t="n">
        <f aca="false">IFERROR((C9263-D9263)/C9263/'Project Inputs and Calcs'!$E$11,0)</f>
        <v>0</v>
      </c>
    </row>
    <row r="9264" customFormat="false" ht="15" hidden="false" customHeight="false" outlineLevel="0" collapsed="false">
      <c r="A9264" s="0" t="n">
        <v>53</v>
      </c>
      <c r="B9264" s="0" t="n">
        <v>10300</v>
      </c>
      <c r="C9264" s="0" t="s">
        <v>155</v>
      </c>
      <c r="D9264" s="0" t="s">
        <v>155</v>
      </c>
      <c r="E9264" s="0" t="n">
        <f aca="false">IFERROR((C9264-D9264)/C9264/'Project Inputs and Calcs'!$E$11,0)</f>
        <v>0</v>
      </c>
    </row>
    <row r="9265" customFormat="false" ht="15" hidden="false" customHeight="false" outlineLevel="0" collapsed="false">
      <c r="A9265" s="0" t="n">
        <v>53</v>
      </c>
      <c r="B9265" s="0" t="n">
        <v>10400</v>
      </c>
      <c r="C9265" s="0" t="s">
        <v>155</v>
      </c>
      <c r="D9265" s="0" t="s">
        <v>155</v>
      </c>
      <c r="E9265" s="0" t="n">
        <f aca="false">IFERROR((C9265-D9265)/C9265/'Project Inputs and Calcs'!$E$11,0)</f>
        <v>0</v>
      </c>
    </row>
    <row r="9266" customFormat="false" ht="15" hidden="false" customHeight="false" outlineLevel="0" collapsed="false">
      <c r="A9266" s="0" t="n">
        <v>53</v>
      </c>
      <c r="B9266" s="0" t="n">
        <v>10500</v>
      </c>
      <c r="C9266" s="0" t="s">
        <v>155</v>
      </c>
      <c r="D9266" s="0" t="s">
        <v>155</v>
      </c>
      <c r="E9266" s="0" t="n">
        <f aca="false">IFERROR((C9266-D9266)/C9266/'Project Inputs and Calcs'!$E$11,0)</f>
        <v>0</v>
      </c>
    </row>
    <row r="9267" customFormat="false" ht="15" hidden="false" customHeight="false" outlineLevel="0" collapsed="false">
      <c r="A9267" s="0" t="n">
        <v>53</v>
      </c>
      <c r="B9267" s="0" t="n">
        <v>10600</v>
      </c>
      <c r="C9267" s="0" t="s">
        <v>155</v>
      </c>
      <c r="D9267" s="0" t="s">
        <v>155</v>
      </c>
      <c r="E9267" s="0" t="n">
        <f aca="false">IFERROR((C9267-D9267)/C9267/'Project Inputs and Calcs'!$E$11,0)</f>
        <v>0</v>
      </c>
    </row>
    <row r="9268" customFormat="false" ht="15" hidden="false" customHeight="false" outlineLevel="0" collapsed="false">
      <c r="A9268" s="0" t="n">
        <v>53</v>
      </c>
      <c r="B9268" s="0" t="n">
        <v>10700</v>
      </c>
      <c r="C9268" s="0" t="s">
        <v>155</v>
      </c>
      <c r="D9268" s="0" t="s">
        <v>155</v>
      </c>
      <c r="E9268" s="0" t="n">
        <f aca="false">IFERROR((C9268-D9268)/C9268/'Project Inputs and Calcs'!$E$11,0)</f>
        <v>0</v>
      </c>
    </row>
    <row r="9269" customFormat="false" ht="15" hidden="false" customHeight="false" outlineLevel="0" collapsed="false">
      <c r="A9269" s="0" t="n">
        <v>53</v>
      </c>
      <c r="B9269" s="0" t="n">
        <v>10800</v>
      </c>
      <c r="C9269" s="0" t="s">
        <v>155</v>
      </c>
      <c r="D9269" s="0" t="s">
        <v>155</v>
      </c>
      <c r="E9269" s="0" t="n">
        <f aca="false">IFERROR((C9269-D9269)/C9269/'Project Inputs and Calcs'!$E$11,0)</f>
        <v>0</v>
      </c>
    </row>
    <row r="9270" customFormat="false" ht="15" hidden="false" customHeight="false" outlineLevel="0" collapsed="false">
      <c r="A9270" s="0" t="n">
        <v>53</v>
      </c>
      <c r="B9270" s="0" t="n">
        <v>10900</v>
      </c>
      <c r="C9270" s="0" t="s">
        <v>155</v>
      </c>
      <c r="D9270" s="0" t="s">
        <v>155</v>
      </c>
      <c r="E9270" s="0" t="n">
        <f aca="false">IFERROR((C9270-D9270)/C9270/'Project Inputs and Calcs'!$E$11,0)</f>
        <v>0</v>
      </c>
    </row>
    <row r="9271" customFormat="false" ht="15" hidden="false" customHeight="false" outlineLevel="0" collapsed="false">
      <c r="A9271" s="0" t="n">
        <v>53</v>
      </c>
      <c r="B9271" s="0" t="n">
        <v>11000</v>
      </c>
      <c r="C9271" s="0" t="s">
        <v>155</v>
      </c>
      <c r="D9271" s="0" t="s">
        <v>155</v>
      </c>
      <c r="E9271" s="0" t="n">
        <f aca="false">IFERROR((C9271-D9271)/C9271/'Project Inputs and Calcs'!$E$11,0)</f>
        <v>0</v>
      </c>
    </row>
    <row r="9272" customFormat="false" ht="15" hidden="false" customHeight="false" outlineLevel="0" collapsed="false">
      <c r="A9272" s="0" t="n">
        <v>53</v>
      </c>
      <c r="B9272" s="0" t="n">
        <v>11100</v>
      </c>
      <c r="C9272" s="0" t="s">
        <v>155</v>
      </c>
      <c r="D9272" s="0" t="s">
        <v>155</v>
      </c>
      <c r="E9272" s="0" t="n">
        <f aca="false">IFERROR((C9272-D9272)/C9272/'Project Inputs and Calcs'!$E$11,0)</f>
        <v>0</v>
      </c>
    </row>
    <row r="9273" customFormat="false" ht="15" hidden="false" customHeight="false" outlineLevel="0" collapsed="false">
      <c r="A9273" s="0" t="n">
        <v>53</v>
      </c>
      <c r="B9273" s="0" t="n">
        <v>11200</v>
      </c>
      <c r="C9273" s="0" t="s">
        <v>155</v>
      </c>
      <c r="D9273" s="0" t="s">
        <v>155</v>
      </c>
      <c r="E9273" s="0" t="n">
        <f aca="false">IFERROR((C9273-D9273)/C9273/'Project Inputs and Calcs'!$E$11,0)</f>
        <v>0</v>
      </c>
    </row>
    <row r="9274" customFormat="false" ht="15" hidden="false" customHeight="false" outlineLevel="0" collapsed="false">
      <c r="A9274" s="0" t="n">
        <v>53</v>
      </c>
      <c r="B9274" s="0" t="n">
        <v>11300</v>
      </c>
      <c r="C9274" s="0" t="s">
        <v>155</v>
      </c>
      <c r="D9274" s="0" t="s">
        <v>155</v>
      </c>
      <c r="E9274" s="0" t="n">
        <f aca="false">IFERROR((C9274-D9274)/C9274/'Project Inputs and Calcs'!$E$11,0)</f>
        <v>0</v>
      </c>
    </row>
    <row r="9275" customFormat="false" ht="15" hidden="false" customHeight="false" outlineLevel="0" collapsed="false">
      <c r="A9275" s="0" t="n">
        <v>53</v>
      </c>
      <c r="B9275" s="0" t="n">
        <v>11400</v>
      </c>
      <c r="C9275" s="0" t="s">
        <v>155</v>
      </c>
      <c r="D9275" s="0" t="s">
        <v>155</v>
      </c>
      <c r="E9275" s="0" t="n">
        <f aca="false">IFERROR((C9275-D9275)/C9275/'Project Inputs and Calcs'!$E$11,0)</f>
        <v>0</v>
      </c>
    </row>
    <row r="9276" customFormat="false" ht="15" hidden="false" customHeight="false" outlineLevel="0" collapsed="false">
      <c r="A9276" s="0" t="n">
        <v>53</v>
      </c>
      <c r="B9276" s="0" t="n">
        <v>11500</v>
      </c>
      <c r="C9276" s="0" t="s">
        <v>155</v>
      </c>
      <c r="D9276" s="0" t="s">
        <v>155</v>
      </c>
      <c r="E9276" s="0" t="n">
        <f aca="false">IFERROR((C9276-D9276)/C9276/'Project Inputs and Calcs'!$E$11,0)</f>
        <v>0</v>
      </c>
    </row>
    <row r="9277" customFormat="false" ht="15" hidden="false" customHeight="false" outlineLevel="0" collapsed="false">
      <c r="A9277" s="0" t="n">
        <v>53</v>
      </c>
      <c r="B9277" s="0" t="n">
        <v>11600</v>
      </c>
      <c r="C9277" s="0" t="s">
        <v>155</v>
      </c>
      <c r="D9277" s="0" t="s">
        <v>155</v>
      </c>
      <c r="E9277" s="0" t="n">
        <f aca="false">IFERROR((C9277-D9277)/C9277/'Project Inputs and Calcs'!$E$11,0)</f>
        <v>0</v>
      </c>
    </row>
    <row r="9278" customFormat="false" ht="15" hidden="false" customHeight="false" outlineLevel="0" collapsed="false">
      <c r="A9278" s="0" t="n">
        <v>53</v>
      </c>
      <c r="B9278" s="0" t="n">
        <v>11700</v>
      </c>
      <c r="C9278" s="0" t="s">
        <v>155</v>
      </c>
      <c r="D9278" s="0" t="s">
        <v>155</v>
      </c>
      <c r="E9278" s="0" t="n">
        <f aca="false">IFERROR((C9278-D9278)/C9278/'Project Inputs and Calcs'!$E$11,0)</f>
        <v>0</v>
      </c>
    </row>
    <row r="9279" customFormat="false" ht="15" hidden="false" customHeight="false" outlineLevel="0" collapsed="false">
      <c r="A9279" s="0" t="n">
        <v>53</v>
      </c>
      <c r="B9279" s="0" t="n">
        <v>11800</v>
      </c>
      <c r="C9279" s="0" t="s">
        <v>155</v>
      </c>
      <c r="D9279" s="0" t="s">
        <v>155</v>
      </c>
      <c r="E9279" s="0" t="n">
        <f aca="false">IFERROR((C9279-D9279)/C9279/'Project Inputs and Calcs'!$E$11,0)</f>
        <v>0</v>
      </c>
    </row>
    <row r="9280" customFormat="false" ht="15" hidden="false" customHeight="false" outlineLevel="0" collapsed="false">
      <c r="A9280" s="0" t="n">
        <v>53</v>
      </c>
      <c r="B9280" s="0" t="n">
        <v>11900</v>
      </c>
      <c r="C9280" s="0" t="s">
        <v>155</v>
      </c>
      <c r="D9280" s="0" t="s">
        <v>155</v>
      </c>
      <c r="E9280" s="0" t="n">
        <f aca="false">IFERROR((C9280-D9280)/C9280/'Project Inputs and Calcs'!$E$11,0)</f>
        <v>0</v>
      </c>
    </row>
    <row r="9281" customFormat="false" ht="15" hidden="false" customHeight="false" outlineLevel="0" collapsed="false">
      <c r="A9281" s="0" t="n">
        <v>53</v>
      </c>
      <c r="B9281" s="0" t="n">
        <v>12000</v>
      </c>
      <c r="C9281" s="0" t="s">
        <v>155</v>
      </c>
      <c r="D9281" s="0" t="s">
        <v>155</v>
      </c>
      <c r="E9281" s="0" t="n">
        <f aca="false">IFERROR((C9281-D9281)/C9281/'Project Inputs and Calcs'!$E$11,0)</f>
        <v>0</v>
      </c>
    </row>
    <row r="9282" customFormat="false" ht="15" hidden="false" customHeight="false" outlineLevel="0" collapsed="false">
      <c r="A9282" s="0" t="n">
        <v>53</v>
      </c>
      <c r="B9282" s="0" t="n">
        <v>12100</v>
      </c>
      <c r="C9282" s="0" t="s">
        <v>155</v>
      </c>
      <c r="D9282" s="0" t="s">
        <v>155</v>
      </c>
      <c r="E9282" s="0" t="n">
        <f aca="false">IFERROR((C9282-D9282)/C9282/'Project Inputs and Calcs'!$E$11,0)</f>
        <v>0</v>
      </c>
    </row>
    <row r="9283" customFormat="false" ht="15" hidden="false" customHeight="false" outlineLevel="0" collapsed="false">
      <c r="A9283" s="0" t="n">
        <v>53</v>
      </c>
      <c r="B9283" s="0" t="n">
        <v>12200</v>
      </c>
      <c r="C9283" s="0" t="s">
        <v>155</v>
      </c>
      <c r="D9283" s="0" t="s">
        <v>155</v>
      </c>
      <c r="E9283" s="0" t="n">
        <f aca="false">IFERROR((C9283-D9283)/C9283/'Project Inputs and Calcs'!$E$11,0)</f>
        <v>0</v>
      </c>
    </row>
    <row r="9284" customFormat="false" ht="15" hidden="false" customHeight="false" outlineLevel="0" collapsed="false">
      <c r="A9284" s="0" t="n">
        <v>53</v>
      </c>
      <c r="B9284" s="0" t="n">
        <v>12300</v>
      </c>
      <c r="C9284" s="0" t="s">
        <v>155</v>
      </c>
      <c r="D9284" s="0" t="s">
        <v>155</v>
      </c>
      <c r="E9284" s="0" t="n">
        <f aca="false">IFERROR((C9284-D9284)/C9284/'Project Inputs and Calcs'!$E$11,0)</f>
        <v>0</v>
      </c>
    </row>
    <row r="9285" customFormat="false" ht="15" hidden="false" customHeight="false" outlineLevel="0" collapsed="false">
      <c r="A9285" s="0" t="n">
        <v>53</v>
      </c>
      <c r="B9285" s="0" t="n">
        <v>12400</v>
      </c>
      <c r="C9285" s="0" t="s">
        <v>155</v>
      </c>
      <c r="D9285" s="0" t="s">
        <v>155</v>
      </c>
      <c r="E9285" s="0" t="n">
        <f aca="false">IFERROR((C9285-D9285)/C9285/'Project Inputs and Calcs'!$E$11,0)</f>
        <v>0</v>
      </c>
    </row>
    <row r="9286" customFormat="false" ht="15" hidden="false" customHeight="false" outlineLevel="0" collapsed="false">
      <c r="A9286" s="0" t="n">
        <v>53</v>
      </c>
      <c r="B9286" s="0" t="n">
        <v>12500</v>
      </c>
      <c r="C9286" s="0" t="s">
        <v>155</v>
      </c>
      <c r="D9286" s="0" t="s">
        <v>155</v>
      </c>
      <c r="E9286" s="0" t="n">
        <f aca="false">IFERROR((C9286-D9286)/C9286/'Project Inputs and Calcs'!$E$11,0)</f>
        <v>0</v>
      </c>
    </row>
    <row r="9287" customFormat="false" ht="15" hidden="false" customHeight="false" outlineLevel="0" collapsed="false">
      <c r="A9287" s="0" t="n">
        <v>53</v>
      </c>
      <c r="B9287" s="0" t="n">
        <v>12600</v>
      </c>
      <c r="C9287" s="0" t="s">
        <v>155</v>
      </c>
      <c r="D9287" s="0" t="s">
        <v>155</v>
      </c>
      <c r="E9287" s="0" t="n">
        <f aca="false">IFERROR((C9287-D9287)/C9287/'Project Inputs and Calcs'!$E$11,0)</f>
        <v>0</v>
      </c>
    </row>
    <row r="9288" customFormat="false" ht="15" hidden="false" customHeight="false" outlineLevel="0" collapsed="false">
      <c r="A9288" s="0" t="n">
        <v>53</v>
      </c>
      <c r="B9288" s="0" t="n">
        <v>12700</v>
      </c>
      <c r="C9288" s="0" t="s">
        <v>155</v>
      </c>
      <c r="D9288" s="0" t="s">
        <v>155</v>
      </c>
      <c r="E9288" s="0" t="n">
        <f aca="false">IFERROR((C9288-D9288)/C9288/'Project Inputs and Calcs'!$E$11,0)</f>
        <v>0</v>
      </c>
    </row>
    <row r="9289" customFormat="false" ht="15" hidden="false" customHeight="false" outlineLevel="0" collapsed="false">
      <c r="A9289" s="0" t="n">
        <v>53</v>
      </c>
      <c r="B9289" s="0" t="n">
        <v>12800</v>
      </c>
      <c r="C9289" s="0" t="s">
        <v>155</v>
      </c>
      <c r="D9289" s="0" t="s">
        <v>155</v>
      </c>
      <c r="E9289" s="0" t="n">
        <f aca="false">IFERROR((C9289-D9289)/C9289/'Project Inputs and Calcs'!$E$11,0)</f>
        <v>0</v>
      </c>
    </row>
    <row r="9290" customFormat="false" ht="15" hidden="false" customHeight="false" outlineLevel="0" collapsed="false">
      <c r="A9290" s="0" t="n">
        <v>53</v>
      </c>
      <c r="B9290" s="0" t="n">
        <v>12900</v>
      </c>
      <c r="C9290" s="0" t="s">
        <v>155</v>
      </c>
      <c r="D9290" s="0" t="s">
        <v>155</v>
      </c>
      <c r="E9290" s="0" t="n">
        <f aca="false">IFERROR((C9290-D9290)/C9290/'Project Inputs and Calcs'!$E$11,0)</f>
        <v>0</v>
      </c>
    </row>
    <row r="9291" customFormat="false" ht="15" hidden="false" customHeight="false" outlineLevel="0" collapsed="false">
      <c r="A9291" s="0" t="n">
        <v>53</v>
      </c>
      <c r="B9291" s="0" t="n">
        <v>13000</v>
      </c>
      <c r="C9291" s="0" t="s">
        <v>155</v>
      </c>
      <c r="D9291" s="0" t="s">
        <v>155</v>
      </c>
      <c r="E9291" s="0" t="n">
        <f aca="false">IFERROR((C9291-D9291)/C9291/'Project Inputs and Calcs'!$E$11,0)</f>
        <v>0</v>
      </c>
    </row>
    <row r="9292" customFormat="false" ht="15" hidden="false" customHeight="false" outlineLevel="0" collapsed="false">
      <c r="A9292" s="0" t="n">
        <v>53</v>
      </c>
      <c r="B9292" s="0" t="n">
        <v>13100</v>
      </c>
      <c r="C9292" s="0" t="s">
        <v>155</v>
      </c>
      <c r="D9292" s="0" t="s">
        <v>155</v>
      </c>
      <c r="E9292" s="0" t="n">
        <f aca="false">IFERROR((C9292-D9292)/C9292/'Project Inputs and Calcs'!$E$11,0)</f>
        <v>0</v>
      </c>
    </row>
    <row r="9293" customFormat="false" ht="15" hidden="false" customHeight="false" outlineLevel="0" collapsed="false">
      <c r="A9293" s="0" t="n">
        <v>53</v>
      </c>
      <c r="B9293" s="0" t="n">
        <v>13200</v>
      </c>
      <c r="C9293" s="0" t="s">
        <v>155</v>
      </c>
      <c r="D9293" s="0" t="s">
        <v>155</v>
      </c>
      <c r="E9293" s="0" t="n">
        <f aca="false">IFERROR((C9293-D9293)/C9293/'Project Inputs and Calcs'!$E$11,0)</f>
        <v>0</v>
      </c>
    </row>
    <row r="9294" customFormat="false" ht="15" hidden="false" customHeight="false" outlineLevel="0" collapsed="false">
      <c r="A9294" s="0" t="n">
        <v>53</v>
      </c>
      <c r="B9294" s="0" t="n">
        <v>13300</v>
      </c>
      <c r="C9294" s="0" t="s">
        <v>155</v>
      </c>
      <c r="D9294" s="0" t="s">
        <v>155</v>
      </c>
      <c r="E9294" s="0" t="n">
        <f aca="false">IFERROR((C9294-D9294)/C9294/'Project Inputs and Calcs'!$E$11,0)</f>
        <v>0</v>
      </c>
    </row>
    <row r="9295" customFormat="false" ht="15" hidden="false" customHeight="false" outlineLevel="0" collapsed="false">
      <c r="A9295" s="0" t="n">
        <v>53</v>
      </c>
      <c r="B9295" s="0" t="n">
        <v>13400</v>
      </c>
      <c r="C9295" s="0" t="s">
        <v>155</v>
      </c>
      <c r="D9295" s="0" t="s">
        <v>155</v>
      </c>
      <c r="E9295" s="0" t="n">
        <f aca="false">IFERROR((C9295-D9295)/C9295/'Project Inputs and Calcs'!$E$11,0)</f>
        <v>0</v>
      </c>
    </row>
    <row r="9296" customFormat="false" ht="15" hidden="false" customHeight="false" outlineLevel="0" collapsed="false">
      <c r="A9296" s="0" t="n">
        <v>53</v>
      </c>
      <c r="B9296" s="0" t="n">
        <v>13500</v>
      </c>
      <c r="C9296" s="0" t="s">
        <v>155</v>
      </c>
      <c r="D9296" s="0" t="s">
        <v>155</v>
      </c>
      <c r="E9296" s="0" t="n">
        <f aca="false">IFERROR((C9296-D9296)/C9296/'Project Inputs and Calcs'!$E$11,0)</f>
        <v>0</v>
      </c>
    </row>
    <row r="9297" customFormat="false" ht="15" hidden="false" customHeight="false" outlineLevel="0" collapsed="false">
      <c r="A9297" s="0" t="n">
        <v>53</v>
      </c>
      <c r="B9297" s="0" t="n">
        <v>13600</v>
      </c>
      <c r="C9297" s="0" t="s">
        <v>155</v>
      </c>
      <c r="D9297" s="0" t="s">
        <v>155</v>
      </c>
      <c r="E9297" s="0" t="n">
        <f aca="false">IFERROR((C9297-D9297)/C9297/'Project Inputs and Calcs'!$E$11,0)</f>
        <v>0</v>
      </c>
    </row>
    <row r="9298" customFormat="false" ht="15" hidden="false" customHeight="false" outlineLevel="0" collapsed="false">
      <c r="A9298" s="0" t="n">
        <v>53</v>
      </c>
      <c r="B9298" s="0" t="n">
        <v>13700</v>
      </c>
      <c r="C9298" s="0" t="s">
        <v>155</v>
      </c>
      <c r="D9298" s="0" t="s">
        <v>155</v>
      </c>
      <c r="E9298" s="0" t="n">
        <f aca="false">IFERROR((C9298-D9298)/C9298/'Project Inputs and Calcs'!$E$11,0)</f>
        <v>0</v>
      </c>
    </row>
    <row r="9299" customFormat="false" ht="15" hidden="false" customHeight="false" outlineLevel="0" collapsed="false">
      <c r="A9299" s="0" t="n">
        <v>53</v>
      </c>
      <c r="B9299" s="0" t="n">
        <v>13800</v>
      </c>
      <c r="C9299" s="0" t="s">
        <v>155</v>
      </c>
      <c r="D9299" s="0" t="s">
        <v>155</v>
      </c>
      <c r="E9299" s="0" t="n">
        <f aca="false">IFERROR((C9299-D9299)/C9299/'Project Inputs and Calcs'!$E$11,0)</f>
        <v>0</v>
      </c>
    </row>
    <row r="9300" customFormat="false" ht="15" hidden="false" customHeight="false" outlineLevel="0" collapsed="false">
      <c r="A9300" s="0" t="n">
        <v>53</v>
      </c>
      <c r="B9300" s="0" t="n">
        <v>13900</v>
      </c>
      <c r="C9300" s="0" t="s">
        <v>155</v>
      </c>
      <c r="D9300" s="0" t="s">
        <v>155</v>
      </c>
      <c r="E9300" s="0" t="n">
        <f aca="false">IFERROR((C9300-D9300)/C9300/'Project Inputs and Calcs'!$E$11,0)</f>
        <v>0</v>
      </c>
    </row>
    <row r="9301" customFormat="false" ht="15" hidden="false" customHeight="false" outlineLevel="0" collapsed="false">
      <c r="A9301" s="0" t="n">
        <v>53</v>
      </c>
      <c r="B9301" s="0" t="n">
        <v>14000</v>
      </c>
      <c r="C9301" s="0" t="s">
        <v>155</v>
      </c>
      <c r="D9301" s="0" t="s">
        <v>155</v>
      </c>
      <c r="E9301" s="0" t="n">
        <f aca="false">IFERROR((C9301-D9301)/C9301/'Project Inputs and Calcs'!$E$11,0)</f>
        <v>0</v>
      </c>
    </row>
    <row r="9302" customFormat="false" ht="15" hidden="false" customHeight="false" outlineLevel="0" collapsed="false">
      <c r="A9302" s="0" t="n">
        <v>53</v>
      </c>
      <c r="B9302" s="0" t="n">
        <v>14100</v>
      </c>
      <c r="C9302" s="0" t="s">
        <v>155</v>
      </c>
      <c r="D9302" s="0" t="s">
        <v>155</v>
      </c>
      <c r="E9302" s="0" t="n">
        <f aca="false">IFERROR((C9302-D9302)/C9302/'Project Inputs and Calcs'!$E$11,0)</f>
        <v>0</v>
      </c>
    </row>
    <row r="9303" customFormat="false" ht="15" hidden="false" customHeight="false" outlineLevel="0" collapsed="false">
      <c r="A9303" s="0" t="n">
        <v>53</v>
      </c>
      <c r="B9303" s="0" t="n">
        <v>14200</v>
      </c>
      <c r="C9303" s="0" t="s">
        <v>155</v>
      </c>
      <c r="D9303" s="0" t="s">
        <v>155</v>
      </c>
      <c r="E9303" s="0" t="n">
        <f aca="false">IFERROR((C9303-D9303)/C9303/'Project Inputs and Calcs'!$E$11,0)</f>
        <v>0</v>
      </c>
    </row>
    <row r="9304" customFormat="false" ht="15" hidden="false" customHeight="false" outlineLevel="0" collapsed="false">
      <c r="A9304" s="0" t="n">
        <v>53</v>
      </c>
      <c r="B9304" s="0" t="n">
        <v>14300</v>
      </c>
      <c r="C9304" s="0" t="s">
        <v>155</v>
      </c>
      <c r="D9304" s="0" t="s">
        <v>155</v>
      </c>
      <c r="E9304" s="0" t="n">
        <f aca="false">IFERROR((C9304-D9304)/C9304/'Project Inputs and Calcs'!$E$11,0)</f>
        <v>0</v>
      </c>
    </row>
    <row r="9305" customFormat="false" ht="15" hidden="false" customHeight="false" outlineLevel="0" collapsed="false">
      <c r="A9305" s="0" t="n">
        <v>53</v>
      </c>
      <c r="B9305" s="0" t="n">
        <v>14400</v>
      </c>
      <c r="C9305" s="0" t="s">
        <v>155</v>
      </c>
      <c r="D9305" s="0" t="s">
        <v>155</v>
      </c>
      <c r="E9305" s="0" t="n">
        <f aca="false">IFERROR((C9305-D9305)/C9305/'Project Inputs and Calcs'!$E$11,0)</f>
        <v>0</v>
      </c>
    </row>
    <row r="9306" customFormat="false" ht="15" hidden="false" customHeight="false" outlineLevel="0" collapsed="false">
      <c r="A9306" s="0" t="n">
        <v>53</v>
      </c>
      <c r="B9306" s="0" t="n">
        <v>14500</v>
      </c>
      <c r="C9306" s="0" t="s">
        <v>155</v>
      </c>
      <c r="D9306" s="0" t="s">
        <v>155</v>
      </c>
      <c r="E9306" s="0" t="n">
        <f aca="false">IFERROR((C9306-D9306)/C9306/'Project Inputs and Calcs'!$E$11,0)</f>
        <v>0</v>
      </c>
    </row>
    <row r="9307" customFormat="false" ht="15" hidden="false" customHeight="false" outlineLevel="0" collapsed="false">
      <c r="A9307" s="0" t="n">
        <v>53</v>
      </c>
      <c r="B9307" s="0" t="n">
        <v>14600</v>
      </c>
      <c r="C9307" s="0" t="s">
        <v>155</v>
      </c>
      <c r="D9307" s="0" t="s">
        <v>155</v>
      </c>
      <c r="E9307" s="0" t="n">
        <f aca="false">IFERROR((C9307-D9307)/C9307/'Project Inputs and Calcs'!$E$11,0)</f>
        <v>0</v>
      </c>
    </row>
    <row r="9308" customFormat="false" ht="15" hidden="false" customHeight="false" outlineLevel="0" collapsed="false">
      <c r="A9308" s="0" t="n">
        <v>53</v>
      </c>
      <c r="B9308" s="0" t="n">
        <v>14700</v>
      </c>
      <c r="C9308" s="0" t="s">
        <v>155</v>
      </c>
      <c r="D9308" s="0" t="s">
        <v>155</v>
      </c>
      <c r="E9308" s="0" t="n">
        <f aca="false">IFERROR((C9308-D9308)/C9308/'Project Inputs and Calcs'!$E$11,0)</f>
        <v>0</v>
      </c>
    </row>
    <row r="9309" customFormat="false" ht="15" hidden="false" customHeight="false" outlineLevel="0" collapsed="false">
      <c r="A9309" s="0" t="n">
        <v>53</v>
      </c>
      <c r="B9309" s="0" t="n">
        <v>14800</v>
      </c>
      <c r="C9309" s="0" t="s">
        <v>155</v>
      </c>
      <c r="D9309" s="0" t="s">
        <v>155</v>
      </c>
      <c r="E9309" s="0" t="n">
        <f aca="false">IFERROR((C9309-D9309)/C9309/'Project Inputs and Calcs'!$E$11,0)</f>
        <v>0</v>
      </c>
    </row>
    <row r="9310" customFormat="false" ht="15" hidden="false" customHeight="false" outlineLevel="0" collapsed="false">
      <c r="A9310" s="0" t="n">
        <v>53</v>
      </c>
      <c r="B9310" s="0" t="n">
        <v>14900</v>
      </c>
      <c r="C9310" s="0" t="s">
        <v>155</v>
      </c>
      <c r="D9310" s="0" t="s">
        <v>155</v>
      </c>
      <c r="E9310" s="0" t="n">
        <f aca="false">IFERROR((C9310-D9310)/C9310/'Project Inputs and Calcs'!$E$11,0)</f>
        <v>0</v>
      </c>
    </row>
    <row r="9311" customFormat="false" ht="15" hidden="false" customHeight="false" outlineLevel="0" collapsed="false">
      <c r="A9311" s="0" t="n">
        <v>53</v>
      </c>
      <c r="B9311" s="0" t="n">
        <v>15000</v>
      </c>
      <c r="C9311" s="0" t="s">
        <v>155</v>
      </c>
      <c r="D9311" s="0" t="s">
        <v>155</v>
      </c>
      <c r="E9311" s="0" t="n">
        <f aca="false">IFERROR((C9311-D9311)/C9311/'Project Inputs and Calcs'!$E$11,0)</f>
        <v>0</v>
      </c>
    </row>
    <row r="9312" customFormat="false" ht="15" hidden="false" customHeight="false" outlineLevel="0" collapsed="false">
      <c r="A9312" s="0" t="n">
        <v>53</v>
      </c>
      <c r="B9312" s="0" t="n">
        <v>15100</v>
      </c>
      <c r="C9312" s="0" t="s">
        <v>155</v>
      </c>
      <c r="D9312" s="0" t="s">
        <v>155</v>
      </c>
      <c r="E9312" s="0" t="n">
        <f aca="false">IFERROR((C9312-D9312)/C9312/'Project Inputs and Calcs'!$E$11,0)</f>
        <v>0</v>
      </c>
    </row>
    <row r="9313" customFormat="false" ht="15" hidden="false" customHeight="false" outlineLevel="0" collapsed="false">
      <c r="A9313" s="0" t="n">
        <v>53</v>
      </c>
      <c r="B9313" s="0" t="n">
        <v>15200</v>
      </c>
      <c r="C9313" s="0" t="s">
        <v>155</v>
      </c>
      <c r="D9313" s="0" t="s">
        <v>155</v>
      </c>
      <c r="E9313" s="0" t="n">
        <f aca="false">IFERROR((C9313-D9313)/C9313/'Project Inputs and Calcs'!$E$11,0)</f>
        <v>0</v>
      </c>
    </row>
    <row r="9314" customFormat="false" ht="15" hidden="false" customHeight="false" outlineLevel="0" collapsed="false">
      <c r="A9314" s="0" t="n">
        <v>53</v>
      </c>
      <c r="B9314" s="0" t="n">
        <v>15300</v>
      </c>
      <c r="C9314" s="0" t="s">
        <v>155</v>
      </c>
      <c r="D9314" s="0" t="s">
        <v>155</v>
      </c>
      <c r="E9314" s="0" t="n">
        <f aca="false">IFERROR((C9314-D9314)/C9314/'Project Inputs and Calcs'!$E$11,0)</f>
        <v>0</v>
      </c>
    </row>
    <row r="9315" customFormat="false" ht="15" hidden="false" customHeight="false" outlineLevel="0" collapsed="false">
      <c r="A9315" s="0" t="n">
        <v>53</v>
      </c>
      <c r="B9315" s="0" t="n">
        <v>15400</v>
      </c>
      <c r="C9315" s="0" t="s">
        <v>155</v>
      </c>
      <c r="D9315" s="0" t="s">
        <v>155</v>
      </c>
      <c r="E9315" s="0" t="n">
        <f aca="false">IFERROR((C9315-D9315)/C9315/'Project Inputs and Calcs'!$E$11,0)</f>
        <v>0</v>
      </c>
    </row>
    <row r="9316" customFormat="false" ht="15" hidden="false" customHeight="false" outlineLevel="0" collapsed="false">
      <c r="A9316" s="0" t="n">
        <v>53</v>
      </c>
      <c r="B9316" s="0" t="n">
        <v>15500</v>
      </c>
      <c r="C9316" s="0" t="s">
        <v>155</v>
      </c>
      <c r="D9316" s="0" t="s">
        <v>155</v>
      </c>
      <c r="E9316" s="0" t="n">
        <f aca="false">IFERROR((C9316-D9316)/C9316/'Project Inputs and Calcs'!$E$11,0)</f>
        <v>0</v>
      </c>
    </row>
    <row r="9317" customFormat="false" ht="15" hidden="false" customHeight="false" outlineLevel="0" collapsed="false">
      <c r="A9317" s="0" t="n">
        <v>53</v>
      </c>
      <c r="B9317" s="0" t="n">
        <v>15600</v>
      </c>
      <c r="C9317" s="0" t="s">
        <v>155</v>
      </c>
      <c r="D9317" s="0" t="s">
        <v>155</v>
      </c>
      <c r="E9317" s="0" t="n">
        <f aca="false">IFERROR((C9317-D9317)/C9317/'Project Inputs and Calcs'!$E$11,0)</f>
        <v>0</v>
      </c>
    </row>
    <row r="9318" customFormat="false" ht="15" hidden="false" customHeight="false" outlineLevel="0" collapsed="false">
      <c r="A9318" s="0" t="n">
        <v>53</v>
      </c>
      <c r="B9318" s="0" t="n">
        <v>15700</v>
      </c>
      <c r="C9318" s="0" t="s">
        <v>155</v>
      </c>
      <c r="D9318" s="0" t="s">
        <v>155</v>
      </c>
      <c r="E9318" s="0" t="n">
        <f aca="false">IFERROR((C9318-D9318)/C9318/'Project Inputs and Calcs'!$E$11,0)</f>
        <v>0</v>
      </c>
    </row>
    <row r="9319" customFormat="false" ht="15" hidden="false" customHeight="false" outlineLevel="0" collapsed="false">
      <c r="A9319" s="0" t="n">
        <v>53</v>
      </c>
      <c r="B9319" s="0" t="n">
        <v>15800</v>
      </c>
      <c r="C9319" s="0" t="s">
        <v>155</v>
      </c>
      <c r="D9319" s="0" t="s">
        <v>155</v>
      </c>
      <c r="E9319" s="0" t="n">
        <f aca="false">IFERROR((C9319-D9319)/C9319/'Project Inputs and Calcs'!$E$11,0)</f>
        <v>0</v>
      </c>
    </row>
    <row r="9320" customFormat="false" ht="15" hidden="false" customHeight="false" outlineLevel="0" collapsed="false">
      <c r="A9320" s="0" t="n">
        <v>53</v>
      </c>
      <c r="B9320" s="0" t="n">
        <v>15900</v>
      </c>
      <c r="C9320" s="0" t="s">
        <v>155</v>
      </c>
      <c r="D9320" s="0" t="s">
        <v>155</v>
      </c>
      <c r="E9320" s="0" t="n">
        <f aca="false">IFERROR((C9320-D9320)/C9320/'Project Inputs and Calcs'!$E$11,0)</f>
        <v>0</v>
      </c>
    </row>
    <row r="9321" customFormat="false" ht="15" hidden="false" customHeight="false" outlineLevel="0" collapsed="false">
      <c r="A9321" s="0" t="n">
        <v>53</v>
      </c>
      <c r="B9321" s="0" t="n">
        <v>16000</v>
      </c>
      <c r="C9321" s="0" t="s">
        <v>155</v>
      </c>
      <c r="D9321" s="0" t="s">
        <v>155</v>
      </c>
      <c r="E9321" s="0" t="n">
        <f aca="false">IFERROR((C9321-D9321)/C9321/'Project Inputs and Calcs'!$E$11,0)</f>
        <v>0</v>
      </c>
    </row>
    <row r="9322" customFormat="false" ht="15" hidden="false" customHeight="false" outlineLevel="0" collapsed="false">
      <c r="A9322" s="0" t="n">
        <v>53</v>
      </c>
      <c r="B9322" s="0" t="n">
        <v>16100</v>
      </c>
      <c r="C9322" s="0" t="s">
        <v>155</v>
      </c>
      <c r="D9322" s="0" t="s">
        <v>155</v>
      </c>
      <c r="E9322" s="0" t="n">
        <f aca="false">IFERROR((C9322-D9322)/C9322/'Project Inputs and Calcs'!$E$11,0)</f>
        <v>0</v>
      </c>
    </row>
    <row r="9323" customFormat="false" ht="15" hidden="false" customHeight="false" outlineLevel="0" collapsed="false">
      <c r="A9323" s="0" t="n">
        <v>53</v>
      </c>
      <c r="B9323" s="0" t="n">
        <v>16200</v>
      </c>
      <c r="C9323" s="0" t="s">
        <v>155</v>
      </c>
      <c r="D9323" s="0" t="s">
        <v>155</v>
      </c>
      <c r="E9323" s="0" t="n">
        <f aca="false">IFERROR((C9323-D9323)/C9323/'Project Inputs and Calcs'!$E$11,0)</f>
        <v>0</v>
      </c>
    </row>
    <row r="9324" customFormat="false" ht="15" hidden="false" customHeight="false" outlineLevel="0" collapsed="false">
      <c r="A9324" s="0" t="n">
        <v>53</v>
      </c>
      <c r="B9324" s="0" t="n">
        <v>16300</v>
      </c>
      <c r="C9324" s="0" t="s">
        <v>155</v>
      </c>
      <c r="D9324" s="0" t="s">
        <v>155</v>
      </c>
      <c r="E9324" s="0" t="n">
        <f aca="false">IFERROR((C9324-D9324)/C9324/'Project Inputs and Calcs'!$E$11,0)</f>
        <v>0</v>
      </c>
    </row>
    <row r="9325" customFormat="false" ht="15" hidden="false" customHeight="false" outlineLevel="0" collapsed="false">
      <c r="A9325" s="0" t="n">
        <v>53</v>
      </c>
      <c r="B9325" s="0" t="n">
        <v>16400</v>
      </c>
      <c r="C9325" s="0" t="s">
        <v>155</v>
      </c>
      <c r="D9325" s="0" t="s">
        <v>155</v>
      </c>
      <c r="E9325" s="0" t="n">
        <f aca="false">IFERROR((C9325-D9325)/C9325/'Project Inputs and Calcs'!$E$11,0)</f>
        <v>0</v>
      </c>
    </row>
    <row r="9326" customFormat="false" ht="15" hidden="false" customHeight="false" outlineLevel="0" collapsed="false">
      <c r="A9326" s="0" t="n">
        <v>53</v>
      </c>
      <c r="B9326" s="0" t="n">
        <v>16500</v>
      </c>
      <c r="C9326" s="0" t="s">
        <v>155</v>
      </c>
      <c r="D9326" s="0" t="s">
        <v>155</v>
      </c>
      <c r="E9326" s="0" t="n">
        <f aca="false">IFERROR((C9326-D9326)/C9326/'Project Inputs and Calcs'!$E$11,0)</f>
        <v>0</v>
      </c>
    </row>
    <row r="9327" customFormat="false" ht="15" hidden="false" customHeight="false" outlineLevel="0" collapsed="false">
      <c r="A9327" s="0" t="n">
        <v>53</v>
      </c>
      <c r="B9327" s="0" t="n">
        <v>16600</v>
      </c>
      <c r="C9327" s="0" t="s">
        <v>155</v>
      </c>
      <c r="D9327" s="0" t="s">
        <v>155</v>
      </c>
      <c r="E9327" s="0" t="n">
        <f aca="false">IFERROR((C9327-D9327)/C9327/'Project Inputs and Calcs'!$E$11,0)</f>
        <v>0</v>
      </c>
    </row>
    <row r="9328" customFormat="false" ht="15" hidden="false" customHeight="false" outlineLevel="0" collapsed="false">
      <c r="A9328" s="0" t="n">
        <v>53</v>
      </c>
      <c r="B9328" s="0" t="n">
        <v>16700</v>
      </c>
      <c r="C9328" s="0" t="s">
        <v>155</v>
      </c>
      <c r="D9328" s="0" t="s">
        <v>155</v>
      </c>
      <c r="E9328" s="0" t="n">
        <f aca="false">IFERROR((C9328-D9328)/C9328/'Project Inputs and Calcs'!$E$11,0)</f>
        <v>0</v>
      </c>
    </row>
    <row r="9329" customFormat="false" ht="15" hidden="false" customHeight="false" outlineLevel="0" collapsed="false">
      <c r="A9329" s="0" t="n">
        <v>53</v>
      </c>
      <c r="B9329" s="0" t="n">
        <v>16800</v>
      </c>
      <c r="C9329" s="0" t="s">
        <v>155</v>
      </c>
      <c r="D9329" s="0" t="s">
        <v>155</v>
      </c>
      <c r="E9329" s="0" t="n">
        <f aca="false">IFERROR((C9329-D9329)/C9329/'Project Inputs and Calcs'!$E$11,0)</f>
        <v>0</v>
      </c>
    </row>
    <row r="9330" customFormat="false" ht="15" hidden="false" customHeight="false" outlineLevel="0" collapsed="false">
      <c r="A9330" s="0" t="n">
        <v>53</v>
      </c>
      <c r="B9330" s="0" t="n">
        <v>16900</v>
      </c>
      <c r="C9330" s="0" t="s">
        <v>155</v>
      </c>
      <c r="D9330" s="0" t="s">
        <v>155</v>
      </c>
      <c r="E9330" s="0" t="n">
        <f aca="false">IFERROR((C9330-D9330)/C9330/'Project Inputs and Calcs'!$E$11,0)</f>
        <v>0</v>
      </c>
    </row>
    <row r="9331" customFormat="false" ht="15" hidden="false" customHeight="false" outlineLevel="0" collapsed="false">
      <c r="A9331" s="0" t="n">
        <v>53</v>
      </c>
      <c r="B9331" s="0" t="n">
        <v>17000</v>
      </c>
      <c r="C9331" s="0" t="s">
        <v>155</v>
      </c>
      <c r="D9331" s="0" t="s">
        <v>155</v>
      </c>
      <c r="E9331" s="0" t="n">
        <f aca="false">IFERROR((C9331-D9331)/C9331/'Project Inputs and Calcs'!$E$11,0)</f>
        <v>0</v>
      </c>
    </row>
    <row r="9332" customFormat="false" ht="15" hidden="false" customHeight="false" outlineLevel="0" collapsed="false">
      <c r="A9332" s="0" t="n">
        <v>53</v>
      </c>
      <c r="B9332" s="0" t="n">
        <v>17100</v>
      </c>
      <c r="C9332" s="0" t="s">
        <v>155</v>
      </c>
      <c r="D9332" s="0" t="s">
        <v>155</v>
      </c>
      <c r="E9332" s="0" t="n">
        <f aca="false">IFERROR((C9332-D9332)/C9332/'Project Inputs and Calcs'!$E$11,0)</f>
        <v>0</v>
      </c>
    </row>
    <row r="9333" customFormat="false" ht="15" hidden="false" customHeight="false" outlineLevel="0" collapsed="false">
      <c r="A9333" s="0" t="n">
        <v>53</v>
      </c>
      <c r="B9333" s="0" t="n">
        <v>17200</v>
      </c>
      <c r="C9333" s="0" t="s">
        <v>155</v>
      </c>
      <c r="D9333" s="0" t="s">
        <v>155</v>
      </c>
      <c r="E9333" s="0" t="n">
        <f aca="false">IFERROR((C9333-D9333)/C9333/'Project Inputs and Calcs'!$E$11,0)</f>
        <v>0</v>
      </c>
    </row>
    <row r="9334" customFormat="false" ht="15" hidden="false" customHeight="false" outlineLevel="0" collapsed="false">
      <c r="A9334" s="0" t="n">
        <v>53</v>
      </c>
      <c r="B9334" s="0" t="n">
        <v>17300</v>
      </c>
      <c r="C9334" s="0" t="s">
        <v>155</v>
      </c>
      <c r="D9334" s="0" t="s">
        <v>155</v>
      </c>
      <c r="E9334" s="0" t="n">
        <f aca="false">IFERROR((C9334-D9334)/C9334/'Project Inputs and Calcs'!$E$11,0)</f>
        <v>0</v>
      </c>
    </row>
    <row r="9335" customFormat="false" ht="15" hidden="false" customHeight="false" outlineLevel="0" collapsed="false">
      <c r="A9335" s="0" t="n">
        <v>53</v>
      </c>
      <c r="B9335" s="0" t="n">
        <v>17400</v>
      </c>
      <c r="C9335" s="0" t="s">
        <v>155</v>
      </c>
      <c r="D9335" s="0" t="s">
        <v>155</v>
      </c>
      <c r="E9335" s="0" t="n">
        <f aca="false">IFERROR((C9335-D9335)/C9335/'Project Inputs and Calcs'!$E$11,0)</f>
        <v>0</v>
      </c>
    </row>
    <row r="9336" customFormat="false" ht="15" hidden="false" customHeight="false" outlineLevel="0" collapsed="false">
      <c r="A9336" s="0" t="n">
        <v>53</v>
      </c>
      <c r="B9336" s="0" t="n">
        <v>17500</v>
      </c>
      <c r="C9336" s="0" t="s">
        <v>155</v>
      </c>
      <c r="D9336" s="0" t="s">
        <v>155</v>
      </c>
      <c r="E9336" s="0" t="n">
        <f aca="false">IFERROR((C9336-D9336)/C9336/'Project Inputs and Calcs'!$E$11,0)</f>
        <v>0</v>
      </c>
    </row>
    <row r="9337" customFormat="false" ht="15" hidden="false" customHeight="false" outlineLevel="0" collapsed="false">
      <c r="A9337" s="0" t="n">
        <v>53</v>
      </c>
      <c r="B9337" s="0" t="n">
        <v>17600</v>
      </c>
      <c r="C9337" s="0" t="s">
        <v>155</v>
      </c>
      <c r="D9337" s="0" t="s">
        <v>155</v>
      </c>
      <c r="E9337" s="0" t="n">
        <f aca="false">IFERROR((C9337-D9337)/C9337/'Project Inputs and Calcs'!$E$11,0)</f>
        <v>0</v>
      </c>
    </row>
    <row r="9338" customFormat="false" ht="15" hidden="false" customHeight="false" outlineLevel="0" collapsed="false">
      <c r="A9338" s="0" t="n">
        <v>53</v>
      </c>
      <c r="B9338" s="0" t="n">
        <v>17700</v>
      </c>
      <c r="C9338" s="0" t="s">
        <v>155</v>
      </c>
      <c r="D9338" s="0" t="s">
        <v>155</v>
      </c>
      <c r="E9338" s="0" t="n">
        <f aca="false">IFERROR((C9338-D9338)/C9338/'Project Inputs and Calcs'!$E$11,0)</f>
        <v>0</v>
      </c>
    </row>
    <row r="9339" customFormat="false" ht="15" hidden="false" customHeight="false" outlineLevel="0" collapsed="false">
      <c r="A9339" s="0" t="n">
        <v>53</v>
      </c>
      <c r="B9339" s="0" t="n">
        <v>17800</v>
      </c>
      <c r="C9339" s="0" t="s">
        <v>155</v>
      </c>
      <c r="D9339" s="0" t="s">
        <v>155</v>
      </c>
      <c r="E9339" s="0" t="n">
        <f aca="false">IFERROR((C9339-D9339)/C9339/'Project Inputs and Calcs'!$E$11,0)</f>
        <v>0</v>
      </c>
    </row>
    <row r="9340" customFormat="false" ht="15" hidden="false" customHeight="false" outlineLevel="0" collapsed="false">
      <c r="A9340" s="0" t="n">
        <v>53</v>
      </c>
      <c r="B9340" s="0" t="n">
        <v>17900</v>
      </c>
      <c r="C9340" s="0" t="s">
        <v>155</v>
      </c>
      <c r="D9340" s="0" t="s">
        <v>155</v>
      </c>
      <c r="E9340" s="0" t="n">
        <f aca="false">IFERROR((C9340-D9340)/C9340/'Project Inputs and Calcs'!$E$11,0)</f>
        <v>0</v>
      </c>
    </row>
    <row r="9341" customFormat="false" ht="15" hidden="false" customHeight="false" outlineLevel="0" collapsed="false">
      <c r="A9341" s="0" t="n">
        <v>53</v>
      </c>
      <c r="B9341" s="0" t="n">
        <v>18000</v>
      </c>
      <c r="C9341" s="0" t="s">
        <v>155</v>
      </c>
      <c r="D9341" s="0" t="s">
        <v>155</v>
      </c>
      <c r="E9341" s="0" t="n">
        <f aca="false">IFERROR((C9341-D9341)/C9341/'Project Inputs and Calcs'!$E$11,0)</f>
        <v>0</v>
      </c>
    </row>
    <row r="9342" customFormat="false" ht="15" hidden="false" customHeight="false" outlineLevel="0" collapsed="false">
      <c r="A9342" s="0" t="n">
        <v>53</v>
      </c>
      <c r="B9342" s="0" t="n">
        <v>18100</v>
      </c>
      <c r="C9342" s="0" t="s">
        <v>155</v>
      </c>
      <c r="D9342" s="0" t="s">
        <v>155</v>
      </c>
      <c r="E9342" s="0" t="n">
        <f aca="false">IFERROR((C9342-D9342)/C9342/'Project Inputs and Calcs'!$E$11,0)</f>
        <v>0</v>
      </c>
    </row>
    <row r="9343" customFormat="false" ht="15" hidden="false" customHeight="false" outlineLevel="0" collapsed="false">
      <c r="A9343" s="0" t="n">
        <v>53</v>
      </c>
      <c r="B9343" s="0" t="n">
        <v>18200</v>
      </c>
      <c r="C9343" s="0" t="s">
        <v>155</v>
      </c>
      <c r="D9343" s="0" t="s">
        <v>155</v>
      </c>
      <c r="E9343" s="0" t="n">
        <f aca="false">IFERROR((C9343-D9343)/C9343/'Project Inputs and Calcs'!$E$11,0)</f>
        <v>0</v>
      </c>
    </row>
    <row r="9344" customFormat="false" ht="15" hidden="false" customHeight="false" outlineLevel="0" collapsed="false">
      <c r="A9344" s="0" t="n">
        <v>53</v>
      </c>
      <c r="B9344" s="0" t="n">
        <v>18300</v>
      </c>
      <c r="C9344" s="0" t="s">
        <v>155</v>
      </c>
      <c r="D9344" s="0" t="s">
        <v>155</v>
      </c>
      <c r="E9344" s="0" t="n">
        <f aca="false">IFERROR((C9344-D9344)/C9344/'Project Inputs and Calcs'!$E$11,0)</f>
        <v>0</v>
      </c>
    </row>
    <row r="9345" customFormat="false" ht="15" hidden="false" customHeight="false" outlineLevel="0" collapsed="false">
      <c r="A9345" s="0" t="n">
        <v>53</v>
      </c>
      <c r="B9345" s="0" t="n">
        <v>18400</v>
      </c>
      <c r="C9345" s="0" t="s">
        <v>155</v>
      </c>
      <c r="D9345" s="0" t="s">
        <v>155</v>
      </c>
      <c r="E9345" s="0" t="n">
        <f aca="false">IFERROR((C9345-D9345)/C9345/'Project Inputs and Calcs'!$E$11,0)</f>
        <v>0</v>
      </c>
    </row>
    <row r="9346" customFormat="false" ht="15" hidden="false" customHeight="false" outlineLevel="0" collapsed="false">
      <c r="A9346" s="0" t="n">
        <v>53</v>
      </c>
      <c r="B9346" s="0" t="n">
        <v>18500</v>
      </c>
      <c r="C9346" s="0" t="s">
        <v>155</v>
      </c>
      <c r="D9346" s="0" t="s">
        <v>155</v>
      </c>
      <c r="E9346" s="0" t="n">
        <f aca="false">IFERROR((C9346-D9346)/C9346/'Project Inputs and Calcs'!$E$11,0)</f>
        <v>0</v>
      </c>
    </row>
    <row r="9347" customFormat="false" ht="15" hidden="false" customHeight="false" outlineLevel="0" collapsed="false">
      <c r="A9347" s="0" t="n">
        <v>53</v>
      </c>
      <c r="B9347" s="0" t="n">
        <v>18600</v>
      </c>
      <c r="C9347" s="0" t="s">
        <v>155</v>
      </c>
      <c r="D9347" s="0" t="s">
        <v>155</v>
      </c>
      <c r="E9347" s="0" t="n">
        <f aca="false">IFERROR((C9347-D9347)/C9347/'Project Inputs and Calcs'!$E$11,0)</f>
        <v>0</v>
      </c>
    </row>
    <row r="9348" customFormat="false" ht="15" hidden="false" customHeight="false" outlineLevel="0" collapsed="false">
      <c r="A9348" s="0" t="n">
        <v>53</v>
      </c>
      <c r="B9348" s="0" t="n">
        <v>18700</v>
      </c>
      <c r="C9348" s="0" t="s">
        <v>155</v>
      </c>
      <c r="D9348" s="0" t="s">
        <v>155</v>
      </c>
      <c r="E9348" s="0" t="n">
        <f aca="false">IFERROR((C9348-D9348)/C9348/'Project Inputs and Calcs'!$E$11,0)</f>
        <v>0</v>
      </c>
    </row>
    <row r="9349" customFormat="false" ht="15" hidden="false" customHeight="false" outlineLevel="0" collapsed="false">
      <c r="A9349" s="0" t="n">
        <v>53</v>
      </c>
      <c r="B9349" s="0" t="n">
        <v>18800</v>
      </c>
      <c r="C9349" s="0" t="s">
        <v>155</v>
      </c>
      <c r="D9349" s="0" t="s">
        <v>155</v>
      </c>
      <c r="E9349" s="0" t="n">
        <f aca="false">IFERROR((C9349-D9349)/C9349/'Project Inputs and Calcs'!$E$11,0)</f>
        <v>0</v>
      </c>
    </row>
    <row r="9350" customFormat="false" ht="15" hidden="false" customHeight="false" outlineLevel="0" collapsed="false">
      <c r="A9350" s="0" t="n">
        <v>53</v>
      </c>
      <c r="B9350" s="0" t="n">
        <v>18900</v>
      </c>
      <c r="C9350" s="0" t="s">
        <v>155</v>
      </c>
      <c r="D9350" s="0" t="s">
        <v>155</v>
      </c>
      <c r="E9350" s="0" t="n">
        <f aca="false">IFERROR((C9350-D9350)/C9350/'Project Inputs and Calcs'!$E$11,0)</f>
        <v>0</v>
      </c>
    </row>
    <row r="9351" customFormat="false" ht="15" hidden="false" customHeight="false" outlineLevel="0" collapsed="false">
      <c r="A9351" s="0" t="n">
        <v>53</v>
      </c>
      <c r="B9351" s="0" t="n">
        <v>19000</v>
      </c>
      <c r="C9351" s="0" t="s">
        <v>155</v>
      </c>
      <c r="D9351" s="0" t="s">
        <v>155</v>
      </c>
      <c r="E9351" s="0" t="n">
        <f aca="false">IFERROR((C9351-D9351)/C9351/'Project Inputs and Calcs'!$E$11,0)</f>
        <v>0</v>
      </c>
    </row>
    <row r="9352" customFormat="false" ht="15" hidden="false" customHeight="false" outlineLevel="0" collapsed="false">
      <c r="A9352" s="0" t="n">
        <v>53</v>
      </c>
      <c r="B9352" s="0" t="n">
        <v>19100</v>
      </c>
      <c r="C9352" s="0" t="s">
        <v>155</v>
      </c>
      <c r="D9352" s="0" t="s">
        <v>155</v>
      </c>
      <c r="E9352" s="0" t="n">
        <f aca="false">IFERROR((C9352-D9352)/C9352/'Project Inputs and Calcs'!$E$11,0)</f>
        <v>0</v>
      </c>
    </row>
    <row r="9353" customFormat="false" ht="15" hidden="false" customHeight="false" outlineLevel="0" collapsed="false">
      <c r="A9353" s="0" t="n">
        <v>53</v>
      </c>
      <c r="B9353" s="0" t="n">
        <v>19200</v>
      </c>
      <c r="C9353" s="0" t="s">
        <v>155</v>
      </c>
      <c r="D9353" s="0" t="s">
        <v>155</v>
      </c>
      <c r="E9353" s="0" t="n">
        <f aca="false">IFERROR((C9353-D9353)/C9353/'Project Inputs and Calcs'!$E$11,0)</f>
        <v>0</v>
      </c>
    </row>
    <row r="9354" customFormat="false" ht="15" hidden="false" customHeight="false" outlineLevel="0" collapsed="false">
      <c r="A9354" s="0" t="n">
        <v>53</v>
      </c>
      <c r="B9354" s="0" t="n">
        <v>19300</v>
      </c>
      <c r="C9354" s="0" t="s">
        <v>155</v>
      </c>
      <c r="D9354" s="0" t="s">
        <v>155</v>
      </c>
      <c r="E9354" s="0" t="n">
        <f aca="false">IFERROR((C9354-D9354)/C9354/'Project Inputs and Calcs'!$E$11,0)</f>
        <v>0</v>
      </c>
    </row>
    <row r="9355" customFormat="false" ht="15" hidden="false" customHeight="false" outlineLevel="0" collapsed="false">
      <c r="A9355" s="0" t="n">
        <v>53</v>
      </c>
      <c r="B9355" s="0" t="n">
        <v>19400</v>
      </c>
      <c r="C9355" s="0" t="s">
        <v>155</v>
      </c>
      <c r="D9355" s="0" t="s">
        <v>155</v>
      </c>
      <c r="E9355" s="0" t="n">
        <f aca="false">IFERROR((C9355-D9355)/C9355/'Project Inputs and Calcs'!$E$11,0)</f>
        <v>0</v>
      </c>
    </row>
    <row r="9356" customFormat="false" ht="15" hidden="false" customHeight="false" outlineLevel="0" collapsed="false">
      <c r="A9356" s="0" t="n">
        <v>53</v>
      </c>
      <c r="B9356" s="0" t="n">
        <v>19500</v>
      </c>
      <c r="C9356" s="0" t="s">
        <v>155</v>
      </c>
      <c r="D9356" s="0" t="s">
        <v>155</v>
      </c>
      <c r="E9356" s="0" t="n">
        <f aca="false">IFERROR((C9356-D9356)/C9356/'Project Inputs and Calcs'!$E$11,0)</f>
        <v>0</v>
      </c>
    </row>
    <row r="9357" customFormat="false" ht="15" hidden="false" customHeight="false" outlineLevel="0" collapsed="false">
      <c r="A9357" s="0" t="n">
        <v>53</v>
      </c>
      <c r="B9357" s="0" t="n">
        <v>19600</v>
      </c>
      <c r="C9357" s="0" t="s">
        <v>155</v>
      </c>
      <c r="D9357" s="0" t="s">
        <v>155</v>
      </c>
      <c r="E9357" s="0" t="n">
        <f aca="false">IFERROR((C9357-D9357)/C9357/'Project Inputs and Calcs'!$E$11,0)</f>
        <v>0</v>
      </c>
    </row>
    <row r="9358" customFormat="false" ht="15" hidden="false" customHeight="false" outlineLevel="0" collapsed="false">
      <c r="A9358" s="0" t="n">
        <v>53</v>
      </c>
      <c r="B9358" s="0" t="n">
        <v>19700</v>
      </c>
      <c r="C9358" s="0" t="s">
        <v>155</v>
      </c>
      <c r="D9358" s="0" t="s">
        <v>155</v>
      </c>
      <c r="E9358" s="0" t="n">
        <f aca="false">IFERROR((C9358-D9358)/C9358/'Project Inputs and Calcs'!$E$11,0)</f>
        <v>0</v>
      </c>
    </row>
    <row r="9359" customFormat="false" ht="15" hidden="false" customHeight="false" outlineLevel="0" collapsed="false">
      <c r="A9359" s="0" t="n">
        <v>53</v>
      </c>
      <c r="B9359" s="0" t="n">
        <v>19800</v>
      </c>
      <c r="C9359" s="0" t="s">
        <v>155</v>
      </c>
      <c r="D9359" s="0" t="s">
        <v>155</v>
      </c>
      <c r="E9359" s="0" t="n">
        <f aca="false">IFERROR((C9359-D9359)/C9359/'Project Inputs and Calcs'!$E$11,0)</f>
        <v>0</v>
      </c>
    </row>
    <row r="9360" customFormat="false" ht="15" hidden="false" customHeight="false" outlineLevel="0" collapsed="false">
      <c r="A9360" s="0" t="n">
        <v>53</v>
      </c>
      <c r="B9360" s="0" t="n">
        <v>19900</v>
      </c>
      <c r="C9360" s="0" t="s">
        <v>155</v>
      </c>
      <c r="D9360" s="0" t="s">
        <v>155</v>
      </c>
      <c r="E9360" s="0" t="n">
        <f aca="false">IFERROR((C9360-D9360)/C9360/'Project Inputs and Calcs'!$E$11,0)</f>
        <v>0</v>
      </c>
    </row>
    <row r="9361" customFormat="false" ht="15" hidden="false" customHeight="false" outlineLevel="0" collapsed="false">
      <c r="A9361" s="0" t="n">
        <v>53</v>
      </c>
      <c r="B9361" s="0" t="n">
        <v>20000</v>
      </c>
      <c r="C9361" s="0" t="s">
        <v>155</v>
      </c>
      <c r="D9361" s="0" t="s">
        <v>155</v>
      </c>
      <c r="E9361" s="0" t="n">
        <f aca="false">IFERROR((C9361-D9361)/C9361/'Project Inputs and Calcs'!$E$11,0)</f>
        <v>0</v>
      </c>
    </row>
    <row r="9362" customFormat="false" ht="15" hidden="false" customHeight="false" outlineLevel="0" collapsed="false">
      <c r="A9362" s="0" t="n">
        <v>54</v>
      </c>
      <c r="B9362" s="0" t="n">
        <v>1000</v>
      </c>
      <c r="C9362" s="0" t="n">
        <v>0.19401</v>
      </c>
      <c r="D9362" s="0" t="n">
        <v>0.028519</v>
      </c>
      <c r="E9362" s="0" t="n">
        <f aca="false">IFERROR((C9362-D9362)/C9362/'Project Inputs and Calcs'!$E$11,0)</f>
        <v>0.0284334140851846</v>
      </c>
    </row>
    <row r="9363" customFormat="false" ht="15" hidden="false" customHeight="false" outlineLevel="0" collapsed="false">
      <c r="A9363" s="0" t="n">
        <v>54</v>
      </c>
      <c r="B9363" s="0" t="n">
        <v>1100</v>
      </c>
      <c r="C9363" s="0" t="n">
        <v>0.3061</v>
      </c>
      <c r="D9363" s="0" t="n">
        <v>0.04691</v>
      </c>
      <c r="E9363" s="0" t="n">
        <f aca="false">IFERROR((C9363-D9363)/C9363/'Project Inputs and Calcs'!$E$11,0)</f>
        <v>0.0282249809430469</v>
      </c>
    </row>
    <row r="9364" customFormat="false" ht="15" hidden="false" customHeight="false" outlineLevel="0" collapsed="false">
      <c r="A9364" s="0" t="n">
        <v>54</v>
      </c>
      <c r="B9364" s="0" t="n">
        <v>1200</v>
      </c>
      <c r="C9364" s="0" t="n">
        <v>0.44172</v>
      </c>
      <c r="D9364" s="0" t="n">
        <v>0.070509</v>
      </c>
      <c r="E9364" s="0" t="n">
        <f aca="false">IFERROR((C9364-D9364)/C9364/'Project Inputs and Calcs'!$E$11,0)</f>
        <v>0.028012541881735</v>
      </c>
    </row>
    <row r="9365" customFormat="false" ht="15" hidden="false" customHeight="false" outlineLevel="0" collapsed="false">
      <c r="A9365" s="0" t="n">
        <v>54</v>
      </c>
      <c r="B9365" s="0" t="n">
        <v>1300</v>
      </c>
      <c r="C9365" s="0" t="n">
        <v>0.59993</v>
      </c>
      <c r="D9365" s="0" t="n">
        <v>0.099602</v>
      </c>
      <c r="E9365" s="0" t="n">
        <f aca="false">IFERROR((C9365-D9365)/C9365/'Project Inputs and Calcs'!$E$11,0)</f>
        <v>0.0277992432450453</v>
      </c>
    </row>
    <row r="9366" customFormat="false" ht="15" hidden="false" customHeight="false" outlineLevel="0" collapsed="false">
      <c r="A9366" s="0" t="n">
        <v>54</v>
      </c>
      <c r="B9366" s="0" t="n">
        <v>1400</v>
      </c>
      <c r="C9366" s="0" t="n">
        <v>0.77986</v>
      </c>
      <c r="D9366" s="0" t="n">
        <v>0.13449</v>
      </c>
      <c r="E9366" s="0" t="n">
        <f aca="false">IFERROR((C9366-D9366)/C9366/'Project Inputs and Calcs'!$E$11,0)</f>
        <v>0.0275848656596483</v>
      </c>
    </row>
    <row r="9367" customFormat="false" ht="15" hidden="false" customHeight="false" outlineLevel="0" collapsed="false">
      <c r="A9367" s="0" t="n">
        <v>54</v>
      </c>
      <c r="B9367" s="0" t="n">
        <v>1500</v>
      </c>
      <c r="C9367" s="0" t="n">
        <v>0.98067</v>
      </c>
      <c r="D9367" s="0" t="n">
        <v>0.17541</v>
      </c>
      <c r="E9367" s="0" t="n">
        <f aca="false">IFERROR((C9367-D9367)/C9367/'Project Inputs and Calcs'!$E$11,0)</f>
        <v>0.0273710830350679</v>
      </c>
    </row>
    <row r="9368" customFormat="false" ht="15" hidden="false" customHeight="false" outlineLevel="0" collapsed="false">
      <c r="A9368" s="0" t="n">
        <v>54</v>
      </c>
      <c r="B9368" s="0" t="n">
        <v>1600</v>
      </c>
      <c r="C9368" s="0" t="n">
        <v>1.2016</v>
      </c>
      <c r="D9368" s="0" t="n">
        <v>0.22264</v>
      </c>
      <c r="E9368" s="0" t="n">
        <f aca="false">IFERROR((C9368-D9368)/C9368/'Project Inputs and Calcs'!$E$11,0)</f>
        <v>0.0271571238348868</v>
      </c>
    </row>
    <row r="9369" customFormat="false" ht="15" hidden="false" customHeight="false" outlineLevel="0" collapsed="false">
      <c r="A9369" s="0" t="n">
        <v>54</v>
      </c>
      <c r="B9369" s="0" t="n">
        <v>1700</v>
      </c>
      <c r="C9369" s="0" t="n">
        <v>1.4418</v>
      </c>
      <c r="D9369" s="0" t="n">
        <v>0.27636</v>
      </c>
      <c r="E9369" s="0" t="n">
        <f aca="false">IFERROR((C9369-D9369)/C9369/'Project Inputs and Calcs'!$E$11,0)</f>
        <v>0.0269440976557081</v>
      </c>
    </row>
    <row r="9370" customFormat="false" ht="15" hidden="false" customHeight="false" outlineLevel="0" collapsed="false">
      <c r="A9370" s="0" t="n">
        <v>54</v>
      </c>
      <c r="B9370" s="0" t="n">
        <v>1800</v>
      </c>
      <c r="C9370" s="0" t="n">
        <v>1.6918</v>
      </c>
      <c r="D9370" s="0" t="n">
        <v>0.34116</v>
      </c>
      <c r="E9370" s="0" t="n">
        <f aca="false">IFERROR((C9370-D9370)/C9370/'Project Inputs and Calcs'!$E$11,0)</f>
        <v>0.0266114986010955</v>
      </c>
    </row>
    <row r="9371" customFormat="false" ht="15" hidden="false" customHeight="false" outlineLevel="0" collapsed="false">
      <c r="A9371" s="0" t="n">
        <v>54</v>
      </c>
      <c r="B9371" s="0" t="n">
        <v>1900</v>
      </c>
      <c r="C9371" s="0" t="n">
        <v>1.9774</v>
      </c>
      <c r="D9371" s="0" t="n">
        <v>0.4041</v>
      </c>
      <c r="E9371" s="0" t="n">
        <f aca="false">IFERROR((C9371-D9371)/C9371/'Project Inputs and Calcs'!$E$11,0)</f>
        <v>0.0265213580122046</v>
      </c>
    </row>
    <row r="9372" customFormat="false" ht="15" hidden="false" customHeight="false" outlineLevel="0" collapsed="false">
      <c r="A9372" s="0" t="n">
        <v>54</v>
      </c>
      <c r="B9372" s="0" t="n">
        <v>2000</v>
      </c>
      <c r="C9372" s="0" t="n">
        <v>2.2713</v>
      </c>
      <c r="D9372" s="0" t="n">
        <v>0.47849</v>
      </c>
      <c r="E9372" s="0" t="n">
        <f aca="false">IFERROR((C9372-D9372)/C9372/'Project Inputs and Calcs'!$E$11,0)</f>
        <v>0.0263110700186384</v>
      </c>
    </row>
    <row r="9373" customFormat="false" ht="15" hidden="false" customHeight="false" outlineLevel="0" collapsed="false">
      <c r="A9373" s="0" t="n">
        <v>54</v>
      </c>
      <c r="B9373" s="0" t="n">
        <v>2100</v>
      </c>
      <c r="C9373" s="0" t="n">
        <v>2.5819</v>
      </c>
      <c r="D9373" s="0" t="n">
        <v>0.56005</v>
      </c>
      <c r="E9373" s="0" t="n">
        <f aca="false">IFERROR((C9373-D9373)/C9373/'Project Inputs and Calcs'!$E$11,0)</f>
        <v>0.0261028699794725</v>
      </c>
    </row>
    <row r="9374" customFormat="false" ht="15" hidden="false" customHeight="false" outlineLevel="0" collapsed="false">
      <c r="A9374" s="0" t="n">
        <v>54</v>
      </c>
      <c r="B9374" s="0" t="n">
        <v>2200</v>
      </c>
      <c r="C9374" s="0" t="n">
        <v>2.9084</v>
      </c>
      <c r="D9374" s="0" t="n">
        <v>0.64898</v>
      </c>
      <c r="E9374" s="0" t="n">
        <f aca="false">IFERROR((C9374-D9374)/C9374/'Project Inputs and Calcs'!$E$11,0)</f>
        <v>0.0258953376426901</v>
      </c>
    </row>
    <row r="9375" customFormat="false" ht="15" hidden="false" customHeight="false" outlineLevel="0" collapsed="false">
      <c r="A9375" s="0" t="n">
        <v>54</v>
      </c>
      <c r="B9375" s="0" t="n">
        <v>2300</v>
      </c>
      <c r="C9375" s="0" t="n">
        <v>3.2503</v>
      </c>
      <c r="D9375" s="0" t="n">
        <v>0.74537</v>
      </c>
      <c r="E9375" s="0" t="n">
        <f aca="false">IFERROR((C9375-D9375)/C9375/'Project Inputs and Calcs'!$E$11,0)</f>
        <v>0.0256892184311192</v>
      </c>
    </row>
    <row r="9376" customFormat="false" ht="15" hidden="false" customHeight="false" outlineLevel="0" collapsed="false">
      <c r="A9376" s="0" t="n">
        <v>54</v>
      </c>
      <c r="B9376" s="0" t="n">
        <v>2400</v>
      </c>
      <c r="C9376" s="0" t="n">
        <v>3.6069</v>
      </c>
      <c r="D9376" s="0" t="n">
        <v>0.84929</v>
      </c>
      <c r="E9376" s="0" t="n">
        <f aca="false">IFERROR((C9376-D9376)/C9376/'Project Inputs and Calcs'!$E$11,0)</f>
        <v>0.0254845804800059</v>
      </c>
    </row>
    <row r="9377" customFormat="false" ht="15" hidden="false" customHeight="false" outlineLevel="0" collapsed="false">
      <c r="A9377" s="0" t="n">
        <v>54</v>
      </c>
      <c r="B9377" s="0" t="n">
        <v>2500</v>
      </c>
      <c r="C9377" s="0" t="n">
        <v>3.9778</v>
      </c>
      <c r="D9377" s="0" t="n">
        <v>0.96087</v>
      </c>
      <c r="E9377" s="0" t="n">
        <f aca="false">IFERROR((C9377-D9377)/C9377/'Project Inputs and Calcs'!$E$11,0)</f>
        <v>0.0252813950760052</v>
      </c>
    </row>
    <row r="9378" customFormat="false" ht="15" hidden="false" customHeight="false" outlineLevel="0" collapsed="false">
      <c r="A9378" s="0" t="n">
        <v>54</v>
      </c>
      <c r="B9378" s="0" t="n">
        <v>2600</v>
      </c>
      <c r="C9378" s="0" t="n">
        <v>4.3624</v>
      </c>
      <c r="D9378" s="0" t="n">
        <v>1.0801</v>
      </c>
      <c r="E9378" s="0" t="n">
        <f aca="false">IFERROR((C9378-D9378)/C9378/'Project Inputs and Calcs'!$E$11,0)</f>
        <v>0.0250802310654686</v>
      </c>
    </row>
    <row r="9379" customFormat="false" ht="15" hidden="false" customHeight="false" outlineLevel="0" collapsed="false">
      <c r="A9379" s="0" t="n">
        <v>54</v>
      </c>
      <c r="B9379" s="0" t="n">
        <v>2700</v>
      </c>
      <c r="C9379" s="0" t="n">
        <v>4.7602</v>
      </c>
      <c r="D9379" s="0" t="n">
        <v>1.2072</v>
      </c>
      <c r="E9379" s="0" t="n">
        <f aca="false">IFERROR((C9379-D9379)/C9379/'Project Inputs and Calcs'!$E$11,0)</f>
        <v>0.0248799070067084</v>
      </c>
    </row>
    <row r="9380" customFormat="false" ht="15" hidden="false" customHeight="false" outlineLevel="0" collapsed="false">
      <c r="A9380" s="0" t="n">
        <v>54</v>
      </c>
      <c r="B9380" s="0" t="n">
        <v>2800</v>
      </c>
      <c r="C9380" s="0" t="n">
        <v>5.1707</v>
      </c>
      <c r="D9380" s="0" t="n">
        <v>1.3421</v>
      </c>
      <c r="E9380" s="0" t="n">
        <f aca="false">IFERROR((C9380-D9380)/C9380/'Project Inputs and Calcs'!$E$11,0)</f>
        <v>0.0246813777631655</v>
      </c>
    </row>
    <row r="9381" customFormat="false" ht="15" hidden="false" customHeight="false" outlineLevel="0" collapsed="false">
      <c r="A9381" s="0" t="n">
        <v>54</v>
      </c>
      <c r="B9381" s="0" t="n">
        <v>2900</v>
      </c>
      <c r="C9381" s="0" t="n">
        <v>5.5935</v>
      </c>
      <c r="D9381" s="0" t="n">
        <v>1.4848</v>
      </c>
      <c r="E9381" s="0" t="n">
        <f aca="false">IFERROR((C9381-D9381)/C9381/'Project Inputs and Calcs'!$E$11,0)</f>
        <v>0.0244849676708084</v>
      </c>
    </row>
    <row r="9382" customFormat="false" ht="15" hidden="false" customHeight="false" outlineLevel="0" collapsed="false">
      <c r="A9382" s="0" t="n">
        <v>54</v>
      </c>
      <c r="B9382" s="0" t="n">
        <v>3000</v>
      </c>
      <c r="C9382" s="0" t="n">
        <v>6.0279</v>
      </c>
      <c r="D9382" s="0" t="n">
        <v>1.6355</v>
      </c>
      <c r="E9382" s="0" t="n">
        <f aca="false">IFERROR((C9382-D9382)/C9382/'Project Inputs and Calcs'!$E$11,0)</f>
        <v>0.0242892770837826</v>
      </c>
    </row>
    <row r="9383" customFormat="false" ht="15" hidden="false" customHeight="false" outlineLevel="0" collapsed="false">
      <c r="A9383" s="0" t="n">
        <v>54</v>
      </c>
      <c r="B9383" s="0" t="n">
        <v>3100</v>
      </c>
      <c r="C9383" s="0" t="n">
        <v>6.4737</v>
      </c>
      <c r="D9383" s="0" t="n">
        <v>1.7941</v>
      </c>
      <c r="E9383" s="0" t="n">
        <f aca="false">IFERROR((C9383-D9383)/C9383/'Project Inputs and Calcs'!$E$11,0)</f>
        <v>0.0240954425856414</v>
      </c>
    </row>
    <row r="9384" customFormat="false" ht="15" hidden="false" customHeight="false" outlineLevel="0" collapsed="false">
      <c r="A9384" s="0" t="n">
        <v>54</v>
      </c>
      <c r="B9384" s="0" t="n">
        <v>3200</v>
      </c>
      <c r="C9384" s="0" t="n">
        <v>6.9301</v>
      </c>
      <c r="D9384" s="0" t="n">
        <v>1.9607</v>
      </c>
      <c r="E9384" s="0" t="n">
        <f aca="false">IFERROR((C9384-D9384)/C9384/'Project Inputs and Calcs'!$E$11,0)</f>
        <v>0.0239024929895191</v>
      </c>
    </row>
    <row r="9385" customFormat="false" ht="15" hidden="false" customHeight="false" outlineLevel="0" collapsed="false">
      <c r="A9385" s="0" t="n">
        <v>54</v>
      </c>
      <c r="B9385" s="0" t="n">
        <v>3300</v>
      </c>
      <c r="C9385" s="0" t="n">
        <v>7.397</v>
      </c>
      <c r="D9385" s="0" t="n">
        <v>2.1353</v>
      </c>
      <c r="E9385" s="0" t="n">
        <f aca="false">IFERROR((C9385-D9385)/C9385/'Project Inputs and Calcs'!$E$11,0)</f>
        <v>0.0237109639042855</v>
      </c>
    </row>
    <row r="9386" customFormat="false" ht="15" hidden="false" customHeight="false" outlineLevel="0" collapsed="false">
      <c r="A9386" s="0" t="n">
        <v>54</v>
      </c>
      <c r="B9386" s="0" t="n">
        <v>3400</v>
      </c>
      <c r="C9386" s="0" t="n">
        <v>7.8737</v>
      </c>
      <c r="D9386" s="0" t="n">
        <v>2.3178</v>
      </c>
      <c r="E9386" s="0" t="n">
        <f aca="false">IFERROR((C9386-D9386)/C9386/'Project Inputs and Calcs'!$E$11,0)</f>
        <v>0.0235209198555529</v>
      </c>
    </row>
    <row r="9387" customFormat="false" ht="15" hidden="false" customHeight="false" outlineLevel="0" collapsed="false">
      <c r="A9387" s="0" t="n">
        <v>54</v>
      </c>
      <c r="B9387" s="0" t="n">
        <v>3500</v>
      </c>
      <c r="C9387" s="0" t="n">
        <v>8.3599</v>
      </c>
      <c r="D9387" s="0" t="n">
        <v>2.5083</v>
      </c>
      <c r="E9387" s="0" t="n">
        <f aca="false">IFERROR((C9387-D9387)/C9387/'Project Inputs and Calcs'!$E$11,0)</f>
        <v>0.0233320175281204</v>
      </c>
    </row>
    <row r="9388" customFormat="false" ht="15" hidden="false" customHeight="false" outlineLevel="0" collapsed="false">
      <c r="A9388" s="0" t="n">
        <v>54</v>
      </c>
      <c r="B9388" s="0" t="n">
        <v>3600</v>
      </c>
      <c r="C9388" s="0" t="n">
        <v>8.8552</v>
      </c>
      <c r="D9388" s="0" t="n">
        <v>2.7068</v>
      </c>
      <c r="E9388" s="0" t="n">
        <f aca="false">IFERROR((C9388-D9388)/C9388/'Project Inputs and Calcs'!$E$11,0)</f>
        <v>0.0231442165808414</v>
      </c>
    </row>
    <row r="9389" customFormat="false" ht="15" hidden="false" customHeight="false" outlineLevel="0" collapsed="false">
      <c r="A9389" s="0" t="n">
        <v>54</v>
      </c>
      <c r="B9389" s="0" t="n">
        <v>3700</v>
      </c>
      <c r="C9389" s="0" t="n">
        <v>9.359</v>
      </c>
      <c r="D9389" s="0" t="n">
        <v>2.9134</v>
      </c>
      <c r="E9389" s="0" t="n">
        <f aca="false">IFERROR((C9389-D9389)/C9389/'Project Inputs and Calcs'!$E$11,0)</f>
        <v>0.0229568686113189</v>
      </c>
    </row>
    <row r="9390" customFormat="false" ht="15" hidden="false" customHeight="false" outlineLevel="0" collapsed="false">
      <c r="A9390" s="0" t="n">
        <v>54</v>
      </c>
      <c r="B9390" s="0" t="n">
        <v>3800</v>
      </c>
      <c r="C9390" s="0" t="n">
        <v>9.8711</v>
      </c>
      <c r="D9390" s="0" t="n">
        <v>3.1278</v>
      </c>
      <c r="E9390" s="0" t="n">
        <f aca="false">IFERROR((C9390-D9390)/C9390/'Project Inputs and Calcs'!$E$11,0)</f>
        <v>0.0227711872705845</v>
      </c>
    </row>
    <row r="9391" customFormat="false" ht="15" hidden="false" customHeight="false" outlineLevel="0" collapsed="false">
      <c r="A9391" s="0" t="n">
        <v>54</v>
      </c>
      <c r="B9391" s="0" t="n">
        <v>3900</v>
      </c>
      <c r="C9391" s="0" t="n">
        <v>10.391</v>
      </c>
      <c r="D9391" s="0" t="n">
        <v>3.3504</v>
      </c>
      <c r="E9391" s="0" t="n">
        <f aca="false">IFERROR((C9391-D9391)/C9391/'Project Inputs and Calcs'!$E$11,0)</f>
        <v>0.0225855708465659</v>
      </c>
    </row>
    <row r="9392" customFormat="false" ht="15" hidden="false" customHeight="false" outlineLevel="0" collapsed="false">
      <c r="A9392" s="0" t="n">
        <v>54</v>
      </c>
      <c r="B9392" s="0" t="n">
        <v>4000</v>
      </c>
      <c r="C9392" s="0" t="n">
        <v>10.918</v>
      </c>
      <c r="D9392" s="0" t="n">
        <v>3.5809</v>
      </c>
      <c r="E9392" s="0" t="n">
        <f aca="false">IFERROR((C9392-D9392)/C9392/'Project Inputs and Calcs'!$E$11,0)</f>
        <v>0.0224006228246932</v>
      </c>
    </row>
    <row r="9393" customFormat="false" ht="15" hidden="false" customHeight="false" outlineLevel="0" collapsed="false">
      <c r="A9393" s="0" t="n">
        <v>54</v>
      </c>
      <c r="B9393" s="0" t="n">
        <v>4100</v>
      </c>
      <c r="C9393" s="0" t="n">
        <v>11.451</v>
      </c>
      <c r="D9393" s="0" t="n">
        <v>3.8195</v>
      </c>
      <c r="E9393" s="0" t="n">
        <f aca="false">IFERROR((C9393-D9393)/C9393/'Project Inputs and Calcs'!$E$11,0)</f>
        <v>0.0222149448374232</v>
      </c>
    </row>
    <row r="9394" customFormat="false" ht="15" hidden="false" customHeight="false" outlineLevel="0" collapsed="false">
      <c r="A9394" s="0" t="n">
        <v>54</v>
      </c>
      <c r="B9394" s="0" t="n">
        <v>4200</v>
      </c>
      <c r="C9394" s="0" t="n">
        <v>11.991</v>
      </c>
      <c r="D9394" s="0" t="n">
        <v>4.066</v>
      </c>
      <c r="E9394" s="0" t="n">
        <f aca="false">IFERROR((C9394-D9394)/C9394/'Project Inputs and Calcs'!$E$11,0)</f>
        <v>0.0220304116976621</v>
      </c>
    </row>
    <row r="9395" customFormat="false" ht="15" hidden="false" customHeight="false" outlineLevel="0" collapsed="false">
      <c r="A9395" s="0" t="n">
        <v>54</v>
      </c>
      <c r="B9395" s="0" t="n">
        <v>4300</v>
      </c>
      <c r="C9395" s="0" t="n">
        <v>12.537</v>
      </c>
      <c r="D9395" s="0" t="n">
        <v>4.3207</v>
      </c>
      <c r="E9395" s="0" t="n">
        <f aca="false">IFERROR((C9395-D9395)/C9395/'Project Inputs and Calcs'!$E$11,0)</f>
        <v>0.0218454707399431</v>
      </c>
    </row>
    <row r="9396" customFormat="false" ht="15" hidden="false" customHeight="false" outlineLevel="0" collapsed="false">
      <c r="A9396" s="0" t="n">
        <v>54</v>
      </c>
      <c r="B9396" s="0" t="n">
        <v>4400</v>
      </c>
      <c r="C9396" s="0" t="n">
        <v>13.088</v>
      </c>
      <c r="D9396" s="0" t="n">
        <v>4.5833</v>
      </c>
      <c r="E9396" s="0" t="n">
        <f aca="false">IFERROR((C9396-D9396)/C9396/'Project Inputs and Calcs'!$E$11,0)</f>
        <v>0.0216602995110024</v>
      </c>
    </row>
    <row r="9397" customFormat="false" ht="15" hidden="false" customHeight="false" outlineLevel="0" collapsed="false">
      <c r="A9397" s="0" t="n">
        <v>54</v>
      </c>
      <c r="B9397" s="0" t="n">
        <v>4500</v>
      </c>
      <c r="C9397" s="0" t="n">
        <v>13.644</v>
      </c>
      <c r="D9397" s="0" t="n">
        <v>4.854</v>
      </c>
      <c r="E9397" s="0" t="n">
        <f aca="false">IFERROR((C9397-D9397)/C9397/'Project Inputs and Calcs'!$E$11,0)</f>
        <v>0.0214746408677807</v>
      </c>
    </row>
    <row r="9398" customFormat="false" ht="15" hidden="false" customHeight="false" outlineLevel="0" collapsed="false">
      <c r="A9398" s="0" t="n">
        <v>54</v>
      </c>
      <c r="B9398" s="0" t="n">
        <v>4600</v>
      </c>
      <c r="C9398" s="0" t="n">
        <v>14.204</v>
      </c>
      <c r="D9398" s="0" t="n">
        <v>5.1327</v>
      </c>
      <c r="E9398" s="0" t="n">
        <f aca="false">IFERROR((C9398-D9398)/C9398/'Project Inputs and Calcs'!$E$11,0)</f>
        <v>0.0212881347977096</v>
      </c>
    </row>
    <row r="9399" customFormat="false" ht="15" hidden="false" customHeight="false" outlineLevel="0" collapsed="false">
      <c r="A9399" s="0" t="n">
        <v>54</v>
      </c>
      <c r="B9399" s="0" t="n">
        <v>4700</v>
      </c>
      <c r="C9399" s="0" t="n">
        <v>14.768</v>
      </c>
      <c r="D9399" s="0" t="n">
        <v>5.4198</v>
      </c>
      <c r="E9399" s="0" t="n">
        <f aca="false">IFERROR((C9399-D9399)/C9399/'Project Inputs and Calcs'!$E$11,0)</f>
        <v>0.0211001263994222</v>
      </c>
    </row>
    <row r="9400" customFormat="false" ht="15" hidden="false" customHeight="false" outlineLevel="0" collapsed="false">
      <c r="A9400" s="0" t="n">
        <v>54</v>
      </c>
      <c r="B9400" s="0" t="n">
        <v>4800</v>
      </c>
      <c r="C9400" s="0" t="n">
        <v>15.335</v>
      </c>
      <c r="D9400" s="0" t="n">
        <v>5.7149</v>
      </c>
      <c r="E9400" s="0" t="n">
        <f aca="false">IFERROR((C9400-D9400)/C9400/'Project Inputs and Calcs'!$E$11,0)</f>
        <v>0.0209109879360939</v>
      </c>
    </row>
    <row r="9401" customFormat="false" ht="15" hidden="false" customHeight="false" outlineLevel="0" collapsed="false">
      <c r="A9401" s="0" t="n">
        <v>54</v>
      </c>
      <c r="B9401" s="0" t="n">
        <v>4900</v>
      </c>
      <c r="C9401" s="0" t="n">
        <v>15.904</v>
      </c>
      <c r="D9401" s="0" t="n">
        <v>6.0183</v>
      </c>
      <c r="E9401" s="0" t="n">
        <f aca="false">IFERROR((C9401-D9401)/C9401/'Project Inputs and Calcs'!$E$11,0)</f>
        <v>0.0207195254862508</v>
      </c>
    </row>
    <row r="9402" customFormat="false" ht="15" hidden="false" customHeight="false" outlineLevel="0" collapsed="false">
      <c r="A9402" s="0" t="n">
        <v>54</v>
      </c>
      <c r="B9402" s="0" t="n">
        <v>5000</v>
      </c>
      <c r="C9402" s="0" t="n">
        <v>16.476</v>
      </c>
      <c r="D9402" s="0" t="n">
        <v>6.33</v>
      </c>
      <c r="E9402" s="0" t="n">
        <f aca="false">IFERROR((C9402-D9402)/C9402/'Project Inputs and Calcs'!$E$11,0)</f>
        <v>0.0205268268997329</v>
      </c>
    </row>
    <row r="9403" customFormat="false" ht="15" hidden="false" customHeight="false" outlineLevel="0" collapsed="false">
      <c r="A9403" s="0" t="n">
        <v>54</v>
      </c>
      <c r="B9403" s="0" t="n">
        <v>5100</v>
      </c>
      <c r="C9403" s="0" t="n">
        <v>17.048</v>
      </c>
      <c r="D9403" s="0" t="n">
        <v>6.6501</v>
      </c>
      <c r="E9403" s="0" t="n">
        <f aca="false">IFERROR((C9403-D9403)/C9403/'Project Inputs and Calcs'!$E$11,0)</f>
        <v>0.0203306350696074</v>
      </c>
    </row>
    <row r="9404" customFormat="false" ht="15" hidden="false" customHeight="false" outlineLevel="0" collapsed="false">
      <c r="A9404" s="0" t="n">
        <v>54</v>
      </c>
      <c r="B9404" s="0" t="n">
        <v>5200</v>
      </c>
      <c r="C9404" s="0" t="n">
        <v>17.621</v>
      </c>
      <c r="D9404" s="0" t="n">
        <v>6.9786</v>
      </c>
      <c r="E9404" s="0" t="n">
        <f aca="false">IFERROR((C9404-D9404)/C9404/'Project Inputs and Calcs'!$E$11,0)</f>
        <v>0.0201320394226586</v>
      </c>
    </row>
    <row r="9405" customFormat="false" ht="15" hidden="false" customHeight="false" outlineLevel="0" collapsed="false">
      <c r="A9405" s="0" t="n">
        <v>54</v>
      </c>
      <c r="B9405" s="0" t="n">
        <v>5300</v>
      </c>
      <c r="C9405" s="0" t="n">
        <v>18.194</v>
      </c>
      <c r="D9405" s="0" t="n">
        <v>7.3158</v>
      </c>
      <c r="E9405" s="0" t="n">
        <f aca="false">IFERROR((C9405-D9405)/C9405/'Project Inputs and Calcs'!$E$11,0)</f>
        <v>0.0199300135575831</v>
      </c>
    </row>
    <row r="9406" customFormat="false" ht="15" hidden="false" customHeight="false" outlineLevel="0" collapsed="false">
      <c r="A9406" s="0" t="n">
        <v>54</v>
      </c>
      <c r="B9406" s="0" t="n">
        <v>5400</v>
      </c>
      <c r="C9406" s="0" t="n">
        <v>18.766</v>
      </c>
      <c r="D9406" s="0" t="n">
        <v>7.6617</v>
      </c>
      <c r="E9406" s="0" t="n">
        <f aca="false">IFERROR((C9406-D9406)/C9406/'Project Inputs and Calcs'!$E$11,0)</f>
        <v>0.0197241465060926</v>
      </c>
    </row>
    <row r="9407" customFormat="false" ht="15" hidden="false" customHeight="false" outlineLevel="0" collapsed="false">
      <c r="A9407" s="0" t="n">
        <v>54</v>
      </c>
      <c r="B9407" s="0" t="n">
        <v>5500</v>
      </c>
      <c r="C9407" s="0" t="n">
        <v>19.336</v>
      </c>
      <c r="D9407" s="0" t="n">
        <v>8.0164</v>
      </c>
      <c r="E9407" s="0" t="n">
        <f aca="false">IFERROR((C9407-D9407)/C9407/'Project Inputs and Calcs'!$E$11,0)</f>
        <v>0.0195138601572197</v>
      </c>
    </row>
    <row r="9408" customFormat="false" ht="15" hidden="false" customHeight="false" outlineLevel="0" collapsed="false">
      <c r="A9408" s="0" t="n">
        <v>54</v>
      </c>
      <c r="B9408" s="0" t="n">
        <v>5600</v>
      </c>
      <c r="C9408" s="0" t="n">
        <v>19.903</v>
      </c>
      <c r="D9408" s="0" t="n">
        <v>8.3802</v>
      </c>
      <c r="E9408" s="0" t="n">
        <f aca="false">IFERROR((C9408-D9408)/C9408/'Project Inputs and Calcs'!$E$11,0)</f>
        <v>0.0192982632433971</v>
      </c>
    </row>
    <row r="9409" customFormat="false" ht="15" hidden="false" customHeight="false" outlineLevel="0" collapsed="false">
      <c r="A9409" s="0" t="n">
        <v>54</v>
      </c>
      <c r="B9409" s="0" t="n">
        <v>5700</v>
      </c>
      <c r="C9409" s="0" t="n">
        <v>20.466</v>
      </c>
      <c r="D9409" s="0" t="n">
        <v>8.7531</v>
      </c>
      <c r="E9409" s="0" t="n">
        <f aca="false">IFERROR((C9409-D9409)/C9409/'Project Inputs and Calcs'!$E$11,0)</f>
        <v>0.0190770057656601</v>
      </c>
    </row>
    <row r="9410" customFormat="false" ht="15" hidden="false" customHeight="false" outlineLevel="0" collapsed="false">
      <c r="A9410" s="0" t="n">
        <v>54</v>
      </c>
      <c r="B9410" s="0" t="n">
        <v>5800</v>
      </c>
      <c r="C9410" s="0" t="n">
        <v>21.024</v>
      </c>
      <c r="D9410" s="0" t="n">
        <v>9.1357</v>
      </c>
      <c r="E9410" s="0" t="n">
        <f aca="false">IFERROR((C9410-D9410)/C9410/'Project Inputs and Calcs'!$E$11,0)</f>
        <v>0.0188487760020294</v>
      </c>
    </row>
    <row r="9411" customFormat="false" ht="15" hidden="false" customHeight="false" outlineLevel="0" collapsed="false">
      <c r="A9411" s="0" t="n">
        <v>54</v>
      </c>
      <c r="B9411" s="0" t="n">
        <v>5900</v>
      </c>
      <c r="C9411" s="0" t="n">
        <v>21.575</v>
      </c>
      <c r="D9411" s="0" t="n">
        <v>9.5279</v>
      </c>
      <c r="E9411" s="0" t="n">
        <f aca="false">IFERROR((C9411-D9411)/C9411/'Project Inputs and Calcs'!$E$11,0)</f>
        <v>0.0186127462340672</v>
      </c>
    </row>
    <row r="9412" customFormat="false" ht="15" hidden="false" customHeight="false" outlineLevel="0" collapsed="false">
      <c r="A9412" s="0" t="n">
        <v>54</v>
      </c>
      <c r="B9412" s="0" t="n">
        <v>6000</v>
      </c>
      <c r="C9412" s="0" t="n">
        <v>22.12</v>
      </c>
      <c r="D9412" s="0" t="n">
        <v>9.9301</v>
      </c>
      <c r="E9412" s="0" t="n">
        <f aca="false">IFERROR((C9412-D9412)/C9412/'Project Inputs and Calcs'!$E$11,0)</f>
        <v>0.018369349005425</v>
      </c>
    </row>
    <row r="9413" customFormat="false" ht="15" hidden="false" customHeight="false" outlineLevel="0" collapsed="false">
      <c r="A9413" s="0" t="n">
        <v>54</v>
      </c>
      <c r="B9413" s="0" t="n">
        <v>6100</v>
      </c>
      <c r="C9413" s="0" t="n">
        <v>22.655</v>
      </c>
      <c r="D9413" s="0" t="n">
        <v>10.343</v>
      </c>
      <c r="E9413" s="0" t="n">
        <f aca="false">IFERROR((C9413-D9413)/C9413/'Project Inputs and Calcs'!$E$11,0)</f>
        <v>0.0181152063562128</v>
      </c>
    </row>
    <row r="9414" customFormat="false" ht="15" hidden="false" customHeight="false" outlineLevel="0" collapsed="false">
      <c r="A9414" s="0" t="n">
        <v>54</v>
      </c>
      <c r="B9414" s="0" t="n">
        <v>6200</v>
      </c>
      <c r="C9414" s="0" t="n">
        <v>23.18</v>
      </c>
      <c r="D9414" s="0" t="n">
        <v>10.766</v>
      </c>
      <c r="E9414" s="0" t="n">
        <f aca="false">IFERROR((C9414-D9414)/C9414/'Project Inputs and Calcs'!$E$11,0)</f>
        <v>0.0178515962036238</v>
      </c>
    </row>
    <row r="9415" customFormat="false" ht="15" hidden="false" customHeight="false" outlineLevel="0" collapsed="false">
      <c r="A9415" s="0" t="n">
        <v>54</v>
      </c>
      <c r="B9415" s="0" t="n">
        <v>6300</v>
      </c>
      <c r="C9415" s="0" t="n">
        <v>23.693</v>
      </c>
      <c r="D9415" s="0" t="n">
        <v>11.201</v>
      </c>
      <c r="E9415" s="0" t="n">
        <f aca="false">IFERROR((C9415-D9415)/C9415/'Project Inputs and Calcs'!$E$11,0)</f>
        <v>0.0175748111256489</v>
      </c>
    </row>
    <row r="9416" customFormat="false" ht="15" hidden="false" customHeight="false" outlineLevel="0" collapsed="false">
      <c r="A9416" s="0" t="n">
        <v>54</v>
      </c>
      <c r="B9416" s="0" t="n">
        <v>6400</v>
      </c>
      <c r="C9416" s="0" t="n">
        <v>24.192</v>
      </c>
      <c r="D9416" s="0" t="n">
        <v>11.647</v>
      </c>
      <c r="E9416" s="0" t="n">
        <f aca="false">IFERROR((C9416-D9416)/C9416/'Project Inputs and Calcs'!$E$11,0)</f>
        <v>0.0172853284832452</v>
      </c>
    </row>
    <row r="9417" customFormat="false" ht="15" hidden="false" customHeight="false" outlineLevel="0" collapsed="false">
      <c r="A9417" s="0" t="n">
        <v>54</v>
      </c>
      <c r="B9417" s="0" t="n">
        <v>6500</v>
      </c>
      <c r="C9417" s="0" t="n">
        <v>24.673</v>
      </c>
      <c r="D9417" s="0" t="n">
        <v>12.107</v>
      </c>
      <c r="E9417" s="0" t="n">
        <f aca="false">IFERROR((C9417-D9417)/C9417/'Project Inputs and Calcs'!$E$11,0)</f>
        <v>0.0169767221929505</v>
      </c>
    </row>
    <row r="9418" customFormat="false" ht="15" hidden="false" customHeight="false" outlineLevel="0" collapsed="false">
      <c r="A9418" s="0" t="n">
        <v>54</v>
      </c>
      <c r="B9418" s="0" t="n">
        <v>6600</v>
      </c>
      <c r="C9418" s="0" t="n">
        <v>25.134</v>
      </c>
      <c r="D9418" s="0" t="n">
        <v>12.58</v>
      </c>
      <c r="E9418" s="0" t="n">
        <f aca="false">IFERROR((C9418-D9418)/C9418/'Project Inputs and Calcs'!$E$11,0)</f>
        <v>0.0166494257446752</v>
      </c>
    </row>
    <row r="9419" customFormat="false" ht="15" hidden="false" customHeight="false" outlineLevel="0" collapsed="false">
      <c r="A9419" s="0" t="n">
        <v>54</v>
      </c>
      <c r="B9419" s="0" t="n">
        <v>6700</v>
      </c>
      <c r="C9419" s="0" t="n">
        <v>25.575</v>
      </c>
      <c r="D9419" s="0" t="n">
        <v>13.066</v>
      </c>
      <c r="E9419" s="0" t="n">
        <f aca="false">IFERROR((C9419-D9419)/C9419/'Project Inputs and Calcs'!$E$11,0)</f>
        <v>0.0163036819811013</v>
      </c>
    </row>
    <row r="9420" customFormat="false" ht="15" hidden="false" customHeight="false" outlineLevel="0" collapsed="false">
      <c r="A9420" s="0" t="n">
        <v>54</v>
      </c>
      <c r="B9420" s="0" t="n">
        <v>6800</v>
      </c>
      <c r="C9420" s="0" t="n">
        <v>25.985</v>
      </c>
      <c r="D9420" s="0" t="n">
        <v>13.57</v>
      </c>
      <c r="E9420" s="0" t="n">
        <f aca="false">IFERROR((C9420-D9420)/C9420/'Project Inputs and Calcs'!$E$11,0)</f>
        <v>0.0159258546597396</v>
      </c>
    </row>
    <row r="9421" customFormat="false" ht="15" hidden="false" customHeight="false" outlineLevel="0" collapsed="false">
      <c r="A9421" s="0" t="n">
        <v>54</v>
      </c>
      <c r="B9421" s="0" t="n">
        <v>6900</v>
      </c>
      <c r="C9421" s="0" t="n">
        <v>26.367</v>
      </c>
      <c r="D9421" s="0" t="n">
        <v>14.091</v>
      </c>
      <c r="E9421" s="0" t="n">
        <f aca="false">IFERROR((C9421-D9421)/C9421/'Project Inputs and Calcs'!$E$11,0)</f>
        <v>0.0155193992490613</v>
      </c>
    </row>
    <row r="9422" customFormat="false" ht="15" hidden="false" customHeight="false" outlineLevel="0" collapsed="false">
      <c r="A9422" s="0" t="n">
        <v>54</v>
      </c>
      <c r="B9422" s="0" t="n">
        <v>7000</v>
      </c>
      <c r="C9422" s="0" t="n">
        <v>26.714</v>
      </c>
      <c r="D9422" s="0" t="n">
        <v>14.63</v>
      </c>
      <c r="E9422" s="0" t="n">
        <f aca="false">IFERROR((C9422-D9422)/C9422/'Project Inputs and Calcs'!$E$11,0)</f>
        <v>0.0150782361308677</v>
      </c>
    </row>
    <row r="9423" customFormat="false" ht="15" hidden="false" customHeight="false" outlineLevel="0" collapsed="false">
      <c r="A9423" s="0" t="n">
        <v>54</v>
      </c>
      <c r="B9423" s="0" t="n">
        <v>7100</v>
      </c>
      <c r="C9423" s="0" t="n">
        <v>27.018</v>
      </c>
      <c r="D9423" s="0" t="n">
        <v>15.19</v>
      </c>
      <c r="E9423" s="0" t="n">
        <f aca="false">IFERROR((C9423-D9423)/C9423/'Project Inputs and Calcs'!$E$11,0)</f>
        <v>0.0145927406420411</v>
      </c>
    </row>
    <row r="9424" customFormat="false" ht="15" hidden="false" customHeight="false" outlineLevel="0" collapsed="false">
      <c r="A9424" s="0" t="n">
        <v>54</v>
      </c>
      <c r="B9424" s="0" t="n">
        <v>7200</v>
      </c>
      <c r="C9424" s="0" t="n">
        <v>27.283</v>
      </c>
      <c r="D9424" s="0" t="n">
        <v>15.769</v>
      </c>
      <c r="E9424" s="0" t="n">
        <f aca="false">IFERROR((C9424-D9424)/C9424/'Project Inputs and Calcs'!$E$11,0)</f>
        <v>0.0140673679580691</v>
      </c>
    </row>
    <row r="9425" customFormat="false" ht="15" hidden="false" customHeight="false" outlineLevel="0" collapsed="false">
      <c r="A9425" s="0" t="n">
        <v>54</v>
      </c>
      <c r="B9425" s="0" t="n">
        <v>7300</v>
      </c>
      <c r="C9425" s="0" t="n">
        <v>27.485</v>
      </c>
      <c r="D9425" s="0" t="n">
        <v>16.378</v>
      </c>
      <c r="E9425" s="0" t="n">
        <f aca="false">IFERROR((C9425-D9425)/C9425/'Project Inputs and Calcs'!$E$11,0)</f>
        <v>0.0134703777818204</v>
      </c>
    </row>
    <row r="9426" customFormat="false" ht="15" hidden="false" customHeight="false" outlineLevel="0" collapsed="false">
      <c r="A9426" s="0" t="n">
        <v>54</v>
      </c>
      <c r="B9426" s="0" t="n">
        <v>7400</v>
      </c>
      <c r="C9426" s="0" t="n">
        <v>27.624</v>
      </c>
      <c r="D9426" s="0" t="n">
        <v>17.014</v>
      </c>
      <c r="E9426" s="0" t="n">
        <f aca="false">IFERROR((C9426-D9426)/C9426/'Project Inputs and Calcs'!$E$11,0)</f>
        <v>0.0128028767255527</v>
      </c>
    </row>
    <row r="9427" customFormat="false" ht="15" hidden="false" customHeight="false" outlineLevel="0" collapsed="false">
      <c r="A9427" s="0" t="n">
        <v>54</v>
      </c>
      <c r="B9427" s="0" t="n">
        <v>7500</v>
      </c>
      <c r="C9427" s="0" t="n">
        <v>27.667</v>
      </c>
      <c r="D9427" s="0" t="n">
        <v>17.693</v>
      </c>
      <c r="E9427" s="0" t="n">
        <f aca="false">IFERROR((C9427-D9427)/C9427/'Project Inputs and Calcs'!$E$11,0)</f>
        <v>0.0120167226900881</v>
      </c>
    </row>
    <row r="9428" customFormat="false" ht="15" hidden="false" customHeight="false" outlineLevel="0" collapsed="false">
      <c r="A9428" s="0" t="n">
        <v>54</v>
      </c>
      <c r="B9428" s="0" t="n">
        <v>7600</v>
      </c>
      <c r="C9428" s="0" t="n">
        <v>27.609</v>
      </c>
      <c r="D9428" s="0" t="n">
        <v>18.414</v>
      </c>
      <c r="E9428" s="0" t="n">
        <f aca="false">IFERROR((C9428-D9428)/C9428/'Project Inputs and Calcs'!$E$11,0)</f>
        <v>0.0111014524249339</v>
      </c>
    </row>
    <row r="9429" customFormat="false" ht="15" hidden="false" customHeight="false" outlineLevel="0" collapsed="false">
      <c r="A9429" s="0" t="n">
        <v>54</v>
      </c>
      <c r="B9429" s="0" t="n">
        <v>7700</v>
      </c>
      <c r="C9429" s="0" t="n">
        <v>27.447</v>
      </c>
      <c r="D9429" s="0" t="n">
        <v>19.177</v>
      </c>
      <c r="E9429" s="0" t="n">
        <f aca="false">IFERROR((C9429-D9429)/C9429/'Project Inputs and Calcs'!$E$11,0)</f>
        <v>0.0100435991790238</v>
      </c>
    </row>
    <row r="9430" customFormat="false" ht="15" hidden="false" customHeight="false" outlineLevel="0" collapsed="false">
      <c r="A9430" s="0" t="n">
        <v>54</v>
      </c>
      <c r="B9430" s="0" t="n">
        <v>7800</v>
      </c>
      <c r="C9430" s="0" t="n">
        <v>27.214</v>
      </c>
      <c r="D9430" s="0" t="n">
        <v>19.964</v>
      </c>
      <c r="E9430" s="0" t="n">
        <f aca="false">IFERROR((C9430-D9430)/C9430/'Project Inputs and Calcs'!$E$11,0)</f>
        <v>0.00888023321329708</v>
      </c>
    </row>
    <row r="9431" customFormat="false" ht="15" hidden="false" customHeight="false" outlineLevel="0" collapsed="false">
      <c r="A9431" s="0" t="n">
        <v>54</v>
      </c>
      <c r="B9431" s="0" t="n">
        <v>7900</v>
      </c>
      <c r="C9431" s="0" t="n">
        <v>26.97</v>
      </c>
      <c r="D9431" s="0" t="n">
        <v>20.747</v>
      </c>
      <c r="E9431" s="0" t="n">
        <f aca="false">IFERROR((C9431-D9431)/C9431/'Project Inputs and Calcs'!$E$11,0)</f>
        <v>0.00769126189593375</v>
      </c>
    </row>
    <row r="9432" customFormat="false" ht="15" hidden="false" customHeight="false" outlineLevel="0" collapsed="false">
      <c r="A9432" s="0" t="n">
        <v>54</v>
      </c>
      <c r="B9432" s="0" t="n">
        <v>8000</v>
      </c>
      <c r="C9432" s="0" t="n">
        <v>26.727</v>
      </c>
      <c r="D9432" s="0" t="n">
        <v>21.52</v>
      </c>
      <c r="E9432" s="0" t="n">
        <f aca="false">IFERROR((C9432-D9432)/C9432/'Project Inputs and Calcs'!$E$11,0)</f>
        <v>0.00649405719559497</v>
      </c>
    </row>
    <row r="9433" customFormat="false" ht="15" hidden="false" customHeight="false" outlineLevel="0" collapsed="false">
      <c r="A9433" s="0" t="n">
        <v>54</v>
      </c>
      <c r="B9433" s="0" t="n">
        <v>8100</v>
      </c>
      <c r="C9433" s="0" t="n">
        <v>26.456</v>
      </c>
      <c r="D9433" s="0" t="n">
        <v>22.293</v>
      </c>
      <c r="E9433" s="0" t="n">
        <f aca="false">IFERROR((C9433-D9433)/C9433/'Project Inputs and Calcs'!$E$11,0)</f>
        <v>0.00524518697711924</v>
      </c>
    </row>
    <row r="9434" customFormat="false" ht="15" hidden="false" customHeight="false" outlineLevel="0" collapsed="false">
      <c r="A9434" s="0" t="n">
        <v>54</v>
      </c>
      <c r="B9434" s="0" t="n">
        <v>8200</v>
      </c>
      <c r="C9434" s="0" t="n">
        <v>26.128</v>
      </c>
      <c r="D9434" s="0" t="n">
        <v>23.079</v>
      </c>
      <c r="E9434" s="0" t="n">
        <f aca="false">IFERROR((C9434-D9434)/C9434/'Project Inputs and Calcs'!$E$11,0)</f>
        <v>0.0038898244539702</v>
      </c>
    </row>
    <row r="9435" customFormat="false" ht="15" hidden="false" customHeight="false" outlineLevel="0" collapsed="false">
      <c r="A9435" s="0" t="n">
        <v>54</v>
      </c>
      <c r="B9435" s="0" t="n">
        <v>8300</v>
      </c>
      <c r="C9435" s="0" t="n">
        <v>25.733</v>
      </c>
      <c r="D9435" s="0" t="n">
        <v>23.874</v>
      </c>
      <c r="E9435" s="0" t="n">
        <f aca="false">IFERROR((C9435-D9435)/C9435/'Project Inputs and Calcs'!$E$11,0)</f>
        <v>0.00240806228059949</v>
      </c>
    </row>
    <row r="9436" customFormat="false" ht="15" hidden="false" customHeight="false" outlineLevel="0" collapsed="false">
      <c r="A9436" s="0" t="n">
        <v>54</v>
      </c>
      <c r="B9436" s="0" t="n">
        <v>8400</v>
      </c>
      <c r="C9436" s="0" t="n">
        <v>25.342</v>
      </c>
      <c r="D9436" s="0" t="n">
        <v>24.626</v>
      </c>
      <c r="E9436" s="0" t="n">
        <f aca="false">IFERROR((C9436-D9436)/C9436/'Project Inputs and Calcs'!$E$11,0)</f>
        <v>0.000941783074211451</v>
      </c>
    </row>
    <row r="9437" customFormat="false" ht="15" hidden="false" customHeight="false" outlineLevel="0" collapsed="false">
      <c r="A9437" s="0" t="n">
        <v>54</v>
      </c>
      <c r="B9437" s="0" t="n">
        <v>8500</v>
      </c>
      <c r="C9437" s="0" t="n">
        <v>25.058</v>
      </c>
      <c r="D9437" s="0" t="n">
        <v>25.274</v>
      </c>
      <c r="E9437" s="0" t="n">
        <f aca="false">IFERROR((C9437-D9437)/C9437/'Project Inputs and Calcs'!$E$11,0)</f>
        <v>-0.000287333386543221</v>
      </c>
    </row>
    <row r="9438" customFormat="false" ht="15" hidden="false" customHeight="false" outlineLevel="0" collapsed="false">
      <c r="A9438" s="0" t="n">
        <v>54</v>
      </c>
      <c r="B9438" s="0" t="n">
        <v>8600</v>
      </c>
      <c r="C9438" s="0" t="n">
        <v>24.877</v>
      </c>
      <c r="D9438" s="0" t="n">
        <v>25.817</v>
      </c>
      <c r="E9438" s="0" t="n">
        <f aca="false">IFERROR((C9438-D9438)/C9438/'Project Inputs and Calcs'!$E$11,0)</f>
        <v>-0.0012595302220257</v>
      </c>
    </row>
    <row r="9439" customFormat="false" ht="15" hidden="false" customHeight="false" outlineLevel="0" collapsed="false">
      <c r="A9439" s="0" t="n">
        <v>54</v>
      </c>
      <c r="B9439" s="0" t="n">
        <v>8700</v>
      </c>
      <c r="C9439" s="0" t="n">
        <v>24.762</v>
      </c>
      <c r="D9439" s="0" t="n">
        <v>26.282</v>
      </c>
      <c r="E9439" s="0" t="n">
        <f aca="false">IFERROR((C9439-D9439)/C9439/'Project Inputs and Calcs'!$E$11,0)</f>
        <v>-0.00204614597636163</v>
      </c>
    </row>
    <row r="9440" customFormat="false" ht="15" hidden="false" customHeight="false" outlineLevel="0" collapsed="false">
      <c r="A9440" s="0" t="n">
        <v>54</v>
      </c>
      <c r="B9440" s="0" t="n">
        <v>8800</v>
      </c>
      <c r="C9440" s="0" t="n">
        <v>24.686</v>
      </c>
      <c r="D9440" s="0" t="n">
        <v>26.685</v>
      </c>
      <c r="E9440" s="0" t="n">
        <f aca="false">IFERROR((C9440-D9440)/C9440/'Project Inputs and Calcs'!$E$11,0)</f>
        <v>-0.00269923573415431</v>
      </c>
    </row>
    <row r="9441" customFormat="false" ht="15" hidden="false" customHeight="false" outlineLevel="0" collapsed="false">
      <c r="A9441" s="0" t="n">
        <v>54</v>
      </c>
      <c r="B9441" s="0" t="n">
        <v>8900</v>
      </c>
      <c r="C9441" s="0" t="n">
        <v>24.635</v>
      </c>
      <c r="D9441" s="0" t="n">
        <v>27.019</v>
      </c>
      <c r="E9441" s="0" t="n">
        <f aca="false">IFERROR((C9441-D9441)/C9441/'Project Inputs and Calcs'!$E$11,0)</f>
        <v>-0.00322576280359921</v>
      </c>
    </row>
    <row r="9442" customFormat="false" ht="15" hidden="false" customHeight="false" outlineLevel="0" collapsed="false">
      <c r="A9442" s="0" t="n">
        <v>54</v>
      </c>
      <c r="B9442" s="0" t="n">
        <v>9000</v>
      </c>
      <c r="C9442" s="0" t="s">
        <v>155</v>
      </c>
      <c r="D9442" s="0" t="s">
        <v>155</v>
      </c>
      <c r="E9442" s="0" t="n">
        <f aca="false">IFERROR((C9442-D9442)/C9442/'Project Inputs and Calcs'!$E$11,0)</f>
        <v>0</v>
      </c>
    </row>
    <row r="9443" customFormat="false" ht="15" hidden="false" customHeight="false" outlineLevel="0" collapsed="false">
      <c r="A9443" s="0" t="n">
        <v>54</v>
      </c>
      <c r="B9443" s="0" t="n">
        <v>9100</v>
      </c>
      <c r="C9443" s="0" t="s">
        <v>155</v>
      </c>
      <c r="D9443" s="0" t="s">
        <v>155</v>
      </c>
      <c r="E9443" s="0" t="n">
        <f aca="false">IFERROR((C9443-D9443)/C9443/'Project Inputs and Calcs'!$E$11,0)</f>
        <v>0</v>
      </c>
    </row>
    <row r="9444" customFormat="false" ht="15" hidden="false" customHeight="false" outlineLevel="0" collapsed="false">
      <c r="A9444" s="0" t="n">
        <v>54</v>
      </c>
      <c r="B9444" s="0" t="n">
        <v>9200</v>
      </c>
      <c r="C9444" s="0" t="s">
        <v>155</v>
      </c>
      <c r="D9444" s="0" t="s">
        <v>155</v>
      </c>
      <c r="E9444" s="0" t="n">
        <f aca="false">IFERROR((C9444-D9444)/C9444/'Project Inputs and Calcs'!$E$11,0)</f>
        <v>0</v>
      </c>
    </row>
    <row r="9445" customFormat="false" ht="15" hidden="false" customHeight="false" outlineLevel="0" collapsed="false">
      <c r="A9445" s="0" t="n">
        <v>54</v>
      </c>
      <c r="B9445" s="0" t="n">
        <v>9300</v>
      </c>
      <c r="C9445" s="0" t="s">
        <v>155</v>
      </c>
      <c r="D9445" s="0" t="s">
        <v>155</v>
      </c>
      <c r="E9445" s="0" t="n">
        <f aca="false">IFERROR((C9445-D9445)/C9445/'Project Inputs and Calcs'!$E$11,0)</f>
        <v>0</v>
      </c>
    </row>
    <row r="9446" customFormat="false" ht="15" hidden="false" customHeight="false" outlineLevel="0" collapsed="false">
      <c r="A9446" s="0" t="n">
        <v>54</v>
      </c>
      <c r="B9446" s="0" t="n">
        <v>9400</v>
      </c>
      <c r="C9446" s="0" t="s">
        <v>155</v>
      </c>
      <c r="D9446" s="0" t="s">
        <v>155</v>
      </c>
      <c r="E9446" s="0" t="n">
        <f aca="false">IFERROR((C9446-D9446)/C9446/'Project Inputs and Calcs'!$E$11,0)</f>
        <v>0</v>
      </c>
    </row>
    <row r="9447" customFormat="false" ht="15" hidden="false" customHeight="false" outlineLevel="0" collapsed="false">
      <c r="A9447" s="0" t="n">
        <v>54</v>
      </c>
      <c r="B9447" s="0" t="n">
        <v>9500</v>
      </c>
      <c r="C9447" s="0" t="s">
        <v>155</v>
      </c>
      <c r="D9447" s="0" t="s">
        <v>155</v>
      </c>
      <c r="E9447" s="0" t="n">
        <f aca="false">IFERROR((C9447-D9447)/C9447/'Project Inputs and Calcs'!$E$11,0)</f>
        <v>0</v>
      </c>
    </row>
    <row r="9448" customFormat="false" ht="15" hidden="false" customHeight="false" outlineLevel="0" collapsed="false">
      <c r="A9448" s="0" t="n">
        <v>54</v>
      </c>
      <c r="B9448" s="0" t="n">
        <v>9600</v>
      </c>
      <c r="C9448" s="0" t="s">
        <v>155</v>
      </c>
      <c r="D9448" s="0" t="s">
        <v>155</v>
      </c>
      <c r="E9448" s="0" t="n">
        <f aca="false">IFERROR((C9448-D9448)/C9448/'Project Inputs and Calcs'!$E$11,0)</f>
        <v>0</v>
      </c>
    </row>
    <row r="9449" customFormat="false" ht="15" hidden="false" customHeight="false" outlineLevel="0" collapsed="false">
      <c r="A9449" s="0" t="n">
        <v>54</v>
      </c>
      <c r="B9449" s="0" t="n">
        <v>9700</v>
      </c>
      <c r="C9449" s="0" t="s">
        <v>155</v>
      </c>
      <c r="D9449" s="0" t="s">
        <v>155</v>
      </c>
      <c r="E9449" s="0" t="n">
        <f aca="false">IFERROR((C9449-D9449)/C9449/'Project Inputs and Calcs'!$E$11,0)</f>
        <v>0</v>
      </c>
    </row>
    <row r="9450" customFormat="false" ht="15" hidden="false" customHeight="false" outlineLevel="0" collapsed="false">
      <c r="A9450" s="0" t="n">
        <v>54</v>
      </c>
      <c r="B9450" s="0" t="n">
        <v>9800</v>
      </c>
      <c r="C9450" s="0" t="s">
        <v>155</v>
      </c>
      <c r="D9450" s="0" t="s">
        <v>155</v>
      </c>
      <c r="E9450" s="0" t="n">
        <f aca="false">IFERROR((C9450-D9450)/C9450/'Project Inputs and Calcs'!$E$11,0)</f>
        <v>0</v>
      </c>
    </row>
    <row r="9451" customFormat="false" ht="15" hidden="false" customHeight="false" outlineLevel="0" collapsed="false">
      <c r="A9451" s="0" t="n">
        <v>54</v>
      </c>
      <c r="B9451" s="0" t="n">
        <v>9900</v>
      </c>
      <c r="C9451" s="0" t="s">
        <v>155</v>
      </c>
      <c r="D9451" s="0" t="s">
        <v>155</v>
      </c>
      <c r="E9451" s="0" t="n">
        <f aca="false">IFERROR((C9451-D9451)/C9451/'Project Inputs and Calcs'!$E$11,0)</f>
        <v>0</v>
      </c>
    </row>
    <row r="9452" customFormat="false" ht="15" hidden="false" customHeight="false" outlineLevel="0" collapsed="false">
      <c r="A9452" s="0" t="n">
        <v>54</v>
      </c>
      <c r="B9452" s="0" t="n">
        <v>10000</v>
      </c>
      <c r="C9452" s="0" t="s">
        <v>155</v>
      </c>
      <c r="D9452" s="0" t="s">
        <v>155</v>
      </c>
      <c r="E9452" s="0" t="n">
        <f aca="false">IFERROR((C9452-D9452)/C9452/'Project Inputs and Calcs'!$E$11,0)</f>
        <v>0</v>
      </c>
    </row>
    <row r="9453" customFormat="false" ht="15" hidden="false" customHeight="false" outlineLevel="0" collapsed="false">
      <c r="A9453" s="0" t="n">
        <v>54</v>
      </c>
      <c r="B9453" s="0" t="n">
        <v>10100</v>
      </c>
      <c r="C9453" s="0" t="s">
        <v>155</v>
      </c>
      <c r="D9453" s="0" t="s">
        <v>155</v>
      </c>
      <c r="E9453" s="0" t="n">
        <f aca="false">IFERROR((C9453-D9453)/C9453/'Project Inputs and Calcs'!$E$11,0)</f>
        <v>0</v>
      </c>
    </row>
    <row r="9454" customFormat="false" ht="15" hidden="false" customHeight="false" outlineLevel="0" collapsed="false">
      <c r="A9454" s="0" t="n">
        <v>54</v>
      </c>
      <c r="B9454" s="0" t="n">
        <v>10200</v>
      </c>
      <c r="C9454" s="0" t="s">
        <v>155</v>
      </c>
      <c r="D9454" s="0" t="s">
        <v>155</v>
      </c>
      <c r="E9454" s="0" t="n">
        <f aca="false">IFERROR((C9454-D9454)/C9454/'Project Inputs and Calcs'!$E$11,0)</f>
        <v>0</v>
      </c>
    </row>
    <row r="9455" customFormat="false" ht="15" hidden="false" customHeight="false" outlineLevel="0" collapsed="false">
      <c r="A9455" s="0" t="n">
        <v>54</v>
      </c>
      <c r="B9455" s="0" t="n">
        <v>10300</v>
      </c>
      <c r="C9455" s="0" t="s">
        <v>155</v>
      </c>
      <c r="D9455" s="0" t="s">
        <v>155</v>
      </c>
      <c r="E9455" s="0" t="n">
        <f aca="false">IFERROR((C9455-D9455)/C9455/'Project Inputs and Calcs'!$E$11,0)</f>
        <v>0</v>
      </c>
    </row>
    <row r="9456" customFormat="false" ht="15" hidden="false" customHeight="false" outlineLevel="0" collapsed="false">
      <c r="A9456" s="0" t="n">
        <v>54</v>
      </c>
      <c r="B9456" s="0" t="n">
        <v>10400</v>
      </c>
      <c r="C9456" s="0" t="s">
        <v>155</v>
      </c>
      <c r="D9456" s="0" t="s">
        <v>155</v>
      </c>
      <c r="E9456" s="0" t="n">
        <f aca="false">IFERROR((C9456-D9456)/C9456/'Project Inputs and Calcs'!$E$11,0)</f>
        <v>0</v>
      </c>
    </row>
    <row r="9457" customFormat="false" ht="15" hidden="false" customHeight="false" outlineLevel="0" collapsed="false">
      <c r="A9457" s="0" t="n">
        <v>54</v>
      </c>
      <c r="B9457" s="0" t="n">
        <v>10500</v>
      </c>
      <c r="C9457" s="0" t="s">
        <v>155</v>
      </c>
      <c r="D9457" s="0" t="s">
        <v>155</v>
      </c>
      <c r="E9457" s="0" t="n">
        <f aca="false">IFERROR((C9457-D9457)/C9457/'Project Inputs and Calcs'!$E$11,0)</f>
        <v>0</v>
      </c>
    </row>
    <row r="9458" customFormat="false" ht="15" hidden="false" customHeight="false" outlineLevel="0" collapsed="false">
      <c r="A9458" s="0" t="n">
        <v>54</v>
      </c>
      <c r="B9458" s="0" t="n">
        <v>10600</v>
      </c>
      <c r="C9458" s="0" t="s">
        <v>155</v>
      </c>
      <c r="D9458" s="0" t="s">
        <v>155</v>
      </c>
      <c r="E9458" s="0" t="n">
        <f aca="false">IFERROR((C9458-D9458)/C9458/'Project Inputs and Calcs'!$E$11,0)</f>
        <v>0</v>
      </c>
    </row>
    <row r="9459" customFormat="false" ht="15" hidden="false" customHeight="false" outlineLevel="0" collapsed="false">
      <c r="A9459" s="0" t="n">
        <v>54</v>
      </c>
      <c r="B9459" s="0" t="n">
        <v>10700</v>
      </c>
      <c r="C9459" s="0" t="s">
        <v>155</v>
      </c>
      <c r="D9459" s="0" t="s">
        <v>155</v>
      </c>
      <c r="E9459" s="0" t="n">
        <f aca="false">IFERROR((C9459-D9459)/C9459/'Project Inputs and Calcs'!$E$11,0)</f>
        <v>0</v>
      </c>
    </row>
    <row r="9460" customFormat="false" ht="15" hidden="false" customHeight="false" outlineLevel="0" collapsed="false">
      <c r="A9460" s="0" t="n">
        <v>54</v>
      </c>
      <c r="B9460" s="0" t="n">
        <v>10800</v>
      </c>
      <c r="C9460" s="0" t="s">
        <v>155</v>
      </c>
      <c r="D9460" s="0" t="s">
        <v>155</v>
      </c>
      <c r="E9460" s="0" t="n">
        <f aca="false">IFERROR((C9460-D9460)/C9460/'Project Inputs and Calcs'!$E$11,0)</f>
        <v>0</v>
      </c>
    </row>
    <row r="9461" customFormat="false" ht="15" hidden="false" customHeight="false" outlineLevel="0" collapsed="false">
      <c r="A9461" s="0" t="n">
        <v>54</v>
      </c>
      <c r="B9461" s="0" t="n">
        <v>10900</v>
      </c>
      <c r="C9461" s="0" t="s">
        <v>155</v>
      </c>
      <c r="D9461" s="0" t="s">
        <v>155</v>
      </c>
      <c r="E9461" s="0" t="n">
        <f aca="false">IFERROR((C9461-D9461)/C9461/'Project Inputs and Calcs'!$E$11,0)</f>
        <v>0</v>
      </c>
    </row>
    <row r="9462" customFormat="false" ht="15" hidden="false" customHeight="false" outlineLevel="0" collapsed="false">
      <c r="A9462" s="0" t="n">
        <v>54</v>
      </c>
      <c r="B9462" s="0" t="n">
        <v>11000</v>
      </c>
      <c r="C9462" s="0" t="s">
        <v>155</v>
      </c>
      <c r="D9462" s="0" t="s">
        <v>155</v>
      </c>
      <c r="E9462" s="0" t="n">
        <f aca="false">IFERROR((C9462-D9462)/C9462/'Project Inputs and Calcs'!$E$11,0)</f>
        <v>0</v>
      </c>
    </row>
    <row r="9463" customFormat="false" ht="15" hidden="false" customHeight="false" outlineLevel="0" collapsed="false">
      <c r="A9463" s="0" t="n">
        <v>54</v>
      </c>
      <c r="B9463" s="0" t="n">
        <v>11100</v>
      </c>
      <c r="C9463" s="0" t="s">
        <v>155</v>
      </c>
      <c r="D9463" s="0" t="s">
        <v>155</v>
      </c>
      <c r="E9463" s="0" t="n">
        <f aca="false">IFERROR((C9463-D9463)/C9463/'Project Inputs and Calcs'!$E$11,0)</f>
        <v>0</v>
      </c>
    </row>
    <row r="9464" customFormat="false" ht="15" hidden="false" customHeight="false" outlineLevel="0" collapsed="false">
      <c r="A9464" s="0" t="n">
        <v>54</v>
      </c>
      <c r="B9464" s="0" t="n">
        <v>11200</v>
      </c>
      <c r="C9464" s="0" t="s">
        <v>155</v>
      </c>
      <c r="D9464" s="0" t="s">
        <v>155</v>
      </c>
      <c r="E9464" s="0" t="n">
        <f aca="false">IFERROR((C9464-D9464)/C9464/'Project Inputs and Calcs'!$E$11,0)</f>
        <v>0</v>
      </c>
    </row>
    <row r="9465" customFormat="false" ht="15" hidden="false" customHeight="false" outlineLevel="0" collapsed="false">
      <c r="A9465" s="0" t="n">
        <v>54</v>
      </c>
      <c r="B9465" s="0" t="n">
        <v>11300</v>
      </c>
      <c r="C9465" s="0" t="s">
        <v>155</v>
      </c>
      <c r="D9465" s="0" t="s">
        <v>155</v>
      </c>
      <c r="E9465" s="0" t="n">
        <f aca="false">IFERROR((C9465-D9465)/C9465/'Project Inputs and Calcs'!$E$11,0)</f>
        <v>0</v>
      </c>
    </row>
    <row r="9466" customFormat="false" ht="15" hidden="false" customHeight="false" outlineLevel="0" collapsed="false">
      <c r="A9466" s="0" t="n">
        <v>54</v>
      </c>
      <c r="B9466" s="0" t="n">
        <v>11400</v>
      </c>
      <c r="C9466" s="0" t="s">
        <v>155</v>
      </c>
      <c r="D9466" s="0" t="s">
        <v>155</v>
      </c>
      <c r="E9466" s="0" t="n">
        <f aca="false">IFERROR((C9466-D9466)/C9466/'Project Inputs and Calcs'!$E$11,0)</f>
        <v>0</v>
      </c>
    </row>
    <row r="9467" customFormat="false" ht="15" hidden="false" customHeight="false" outlineLevel="0" collapsed="false">
      <c r="A9467" s="0" t="n">
        <v>54</v>
      </c>
      <c r="B9467" s="0" t="n">
        <v>11500</v>
      </c>
      <c r="C9467" s="0" t="s">
        <v>155</v>
      </c>
      <c r="D9467" s="0" t="s">
        <v>155</v>
      </c>
      <c r="E9467" s="0" t="n">
        <f aca="false">IFERROR((C9467-D9467)/C9467/'Project Inputs and Calcs'!$E$11,0)</f>
        <v>0</v>
      </c>
    </row>
    <row r="9468" customFormat="false" ht="15" hidden="false" customHeight="false" outlineLevel="0" collapsed="false">
      <c r="A9468" s="0" t="n">
        <v>54</v>
      </c>
      <c r="B9468" s="0" t="n">
        <v>11600</v>
      </c>
      <c r="C9468" s="0" t="s">
        <v>155</v>
      </c>
      <c r="D9468" s="0" t="s">
        <v>155</v>
      </c>
      <c r="E9468" s="0" t="n">
        <f aca="false">IFERROR((C9468-D9468)/C9468/'Project Inputs and Calcs'!$E$11,0)</f>
        <v>0</v>
      </c>
    </row>
    <row r="9469" customFormat="false" ht="15" hidden="false" customHeight="false" outlineLevel="0" collapsed="false">
      <c r="A9469" s="0" t="n">
        <v>54</v>
      </c>
      <c r="B9469" s="0" t="n">
        <v>11700</v>
      </c>
      <c r="C9469" s="0" t="s">
        <v>155</v>
      </c>
      <c r="D9469" s="0" t="s">
        <v>155</v>
      </c>
      <c r="E9469" s="0" t="n">
        <f aca="false">IFERROR((C9469-D9469)/C9469/'Project Inputs and Calcs'!$E$11,0)</f>
        <v>0</v>
      </c>
    </row>
    <row r="9470" customFormat="false" ht="15" hidden="false" customHeight="false" outlineLevel="0" collapsed="false">
      <c r="A9470" s="0" t="n">
        <v>54</v>
      </c>
      <c r="B9470" s="0" t="n">
        <v>11800</v>
      </c>
      <c r="C9470" s="0" t="s">
        <v>155</v>
      </c>
      <c r="D9470" s="0" t="s">
        <v>155</v>
      </c>
      <c r="E9470" s="0" t="n">
        <f aca="false">IFERROR((C9470-D9470)/C9470/'Project Inputs and Calcs'!$E$11,0)</f>
        <v>0</v>
      </c>
    </row>
    <row r="9471" customFormat="false" ht="15" hidden="false" customHeight="false" outlineLevel="0" collapsed="false">
      <c r="A9471" s="0" t="n">
        <v>54</v>
      </c>
      <c r="B9471" s="0" t="n">
        <v>11900</v>
      </c>
      <c r="C9471" s="0" t="s">
        <v>155</v>
      </c>
      <c r="D9471" s="0" t="s">
        <v>155</v>
      </c>
      <c r="E9471" s="0" t="n">
        <f aca="false">IFERROR((C9471-D9471)/C9471/'Project Inputs and Calcs'!$E$11,0)</f>
        <v>0</v>
      </c>
    </row>
    <row r="9472" customFormat="false" ht="15" hidden="false" customHeight="false" outlineLevel="0" collapsed="false">
      <c r="A9472" s="0" t="n">
        <v>54</v>
      </c>
      <c r="B9472" s="0" t="n">
        <v>12000</v>
      </c>
      <c r="C9472" s="0" t="s">
        <v>155</v>
      </c>
      <c r="D9472" s="0" t="s">
        <v>155</v>
      </c>
      <c r="E9472" s="0" t="n">
        <f aca="false">IFERROR((C9472-D9472)/C9472/'Project Inputs and Calcs'!$E$11,0)</f>
        <v>0</v>
      </c>
    </row>
    <row r="9473" customFormat="false" ht="15" hidden="false" customHeight="false" outlineLevel="0" collapsed="false">
      <c r="A9473" s="0" t="n">
        <v>54</v>
      </c>
      <c r="B9473" s="0" t="n">
        <v>12100</v>
      </c>
      <c r="C9473" s="0" t="s">
        <v>155</v>
      </c>
      <c r="D9473" s="0" t="s">
        <v>155</v>
      </c>
      <c r="E9473" s="0" t="n">
        <f aca="false">IFERROR((C9473-D9473)/C9473/'Project Inputs and Calcs'!$E$11,0)</f>
        <v>0</v>
      </c>
    </row>
    <row r="9474" customFormat="false" ht="15" hidden="false" customHeight="false" outlineLevel="0" collapsed="false">
      <c r="A9474" s="0" t="n">
        <v>54</v>
      </c>
      <c r="B9474" s="0" t="n">
        <v>12200</v>
      </c>
      <c r="C9474" s="0" t="s">
        <v>155</v>
      </c>
      <c r="D9474" s="0" t="s">
        <v>155</v>
      </c>
      <c r="E9474" s="0" t="n">
        <f aca="false">IFERROR((C9474-D9474)/C9474/'Project Inputs and Calcs'!$E$11,0)</f>
        <v>0</v>
      </c>
    </row>
    <row r="9475" customFormat="false" ht="15" hidden="false" customHeight="false" outlineLevel="0" collapsed="false">
      <c r="A9475" s="0" t="n">
        <v>54</v>
      </c>
      <c r="B9475" s="0" t="n">
        <v>12300</v>
      </c>
      <c r="C9475" s="0" t="s">
        <v>155</v>
      </c>
      <c r="D9475" s="0" t="s">
        <v>155</v>
      </c>
      <c r="E9475" s="0" t="n">
        <f aca="false">IFERROR((C9475-D9475)/C9475/'Project Inputs and Calcs'!$E$11,0)</f>
        <v>0</v>
      </c>
    </row>
    <row r="9476" customFormat="false" ht="15" hidden="false" customHeight="false" outlineLevel="0" collapsed="false">
      <c r="A9476" s="0" t="n">
        <v>54</v>
      </c>
      <c r="B9476" s="0" t="n">
        <v>12400</v>
      </c>
      <c r="C9476" s="0" t="s">
        <v>155</v>
      </c>
      <c r="D9476" s="0" t="s">
        <v>155</v>
      </c>
      <c r="E9476" s="0" t="n">
        <f aca="false">IFERROR((C9476-D9476)/C9476/'Project Inputs and Calcs'!$E$11,0)</f>
        <v>0</v>
      </c>
    </row>
    <row r="9477" customFormat="false" ht="15" hidden="false" customHeight="false" outlineLevel="0" collapsed="false">
      <c r="A9477" s="0" t="n">
        <v>54</v>
      </c>
      <c r="B9477" s="0" t="n">
        <v>12500</v>
      </c>
      <c r="C9477" s="0" t="s">
        <v>155</v>
      </c>
      <c r="D9477" s="0" t="s">
        <v>155</v>
      </c>
      <c r="E9477" s="0" t="n">
        <f aca="false">IFERROR((C9477-D9477)/C9477/'Project Inputs and Calcs'!$E$11,0)</f>
        <v>0</v>
      </c>
    </row>
    <row r="9478" customFormat="false" ht="15" hidden="false" customHeight="false" outlineLevel="0" collapsed="false">
      <c r="A9478" s="0" t="n">
        <v>54</v>
      </c>
      <c r="B9478" s="0" t="n">
        <v>12600</v>
      </c>
      <c r="C9478" s="0" t="s">
        <v>155</v>
      </c>
      <c r="D9478" s="0" t="s">
        <v>155</v>
      </c>
      <c r="E9478" s="0" t="n">
        <f aca="false">IFERROR((C9478-D9478)/C9478/'Project Inputs and Calcs'!$E$11,0)</f>
        <v>0</v>
      </c>
    </row>
    <row r="9479" customFormat="false" ht="15" hidden="false" customHeight="false" outlineLevel="0" collapsed="false">
      <c r="A9479" s="0" t="n">
        <v>54</v>
      </c>
      <c r="B9479" s="0" t="n">
        <v>12700</v>
      </c>
      <c r="C9479" s="0" t="s">
        <v>155</v>
      </c>
      <c r="D9479" s="0" t="s">
        <v>155</v>
      </c>
      <c r="E9479" s="0" t="n">
        <f aca="false">IFERROR((C9479-D9479)/C9479/'Project Inputs and Calcs'!$E$11,0)</f>
        <v>0</v>
      </c>
    </row>
    <row r="9480" customFormat="false" ht="15" hidden="false" customHeight="false" outlineLevel="0" collapsed="false">
      <c r="A9480" s="0" t="n">
        <v>54</v>
      </c>
      <c r="B9480" s="0" t="n">
        <v>12800</v>
      </c>
      <c r="C9480" s="0" t="s">
        <v>155</v>
      </c>
      <c r="D9480" s="0" t="s">
        <v>155</v>
      </c>
      <c r="E9480" s="0" t="n">
        <f aca="false">IFERROR((C9480-D9480)/C9480/'Project Inputs and Calcs'!$E$11,0)</f>
        <v>0</v>
      </c>
    </row>
    <row r="9481" customFormat="false" ht="15" hidden="false" customHeight="false" outlineLevel="0" collapsed="false">
      <c r="A9481" s="0" t="n">
        <v>54</v>
      </c>
      <c r="B9481" s="0" t="n">
        <v>12900</v>
      </c>
      <c r="C9481" s="0" t="s">
        <v>155</v>
      </c>
      <c r="D9481" s="0" t="s">
        <v>155</v>
      </c>
      <c r="E9481" s="0" t="n">
        <f aca="false">IFERROR((C9481-D9481)/C9481/'Project Inputs and Calcs'!$E$11,0)</f>
        <v>0</v>
      </c>
    </row>
    <row r="9482" customFormat="false" ht="15" hidden="false" customHeight="false" outlineLevel="0" collapsed="false">
      <c r="A9482" s="0" t="n">
        <v>54</v>
      </c>
      <c r="B9482" s="0" t="n">
        <v>13000</v>
      </c>
      <c r="C9482" s="0" t="s">
        <v>155</v>
      </c>
      <c r="D9482" s="0" t="s">
        <v>155</v>
      </c>
      <c r="E9482" s="0" t="n">
        <f aca="false">IFERROR((C9482-D9482)/C9482/'Project Inputs and Calcs'!$E$11,0)</f>
        <v>0</v>
      </c>
    </row>
    <row r="9483" customFormat="false" ht="15" hidden="false" customHeight="false" outlineLevel="0" collapsed="false">
      <c r="A9483" s="0" t="n">
        <v>54</v>
      </c>
      <c r="B9483" s="0" t="n">
        <v>13100</v>
      </c>
      <c r="C9483" s="0" t="s">
        <v>155</v>
      </c>
      <c r="D9483" s="0" t="s">
        <v>155</v>
      </c>
      <c r="E9483" s="0" t="n">
        <f aca="false">IFERROR((C9483-D9483)/C9483/'Project Inputs and Calcs'!$E$11,0)</f>
        <v>0</v>
      </c>
    </row>
    <row r="9484" customFormat="false" ht="15" hidden="false" customHeight="false" outlineLevel="0" collapsed="false">
      <c r="A9484" s="0" t="n">
        <v>54</v>
      </c>
      <c r="B9484" s="0" t="n">
        <v>13200</v>
      </c>
      <c r="C9484" s="0" t="s">
        <v>155</v>
      </c>
      <c r="D9484" s="0" t="s">
        <v>155</v>
      </c>
      <c r="E9484" s="0" t="n">
        <f aca="false">IFERROR((C9484-D9484)/C9484/'Project Inputs and Calcs'!$E$11,0)</f>
        <v>0</v>
      </c>
    </row>
    <row r="9485" customFormat="false" ht="15" hidden="false" customHeight="false" outlineLevel="0" collapsed="false">
      <c r="A9485" s="0" t="n">
        <v>54</v>
      </c>
      <c r="B9485" s="0" t="n">
        <v>13300</v>
      </c>
      <c r="C9485" s="0" t="s">
        <v>155</v>
      </c>
      <c r="D9485" s="0" t="s">
        <v>155</v>
      </c>
      <c r="E9485" s="0" t="n">
        <f aca="false">IFERROR((C9485-D9485)/C9485/'Project Inputs and Calcs'!$E$11,0)</f>
        <v>0</v>
      </c>
    </row>
    <row r="9486" customFormat="false" ht="15" hidden="false" customHeight="false" outlineLevel="0" collapsed="false">
      <c r="A9486" s="0" t="n">
        <v>54</v>
      </c>
      <c r="B9486" s="0" t="n">
        <v>13400</v>
      </c>
      <c r="C9486" s="0" t="s">
        <v>155</v>
      </c>
      <c r="D9486" s="0" t="s">
        <v>155</v>
      </c>
      <c r="E9486" s="0" t="n">
        <f aca="false">IFERROR((C9486-D9486)/C9486/'Project Inputs and Calcs'!$E$11,0)</f>
        <v>0</v>
      </c>
    </row>
    <row r="9487" customFormat="false" ht="15" hidden="false" customHeight="false" outlineLevel="0" collapsed="false">
      <c r="A9487" s="0" t="n">
        <v>54</v>
      </c>
      <c r="B9487" s="0" t="n">
        <v>13500</v>
      </c>
      <c r="C9487" s="0" t="s">
        <v>155</v>
      </c>
      <c r="D9487" s="0" t="s">
        <v>155</v>
      </c>
      <c r="E9487" s="0" t="n">
        <f aca="false">IFERROR((C9487-D9487)/C9487/'Project Inputs and Calcs'!$E$11,0)</f>
        <v>0</v>
      </c>
    </row>
    <row r="9488" customFormat="false" ht="15" hidden="false" customHeight="false" outlineLevel="0" collapsed="false">
      <c r="A9488" s="0" t="n">
        <v>54</v>
      </c>
      <c r="B9488" s="0" t="n">
        <v>13600</v>
      </c>
      <c r="C9488" s="0" t="s">
        <v>155</v>
      </c>
      <c r="D9488" s="0" t="s">
        <v>155</v>
      </c>
      <c r="E9488" s="0" t="n">
        <f aca="false">IFERROR((C9488-D9488)/C9488/'Project Inputs and Calcs'!$E$11,0)</f>
        <v>0</v>
      </c>
    </row>
    <row r="9489" customFormat="false" ht="15" hidden="false" customHeight="false" outlineLevel="0" collapsed="false">
      <c r="A9489" s="0" t="n">
        <v>54</v>
      </c>
      <c r="B9489" s="0" t="n">
        <v>13700</v>
      </c>
      <c r="C9489" s="0" t="s">
        <v>155</v>
      </c>
      <c r="D9489" s="0" t="s">
        <v>155</v>
      </c>
      <c r="E9489" s="0" t="n">
        <f aca="false">IFERROR((C9489-D9489)/C9489/'Project Inputs and Calcs'!$E$11,0)</f>
        <v>0</v>
      </c>
    </row>
    <row r="9490" customFormat="false" ht="15" hidden="false" customHeight="false" outlineLevel="0" collapsed="false">
      <c r="A9490" s="0" t="n">
        <v>54</v>
      </c>
      <c r="B9490" s="0" t="n">
        <v>13800</v>
      </c>
      <c r="C9490" s="0" t="s">
        <v>155</v>
      </c>
      <c r="D9490" s="0" t="s">
        <v>155</v>
      </c>
      <c r="E9490" s="0" t="n">
        <f aca="false">IFERROR((C9490-D9490)/C9490/'Project Inputs and Calcs'!$E$11,0)</f>
        <v>0</v>
      </c>
    </row>
    <row r="9491" customFormat="false" ht="15" hidden="false" customHeight="false" outlineLevel="0" collapsed="false">
      <c r="A9491" s="0" t="n">
        <v>54</v>
      </c>
      <c r="B9491" s="0" t="n">
        <v>13900</v>
      </c>
      <c r="C9491" s="0" t="s">
        <v>155</v>
      </c>
      <c r="D9491" s="0" t="s">
        <v>155</v>
      </c>
      <c r="E9491" s="0" t="n">
        <f aca="false">IFERROR((C9491-D9491)/C9491/'Project Inputs and Calcs'!$E$11,0)</f>
        <v>0</v>
      </c>
    </row>
    <row r="9492" customFormat="false" ht="15" hidden="false" customHeight="false" outlineLevel="0" collapsed="false">
      <c r="A9492" s="0" t="n">
        <v>54</v>
      </c>
      <c r="B9492" s="0" t="n">
        <v>14000</v>
      </c>
      <c r="C9492" s="0" t="s">
        <v>155</v>
      </c>
      <c r="D9492" s="0" t="s">
        <v>155</v>
      </c>
      <c r="E9492" s="0" t="n">
        <f aca="false">IFERROR((C9492-D9492)/C9492/'Project Inputs and Calcs'!$E$11,0)</f>
        <v>0</v>
      </c>
    </row>
    <row r="9493" customFormat="false" ht="15" hidden="false" customHeight="false" outlineLevel="0" collapsed="false">
      <c r="A9493" s="0" t="n">
        <v>54</v>
      </c>
      <c r="B9493" s="0" t="n">
        <v>14100</v>
      </c>
      <c r="C9493" s="0" t="s">
        <v>155</v>
      </c>
      <c r="D9493" s="0" t="s">
        <v>155</v>
      </c>
      <c r="E9493" s="0" t="n">
        <f aca="false">IFERROR((C9493-D9493)/C9493/'Project Inputs and Calcs'!$E$11,0)</f>
        <v>0</v>
      </c>
    </row>
    <row r="9494" customFormat="false" ht="15" hidden="false" customHeight="false" outlineLevel="0" collapsed="false">
      <c r="A9494" s="0" t="n">
        <v>54</v>
      </c>
      <c r="B9494" s="0" t="n">
        <v>14200</v>
      </c>
      <c r="C9494" s="0" t="s">
        <v>155</v>
      </c>
      <c r="D9494" s="0" t="s">
        <v>155</v>
      </c>
      <c r="E9494" s="0" t="n">
        <f aca="false">IFERROR((C9494-D9494)/C9494/'Project Inputs and Calcs'!$E$11,0)</f>
        <v>0</v>
      </c>
    </row>
    <row r="9495" customFormat="false" ht="15" hidden="false" customHeight="false" outlineLevel="0" collapsed="false">
      <c r="A9495" s="0" t="n">
        <v>54</v>
      </c>
      <c r="B9495" s="0" t="n">
        <v>14300</v>
      </c>
      <c r="C9495" s="0" t="s">
        <v>155</v>
      </c>
      <c r="D9495" s="0" t="s">
        <v>155</v>
      </c>
      <c r="E9495" s="0" t="n">
        <f aca="false">IFERROR((C9495-D9495)/C9495/'Project Inputs and Calcs'!$E$11,0)</f>
        <v>0</v>
      </c>
    </row>
    <row r="9496" customFormat="false" ht="15" hidden="false" customHeight="false" outlineLevel="0" collapsed="false">
      <c r="A9496" s="0" t="n">
        <v>54</v>
      </c>
      <c r="B9496" s="0" t="n">
        <v>14400</v>
      </c>
      <c r="C9496" s="0" t="s">
        <v>155</v>
      </c>
      <c r="D9496" s="0" t="s">
        <v>155</v>
      </c>
      <c r="E9496" s="0" t="n">
        <f aca="false">IFERROR((C9496-D9496)/C9496/'Project Inputs and Calcs'!$E$11,0)</f>
        <v>0</v>
      </c>
    </row>
    <row r="9497" customFormat="false" ht="15" hidden="false" customHeight="false" outlineLevel="0" collapsed="false">
      <c r="A9497" s="0" t="n">
        <v>54</v>
      </c>
      <c r="B9497" s="0" t="n">
        <v>14500</v>
      </c>
      <c r="C9497" s="0" t="s">
        <v>155</v>
      </c>
      <c r="D9497" s="0" t="s">
        <v>155</v>
      </c>
      <c r="E9497" s="0" t="n">
        <f aca="false">IFERROR((C9497-D9497)/C9497/'Project Inputs and Calcs'!$E$11,0)</f>
        <v>0</v>
      </c>
    </row>
    <row r="9498" customFormat="false" ht="15" hidden="false" customHeight="false" outlineLevel="0" collapsed="false">
      <c r="A9498" s="0" t="n">
        <v>54</v>
      </c>
      <c r="B9498" s="0" t="n">
        <v>14600</v>
      </c>
      <c r="C9498" s="0" t="s">
        <v>155</v>
      </c>
      <c r="D9498" s="0" t="s">
        <v>155</v>
      </c>
      <c r="E9498" s="0" t="n">
        <f aca="false">IFERROR((C9498-D9498)/C9498/'Project Inputs and Calcs'!$E$11,0)</f>
        <v>0</v>
      </c>
    </row>
    <row r="9499" customFormat="false" ht="15" hidden="false" customHeight="false" outlineLevel="0" collapsed="false">
      <c r="A9499" s="0" t="n">
        <v>54</v>
      </c>
      <c r="B9499" s="0" t="n">
        <v>14700</v>
      </c>
      <c r="C9499" s="0" t="s">
        <v>155</v>
      </c>
      <c r="D9499" s="0" t="s">
        <v>155</v>
      </c>
      <c r="E9499" s="0" t="n">
        <f aca="false">IFERROR((C9499-D9499)/C9499/'Project Inputs and Calcs'!$E$11,0)</f>
        <v>0</v>
      </c>
    </row>
    <row r="9500" customFormat="false" ht="15" hidden="false" customHeight="false" outlineLevel="0" collapsed="false">
      <c r="A9500" s="0" t="n">
        <v>54</v>
      </c>
      <c r="B9500" s="0" t="n">
        <v>14800</v>
      </c>
      <c r="C9500" s="0" t="s">
        <v>155</v>
      </c>
      <c r="D9500" s="0" t="s">
        <v>155</v>
      </c>
      <c r="E9500" s="0" t="n">
        <f aca="false">IFERROR((C9500-D9500)/C9500/'Project Inputs and Calcs'!$E$11,0)</f>
        <v>0</v>
      </c>
    </row>
    <row r="9501" customFormat="false" ht="15" hidden="false" customHeight="false" outlineLevel="0" collapsed="false">
      <c r="A9501" s="0" t="n">
        <v>54</v>
      </c>
      <c r="B9501" s="0" t="n">
        <v>14900</v>
      </c>
      <c r="C9501" s="0" t="s">
        <v>155</v>
      </c>
      <c r="D9501" s="0" t="s">
        <v>155</v>
      </c>
      <c r="E9501" s="0" t="n">
        <f aca="false">IFERROR((C9501-D9501)/C9501/'Project Inputs and Calcs'!$E$11,0)</f>
        <v>0</v>
      </c>
    </row>
    <row r="9502" customFormat="false" ht="15" hidden="false" customHeight="false" outlineLevel="0" collapsed="false">
      <c r="A9502" s="0" t="n">
        <v>54</v>
      </c>
      <c r="B9502" s="0" t="n">
        <v>15000</v>
      </c>
      <c r="C9502" s="0" t="s">
        <v>155</v>
      </c>
      <c r="D9502" s="0" t="s">
        <v>155</v>
      </c>
      <c r="E9502" s="0" t="n">
        <f aca="false">IFERROR((C9502-D9502)/C9502/'Project Inputs and Calcs'!$E$11,0)</f>
        <v>0</v>
      </c>
    </row>
    <row r="9503" customFormat="false" ht="15" hidden="false" customHeight="false" outlineLevel="0" collapsed="false">
      <c r="A9503" s="0" t="n">
        <v>54</v>
      </c>
      <c r="B9503" s="0" t="n">
        <v>15100</v>
      </c>
      <c r="C9503" s="0" t="s">
        <v>155</v>
      </c>
      <c r="D9503" s="0" t="s">
        <v>155</v>
      </c>
      <c r="E9503" s="0" t="n">
        <f aca="false">IFERROR((C9503-D9503)/C9503/'Project Inputs and Calcs'!$E$11,0)</f>
        <v>0</v>
      </c>
    </row>
    <row r="9504" customFormat="false" ht="15" hidden="false" customHeight="false" outlineLevel="0" collapsed="false">
      <c r="A9504" s="0" t="n">
        <v>54</v>
      </c>
      <c r="B9504" s="0" t="n">
        <v>15200</v>
      </c>
      <c r="C9504" s="0" t="s">
        <v>155</v>
      </c>
      <c r="D9504" s="0" t="s">
        <v>155</v>
      </c>
      <c r="E9504" s="0" t="n">
        <f aca="false">IFERROR((C9504-D9504)/C9504/'Project Inputs and Calcs'!$E$11,0)</f>
        <v>0</v>
      </c>
    </row>
    <row r="9505" customFormat="false" ht="15" hidden="false" customHeight="false" outlineLevel="0" collapsed="false">
      <c r="A9505" s="0" t="n">
        <v>54</v>
      </c>
      <c r="B9505" s="0" t="n">
        <v>15300</v>
      </c>
      <c r="C9505" s="0" t="s">
        <v>155</v>
      </c>
      <c r="D9505" s="0" t="s">
        <v>155</v>
      </c>
      <c r="E9505" s="0" t="n">
        <f aca="false">IFERROR((C9505-D9505)/C9505/'Project Inputs and Calcs'!$E$11,0)</f>
        <v>0</v>
      </c>
    </row>
    <row r="9506" customFormat="false" ht="15" hidden="false" customHeight="false" outlineLevel="0" collapsed="false">
      <c r="A9506" s="0" t="n">
        <v>54</v>
      </c>
      <c r="B9506" s="0" t="n">
        <v>15400</v>
      </c>
      <c r="C9506" s="0" t="s">
        <v>155</v>
      </c>
      <c r="D9506" s="0" t="s">
        <v>155</v>
      </c>
      <c r="E9506" s="0" t="n">
        <f aca="false">IFERROR((C9506-D9506)/C9506/'Project Inputs and Calcs'!$E$11,0)</f>
        <v>0</v>
      </c>
    </row>
    <row r="9507" customFormat="false" ht="15" hidden="false" customHeight="false" outlineLevel="0" collapsed="false">
      <c r="A9507" s="0" t="n">
        <v>54</v>
      </c>
      <c r="B9507" s="0" t="n">
        <v>15500</v>
      </c>
      <c r="C9507" s="0" t="s">
        <v>155</v>
      </c>
      <c r="D9507" s="0" t="s">
        <v>155</v>
      </c>
      <c r="E9507" s="0" t="n">
        <f aca="false">IFERROR((C9507-D9507)/C9507/'Project Inputs and Calcs'!$E$11,0)</f>
        <v>0</v>
      </c>
    </row>
    <row r="9508" customFormat="false" ht="15" hidden="false" customHeight="false" outlineLevel="0" collapsed="false">
      <c r="A9508" s="0" t="n">
        <v>54</v>
      </c>
      <c r="B9508" s="0" t="n">
        <v>15600</v>
      </c>
      <c r="C9508" s="0" t="s">
        <v>155</v>
      </c>
      <c r="D9508" s="0" t="s">
        <v>155</v>
      </c>
      <c r="E9508" s="0" t="n">
        <f aca="false">IFERROR((C9508-D9508)/C9508/'Project Inputs and Calcs'!$E$11,0)</f>
        <v>0</v>
      </c>
    </row>
    <row r="9509" customFormat="false" ht="15" hidden="false" customHeight="false" outlineLevel="0" collapsed="false">
      <c r="A9509" s="0" t="n">
        <v>54</v>
      </c>
      <c r="B9509" s="0" t="n">
        <v>15700</v>
      </c>
      <c r="C9509" s="0" t="s">
        <v>155</v>
      </c>
      <c r="D9509" s="0" t="s">
        <v>155</v>
      </c>
      <c r="E9509" s="0" t="n">
        <f aca="false">IFERROR((C9509-D9509)/C9509/'Project Inputs and Calcs'!$E$11,0)</f>
        <v>0</v>
      </c>
    </row>
    <row r="9510" customFormat="false" ht="15" hidden="false" customHeight="false" outlineLevel="0" collapsed="false">
      <c r="A9510" s="0" t="n">
        <v>54</v>
      </c>
      <c r="B9510" s="0" t="n">
        <v>15800</v>
      </c>
      <c r="C9510" s="0" t="s">
        <v>155</v>
      </c>
      <c r="D9510" s="0" t="s">
        <v>155</v>
      </c>
      <c r="E9510" s="0" t="n">
        <f aca="false">IFERROR((C9510-D9510)/C9510/'Project Inputs and Calcs'!$E$11,0)</f>
        <v>0</v>
      </c>
    </row>
    <row r="9511" customFormat="false" ht="15" hidden="false" customHeight="false" outlineLevel="0" collapsed="false">
      <c r="A9511" s="0" t="n">
        <v>54</v>
      </c>
      <c r="B9511" s="0" t="n">
        <v>15900</v>
      </c>
      <c r="C9511" s="0" t="s">
        <v>155</v>
      </c>
      <c r="D9511" s="0" t="s">
        <v>155</v>
      </c>
      <c r="E9511" s="0" t="n">
        <f aca="false">IFERROR((C9511-D9511)/C9511/'Project Inputs and Calcs'!$E$11,0)</f>
        <v>0</v>
      </c>
    </row>
    <row r="9512" customFormat="false" ht="15" hidden="false" customHeight="false" outlineLevel="0" collapsed="false">
      <c r="A9512" s="0" t="n">
        <v>54</v>
      </c>
      <c r="B9512" s="0" t="n">
        <v>16000</v>
      </c>
      <c r="C9512" s="0" t="s">
        <v>155</v>
      </c>
      <c r="D9512" s="0" t="s">
        <v>155</v>
      </c>
      <c r="E9512" s="0" t="n">
        <f aca="false">IFERROR((C9512-D9512)/C9512/'Project Inputs and Calcs'!$E$11,0)</f>
        <v>0</v>
      </c>
    </row>
    <row r="9513" customFormat="false" ht="15" hidden="false" customHeight="false" outlineLevel="0" collapsed="false">
      <c r="A9513" s="0" t="n">
        <v>54</v>
      </c>
      <c r="B9513" s="0" t="n">
        <v>16100</v>
      </c>
      <c r="C9513" s="0" t="s">
        <v>155</v>
      </c>
      <c r="D9513" s="0" t="s">
        <v>155</v>
      </c>
      <c r="E9513" s="0" t="n">
        <f aca="false">IFERROR((C9513-D9513)/C9513/'Project Inputs and Calcs'!$E$11,0)</f>
        <v>0</v>
      </c>
    </row>
    <row r="9514" customFormat="false" ht="15" hidden="false" customHeight="false" outlineLevel="0" collapsed="false">
      <c r="A9514" s="0" t="n">
        <v>54</v>
      </c>
      <c r="B9514" s="0" t="n">
        <v>16200</v>
      </c>
      <c r="C9514" s="0" t="s">
        <v>155</v>
      </c>
      <c r="D9514" s="0" t="s">
        <v>155</v>
      </c>
      <c r="E9514" s="0" t="n">
        <f aca="false">IFERROR((C9514-D9514)/C9514/'Project Inputs and Calcs'!$E$11,0)</f>
        <v>0</v>
      </c>
    </row>
    <row r="9515" customFormat="false" ht="15" hidden="false" customHeight="false" outlineLevel="0" collapsed="false">
      <c r="A9515" s="0" t="n">
        <v>54</v>
      </c>
      <c r="B9515" s="0" t="n">
        <v>16300</v>
      </c>
      <c r="C9515" s="0" t="s">
        <v>155</v>
      </c>
      <c r="D9515" s="0" t="s">
        <v>155</v>
      </c>
      <c r="E9515" s="0" t="n">
        <f aca="false">IFERROR((C9515-D9515)/C9515/'Project Inputs and Calcs'!$E$11,0)</f>
        <v>0</v>
      </c>
    </row>
    <row r="9516" customFormat="false" ht="15" hidden="false" customHeight="false" outlineLevel="0" collapsed="false">
      <c r="A9516" s="0" t="n">
        <v>54</v>
      </c>
      <c r="B9516" s="0" t="n">
        <v>16400</v>
      </c>
      <c r="C9516" s="0" t="s">
        <v>155</v>
      </c>
      <c r="D9516" s="0" t="s">
        <v>155</v>
      </c>
      <c r="E9516" s="0" t="n">
        <f aca="false">IFERROR((C9516-D9516)/C9516/'Project Inputs and Calcs'!$E$11,0)</f>
        <v>0</v>
      </c>
    </row>
    <row r="9517" customFormat="false" ht="15" hidden="false" customHeight="false" outlineLevel="0" collapsed="false">
      <c r="A9517" s="0" t="n">
        <v>54</v>
      </c>
      <c r="B9517" s="0" t="n">
        <v>16500</v>
      </c>
      <c r="C9517" s="0" t="s">
        <v>155</v>
      </c>
      <c r="D9517" s="0" t="s">
        <v>155</v>
      </c>
      <c r="E9517" s="0" t="n">
        <f aca="false">IFERROR((C9517-D9517)/C9517/'Project Inputs and Calcs'!$E$11,0)</f>
        <v>0</v>
      </c>
    </row>
    <row r="9518" customFormat="false" ht="15" hidden="false" customHeight="false" outlineLevel="0" collapsed="false">
      <c r="A9518" s="0" t="n">
        <v>54</v>
      </c>
      <c r="B9518" s="0" t="n">
        <v>16600</v>
      </c>
      <c r="C9518" s="0" t="s">
        <v>155</v>
      </c>
      <c r="D9518" s="0" t="s">
        <v>155</v>
      </c>
      <c r="E9518" s="0" t="n">
        <f aca="false">IFERROR((C9518-D9518)/C9518/'Project Inputs and Calcs'!$E$11,0)</f>
        <v>0</v>
      </c>
    </row>
    <row r="9519" customFormat="false" ht="15" hidden="false" customHeight="false" outlineLevel="0" collapsed="false">
      <c r="A9519" s="0" t="n">
        <v>54</v>
      </c>
      <c r="B9519" s="0" t="n">
        <v>16700</v>
      </c>
      <c r="C9519" s="0" t="s">
        <v>155</v>
      </c>
      <c r="D9519" s="0" t="s">
        <v>155</v>
      </c>
      <c r="E9519" s="0" t="n">
        <f aca="false">IFERROR((C9519-D9519)/C9519/'Project Inputs and Calcs'!$E$11,0)</f>
        <v>0</v>
      </c>
    </row>
    <row r="9520" customFormat="false" ht="15" hidden="false" customHeight="false" outlineLevel="0" collapsed="false">
      <c r="A9520" s="0" t="n">
        <v>54</v>
      </c>
      <c r="B9520" s="0" t="n">
        <v>16800</v>
      </c>
      <c r="C9520" s="0" t="s">
        <v>155</v>
      </c>
      <c r="D9520" s="0" t="s">
        <v>155</v>
      </c>
      <c r="E9520" s="0" t="n">
        <f aca="false">IFERROR((C9520-D9520)/C9520/'Project Inputs and Calcs'!$E$11,0)</f>
        <v>0</v>
      </c>
    </row>
    <row r="9521" customFormat="false" ht="15" hidden="false" customHeight="false" outlineLevel="0" collapsed="false">
      <c r="A9521" s="0" t="n">
        <v>54</v>
      </c>
      <c r="B9521" s="0" t="n">
        <v>16900</v>
      </c>
      <c r="C9521" s="0" t="s">
        <v>155</v>
      </c>
      <c r="D9521" s="0" t="s">
        <v>155</v>
      </c>
      <c r="E9521" s="0" t="n">
        <f aca="false">IFERROR((C9521-D9521)/C9521/'Project Inputs and Calcs'!$E$11,0)</f>
        <v>0</v>
      </c>
    </row>
    <row r="9522" customFormat="false" ht="15" hidden="false" customHeight="false" outlineLevel="0" collapsed="false">
      <c r="A9522" s="0" t="n">
        <v>54</v>
      </c>
      <c r="B9522" s="0" t="n">
        <v>17000</v>
      </c>
      <c r="C9522" s="0" t="s">
        <v>155</v>
      </c>
      <c r="D9522" s="0" t="s">
        <v>155</v>
      </c>
      <c r="E9522" s="0" t="n">
        <f aca="false">IFERROR((C9522-D9522)/C9522/'Project Inputs and Calcs'!$E$11,0)</f>
        <v>0</v>
      </c>
    </row>
    <row r="9523" customFormat="false" ht="15" hidden="false" customHeight="false" outlineLevel="0" collapsed="false">
      <c r="A9523" s="0" t="n">
        <v>54</v>
      </c>
      <c r="B9523" s="0" t="n">
        <v>17100</v>
      </c>
      <c r="C9523" s="0" t="s">
        <v>155</v>
      </c>
      <c r="D9523" s="0" t="s">
        <v>155</v>
      </c>
      <c r="E9523" s="0" t="n">
        <f aca="false">IFERROR((C9523-D9523)/C9523/'Project Inputs and Calcs'!$E$11,0)</f>
        <v>0</v>
      </c>
    </row>
    <row r="9524" customFormat="false" ht="15" hidden="false" customHeight="false" outlineLevel="0" collapsed="false">
      <c r="A9524" s="0" t="n">
        <v>54</v>
      </c>
      <c r="B9524" s="0" t="n">
        <v>17200</v>
      </c>
      <c r="C9524" s="0" t="s">
        <v>155</v>
      </c>
      <c r="D9524" s="0" t="s">
        <v>155</v>
      </c>
      <c r="E9524" s="0" t="n">
        <f aca="false">IFERROR((C9524-D9524)/C9524/'Project Inputs and Calcs'!$E$11,0)</f>
        <v>0</v>
      </c>
    </row>
    <row r="9525" customFormat="false" ht="15" hidden="false" customHeight="false" outlineLevel="0" collapsed="false">
      <c r="A9525" s="0" t="n">
        <v>54</v>
      </c>
      <c r="B9525" s="0" t="n">
        <v>17300</v>
      </c>
      <c r="C9525" s="0" t="s">
        <v>155</v>
      </c>
      <c r="D9525" s="0" t="s">
        <v>155</v>
      </c>
      <c r="E9525" s="0" t="n">
        <f aca="false">IFERROR((C9525-D9525)/C9525/'Project Inputs and Calcs'!$E$11,0)</f>
        <v>0</v>
      </c>
    </row>
    <row r="9526" customFormat="false" ht="15" hidden="false" customHeight="false" outlineLevel="0" collapsed="false">
      <c r="A9526" s="0" t="n">
        <v>54</v>
      </c>
      <c r="B9526" s="0" t="n">
        <v>17400</v>
      </c>
      <c r="C9526" s="0" t="s">
        <v>155</v>
      </c>
      <c r="D9526" s="0" t="s">
        <v>155</v>
      </c>
      <c r="E9526" s="0" t="n">
        <f aca="false">IFERROR((C9526-D9526)/C9526/'Project Inputs and Calcs'!$E$11,0)</f>
        <v>0</v>
      </c>
    </row>
    <row r="9527" customFormat="false" ht="15" hidden="false" customHeight="false" outlineLevel="0" collapsed="false">
      <c r="A9527" s="0" t="n">
        <v>54</v>
      </c>
      <c r="B9527" s="0" t="n">
        <v>17500</v>
      </c>
      <c r="C9527" s="0" t="s">
        <v>155</v>
      </c>
      <c r="D9527" s="0" t="s">
        <v>155</v>
      </c>
      <c r="E9527" s="0" t="n">
        <f aca="false">IFERROR((C9527-D9527)/C9527/'Project Inputs and Calcs'!$E$11,0)</f>
        <v>0</v>
      </c>
    </row>
    <row r="9528" customFormat="false" ht="15" hidden="false" customHeight="false" outlineLevel="0" collapsed="false">
      <c r="A9528" s="0" t="n">
        <v>54</v>
      </c>
      <c r="B9528" s="0" t="n">
        <v>17600</v>
      </c>
      <c r="C9528" s="0" t="s">
        <v>155</v>
      </c>
      <c r="D9528" s="0" t="s">
        <v>155</v>
      </c>
      <c r="E9528" s="0" t="n">
        <f aca="false">IFERROR((C9528-D9528)/C9528/'Project Inputs and Calcs'!$E$11,0)</f>
        <v>0</v>
      </c>
    </row>
    <row r="9529" customFormat="false" ht="15" hidden="false" customHeight="false" outlineLevel="0" collapsed="false">
      <c r="A9529" s="0" t="n">
        <v>54</v>
      </c>
      <c r="B9529" s="0" t="n">
        <v>17700</v>
      </c>
      <c r="C9529" s="0" t="s">
        <v>155</v>
      </c>
      <c r="D9529" s="0" t="s">
        <v>155</v>
      </c>
      <c r="E9529" s="0" t="n">
        <f aca="false">IFERROR((C9529-D9529)/C9529/'Project Inputs and Calcs'!$E$11,0)</f>
        <v>0</v>
      </c>
    </row>
    <row r="9530" customFormat="false" ht="15" hidden="false" customHeight="false" outlineLevel="0" collapsed="false">
      <c r="A9530" s="0" t="n">
        <v>54</v>
      </c>
      <c r="B9530" s="0" t="n">
        <v>17800</v>
      </c>
      <c r="C9530" s="0" t="s">
        <v>155</v>
      </c>
      <c r="D9530" s="0" t="s">
        <v>155</v>
      </c>
      <c r="E9530" s="0" t="n">
        <f aca="false">IFERROR((C9530-D9530)/C9530/'Project Inputs and Calcs'!$E$11,0)</f>
        <v>0</v>
      </c>
    </row>
    <row r="9531" customFormat="false" ht="15" hidden="false" customHeight="false" outlineLevel="0" collapsed="false">
      <c r="A9531" s="0" t="n">
        <v>54</v>
      </c>
      <c r="B9531" s="0" t="n">
        <v>17900</v>
      </c>
      <c r="C9531" s="0" t="s">
        <v>155</v>
      </c>
      <c r="D9531" s="0" t="s">
        <v>155</v>
      </c>
      <c r="E9531" s="0" t="n">
        <f aca="false">IFERROR((C9531-D9531)/C9531/'Project Inputs and Calcs'!$E$11,0)</f>
        <v>0</v>
      </c>
    </row>
    <row r="9532" customFormat="false" ht="15" hidden="false" customHeight="false" outlineLevel="0" collapsed="false">
      <c r="A9532" s="0" t="n">
        <v>54</v>
      </c>
      <c r="B9532" s="0" t="n">
        <v>18000</v>
      </c>
      <c r="C9532" s="0" t="s">
        <v>155</v>
      </c>
      <c r="D9532" s="0" t="s">
        <v>155</v>
      </c>
      <c r="E9532" s="0" t="n">
        <f aca="false">IFERROR((C9532-D9532)/C9532/'Project Inputs and Calcs'!$E$11,0)</f>
        <v>0</v>
      </c>
    </row>
    <row r="9533" customFormat="false" ht="15" hidden="false" customHeight="false" outlineLevel="0" collapsed="false">
      <c r="A9533" s="0" t="n">
        <v>54</v>
      </c>
      <c r="B9533" s="0" t="n">
        <v>18100</v>
      </c>
      <c r="C9533" s="0" t="s">
        <v>155</v>
      </c>
      <c r="D9533" s="0" t="s">
        <v>155</v>
      </c>
      <c r="E9533" s="0" t="n">
        <f aca="false">IFERROR((C9533-D9533)/C9533/'Project Inputs and Calcs'!$E$11,0)</f>
        <v>0</v>
      </c>
    </row>
    <row r="9534" customFormat="false" ht="15" hidden="false" customHeight="false" outlineLevel="0" collapsed="false">
      <c r="A9534" s="0" t="n">
        <v>54</v>
      </c>
      <c r="B9534" s="0" t="n">
        <v>18200</v>
      </c>
      <c r="C9534" s="0" t="s">
        <v>155</v>
      </c>
      <c r="D9534" s="0" t="s">
        <v>155</v>
      </c>
      <c r="E9534" s="0" t="n">
        <f aca="false">IFERROR((C9534-D9534)/C9534/'Project Inputs and Calcs'!$E$11,0)</f>
        <v>0</v>
      </c>
    </row>
    <row r="9535" customFormat="false" ht="15" hidden="false" customHeight="false" outlineLevel="0" collapsed="false">
      <c r="A9535" s="0" t="n">
        <v>54</v>
      </c>
      <c r="B9535" s="0" t="n">
        <v>18300</v>
      </c>
      <c r="C9535" s="0" t="s">
        <v>155</v>
      </c>
      <c r="D9535" s="0" t="s">
        <v>155</v>
      </c>
      <c r="E9535" s="0" t="n">
        <f aca="false">IFERROR((C9535-D9535)/C9535/'Project Inputs and Calcs'!$E$11,0)</f>
        <v>0</v>
      </c>
    </row>
    <row r="9536" customFormat="false" ht="15" hidden="false" customHeight="false" outlineLevel="0" collapsed="false">
      <c r="A9536" s="0" t="n">
        <v>54</v>
      </c>
      <c r="B9536" s="0" t="n">
        <v>18400</v>
      </c>
      <c r="C9536" s="0" t="s">
        <v>155</v>
      </c>
      <c r="D9536" s="0" t="s">
        <v>155</v>
      </c>
      <c r="E9536" s="0" t="n">
        <f aca="false">IFERROR((C9536-D9536)/C9536/'Project Inputs and Calcs'!$E$11,0)</f>
        <v>0</v>
      </c>
    </row>
    <row r="9537" customFormat="false" ht="15" hidden="false" customHeight="false" outlineLevel="0" collapsed="false">
      <c r="A9537" s="0" t="n">
        <v>54</v>
      </c>
      <c r="B9537" s="0" t="n">
        <v>18500</v>
      </c>
      <c r="C9537" s="0" t="s">
        <v>155</v>
      </c>
      <c r="D9537" s="0" t="s">
        <v>155</v>
      </c>
      <c r="E9537" s="0" t="n">
        <f aca="false">IFERROR((C9537-D9537)/C9537/'Project Inputs and Calcs'!$E$11,0)</f>
        <v>0</v>
      </c>
    </row>
    <row r="9538" customFormat="false" ht="15" hidden="false" customHeight="false" outlineLevel="0" collapsed="false">
      <c r="A9538" s="0" t="n">
        <v>54</v>
      </c>
      <c r="B9538" s="0" t="n">
        <v>18600</v>
      </c>
      <c r="C9538" s="0" t="s">
        <v>155</v>
      </c>
      <c r="D9538" s="0" t="s">
        <v>155</v>
      </c>
      <c r="E9538" s="0" t="n">
        <f aca="false">IFERROR((C9538-D9538)/C9538/'Project Inputs and Calcs'!$E$11,0)</f>
        <v>0</v>
      </c>
    </row>
    <row r="9539" customFormat="false" ht="15" hidden="false" customHeight="false" outlineLevel="0" collapsed="false">
      <c r="A9539" s="0" t="n">
        <v>54</v>
      </c>
      <c r="B9539" s="0" t="n">
        <v>18700</v>
      </c>
      <c r="C9539" s="0" t="s">
        <v>155</v>
      </c>
      <c r="D9539" s="0" t="s">
        <v>155</v>
      </c>
      <c r="E9539" s="0" t="n">
        <f aca="false">IFERROR((C9539-D9539)/C9539/'Project Inputs and Calcs'!$E$11,0)</f>
        <v>0</v>
      </c>
    </row>
    <row r="9540" customFormat="false" ht="15" hidden="false" customHeight="false" outlineLevel="0" collapsed="false">
      <c r="A9540" s="0" t="n">
        <v>54</v>
      </c>
      <c r="B9540" s="0" t="n">
        <v>18800</v>
      </c>
      <c r="C9540" s="0" t="s">
        <v>155</v>
      </c>
      <c r="D9540" s="0" t="s">
        <v>155</v>
      </c>
      <c r="E9540" s="0" t="n">
        <f aca="false">IFERROR((C9540-D9540)/C9540/'Project Inputs and Calcs'!$E$11,0)</f>
        <v>0</v>
      </c>
    </row>
    <row r="9541" customFormat="false" ht="15" hidden="false" customHeight="false" outlineLevel="0" collapsed="false">
      <c r="A9541" s="0" t="n">
        <v>54</v>
      </c>
      <c r="B9541" s="0" t="n">
        <v>18900</v>
      </c>
      <c r="C9541" s="0" t="s">
        <v>155</v>
      </c>
      <c r="D9541" s="0" t="s">
        <v>155</v>
      </c>
      <c r="E9541" s="0" t="n">
        <f aca="false">IFERROR((C9541-D9541)/C9541/'Project Inputs and Calcs'!$E$11,0)</f>
        <v>0</v>
      </c>
    </row>
    <row r="9542" customFormat="false" ht="15" hidden="false" customHeight="false" outlineLevel="0" collapsed="false">
      <c r="A9542" s="0" t="n">
        <v>54</v>
      </c>
      <c r="B9542" s="0" t="n">
        <v>19000</v>
      </c>
      <c r="C9542" s="0" t="s">
        <v>155</v>
      </c>
      <c r="D9542" s="0" t="s">
        <v>155</v>
      </c>
      <c r="E9542" s="0" t="n">
        <f aca="false">IFERROR((C9542-D9542)/C9542/'Project Inputs and Calcs'!$E$11,0)</f>
        <v>0</v>
      </c>
    </row>
    <row r="9543" customFormat="false" ht="15" hidden="false" customHeight="false" outlineLevel="0" collapsed="false">
      <c r="A9543" s="0" t="n">
        <v>54</v>
      </c>
      <c r="B9543" s="0" t="n">
        <v>19100</v>
      </c>
      <c r="C9543" s="0" t="s">
        <v>155</v>
      </c>
      <c r="D9543" s="0" t="s">
        <v>155</v>
      </c>
      <c r="E9543" s="0" t="n">
        <f aca="false">IFERROR((C9543-D9543)/C9543/'Project Inputs and Calcs'!$E$11,0)</f>
        <v>0</v>
      </c>
    </row>
    <row r="9544" customFormat="false" ht="15" hidden="false" customHeight="false" outlineLevel="0" collapsed="false">
      <c r="A9544" s="0" t="n">
        <v>54</v>
      </c>
      <c r="B9544" s="0" t="n">
        <v>19200</v>
      </c>
      <c r="C9544" s="0" t="s">
        <v>155</v>
      </c>
      <c r="D9544" s="0" t="s">
        <v>155</v>
      </c>
      <c r="E9544" s="0" t="n">
        <f aca="false">IFERROR((C9544-D9544)/C9544/'Project Inputs and Calcs'!$E$11,0)</f>
        <v>0</v>
      </c>
    </row>
    <row r="9545" customFormat="false" ht="15" hidden="false" customHeight="false" outlineLevel="0" collapsed="false">
      <c r="A9545" s="0" t="n">
        <v>54</v>
      </c>
      <c r="B9545" s="0" t="n">
        <v>19300</v>
      </c>
      <c r="C9545" s="0" t="s">
        <v>155</v>
      </c>
      <c r="D9545" s="0" t="s">
        <v>155</v>
      </c>
      <c r="E9545" s="0" t="n">
        <f aca="false">IFERROR((C9545-D9545)/C9545/'Project Inputs and Calcs'!$E$11,0)</f>
        <v>0</v>
      </c>
    </row>
    <row r="9546" customFormat="false" ht="15" hidden="false" customHeight="false" outlineLevel="0" collapsed="false">
      <c r="A9546" s="0" t="n">
        <v>54</v>
      </c>
      <c r="B9546" s="0" t="n">
        <v>19400</v>
      </c>
      <c r="C9546" s="0" t="s">
        <v>155</v>
      </c>
      <c r="D9546" s="0" t="s">
        <v>155</v>
      </c>
      <c r="E9546" s="0" t="n">
        <f aca="false">IFERROR((C9546-D9546)/C9546/'Project Inputs and Calcs'!$E$11,0)</f>
        <v>0</v>
      </c>
    </row>
    <row r="9547" customFormat="false" ht="15" hidden="false" customHeight="false" outlineLevel="0" collapsed="false">
      <c r="A9547" s="0" t="n">
        <v>54</v>
      </c>
      <c r="B9547" s="0" t="n">
        <v>19500</v>
      </c>
      <c r="C9547" s="0" t="s">
        <v>155</v>
      </c>
      <c r="D9547" s="0" t="s">
        <v>155</v>
      </c>
      <c r="E9547" s="0" t="n">
        <f aca="false">IFERROR((C9547-D9547)/C9547/'Project Inputs and Calcs'!$E$11,0)</f>
        <v>0</v>
      </c>
    </row>
    <row r="9548" customFormat="false" ht="15" hidden="false" customHeight="false" outlineLevel="0" collapsed="false">
      <c r="A9548" s="0" t="n">
        <v>54</v>
      </c>
      <c r="B9548" s="0" t="n">
        <v>19600</v>
      </c>
      <c r="C9548" s="0" t="s">
        <v>155</v>
      </c>
      <c r="D9548" s="0" t="s">
        <v>155</v>
      </c>
      <c r="E9548" s="0" t="n">
        <f aca="false">IFERROR((C9548-D9548)/C9548/'Project Inputs and Calcs'!$E$11,0)</f>
        <v>0</v>
      </c>
    </row>
    <row r="9549" customFormat="false" ht="15" hidden="false" customHeight="false" outlineLevel="0" collapsed="false">
      <c r="A9549" s="0" t="n">
        <v>54</v>
      </c>
      <c r="B9549" s="0" t="n">
        <v>19700</v>
      </c>
      <c r="C9549" s="0" t="s">
        <v>155</v>
      </c>
      <c r="D9549" s="0" t="s">
        <v>155</v>
      </c>
      <c r="E9549" s="0" t="n">
        <f aca="false">IFERROR((C9549-D9549)/C9549/'Project Inputs and Calcs'!$E$11,0)</f>
        <v>0</v>
      </c>
    </row>
    <row r="9550" customFormat="false" ht="15" hidden="false" customHeight="false" outlineLevel="0" collapsed="false">
      <c r="A9550" s="0" t="n">
        <v>54</v>
      </c>
      <c r="B9550" s="0" t="n">
        <v>19800</v>
      </c>
      <c r="C9550" s="0" t="s">
        <v>155</v>
      </c>
      <c r="D9550" s="0" t="s">
        <v>155</v>
      </c>
      <c r="E9550" s="0" t="n">
        <f aca="false">IFERROR((C9550-D9550)/C9550/'Project Inputs and Calcs'!$E$11,0)</f>
        <v>0</v>
      </c>
    </row>
    <row r="9551" customFormat="false" ht="15" hidden="false" customHeight="false" outlineLevel="0" collapsed="false">
      <c r="A9551" s="0" t="n">
        <v>54</v>
      </c>
      <c r="B9551" s="0" t="n">
        <v>19900</v>
      </c>
      <c r="C9551" s="0" t="s">
        <v>155</v>
      </c>
      <c r="D9551" s="0" t="s">
        <v>155</v>
      </c>
      <c r="E9551" s="0" t="n">
        <f aca="false">IFERROR((C9551-D9551)/C9551/'Project Inputs and Calcs'!$E$11,0)</f>
        <v>0</v>
      </c>
    </row>
    <row r="9552" customFormat="false" ht="15" hidden="false" customHeight="false" outlineLevel="0" collapsed="false">
      <c r="A9552" s="0" t="n">
        <v>54</v>
      </c>
      <c r="B9552" s="0" t="n">
        <v>20000</v>
      </c>
      <c r="C9552" s="0" t="s">
        <v>155</v>
      </c>
      <c r="D9552" s="0" t="s">
        <v>155</v>
      </c>
      <c r="E9552" s="0" t="n">
        <f aca="false">IFERROR((C9552-D9552)/C9552/'Project Inputs and Calcs'!$E$11,0)</f>
        <v>0</v>
      </c>
    </row>
    <row r="9553" customFormat="false" ht="15" hidden="false" customHeight="false" outlineLevel="0" collapsed="false">
      <c r="A9553" s="0" t="n">
        <v>55</v>
      </c>
      <c r="B9553" s="0" t="n">
        <v>1000</v>
      </c>
      <c r="C9553" s="0" t="n">
        <v>0.21222</v>
      </c>
      <c r="D9553" s="0" t="n">
        <v>0.03143</v>
      </c>
      <c r="E9553" s="0" t="n">
        <f aca="false">IFERROR((C9553-D9553)/C9553/'Project Inputs and Calcs'!$E$11,0)</f>
        <v>0.0283966324254704</v>
      </c>
    </row>
    <row r="9554" customFormat="false" ht="15" hidden="false" customHeight="false" outlineLevel="0" collapsed="false">
      <c r="A9554" s="0" t="n">
        <v>55</v>
      </c>
      <c r="B9554" s="0" t="n">
        <v>1100</v>
      </c>
      <c r="C9554" s="0" t="n">
        <v>0.3309</v>
      </c>
      <c r="D9554" s="0" t="n">
        <v>0.05111</v>
      </c>
      <c r="E9554" s="0" t="n">
        <f aca="false">IFERROR((C9554-D9554)/C9554/'Project Inputs and Calcs'!$E$11,0)</f>
        <v>0.0281847486652564</v>
      </c>
    </row>
    <row r="9555" customFormat="false" ht="15" hidden="false" customHeight="false" outlineLevel="0" collapsed="false">
      <c r="A9555" s="0" t="n">
        <v>55</v>
      </c>
      <c r="B9555" s="0" t="n">
        <v>1200</v>
      </c>
      <c r="C9555" s="0" t="n">
        <v>0.47374</v>
      </c>
      <c r="D9555" s="0" t="n">
        <v>0.076253</v>
      </c>
      <c r="E9555" s="0" t="n">
        <f aca="false">IFERROR((C9555-D9555)/C9555/'Project Inputs and Calcs'!$E$11,0)</f>
        <v>0.0279680133969407</v>
      </c>
    </row>
    <row r="9556" customFormat="false" ht="15" hidden="false" customHeight="false" outlineLevel="0" collapsed="false">
      <c r="A9556" s="0" t="n">
        <v>55</v>
      </c>
      <c r="B9556" s="0" t="n">
        <v>1300</v>
      </c>
      <c r="C9556" s="0" t="n">
        <v>0.63979</v>
      </c>
      <c r="D9556" s="0" t="n">
        <v>0.10716</v>
      </c>
      <c r="E9556" s="0" t="n">
        <f aca="false">IFERROR((C9556-D9556)/C9556/'Project Inputs and Calcs'!$E$11,0)</f>
        <v>0.0277502513845689</v>
      </c>
    </row>
    <row r="9557" customFormat="false" ht="15" hidden="false" customHeight="false" outlineLevel="0" collapsed="false">
      <c r="A9557" s="0" t="n">
        <v>55</v>
      </c>
      <c r="B9557" s="0" t="n">
        <v>1400</v>
      </c>
      <c r="C9557" s="0" t="n">
        <v>0.82817</v>
      </c>
      <c r="D9557" s="0" t="n">
        <v>0.14412</v>
      </c>
      <c r="E9557" s="0" t="n">
        <f aca="false">IFERROR((C9557-D9557)/C9557/'Project Inputs and Calcs'!$E$11,0)</f>
        <v>0.0275325919396581</v>
      </c>
    </row>
    <row r="9558" customFormat="false" ht="15" hidden="false" customHeight="false" outlineLevel="0" collapsed="false">
      <c r="A9558" s="0" t="n">
        <v>55</v>
      </c>
      <c r="B9558" s="0" t="n">
        <v>1500</v>
      </c>
      <c r="C9558" s="0" t="n">
        <v>1.038</v>
      </c>
      <c r="D9558" s="0" t="n">
        <v>0.1874</v>
      </c>
      <c r="E9558" s="0" t="n">
        <f aca="false">IFERROR((C9558-D9558)/C9558/'Project Inputs and Calcs'!$E$11,0)</f>
        <v>0.027315350032113</v>
      </c>
    </row>
    <row r="9559" customFormat="false" ht="15" hidden="false" customHeight="false" outlineLevel="0" collapsed="false">
      <c r="A9559" s="0" t="n">
        <v>55</v>
      </c>
      <c r="B9559" s="0" t="n">
        <v>1600</v>
      </c>
      <c r="C9559" s="0" t="n">
        <v>1.2684</v>
      </c>
      <c r="D9559" s="0" t="n">
        <v>0.23728</v>
      </c>
      <c r="E9559" s="0" t="n">
        <f aca="false">IFERROR((C9559-D9559)/C9559/'Project Inputs and Calcs'!$E$11,0)</f>
        <v>0.0270976558393777</v>
      </c>
    </row>
    <row r="9560" customFormat="false" ht="15" hidden="false" customHeight="false" outlineLevel="0" collapsed="false">
      <c r="A9560" s="0" t="n">
        <v>55</v>
      </c>
      <c r="B9560" s="0" t="n">
        <v>1700</v>
      </c>
      <c r="C9560" s="0" t="n">
        <v>1.5187</v>
      </c>
      <c r="D9560" s="0" t="n">
        <v>0.29392</v>
      </c>
      <c r="E9560" s="0" t="n">
        <f aca="false">IFERROR((C9560-D9560)/C9560/'Project Inputs and Calcs'!$E$11,0)</f>
        <v>0.0268822018831896</v>
      </c>
    </row>
    <row r="9561" customFormat="false" ht="15" hidden="false" customHeight="false" outlineLevel="0" collapsed="false">
      <c r="A9561" s="0" t="n">
        <v>55</v>
      </c>
      <c r="B9561" s="0" t="n">
        <v>1800</v>
      </c>
      <c r="C9561" s="0" t="n">
        <v>1.788</v>
      </c>
      <c r="D9561" s="0" t="n">
        <v>0.3576</v>
      </c>
      <c r="E9561" s="0" t="n">
        <f aca="false">IFERROR((C9561-D9561)/C9561/'Project Inputs and Calcs'!$E$11,0)</f>
        <v>0.0266666666666667</v>
      </c>
    </row>
    <row r="9562" customFormat="false" ht="15" hidden="false" customHeight="false" outlineLevel="0" collapsed="false">
      <c r="A9562" s="0" t="n">
        <v>55</v>
      </c>
      <c r="B9562" s="0" t="n">
        <v>1900</v>
      </c>
      <c r="C9562" s="0" t="n">
        <v>2.0757</v>
      </c>
      <c r="D9562" s="0" t="n">
        <v>0.42847</v>
      </c>
      <c r="E9562" s="0" t="n">
        <f aca="false">IFERROR((C9562-D9562)/C9562/'Project Inputs and Calcs'!$E$11,0)</f>
        <v>0.0264526023349553</v>
      </c>
    </row>
    <row r="9563" customFormat="false" ht="15" hidden="false" customHeight="false" outlineLevel="0" collapsed="false">
      <c r="A9563" s="0" t="n">
        <v>55</v>
      </c>
      <c r="B9563" s="0" t="n">
        <v>2000</v>
      </c>
      <c r="C9563" s="0" t="n">
        <v>2.3809</v>
      </c>
      <c r="D9563" s="0" t="n">
        <v>0.50673</v>
      </c>
      <c r="E9563" s="0" t="n">
        <f aca="false">IFERROR((C9563-D9563)/C9563/'Project Inputs and Calcs'!$E$11,0)</f>
        <v>0.0262389572570597</v>
      </c>
    </row>
    <row r="9564" customFormat="false" ht="15" hidden="false" customHeight="false" outlineLevel="0" collapsed="false">
      <c r="A9564" s="0" t="n">
        <v>55</v>
      </c>
      <c r="B9564" s="0" t="n">
        <v>2100</v>
      </c>
      <c r="C9564" s="0" t="n">
        <v>2.7031</v>
      </c>
      <c r="D9564" s="0" t="n">
        <v>0.59249</v>
      </c>
      <c r="E9564" s="0" t="n">
        <f aca="false">IFERROR((C9564-D9564)/C9564/'Project Inputs and Calcs'!$E$11,0)</f>
        <v>0.0260270306931548</v>
      </c>
    </row>
    <row r="9565" customFormat="false" ht="15" hidden="false" customHeight="false" outlineLevel="0" collapsed="false">
      <c r="A9565" s="0" t="n">
        <v>55</v>
      </c>
      <c r="B9565" s="0" t="n">
        <v>2200</v>
      </c>
      <c r="C9565" s="0" t="n">
        <v>3.0417</v>
      </c>
      <c r="D9565" s="0" t="n">
        <v>0.6859</v>
      </c>
      <c r="E9565" s="0" t="n">
        <f aca="false">IFERROR((C9565-D9565)/C9565/'Project Inputs and Calcs'!$E$11,0)</f>
        <v>0.0258167033785931</v>
      </c>
    </row>
    <row r="9566" customFormat="false" ht="15" hidden="false" customHeight="false" outlineLevel="0" collapsed="false">
      <c r="A9566" s="0" t="n">
        <v>55</v>
      </c>
      <c r="B9566" s="0" t="n">
        <v>2300</v>
      </c>
      <c r="C9566" s="0" t="n">
        <v>3.396</v>
      </c>
      <c r="D9566" s="0" t="n">
        <v>0.78705</v>
      </c>
      <c r="E9566" s="0" t="n">
        <f aca="false">IFERROR((C9566-D9566)/C9566/'Project Inputs and Calcs'!$E$11,0)</f>
        <v>0.0256080683156655</v>
      </c>
    </row>
    <row r="9567" customFormat="false" ht="15" hidden="false" customHeight="false" outlineLevel="0" collapsed="false">
      <c r="A9567" s="0" t="n">
        <v>55</v>
      </c>
      <c r="B9567" s="0" t="n">
        <v>2400</v>
      </c>
      <c r="C9567" s="0" t="n">
        <v>3.7653</v>
      </c>
      <c r="D9567" s="0" t="n">
        <v>0.89611</v>
      </c>
      <c r="E9567" s="0" t="n">
        <f aca="false">IFERROR((C9567-D9567)/C9567/'Project Inputs and Calcs'!$E$11,0)</f>
        <v>0.0254002779769651</v>
      </c>
    </row>
    <row r="9568" customFormat="false" ht="15" hidden="false" customHeight="false" outlineLevel="0" collapsed="false">
      <c r="A9568" s="0" t="n">
        <v>55</v>
      </c>
      <c r="B9568" s="0" t="n">
        <v>2500</v>
      </c>
      <c r="C9568" s="0" t="n">
        <v>4.1493</v>
      </c>
      <c r="D9568" s="0" t="n">
        <v>1.0131</v>
      </c>
      <c r="E9568" s="0" t="n">
        <f aca="false">IFERROR((C9568-D9568)/C9568/'Project Inputs and Calcs'!$E$11,0)</f>
        <v>0.0251946111392283</v>
      </c>
    </row>
    <row r="9569" customFormat="false" ht="15" hidden="false" customHeight="false" outlineLevel="0" collapsed="false">
      <c r="A9569" s="0" t="n">
        <v>55</v>
      </c>
      <c r="B9569" s="0" t="n">
        <v>2600</v>
      </c>
      <c r="C9569" s="0" t="n">
        <v>4.5472</v>
      </c>
      <c r="D9569" s="0" t="n">
        <v>1.1381</v>
      </c>
      <c r="E9569" s="0" t="n">
        <f aca="false">IFERROR((C9569-D9569)/C9569/'Project Inputs and Calcs'!$E$11,0)</f>
        <v>0.0249904703260615</v>
      </c>
    </row>
    <row r="9570" customFormat="false" ht="15" hidden="false" customHeight="false" outlineLevel="0" collapsed="false">
      <c r="A9570" s="0" t="n">
        <v>55</v>
      </c>
      <c r="B9570" s="0" t="n">
        <v>2700</v>
      </c>
      <c r="C9570" s="0" t="n">
        <v>4.9586</v>
      </c>
      <c r="D9570" s="0" t="n">
        <v>1.2711</v>
      </c>
      <c r="E9570" s="0" t="n">
        <f aca="false">IFERROR((C9570-D9570)/C9570/'Project Inputs and Calcs'!$E$11,0)</f>
        <v>0.0247885827989083</v>
      </c>
    </row>
    <row r="9571" customFormat="false" ht="15" hidden="false" customHeight="false" outlineLevel="0" collapsed="false">
      <c r="A9571" s="0" t="n">
        <v>55</v>
      </c>
      <c r="B9571" s="0" t="n">
        <v>2800</v>
      </c>
      <c r="C9571" s="0" t="n">
        <v>5.3829</v>
      </c>
      <c r="D9571" s="0" t="n">
        <v>1.4124</v>
      </c>
      <c r="E9571" s="0" t="n">
        <f aca="false">IFERROR((C9571-D9571)/C9571/'Project Inputs and Calcs'!$E$11,0)</f>
        <v>0.0245871184677404</v>
      </c>
    </row>
    <row r="9572" customFormat="false" ht="15" hidden="false" customHeight="false" outlineLevel="0" collapsed="false">
      <c r="A9572" s="0" t="n">
        <v>55</v>
      </c>
      <c r="B9572" s="0" t="n">
        <v>2900</v>
      </c>
      <c r="C9572" s="0" t="n">
        <v>5.8197</v>
      </c>
      <c r="D9572" s="0" t="n">
        <v>1.5618</v>
      </c>
      <c r="E9572" s="0" t="n">
        <f aca="false">IFERROR((C9572-D9572)/C9572/'Project Inputs and Calcs'!$E$11,0)</f>
        <v>0.0243878550440744</v>
      </c>
    </row>
    <row r="9573" customFormat="false" ht="15" hidden="false" customHeight="false" outlineLevel="0" collapsed="false">
      <c r="A9573" s="0" t="n">
        <v>55</v>
      </c>
      <c r="B9573" s="0" t="n">
        <v>3000</v>
      </c>
      <c r="C9573" s="0" t="n">
        <v>6.2676</v>
      </c>
      <c r="D9573" s="0" t="n">
        <v>1.7197</v>
      </c>
      <c r="E9573" s="0" t="n">
        <f aca="false">IFERROR((C9573-D9573)/C9573/'Project Inputs and Calcs'!$E$11,0)</f>
        <v>0.0241873550747761</v>
      </c>
    </row>
    <row r="9574" customFormat="false" ht="15" hidden="false" customHeight="false" outlineLevel="0" collapsed="false">
      <c r="A9574" s="0" t="n">
        <v>55</v>
      </c>
      <c r="B9574" s="0" t="n">
        <v>3100</v>
      </c>
      <c r="C9574" s="0" t="n">
        <v>6.7285</v>
      </c>
      <c r="D9574" s="0" t="n">
        <v>1.8852</v>
      </c>
      <c r="E9574" s="0" t="n">
        <f aca="false">IFERROR((C9574-D9574)/C9574/'Project Inputs and Calcs'!$E$11,0)</f>
        <v>0.0239939560575661</v>
      </c>
    </row>
    <row r="9575" customFormat="false" ht="15" hidden="false" customHeight="false" outlineLevel="0" collapsed="false">
      <c r="A9575" s="0" t="n">
        <v>55</v>
      </c>
      <c r="B9575" s="0" t="n">
        <v>3200</v>
      </c>
      <c r="C9575" s="0" t="n">
        <v>7.1995</v>
      </c>
      <c r="D9575" s="0" t="n">
        <v>2.0594</v>
      </c>
      <c r="E9575" s="0" t="n">
        <f aca="false">IFERROR((C9575-D9575)/C9575/'Project Inputs and Calcs'!$E$11,0)</f>
        <v>0.0237984119267542</v>
      </c>
    </row>
    <row r="9576" customFormat="false" ht="15" hidden="false" customHeight="false" outlineLevel="0" collapsed="false">
      <c r="A9576" s="0" t="n">
        <v>55</v>
      </c>
      <c r="B9576" s="0" t="n">
        <v>3300</v>
      </c>
      <c r="C9576" s="0" t="n">
        <v>7.6812</v>
      </c>
      <c r="D9576" s="0" t="n">
        <v>2.2417</v>
      </c>
      <c r="E9576" s="0" t="n">
        <f aca="false">IFERROR((C9576-D9576)/C9576/'Project Inputs and Calcs'!$E$11,0)</f>
        <v>0.0236052526514954</v>
      </c>
    </row>
    <row r="9577" customFormat="false" ht="15" hidden="false" customHeight="false" outlineLevel="0" collapsed="false">
      <c r="A9577" s="0" t="n">
        <v>55</v>
      </c>
      <c r="B9577" s="0" t="n">
        <v>3400</v>
      </c>
      <c r="C9577" s="0" t="n">
        <v>8.1728</v>
      </c>
      <c r="D9577" s="0" t="n">
        <v>2.4324</v>
      </c>
      <c r="E9577" s="0" t="n">
        <f aca="false">IFERROR((C9577-D9577)/C9577/'Project Inputs and Calcs'!$E$11,0)</f>
        <v>0.0234126207256591</v>
      </c>
    </row>
    <row r="9578" customFormat="false" ht="15" hidden="false" customHeight="false" outlineLevel="0" collapsed="false">
      <c r="A9578" s="0" t="n">
        <v>55</v>
      </c>
      <c r="B9578" s="0" t="n">
        <v>3500</v>
      </c>
      <c r="C9578" s="0" t="n">
        <v>8.6739</v>
      </c>
      <c r="D9578" s="0" t="n">
        <v>2.6313</v>
      </c>
      <c r="E9578" s="0" t="n">
        <f aca="false">IFERROR((C9578-D9578)/C9578/'Project Inputs and Calcs'!$E$11,0)</f>
        <v>0.0232213883028396</v>
      </c>
    </row>
    <row r="9579" customFormat="false" ht="15" hidden="false" customHeight="false" outlineLevel="0" collapsed="false">
      <c r="A9579" s="0" t="n">
        <v>55</v>
      </c>
      <c r="B9579" s="0" t="n">
        <v>3600</v>
      </c>
      <c r="C9579" s="0" t="n">
        <v>9.1842</v>
      </c>
      <c r="D9579" s="0" t="n">
        <v>2.8385</v>
      </c>
      <c r="E9579" s="0" t="n">
        <f aca="false">IFERROR((C9579-D9579)/C9579/'Project Inputs and Calcs'!$E$11,0)</f>
        <v>0.0230312202841111</v>
      </c>
    </row>
    <row r="9580" customFormat="false" ht="15" hidden="false" customHeight="false" outlineLevel="0" collapsed="false">
      <c r="A9580" s="0" t="n">
        <v>55</v>
      </c>
      <c r="B9580" s="0" t="n">
        <v>3700</v>
      </c>
      <c r="C9580" s="0" t="n">
        <v>9.7031</v>
      </c>
      <c r="D9580" s="0" t="n">
        <v>3.054</v>
      </c>
      <c r="E9580" s="0" t="n">
        <f aca="false">IFERROR((C9580-D9580)/C9580/'Project Inputs and Calcs'!$E$11,0)</f>
        <v>0.0228418409236911</v>
      </c>
    </row>
    <row r="9581" customFormat="false" ht="15" hidden="false" customHeight="false" outlineLevel="0" collapsed="false">
      <c r="A9581" s="0" t="n">
        <v>55</v>
      </c>
      <c r="B9581" s="0" t="n">
        <v>3800</v>
      </c>
      <c r="C9581" s="0" t="n">
        <v>10.23</v>
      </c>
      <c r="D9581" s="0" t="n">
        <v>3.2779</v>
      </c>
      <c r="E9581" s="0" t="n">
        <f aca="false">IFERROR((C9581-D9581)/C9581/'Project Inputs and Calcs'!$E$11,0)</f>
        <v>0.0226526555881395</v>
      </c>
    </row>
    <row r="9582" customFormat="false" ht="15" hidden="false" customHeight="false" outlineLevel="0" collapsed="false">
      <c r="A9582" s="0" t="n">
        <v>55</v>
      </c>
      <c r="B9582" s="0" t="n">
        <v>3900</v>
      </c>
      <c r="C9582" s="0" t="n">
        <v>10.765</v>
      </c>
      <c r="D9582" s="0" t="n">
        <v>3.51</v>
      </c>
      <c r="E9582" s="0" t="n">
        <f aca="false">IFERROR((C9582-D9582)/C9582/'Project Inputs and Calcs'!$E$11,0)</f>
        <v>0.0224647778293854</v>
      </c>
    </row>
    <row r="9583" customFormat="false" ht="15" hidden="false" customHeight="false" outlineLevel="0" collapsed="false">
      <c r="A9583" s="0" t="n">
        <v>55</v>
      </c>
      <c r="B9583" s="0" t="n">
        <v>4000</v>
      </c>
      <c r="C9583" s="0" t="n">
        <v>11.307</v>
      </c>
      <c r="D9583" s="0" t="n">
        <v>3.7504</v>
      </c>
      <c r="E9583" s="0" t="n">
        <f aca="false">IFERROR((C9583-D9583)/C9583/'Project Inputs and Calcs'!$E$11,0)</f>
        <v>0.0222770555113352</v>
      </c>
    </row>
    <row r="9584" customFormat="false" ht="15" hidden="false" customHeight="false" outlineLevel="0" collapsed="false">
      <c r="A9584" s="0" t="n">
        <v>55</v>
      </c>
      <c r="B9584" s="0" t="n">
        <v>4100</v>
      </c>
      <c r="C9584" s="0" t="n">
        <v>11.856</v>
      </c>
      <c r="D9584" s="0" t="n">
        <v>3.9991</v>
      </c>
      <c r="E9584" s="0" t="n">
        <f aca="false">IFERROR((C9584-D9584)/C9584/'Project Inputs and Calcs'!$E$11,0)</f>
        <v>0.022089799820063</v>
      </c>
    </row>
    <row r="9585" customFormat="false" ht="15" hidden="false" customHeight="false" outlineLevel="0" collapsed="false">
      <c r="A9585" s="0" t="n">
        <v>55</v>
      </c>
      <c r="B9585" s="0" t="n">
        <v>4200</v>
      </c>
      <c r="C9585" s="0" t="n">
        <v>12.41</v>
      </c>
      <c r="D9585" s="0" t="n">
        <v>4.2562</v>
      </c>
      <c r="E9585" s="0" t="n">
        <f aca="false">IFERROR((C9585-D9585)/C9585/'Project Inputs and Calcs'!$E$11,0)</f>
        <v>0.021901154982541</v>
      </c>
    </row>
    <row r="9586" customFormat="false" ht="15" hidden="false" customHeight="false" outlineLevel="0" collapsed="false">
      <c r="A9586" s="0" t="n">
        <v>55</v>
      </c>
      <c r="B9586" s="0" t="n">
        <v>4300</v>
      </c>
      <c r="C9586" s="0" t="n">
        <v>12.971</v>
      </c>
      <c r="D9586" s="0" t="n">
        <v>4.5216</v>
      </c>
      <c r="E9586" s="0" t="n">
        <f aca="false">IFERROR((C9586-D9586)/C9586/'Project Inputs and Calcs'!$E$11,0)</f>
        <v>0.0217135661604091</v>
      </c>
    </row>
    <row r="9587" customFormat="false" ht="15" hidden="false" customHeight="false" outlineLevel="0" collapsed="false">
      <c r="A9587" s="0" t="n">
        <v>55</v>
      </c>
      <c r="B9587" s="0" t="n">
        <v>4400</v>
      </c>
      <c r="C9587" s="0" t="n">
        <v>13.537</v>
      </c>
      <c r="D9587" s="0" t="n">
        <v>4.7953</v>
      </c>
      <c r="E9587" s="0" t="n">
        <f aca="false">IFERROR((C9587-D9587)/C9587/'Project Inputs and Calcs'!$E$11,0)</f>
        <v>0.0215254487700377</v>
      </c>
    </row>
    <row r="9588" customFormat="false" ht="15" hidden="false" customHeight="false" outlineLevel="0" collapsed="false">
      <c r="A9588" s="0" t="n">
        <v>55</v>
      </c>
      <c r="B9588" s="0" t="n">
        <v>4500</v>
      </c>
      <c r="C9588" s="0" t="n">
        <v>14.107</v>
      </c>
      <c r="D9588" s="0" t="n">
        <v>5.0774</v>
      </c>
      <c r="E9588" s="0" t="n">
        <f aca="false">IFERROR((C9588-D9588)/C9588/'Project Inputs and Calcs'!$E$11,0)</f>
        <v>0.0213359797736348</v>
      </c>
    </row>
    <row r="9589" customFormat="false" ht="15" hidden="false" customHeight="false" outlineLevel="0" collapsed="false">
      <c r="A9589" s="0" t="n">
        <v>55</v>
      </c>
      <c r="B9589" s="0" t="n">
        <v>4600</v>
      </c>
      <c r="C9589" s="0" t="n">
        <v>14.681</v>
      </c>
      <c r="D9589" s="0" t="n">
        <v>5.368</v>
      </c>
      <c r="E9589" s="0" t="n">
        <f aca="false">IFERROR((C9589-D9589)/C9589/'Project Inputs and Calcs'!$E$11,0)</f>
        <v>0.0211452444202257</v>
      </c>
    </row>
    <row r="9590" customFormat="false" ht="15" hidden="false" customHeight="false" outlineLevel="0" collapsed="false">
      <c r="A9590" s="0" t="n">
        <v>55</v>
      </c>
      <c r="B9590" s="0" t="n">
        <v>4700</v>
      </c>
      <c r="C9590" s="0" t="n">
        <v>15.259</v>
      </c>
      <c r="D9590" s="0" t="n">
        <v>5.6671</v>
      </c>
      <c r="E9590" s="0" t="n">
        <f aca="false">IFERROR((C9590-D9590)/C9590/'Project Inputs and Calcs'!$E$11,0)</f>
        <v>0.0209535356183236</v>
      </c>
    </row>
    <row r="9591" customFormat="false" ht="15" hidden="false" customHeight="false" outlineLevel="0" collapsed="false">
      <c r="A9591" s="0" t="n">
        <v>55</v>
      </c>
      <c r="B9591" s="0" t="n">
        <v>4800</v>
      </c>
      <c r="C9591" s="0" t="n">
        <v>15.839</v>
      </c>
      <c r="D9591" s="0" t="n">
        <v>5.9747</v>
      </c>
      <c r="E9591" s="0" t="n">
        <f aca="false">IFERROR((C9591-D9591)/C9591/'Project Inputs and Calcs'!$E$11,0)</f>
        <v>0.0207595176463161</v>
      </c>
    </row>
    <row r="9592" customFormat="false" ht="15" hidden="false" customHeight="false" outlineLevel="0" collapsed="false">
      <c r="A9592" s="0" t="n">
        <v>55</v>
      </c>
      <c r="B9592" s="0" t="n">
        <v>4900</v>
      </c>
      <c r="C9592" s="0" t="n">
        <v>16.422</v>
      </c>
      <c r="D9592" s="0" t="n">
        <v>6.2909</v>
      </c>
      <c r="E9592" s="0" t="n">
        <f aca="false">IFERROR((C9592-D9592)/C9592/'Project Inputs and Calcs'!$E$11,0)</f>
        <v>0.0205640807047457</v>
      </c>
    </row>
    <row r="9593" customFormat="false" ht="15" hidden="false" customHeight="false" outlineLevel="0" collapsed="false">
      <c r="A9593" s="0" t="n">
        <v>55</v>
      </c>
      <c r="B9593" s="0" t="n">
        <v>5000</v>
      </c>
      <c r="C9593" s="0" t="n">
        <v>17.006</v>
      </c>
      <c r="D9593" s="0" t="n">
        <v>6.6157</v>
      </c>
      <c r="E9593" s="0" t="n">
        <f aca="false">IFERROR((C9593-D9593)/C9593/'Project Inputs and Calcs'!$E$11,0)</f>
        <v>0.0203659492728057</v>
      </c>
    </row>
    <row r="9594" customFormat="false" ht="15" hidden="false" customHeight="false" outlineLevel="0" collapsed="false">
      <c r="A9594" s="0" t="n">
        <v>55</v>
      </c>
      <c r="B9594" s="0" t="n">
        <v>5100</v>
      </c>
      <c r="C9594" s="0" t="n">
        <v>17.59</v>
      </c>
      <c r="D9594" s="0" t="n">
        <v>6.9496</v>
      </c>
      <c r="E9594" s="0" t="n">
        <f aca="false">IFERROR((C9594-D9594)/C9594/'Project Inputs and Calcs'!$E$11,0)</f>
        <v>0.0201637293916998</v>
      </c>
    </row>
    <row r="9595" customFormat="false" ht="15" hidden="false" customHeight="false" outlineLevel="0" collapsed="false">
      <c r="A9595" s="0" t="n">
        <v>55</v>
      </c>
      <c r="B9595" s="0" t="n">
        <v>5200</v>
      </c>
      <c r="C9595" s="0" t="n">
        <v>18.175</v>
      </c>
      <c r="D9595" s="0" t="n">
        <v>7.2921</v>
      </c>
      <c r="E9595" s="0" t="n">
        <f aca="false">IFERROR((C9595-D9595)/C9595/'Project Inputs and Calcs'!$E$11,0)</f>
        <v>0.0199594681338835</v>
      </c>
    </row>
    <row r="9596" customFormat="false" ht="15" hidden="false" customHeight="false" outlineLevel="0" collapsed="false">
      <c r="A9596" s="0" t="n">
        <v>55</v>
      </c>
      <c r="B9596" s="0" t="n">
        <v>5300</v>
      </c>
      <c r="C9596" s="0" t="n">
        <v>18.758</v>
      </c>
      <c r="D9596" s="0" t="n">
        <v>7.6438</v>
      </c>
      <c r="E9596" s="0" t="n">
        <f aca="false">IFERROR((C9596-D9596)/C9596/'Project Inputs and Calcs'!$E$11,0)</f>
        <v>0.0197501510466645</v>
      </c>
    </row>
    <row r="9597" customFormat="false" ht="15" hidden="false" customHeight="false" outlineLevel="0" collapsed="false">
      <c r="A9597" s="0" t="n">
        <v>55</v>
      </c>
      <c r="B9597" s="0" t="n">
        <v>5400</v>
      </c>
      <c r="C9597" s="0" t="n">
        <v>19.34</v>
      </c>
      <c r="D9597" s="0" t="n">
        <v>8.0046</v>
      </c>
      <c r="E9597" s="0" t="n">
        <f aca="false">IFERROR((C9597-D9597)/C9597/'Project Inputs and Calcs'!$E$11,0)</f>
        <v>0.0195370561875215</v>
      </c>
    </row>
    <row r="9598" customFormat="false" ht="15" hidden="false" customHeight="false" outlineLevel="0" collapsed="false">
      <c r="A9598" s="0" t="n">
        <v>55</v>
      </c>
      <c r="B9598" s="0" t="n">
        <v>5500</v>
      </c>
      <c r="C9598" s="0" t="n">
        <v>19.918</v>
      </c>
      <c r="D9598" s="0" t="n">
        <v>8.3749</v>
      </c>
      <c r="E9598" s="0" t="n">
        <f aca="false">IFERROR((C9598-D9598)/C9598/'Project Inputs and Calcs'!$E$11,0)</f>
        <v>0.0193177025805804</v>
      </c>
    </row>
    <row r="9599" customFormat="false" ht="15" hidden="false" customHeight="false" outlineLevel="0" collapsed="false">
      <c r="A9599" s="0" t="n">
        <v>55</v>
      </c>
      <c r="B9599" s="0" t="n">
        <v>5600</v>
      </c>
      <c r="C9599" s="0" t="n">
        <v>20.492</v>
      </c>
      <c r="D9599" s="0" t="n">
        <v>8.7548</v>
      </c>
      <c r="E9599" s="0" t="n">
        <f aca="false">IFERROR((C9599-D9599)/C9599/'Project Inputs and Calcs'!$E$11,0)</f>
        <v>0.0190923287136444</v>
      </c>
    </row>
    <row r="9600" customFormat="false" ht="15" hidden="false" customHeight="false" outlineLevel="0" collapsed="false">
      <c r="A9600" s="0" t="n">
        <v>55</v>
      </c>
      <c r="B9600" s="0" t="n">
        <v>5700</v>
      </c>
      <c r="C9600" s="0" t="n">
        <v>21.062</v>
      </c>
      <c r="D9600" s="0" t="n">
        <v>9.1446</v>
      </c>
      <c r="E9600" s="0" t="n">
        <f aca="false">IFERROR((C9600-D9600)/C9600/'Project Inputs and Calcs'!$E$11,0)</f>
        <v>0.0188608236001646</v>
      </c>
    </row>
    <row r="9601" customFormat="false" ht="15" hidden="false" customHeight="false" outlineLevel="0" collapsed="false">
      <c r="A9601" s="0" t="n">
        <v>55</v>
      </c>
      <c r="B9601" s="0" t="n">
        <v>5800</v>
      </c>
      <c r="C9601" s="0" t="n">
        <v>21.624</v>
      </c>
      <c r="D9601" s="0" t="n">
        <v>9.5446</v>
      </c>
      <c r="E9601" s="0" t="n">
        <f aca="false">IFERROR((C9601-D9601)/C9601/'Project Inputs and Calcs'!$E$11,0)</f>
        <v>0.018620360093723</v>
      </c>
    </row>
    <row r="9602" customFormat="false" ht="15" hidden="false" customHeight="false" outlineLevel="0" collapsed="false">
      <c r="A9602" s="0" t="n">
        <v>55</v>
      </c>
      <c r="B9602" s="0" t="n">
        <v>5900</v>
      </c>
      <c r="C9602" s="0" t="n">
        <v>22.179</v>
      </c>
      <c r="D9602" s="0" t="n">
        <v>9.9549</v>
      </c>
      <c r="E9602" s="0" t="n">
        <f aca="false">IFERROR((C9602-D9602)/C9602/'Project Inputs and Calcs'!$E$11,0)</f>
        <v>0.0183718833130439</v>
      </c>
    </row>
    <row r="9603" customFormat="false" ht="15" hidden="false" customHeight="false" outlineLevel="0" collapsed="false">
      <c r="A9603" s="0" t="n">
        <v>55</v>
      </c>
      <c r="B9603" s="0" t="n">
        <v>6000</v>
      </c>
      <c r="C9603" s="0" t="n">
        <v>22.725</v>
      </c>
      <c r="D9603" s="0" t="n">
        <v>10.376</v>
      </c>
      <c r="E9603" s="0" t="n">
        <f aca="false">IFERROR((C9603-D9603)/C9603/'Project Inputs and Calcs'!$E$11,0)</f>
        <v>0.0181136780344701</v>
      </c>
    </row>
    <row r="9604" customFormat="false" ht="15" hidden="false" customHeight="false" outlineLevel="0" collapsed="false">
      <c r="A9604" s="0" t="n">
        <v>55</v>
      </c>
      <c r="B9604" s="0" t="n">
        <v>6100</v>
      </c>
      <c r="C9604" s="0" t="n">
        <v>23.26</v>
      </c>
      <c r="D9604" s="0" t="n">
        <v>10.809</v>
      </c>
      <c r="E9604" s="0" t="n">
        <f aca="false">IFERROR((C9604-D9604)/C9604/'Project Inputs and Calcs'!$E$11,0)</f>
        <v>0.0178432215534537</v>
      </c>
    </row>
    <row r="9605" customFormat="false" ht="15" hidden="false" customHeight="false" outlineLevel="0" collapsed="false">
      <c r="A9605" s="0" t="n">
        <v>55</v>
      </c>
      <c r="B9605" s="0" t="n">
        <v>6200</v>
      </c>
      <c r="C9605" s="0" t="n">
        <v>23.781</v>
      </c>
      <c r="D9605" s="0" t="n">
        <v>11.253</v>
      </c>
      <c r="E9605" s="0" t="n">
        <f aca="false">IFERROR((C9605-D9605)/C9605/'Project Inputs and Calcs'!$E$11,0)</f>
        <v>0.0175602371641226</v>
      </c>
    </row>
    <row r="9606" customFormat="false" ht="15" hidden="false" customHeight="false" outlineLevel="0" collapsed="false">
      <c r="A9606" s="0" t="n">
        <v>55</v>
      </c>
      <c r="B9606" s="0" t="n">
        <v>6300</v>
      </c>
      <c r="C9606" s="0" t="n">
        <v>24.287</v>
      </c>
      <c r="D9606" s="0" t="n">
        <v>11.71</v>
      </c>
      <c r="E9606" s="0" t="n">
        <f aca="false">IFERROR((C9606-D9606)/C9606/'Project Inputs and Calcs'!$E$11,0)</f>
        <v>0.0172616351683342</v>
      </c>
    </row>
    <row r="9607" customFormat="false" ht="15" hidden="false" customHeight="false" outlineLevel="0" collapsed="false">
      <c r="A9607" s="0" t="n">
        <v>55</v>
      </c>
      <c r="B9607" s="0" t="n">
        <v>6400</v>
      </c>
      <c r="C9607" s="0" t="n">
        <v>24.775</v>
      </c>
      <c r="D9607" s="0" t="n">
        <v>12.181</v>
      </c>
      <c r="E9607" s="0" t="n">
        <f aca="false">IFERROR((C9607-D9607)/C9607/'Project Inputs and Calcs'!$E$11,0)</f>
        <v>0.0169445005045409</v>
      </c>
    </row>
    <row r="9608" customFormat="false" ht="15" hidden="false" customHeight="false" outlineLevel="0" collapsed="false">
      <c r="A9608" s="0" t="n">
        <v>55</v>
      </c>
      <c r="B9608" s="0" t="n">
        <v>6500</v>
      </c>
      <c r="C9608" s="0" t="n">
        <v>25.244</v>
      </c>
      <c r="D9608" s="0" t="n">
        <v>12.665</v>
      </c>
      <c r="E9608" s="0" t="n">
        <f aca="false">IFERROR((C9608-D9608)/C9608/'Project Inputs and Calcs'!$E$11,0)</f>
        <v>0.0166098874980193</v>
      </c>
    </row>
    <row r="9609" customFormat="false" ht="15" hidden="false" customHeight="false" outlineLevel="0" collapsed="false">
      <c r="A9609" s="0" t="n">
        <v>55</v>
      </c>
      <c r="B9609" s="0" t="n">
        <v>6600</v>
      </c>
      <c r="C9609" s="0" t="n">
        <v>25.684</v>
      </c>
      <c r="D9609" s="0" t="n">
        <v>13.166</v>
      </c>
      <c r="E9609" s="0" t="n">
        <f aca="false">IFERROR((C9609-D9609)/C9609/'Project Inputs and Calcs'!$E$11,0)</f>
        <v>0.0162461714167056</v>
      </c>
    </row>
    <row r="9610" customFormat="false" ht="15" hidden="false" customHeight="false" outlineLevel="0" collapsed="false">
      <c r="A9610" s="0" t="n">
        <v>55</v>
      </c>
      <c r="B9610" s="0" t="n">
        <v>6700</v>
      </c>
      <c r="C9610" s="0" t="n">
        <v>26.098</v>
      </c>
      <c r="D9610" s="0" t="n">
        <v>13.683</v>
      </c>
      <c r="E9610" s="0" t="n">
        <f aca="false">IFERROR((C9610-D9610)/C9610/'Project Inputs and Calcs'!$E$11,0)</f>
        <v>0.0158568983574731</v>
      </c>
    </row>
    <row r="9611" customFormat="false" ht="15" hidden="false" customHeight="false" outlineLevel="0" collapsed="false">
      <c r="A9611" s="0" t="n">
        <v>55</v>
      </c>
      <c r="B9611" s="0" t="n">
        <v>6800</v>
      </c>
      <c r="C9611" s="0" t="n">
        <v>26.478</v>
      </c>
      <c r="D9611" s="0" t="n">
        <v>14.218</v>
      </c>
      <c r="E9611" s="0" t="n">
        <f aca="false">IFERROR((C9611-D9611)/C9611/'Project Inputs and Calcs'!$E$11,0)</f>
        <v>0.0154341969433744</v>
      </c>
    </row>
    <row r="9612" customFormat="false" ht="15" hidden="false" customHeight="false" outlineLevel="0" collapsed="false">
      <c r="A9612" s="0" t="n">
        <v>55</v>
      </c>
      <c r="B9612" s="0" t="n">
        <v>6900</v>
      </c>
      <c r="C9612" s="0" t="n">
        <v>26.818</v>
      </c>
      <c r="D9612" s="0" t="n">
        <v>14.775</v>
      </c>
      <c r="E9612" s="0" t="n">
        <f aca="false">IFERROR((C9612-D9612)/C9612/'Project Inputs and Calcs'!$E$11,0)</f>
        <v>0.0149688020483755</v>
      </c>
    </row>
    <row r="9613" customFormat="false" ht="15" hidden="false" customHeight="false" outlineLevel="0" collapsed="false">
      <c r="A9613" s="0" t="n">
        <v>55</v>
      </c>
      <c r="B9613" s="0" t="n">
        <v>7000</v>
      </c>
      <c r="C9613" s="0" t="n">
        <v>27.119</v>
      </c>
      <c r="D9613" s="0" t="n">
        <v>15.352</v>
      </c>
      <c r="E9613" s="0" t="n">
        <f aca="false">IFERROR((C9613-D9613)/C9613/'Project Inputs and Calcs'!$E$11,0)</f>
        <v>0.0144634143343535</v>
      </c>
    </row>
    <row r="9614" customFormat="false" ht="15" hidden="false" customHeight="false" outlineLevel="0" collapsed="false">
      <c r="A9614" s="0" t="n">
        <v>55</v>
      </c>
      <c r="B9614" s="0" t="n">
        <v>7100</v>
      </c>
      <c r="C9614" s="0" t="n">
        <v>27.364</v>
      </c>
      <c r="D9614" s="0" t="n">
        <v>15.955</v>
      </c>
      <c r="E9614" s="0" t="n">
        <f aca="false">IFERROR((C9614-D9614)/C9614/'Project Inputs and Calcs'!$E$11,0)</f>
        <v>0.0138978219558544</v>
      </c>
    </row>
    <row r="9615" customFormat="false" ht="15" hidden="false" customHeight="false" outlineLevel="0" collapsed="false">
      <c r="A9615" s="0" t="n">
        <v>55</v>
      </c>
      <c r="B9615" s="0" t="n">
        <v>7200</v>
      </c>
      <c r="C9615" s="0" t="n">
        <v>27.552</v>
      </c>
      <c r="D9615" s="0" t="n">
        <v>16.584</v>
      </c>
      <c r="E9615" s="0" t="n">
        <f aca="false">IFERROR((C9615-D9615)/C9615/'Project Inputs and Calcs'!$E$11,0)</f>
        <v>0.0132694541231127</v>
      </c>
    </row>
    <row r="9616" customFormat="false" ht="15" hidden="false" customHeight="false" outlineLevel="0" collapsed="false">
      <c r="A9616" s="0" t="n">
        <v>55</v>
      </c>
      <c r="B9616" s="0" t="n">
        <v>7300</v>
      </c>
      <c r="C9616" s="0" t="n">
        <v>27.654</v>
      </c>
      <c r="D9616" s="0" t="n">
        <v>17.252</v>
      </c>
      <c r="E9616" s="0" t="n">
        <f aca="false">IFERROR((C9616-D9616)/C9616/'Project Inputs and Calcs'!$E$11,0)</f>
        <v>0.0125382705334973</v>
      </c>
    </row>
    <row r="9617" customFormat="false" ht="15" hidden="false" customHeight="false" outlineLevel="0" collapsed="false">
      <c r="A9617" s="0" t="n">
        <v>55</v>
      </c>
      <c r="B9617" s="0" t="n">
        <v>7400</v>
      </c>
      <c r="C9617" s="0" t="n">
        <v>27.652</v>
      </c>
      <c r="D9617" s="0" t="n">
        <v>17.965</v>
      </c>
      <c r="E9617" s="0" t="n">
        <f aca="false">IFERROR((C9617-D9617)/C9617/'Project Inputs and Calcs'!$E$11,0)</f>
        <v>0.0116772746998409</v>
      </c>
    </row>
    <row r="9618" customFormat="false" ht="15" hidden="false" customHeight="false" outlineLevel="0" collapsed="false">
      <c r="A9618" s="0" t="n">
        <v>55</v>
      </c>
      <c r="B9618" s="0" t="n">
        <v>7500</v>
      </c>
      <c r="C9618" s="0" t="n">
        <v>27.542</v>
      </c>
      <c r="D9618" s="0" t="n">
        <v>18.723</v>
      </c>
      <c r="E9618" s="0" t="n">
        <f aca="false">IFERROR((C9618-D9618)/C9618/'Project Inputs and Calcs'!$E$11,0)</f>
        <v>0.0106733957834096</v>
      </c>
    </row>
    <row r="9619" customFormat="false" ht="15" hidden="false" customHeight="false" outlineLevel="0" collapsed="false">
      <c r="A9619" s="0" t="n">
        <v>55</v>
      </c>
      <c r="B9619" s="0" t="n">
        <v>7600</v>
      </c>
      <c r="C9619" s="0" t="n">
        <v>27.329</v>
      </c>
      <c r="D9619" s="0" t="n">
        <v>19.522</v>
      </c>
      <c r="E9619" s="0" t="n">
        <f aca="false">IFERROR((C9619-D9619)/C9619/'Project Inputs and Calcs'!$E$11,0)</f>
        <v>0.00952224133094271</v>
      </c>
    </row>
    <row r="9620" customFormat="false" ht="15" hidden="false" customHeight="false" outlineLevel="0" collapsed="false">
      <c r="A9620" s="0" t="n">
        <v>55</v>
      </c>
      <c r="B9620" s="0" t="n">
        <v>7700</v>
      </c>
      <c r="C9620" s="0" t="n">
        <v>27.078</v>
      </c>
      <c r="D9620" s="0" t="n">
        <v>20.33</v>
      </c>
      <c r="E9620" s="0" t="n">
        <f aca="false">IFERROR((C9620-D9620)/C9620/'Project Inputs and Calcs'!$E$11,0)</f>
        <v>0.00830686658295788</v>
      </c>
    </row>
    <row r="9621" customFormat="false" ht="15" hidden="false" customHeight="false" outlineLevel="0" collapsed="false">
      <c r="A9621" s="0" t="n">
        <v>55</v>
      </c>
      <c r="B9621" s="0" t="n">
        <v>7800</v>
      </c>
      <c r="C9621" s="0" t="n">
        <v>26.828</v>
      </c>
      <c r="D9621" s="0" t="n">
        <v>21.127</v>
      </c>
      <c r="E9621" s="0" t="n">
        <f aca="false">IFERROR((C9621-D9621)/C9621/'Project Inputs and Calcs'!$E$11,0)</f>
        <v>0.00708339545748223</v>
      </c>
    </row>
    <row r="9622" customFormat="false" ht="15" hidden="false" customHeight="false" outlineLevel="0" collapsed="false">
      <c r="A9622" s="0" t="n">
        <v>55</v>
      </c>
      <c r="B9622" s="0" t="n">
        <v>7900</v>
      </c>
      <c r="C9622" s="0" t="n">
        <v>26.561</v>
      </c>
      <c r="D9622" s="0" t="n">
        <v>21.922</v>
      </c>
      <c r="E9622" s="0" t="n">
        <f aca="false">IFERROR((C9622-D9622)/C9622/'Project Inputs and Calcs'!$E$11,0)</f>
        <v>0.00582181895761957</v>
      </c>
    </row>
    <row r="9623" customFormat="false" ht="15" hidden="false" customHeight="false" outlineLevel="0" collapsed="false">
      <c r="A9623" s="0" t="n">
        <v>55</v>
      </c>
      <c r="B9623" s="0" t="n">
        <v>8000</v>
      </c>
      <c r="C9623" s="0" t="n">
        <v>26.242</v>
      </c>
      <c r="D9623" s="0" t="n">
        <v>22.728</v>
      </c>
      <c r="E9623" s="0" t="n">
        <f aca="false">IFERROR((C9623-D9623)/C9623/'Project Inputs and Calcs'!$E$11,0)</f>
        <v>0.00446358255214288</v>
      </c>
    </row>
    <row r="9624" customFormat="false" ht="15" hidden="false" customHeight="false" outlineLevel="0" collapsed="false">
      <c r="A9624" s="0" t="n">
        <v>55</v>
      </c>
      <c r="B9624" s="0" t="n">
        <v>8100</v>
      </c>
      <c r="C9624" s="0" t="n">
        <v>25.846</v>
      </c>
      <c r="D9624" s="0" t="n">
        <v>23.553</v>
      </c>
      <c r="E9624" s="0" t="n">
        <f aca="false">IFERROR((C9624-D9624)/C9624/'Project Inputs and Calcs'!$E$11,0)</f>
        <v>0.00295725966622817</v>
      </c>
    </row>
    <row r="9625" customFormat="false" ht="15" hidden="false" customHeight="false" outlineLevel="0" collapsed="false">
      <c r="A9625" s="0" t="n">
        <v>55</v>
      </c>
      <c r="B9625" s="0" t="n">
        <v>8200</v>
      </c>
      <c r="C9625" s="0" t="n">
        <v>25.424</v>
      </c>
      <c r="D9625" s="0" t="n">
        <v>24.354</v>
      </c>
      <c r="E9625" s="0" t="n">
        <f aca="false">IFERROR((C9625-D9625)/C9625/'Project Inputs and Calcs'!$E$11,0)</f>
        <v>0.00140287392490036</v>
      </c>
    </row>
    <row r="9626" customFormat="false" ht="15" hidden="false" customHeight="false" outlineLevel="0" collapsed="false">
      <c r="A9626" s="0" t="n">
        <v>55</v>
      </c>
      <c r="B9626" s="0" t="n">
        <v>8300</v>
      </c>
      <c r="C9626" s="0" t="n">
        <v>25.104</v>
      </c>
      <c r="D9626" s="0" t="n">
        <v>25.049</v>
      </c>
      <c r="E9626" s="0" t="n">
        <f aca="false">IFERROR((C9626-D9626)/C9626/'Project Inputs and Calcs'!$E$11,0)</f>
        <v>7.30295304865091E-005</v>
      </c>
    </row>
    <row r="9627" customFormat="false" ht="15" hidden="false" customHeight="false" outlineLevel="0" collapsed="false">
      <c r="A9627" s="0" t="n">
        <v>55</v>
      </c>
      <c r="B9627" s="0" t="n">
        <v>8400</v>
      </c>
      <c r="C9627" s="0" t="n">
        <v>24.904</v>
      </c>
      <c r="D9627" s="0" t="n">
        <v>25.632</v>
      </c>
      <c r="E9627" s="0" t="n">
        <f aca="false">IFERROR((C9627-D9627)/C9627/'Project Inputs and Calcs'!$E$11,0)</f>
        <v>-0.000974408394903097</v>
      </c>
    </row>
    <row r="9628" customFormat="false" ht="15" hidden="false" customHeight="false" outlineLevel="0" collapsed="false">
      <c r="A9628" s="0" t="n">
        <v>55</v>
      </c>
      <c r="B9628" s="0" t="n">
        <v>8500</v>
      </c>
      <c r="C9628" s="0" t="n">
        <v>24.777</v>
      </c>
      <c r="D9628" s="0" t="n">
        <v>26.13</v>
      </c>
      <c r="E9628" s="0" t="n">
        <f aca="false">IFERROR((C9628-D9628)/C9628/'Project Inputs and Calcs'!$E$11,0)</f>
        <v>-0.00182023650966622</v>
      </c>
    </row>
    <row r="9629" customFormat="false" ht="15" hidden="false" customHeight="false" outlineLevel="0" collapsed="false">
      <c r="A9629" s="0" t="n">
        <v>55</v>
      </c>
      <c r="B9629" s="0" t="n">
        <v>8600</v>
      </c>
      <c r="C9629" s="0" t="n">
        <v>24.695</v>
      </c>
      <c r="D9629" s="0" t="n">
        <v>26.555</v>
      </c>
      <c r="E9629" s="0" t="n">
        <f aca="false">IFERROR((C9629-D9629)/C9629/'Project Inputs and Calcs'!$E$11,0)</f>
        <v>-0.00251062968212189</v>
      </c>
    </row>
    <row r="9630" customFormat="false" ht="15" hidden="false" customHeight="false" outlineLevel="0" collapsed="false">
      <c r="A9630" s="0" t="n">
        <v>55</v>
      </c>
      <c r="B9630" s="0" t="n">
        <v>8700</v>
      </c>
      <c r="C9630" s="0" t="n">
        <v>24.64</v>
      </c>
      <c r="D9630" s="0" t="n">
        <v>26.922</v>
      </c>
      <c r="E9630" s="0" t="n">
        <f aca="false">IFERROR((C9630-D9630)/C9630/'Project Inputs and Calcs'!$E$11,0)</f>
        <v>-0.00308712121212121</v>
      </c>
    </row>
    <row r="9631" customFormat="false" ht="15" hidden="false" customHeight="false" outlineLevel="0" collapsed="false">
      <c r="A9631" s="0" t="n">
        <v>55</v>
      </c>
      <c r="B9631" s="0" t="n">
        <v>8800</v>
      </c>
      <c r="C9631" s="0" t="n">
        <v>24.605</v>
      </c>
      <c r="D9631" s="0" t="n">
        <v>27.222</v>
      </c>
      <c r="E9631" s="0" t="n">
        <f aca="false">IFERROR((C9631-D9631)/C9631/'Project Inputs and Calcs'!$E$11,0)</f>
        <v>-0.00354534986113934</v>
      </c>
    </row>
    <row r="9632" customFormat="false" ht="15" hidden="false" customHeight="false" outlineLevel="0" collapsed="false">
      <c r="A9632" s="0" t="n">
        <v>55</v>
      </c>
      <c r="B9632" s="0" t="n">
        <v>8900</v>
      </c>
      <c r="C9632" s="0" t="s">
        <v>155</v>
      </c>
      <c r="D9632" s="0" t="s">
        <v>155</v>
      </c>
      <c r="E9632" s="0" t="n">
        <f aca="false">IFERROR((C9632-D9632)/C9632/'Project Inputs and Calcs'!$E$11,0)</f>
        <v>0</v>
      </c>
    </row>
    <row r="9633" customFormat="false" ht="15" hidden="false" customHeight="false" outlineLevel="0" collapsed="false">
      <c r="A9633" s="0" t="n">
        <v>55</v>
      </c>
      <c r="B9633" s="0" t="n">
        <v>9000</v>
      </c>
      <c r="C9633" s="0" t="s">
        <v>155</v>
      </c>
      <c r="D9633" s="0" t="s">
        <v>155</v>
      </c>
      <c r="E9633" s="0" t="n">
        <f aca="false">IFERROR((C9633-D9633)/C9633/'Project Inputs and Calcs'!$E$11,0)</f>
        <v>0</v>
      </c>
    </row>
    <row r="9634" customFormat="false" ht="15" hidden="false" customHeight="false" outlineLevel="0" collapsed="false">
      <c r="A9634" s="0" t="n">
        <v>55</v>
      </c>
      <c r="B9634" s="0" t="n">
        <v>9100</v>
      </c>
      <c r="C9634" s="0" t="s">
        <v>155</v>
      </c>
      <c r="D9634" s="0" t="s">
        <v>155</v>
      </c>
      <c r="E9634" s="0" t="n">
        <f aca="false">IFERROR((C9634-D9634)/C9634/'Project Inputs and Calcs'!$E$11,0)</f>
        <v>0</v>
      </c>
    </row>
    <row r="9635" customFormat="false" ht="15" hidden="false" customHeight="false" outlineLevel="0" collapsed="false">
      <c r="A9635" s="0" t="n">
        <v>55</v>
      </c>
      <c r="B9635" s="0" t="n">
        <v>9200</v>
      </c>
      <c r="C9635" s="0" t="s">
        <v>155</v>
      </c>
      <c r="D9635" s="0" t="s">
        <v>155</v>
      </c>
      <c r="E9635" s="0" t="n">
        <f aca="false">IFERROR((C9635-D9635)/C9635/'Project Inputs and Calcs'!$E$11,0)</f>
        <v>0</v>
      </c>
    </row>
    <row r="9636" customFormat="false" ht="15" hidden="false" customHeight="false" outlineLevel="0" collapsed="false">
      <c r="A9636" s="0" t="n">
        <v>55</v>
      </c>
      <c r="B9636" s="0" t="n">
        <v>9300</v>
      </c>
      <c r="C9636" s="0" t="s">
        <v>155</v>
      </c>
      <c r="D9636" s="0" t="s">
        <v>155</v>
      </c>
      <c r="E9636" s="0" t="n">
        <f aca="false">IFERROR((C9636-D9636)/C9636/'Project Inputs and Calcs'!$E$11,0)</f>
        <v>0</v>
      </c>
    </row>
    <row r="9637" customFormat="false" ht="15" hidden="false" customHeight="false" outlineLevel="0" collapsed="false">
      <c r="A9637" s="0" t="n">
        <v>55</v>
      </c>
      <c r="B9637" s="0" t="n">
        <v>9400</v>
      </c>
      <c r="C9637" s="0" t="s">
        <v>155</v>
      </c>
      <c r="D9637" s="0" t="s">
        <v>155</v>
      </c>
      <c r="E9637" s="0" t="n">
        <f aca="false">IFERROR((C9637-D9637)/C9637/'Project Inputs and Calcs'!$E$11,0)</f>
        <v>0</v>
      </c>
    </row>
    <row r="9638" customFormat="false" ht="15" hidden="false" customHeight="false" outlineLevel="0" collapsed="false">
      <c r="A9638" s="0" t="n">
        <v>55</v>
      </c>
      <c r="B9638" s="0" t="n">
        <v>9500</v>
      </c>
      <c r="C9638" s="0" t="s">
        <v>155</v>
      </c>
      <c r="D9638" s="0" t="s">
        <v>155</v>
      </c>
      <c r="E9638" s="0" t="n">
        <f aca="false">IFERROR((C9638-D9638)/C9638/'Project Inputs and Calcs'!$E$11,0)</f>
        <v>0</v>
      </c>
    </row>
    <row r="9639" customFormat="false" ht="15" hidden="false" customHeight="false" outlineLevel="0" collapsed="false">
      <c r="A9639" s="0" t="n">
        <v>55</v>
      </c>
      <c r="B9639" s="0" t="n">
        <v>9600</v>
      </c>
      <c r="C9639" s="0" t="s">
        <v>155</v>
      </c>
      <c r="D9639" s="0" t="s">
        <v>155</v>
      </c>
      <c r="E9639" s="0" t="n">
        <f aca="false">IFERROR((C9639-D9639)/C9639/'Project Inputs and Calcs'!$E$11,0)</f>
        <v>0</v>
      </c>
    </row>
    <row r="9640" customFormat="false" ht="15" hidden="false" customHeight="false" outlineLevel="0" collapsed="false">
      <c r="A9640" s="0" t="n">
        <v>55</v>
      </c>
      <c r="B9640" s="0" t="n">
        <v>9700</v>
      </c>
      <c r="C9640" s="0" t="s">
        <v>155</v>
      </c>
      <c r="D9640" s="0" t="s">
        <v>155</v>
      </c>
      <c r="E9640" s="0" t="n">
        <f aca="false">IFERROR((C9640-D9640)/C9640/'Project Inputs and Calcs'!$E$11,0)</f>
        <v>0</v>
      </c>
    </row>
    <row r="9641" customFormat="false" ht="15" hidden="false" customHeight="false" outlineLevel="0" collapsed="false">
      <c r="A9641" s="0" t="n">
        <v>55</v>
      </c>
      <c r="B9641" s="0" t="n">
        <v>9800</v>
      </c>
      <c r="C9641" s="0" t="s">
        <v>155</v>
      </c>
      <c r="D9641" s="0" t="s">
        <v>155</v>
      </c>
      <c r="E9641" s="0" t="n">
        <f aca="false">IFERROR((C9641-D9641)/C9641/'Project Inputs and Calcs'!$E$11,0)</f>
        <v>0</v>
      </c>
    </row>
    <row r="9642" customFormat="false" ht="15" hidden="false" customHeight="false" outlineLevel="0" collapsed="false">
      <c r="A9642" s="0" t="n">
        <v>55</v>
      </c>
      <c r="B9642" s="0" t="n">
        <v>9900</v>
      </c>
      <c r="C9642" s="0" t="s">
        <v>155</v>
      </c>
      <c r="D9642" s="0" t="s">
        <v>155</v>
      </c>
      <c r="E9642" s="0" t="n">
        <f aca="false">IFERROR((C9642-D9642)/C9642/'Project Inputs and Calcs'!$E$11,0)</f>
        <v>0</v>
      </c>
    </row>
    <row r="9643" customFormat="false" ht="15" hidden="false" customHeight="false" outlineLevel="0" collapsed="false">
      <c r="A9643" s="0" t="n">
        <v>55</v>
      </c>
      <c r="B9643" s="0" t="n">
        <v>10000</v>
      </c>
      <c r="C9643" s="0" t="s">
        <v>155</v>
      </c>
      <c r="D9643" s="0" t="s">
        <v>155</v>
      </c>
      <c r="E9643" s="0" t="n">
        <f aca="false">IFERROR((C9643-D9643)/C9643/'Project Inputs and Calcs'!$E$11,0)</f>
        <v>0</v>
      </c>
    </row>
    <row r="9644" customFormat="false" ht="15" hidden="false" customHeight="false" outlineLevel="0" collapsed="false">
      <c r="A9644" s="0" t="n">
        <v>55</v>
      </c>
      <c r="B9644" s="0" t="n">
        <v>10100</v>
      </c>
      <c r="C9644" s="0" t="s">
        <v>155</v>
      </c>
      <c r="D9644" s="0" t="s">
        <v>155</v>
      </c>
      <c r="E9644" s="0" t="n">
        <f aca="false">IFERROR((C9644-D9644)/C9644/'Project Inputs and Calcs'!$E$11,0)</f>
        <v>0</v>
      </c>
    </row>
    <row r="9645" customFormat="false" ht="15" hidden="false" customHeight="false" outlineLevel="0" collapsed="false">
      <c r="A9645" s="0" t="n">
        <v>55</v>
      </c>
      <c r="B9645" s="0" t="n">
        <v>10200</v>
      </c>
      <c r="C9645" s="0" t="s">
        <v>155</v>
      </c>
      <c r="D9645" s="0" t="s">
        <v>155</v>
      </c>
      <c r="E9645" s="0" t="n">
        <f aca="false">IFERROR((C9645-D9645)/C9645/'Project Inputs and Calcs'!$E$11,0)</f>
        <v>0</v>
      </c>
    </row>
    <row r="9646" customFormat="false" ht="15" hidden="false" customHeight="false" outlineLevel="0" collapsed="false">
      <c r="A9646" s="0" t="n">
        <v>55</v>
      </c>
      <c r="B9646" s="0" t="n">
        <v>10300</v>
      </c>
      <c r="C9646" s="0" t="s">
        <v>155</v>
      </c>
      <c r="D9646" s="0" t="s">
        <v>155</v>
      </c>
      <c r="E9646" s="0" t="n">
        <f aca="false">IFERROR((C9646-D9646)/C9646/'Project Inputs and Calcs'!$E$11,0)</f>
        <v>0</v>
      </c>
    </row>
    <row r="9647" customFormat="false" ht="15" hidden="false" customHeight="false" outlineLevel="0" collapsed="false">
      <c r="A9647" s="0" t="n">
        <v>55</v>
      </c>
      <c r="B9647" s="0" t="n">
        <v>10400</v>
      </c>
      <c r="C9647" s="0" t="s">
        <v>155</v>
      </c>
      <c r="D9647" s="0" t="s">
        <v>155</v>
      </c>
      <c r="E9647" s="0" t="n">
        <f aca="false">IFERROR((C9647-D9647)/C9647/'Project Inputs and Calcs'!$E$11,0)</f>
        <v>0</v>
      </c>
    </row>
    <row r="9648" customFormat="false" ht="15" hidden="false" customHeight="false" outlineLevel="0" collapsed="false">
      <c r="A9648" s="0" t="n">
        <v>55</v>
      </c>
      <c r="B9648" s="0" t="n">
        <v>10500</v>
      </c>
      <c r="C9648" s="0" t="s">
        <v>155</v>
      </c>
      <c r="D9648" s="0" t="s">
        <v>155</v>
      </c>
      <c r="E9648" s="0" t="n">
        <f aca="false">IFERROR((C9648-D9648)/C9648/'Project Inputs and Calcs'!$E$11,0)</f>
        <v>0</v>
      </c>
    </row>
    <row r="9649" customFormat="false" ht="15" hidden="false" customHeight="false" outlineLevel="0" collapsed="false">
      <c r="A9649" s="0" t="n">
        <v>55</v>
      </c>
      <c r="B9649" s="0" t="n">
        <v>10600</v>
      </c>
      <c r="C9649" s="0" t="s">
        <v>155</v>
      </c>
      <c r="D9649" s="0" t="s">
        <v>155</v>
      </c>
      <c r="E9649" s="0" t="n">
        <f aca="false">IFERROR((C9649-D9649)/C9649/'Project Inputs and Calcs'!$E$11,0)</f>
        <v>0</v>
      </c>
    </row>
    <row r="9650" customFormat="false" ht="15" hidden="false" customHeight="false" outlineLevel="0" collapsed="false">
      <c r="A9650" s="0" t="n">
        <v>55</v>
      </c>
      <c r="B9650" s="0" t="n">
        <v>10700</v>
      </c>
      <c r="C9650" s="0" t="s">
        <v>155</v>
      </c>
      <c r="D9650" s="0" t="s">
        <v>155</v>
      </c>
      <c r="E9650" s="0" t="n">
        <f aca="false">IFERROR((C9650-D9650)/C9650/'Project Inputs and Calcs'!$E$11,0)</f>
        <v>0</v>
      </c>
    </row>
    <row r="9651" customFormat="false" ht="15" hidden="false" customHeight="false" outlineLevel="0" collapsed="false">
      <c r="A9651" s="0" t="n">
        <v>55</v>
      </c>
      <c r="B9651" s="0" t="n">
        <v>10800</v>
      </c>
      <c r="C9651" s="0" t="s">
        <v>155</v>
      </c>
      <c r="D9651" s="0" t="s">
        <v>155</v>
      </c>
      <c r="E9651" s="0" t="n">
        <f aca="false">IFERROR((C9651-D9651)/C9651/'Project Inputs and Calcs'!$E$11,0)</f>
        <v>0</v>
      </c>
    </row>
    <row r="9652" customFormat="false" ht="15" hidden="false" customHeight="false" outlineLevel="0" collapsed="false">
      <c r="A9652" s="0" t="n">
        <v>55</v>
      </c>
      <c r="B9652" s="0" t="n">
        <v>10900</v>
      </c>
      <c r="C9652" s="0" t="s">
        <v>155</v>
      </c>
      <c r="D9652" s="0" t="s">
        <v>155</v>
      </c>
      <c r="E9652" s="0" t="n">
        <f aca="false">IFERROR((C9652-D9652)/C9652/'Project Inputs and Calcs'!$E$11,0)</f>
        <v>0</v>
      </c>
    </row>
    <row r="9653" customFormat="false" ht="15" hidden="false" customHeight="false" outlineLevel="0" collapsed="false">
      <c r="A9653" s="0" t="n">
        <v>55</v>
      </c>
      <c r="B9653" s="0" t="n">
        <v>11000</v>
      </c>
      <c r="C9653" s="0" t="s">
        <v>155</v>
      </c>
      <c r="D9653" s="0" t="s">
        <v>155</v>
      </c>
      <c r="E9653" s="0" t="n">
        <f aca="false">IFERROR((C9653-D9653)/C9653/'Project Inputs and Calcs'!$E$11,0)</f>
        <v>0</v>
      </c>
    </row>
    <row r="9654" customFormat="false" ht="15" hidden="false" customHeight="false" outlineLevel="0" collapsed="false">
      <c r="A9654" s="0" t="n">
        <v>55</v>
      </c>
      <c r="B9654" s="0" t="n">
        <v>11100</v>
      </c>
      <c r="C9654" s="0" t="s">
        <v>155</v>
      </c>
      <c r="D9654" s="0" t="s">
        <v>155</v>
      </c>
      <c r="E9654" s="0" t="n">
        <f aca="false">IFERROR((C9654-D9654)/C9654/'Project Inputs and Calcs'!$E$11,0)</f>
        <v>0</v>
      </c>
    </row>
    <row r="9655" customFormat="false" ht="15" hidden="false" customHeight="false" outlineLevel="0" collapsed="false">
      <c r="A9655" s="0" t="n">
        <v>55</v>
      </c>
      <c r="B9655" s="0" t="n">
        <v>11200</v>
      </c>
      <c r="C9655" s="0" t="s">
        <v>155</v>
      </c>
      <c r="D9655" s="0" t="s">
        <v>155</v>
      </c>
      <c r="E9655" s="0" t="n">
        <f aca="false">IFERROR((C9655-D9655)/C9655/'Project Inputs and Calcs'!$E$11,0)</f>
        <v>0</v>
      </c>
    </row>
    <row r="9656" customFormat="false" ht="15" hidden="false" customHeight="false" outlineLevel="0" collapsed="false">
      <c r="A9656" s="0" t="n">
        <v>55</v>
      </c>
      <c r="B9656" s="0" t="n">
        <v>11300</v>
      </c>
      <c r="C9656" s="0" t="s">
        <v>155</v>
      </c>
      <c r="D9656" s="0" t="s">
        <v>155</v>
      </c>
      <c r="E9656" s="0" t="n">
        <f aca="false">IFERROR((C9656-D9656)/C9656/'Project Inputs and Calcs'!$E$11,0)</f>
        <v>0</v>
      </c>
    </row>
    <row r="9657" customFormat="false" ht="15" hidden="false" customHeight="false" outlineLevel="0" collapsed="false">
      <c r="A9657" s="0" t="n">
        <v>55</v>
      </c>
      <c r="B9657" s="0" t="n">
        <v>11400</v>
      </c>
      <c r="C9657" s="0" t="s">
        <v>155</v>
      </c>
      <c r="D9657" s="0" t="s">
        <v>155</v>
      </c>
      <c r="E9657" s="0" t="n">
        <f aca="false">IFERROR((C9657-D9657)/C9657/'Project Inputs and Calcs'!$E$11,0)</f>
        <v>0</v>
      </c>
    </row>
    <row r="9658" customFormat="false" ht="15" hidden="false" customHeight="false" outlineLevel="0" collapsed="false">
      <c r="A9658" s="0" t="n">
        <v>55</v>
      </c>
      <c r="B9658" s="0" t="n">
        <v>11500</v>
      </c>
      <c r="C9658" s="0" t="s">
        <v>155</v>
      </c>
      <c r="D9658" s="0" t="s">
        <v>155</v>
      </c>
      <c r="E9658" s="0" t="n">
        <f aca="false">IFERROR((C9658-D9658)/C9658/'Project Inputs and Calcs'!$E$11,0)</f>
        <v>0</v>
      </c>
    </row>
    <row r="9659" customFormat="false" ht="15" hidden="false" customHeight="false" outlineLevel="0" collapsed="false">
      <c r="A9659" s="0" t="n">
        <v>55</v>
      </c>
      <c r="B9659" s="0" t="n">
        <v>11600</v>
      </c>
      <c r="C9659" s="0" t="s">
        <v>155</v>
      </c>
      <c r="D9659" s="0" t="s">
        <v>155</v>
      </c>
      <c r="E9659" s="0" t="n">
        <f aca="false">IFERROR((C9659-D9659)/C9659/'Project Inputs and Calcs'!$E$11,0)</f>
        <v>0</v>
      </c>
    </row>
    <row r="9660" customFormat="false" ht="15" hidden="false" customHeight="false" outlineLevel="0" collapsed="false">
      <c r="A9660" s="0" t="n">
        <v>55</v>
      </c>
      <c r="B9660" s="0" t="n">
        <v>11700</v>
      </c>
      <c r="C9660" s="0" t="s">
        <v>155</v>
      </c>
      <c r="D9660" s="0" t="s">
        <v>155</v>
      </c>
      <c r="E9660" s="0" t="n">
        <f aca="false">IFERROR((C9660-D9660)/C9660/'Project Inputs and Calcs'!$E$11,0)</f>
        <v>0</v>
      </c>
    </row>
    <row r="9661" customFormat="false" ht="15" hidden="false" customHeight="false" outlineLevel="0" collapsed="false">
      <c r="A9661" s="0" t="n">
        <v>55</v>
      </c>
      <c r="B9661" s="0" t="n">
        <v>11800</v>
      </c>
      <c r="C9661" s="0" t="s">
        <v>155</v>
      </c>
      <c r="D9661" s="0" t="s">
        <v>155</v>
      </c>
      <c r="E9661" s="0" t="n">
        <f aca="false">IFERROR((C9661-D9661)/C9661/'Project Inputs and Calcs'!$E$11,0)</f>
        <v>0</v>
      </c>
    </row>
    <row r="9662" customFormat="false" ht="15" hidden="false" customHeight="false" outlineLevel="0" collapsed="false">
      <c r="A9662" s="0" t="n">
        <v>55</v>
      </c>
      <c r="B9662" s="0" t="n">
        <v>11900</v>
      </c>
      <c r="C9662" s="0" t="s">
        <v>155</v>
      </c>
      <c r="D9662" s="0" t="s">
        <v>155</v>
      </c>
      <c r="E9662" s="0" t="n">
        <f aca="false">IFERROR((C9662-D9662)/C9662/'Project Inputs and Calcs'!$E$11,0)</f>
        <v>0</v>
      </c>
    </row>
    <row r="9663" customFormat="false" ht="15" hidden="false" customHeight="false" outlineLevel="0" collapsed="false">
      <c r="A9663" s="0" t="n">
        <v>55</v>
      </c>
      <c r="B9663" s="0" t="n">
        <v>12000</v>
      </c>
      <c r="C9663" s="0" t="s">
        <v>155</v>
      </c>
      <c r="D9663" s="0" t="s">
        <v>155</v>
      </c>
      <c r="E9663" s="0" t="n">
        <f aca="false">IFERROR((C9663-D9663)/C9663/'Project Inputs and Calcs'!$E$11,0)</f>
        <v>0</v>
      </c>
    </row>
    <row r="9664" customFormat="false" ht="15" hidden="false" customHeight="false" outlineLevel="0" collapsed="false">
      <c r="A9664" s="0" t="n">
        <v>55</v>
      </c>
      <c r="B9664" s="0" t="n">
        <v>12100</v>
      </c>
      <c r="C9664" s="0" t="s">
        <v>155</v>
      </c>
      <c r="D9664" s="0" t="s">
        <v>155</v>
      </c>
      <c r="E9664" s="0" t="n">
        <f aca="false">IFERROR((C9664-D9664)/C9664/'Project Inputs and Calcs'!$E$11,0)</f>
        <v>0</v>
      </c>
    </row>
    <row r="9665" customFormat="false" ht="15" hidden="false" customHeight="false" outlineLevel="0" collapsed="false">
      <c r="A9665" s="0" t="n">
        <v>55</v>
      </c>
      <c r="B9665" s="0" t="n">
        <v>12200</v>
      </c>
      <c r="C9665" s="0" t="s">
        <v>155</v>
      </c>
      <c r="D9665" s="0" t="s">
        <v>155</v>
      </c>
      <c r="E9665" s="0" t="n">
        <f aca="false">IFERROR((C9665-D9665)/C9665/'Project Inputs and Calcs'!$E$11,0)</f>
        <v>0</v>
      </c>
    </row>
    <row r="9666" customFormat="false" ht="15" hidden="false" customHeight="false" outlineLevel="0" collapsed="false">
      <c r="A9666" s="0" t="n">
        <v>55</v>
      </c>
      <c r="B9666" s="0" t="n">
        <v>12300</v>
      </c>
      <c r="C9666" s="0" t="s">
        <v>155</v>
      </c>
      <c r="D9666" s="0" t="s">
        <v>155</v>
      </c>
      <c r="E9666" s="0" t="n">
        <f aca="false">IFERROR((C9666-D9666)/C9666/'Project Inputs and Calcs'!$E$11,0)</f>
        <v>0</v>
      </c>
    </row>
    <row r="9667" customFormat="false" ht="15" hidden="false" customHeight="false" outlineLevel="0" collapsed="false">
      <c r="A9667" s="0" t="n">
        <v>55</v>
      </c>
      <c r="B9667" s="0" t="n">
        <v>12400</v>
      </c>
      <c r="C9667" s="0" t="s">
        <v>155</v>
      </c>
      <c r="D9667" s="0" t="s">
        <v>155</v>
      </c>
      <c r="E9667" s="0" t="n">
        <f aca="false">IFERROR((C9667-D9667)/C9667/'Project Inputs and Calcs'!$E$11,0)</f>
        <v>0</v>
      </c>
    </row>
    <row r="9668" customFormat="false" ht="15" hidden="false" customHeight="false" outlineLevel="0" collapsed="false">
      <c r="A9668" s="0" t="n">
        <v>55</v>
      </c>
      <c r="B9668" s="0" t="n">
        <v>12500</v>
      </c>
      <c r="C9668" s="0" t="s">
        <v>155</v>
      </c>
      <c r="D9668" s="0" t="s">
        <v>155</v>
      </c>
      <c r="E9668" s="0" t="n">
        <f aca="false">IFERROR((C9668-D9668)/C9668/'Project Inputs and Calcs'!$E$11,0)</f>
        <v>0</v>
      </c>
    </row>
    <row r="9669" customFormat="false" ht="15" hidden="false" customHeight="false" outlineLevel="0" collapsed="false">
      <c r="A9669" s="0" t="n">
        <v>55</v>
      </c>
      <c r="B9669" s="0" t="n">
        <v>12600</v>
      </c>
      <c r="C9669" s="0" t="s">
        <v>155</v>
      </c>
      <c r="D9669" s="0" t="s">
        <v>155</v>
      </c>
      <c r="E9669" s="0" t="n">
        <f aca="false">IFERROR((C9669-D9669)/C9669/'Project Inputs and Calcs'!$E$11,0)</f>
        <v>0</v>
      </c>
    </row>
    <row r="9670" customFormat="false" ht="15" hidden="false" customHeight="false" outlineLevel="0" collapsed="false">
      <c r="A9670" s="0" t="n">
        <v>55</v>
      </c>
      <c r="B9670" s="0" t="n">
        <v>12700</v>
      </c>
      <c r="C9670" s="0" t="s">
        <v>155</v>
      </c>
      <c r="D9670" s="0" t="s">
        <v>155</v>
      </c>
      <c r="E9670" s="0" t="n">
        <f aca="false">IFERROR((C9670-D9670)/C9670/'Project Inputs and Calcs'!$E$11,0)</f>
        <v>0</v>
      </c>
    </row>
    <row r="9671" customFormat="false" ht="15" hidden="false" customHeight="false" outlineLevel="0" collapsed="false">
      <c r="A9671" s="0" t="n">
        <v>55</v>
      </c>
      <c r="B9671" s="0" t="n">
        <v>12800</v>
      </c>
      <c r="C9671" s="0" t="s">
        <v>155</v>
      </c>
      <c r="D9671" s="0" t="s">
        <v>155</v>
      </c>
      <c r="E9671" s="0" t="n">
        <f aca="false">IFERROR((C9671-D9671)/C9671/'Project Inputs and Calcs'!$E$11,0)</f>
        <v>0</v>
      </c>
    </row>
    <row r="9672" customFormat="false" ht="15" hidden="false" customHeight="false" outlineLevel="0" collapsed="false">
      <c r="A9672" s="0" t="n">
        <v>55</v>
      </c>
      <c r="B9672" s="0" t="n">
        <v>12900</v>
      </c>
      <c r="C9672" s="0" t="s">
        <v>155</v>
      </c>
      <c r="D9672" s="0" t="s">
        <v>155</v>
      </c>
      <c r="E9672" s="0" t="n">
        <f aca="false">IFERROR((C9672-D9672)/C9672/'Project Inputs and Calcs'!$E$11,0)</f>
        <v>0</v>
      </c>
    </row>
    <row r="9673" customFormat="false" ht="15" hidden="false" customHeight="false" outlineLevel="0" collapsed="false">
      <c r="A9673" s="0" t="n">
        <v>55</v>
      </c>
      <c r="B9673" s="0" t="n">
        <v>13000</v>
      </c>
      <c r="C9673" s="0" t="s">
        <v>155</v>
      </c>
      <c r="D9673" s="0" t="s">
        <v>155</v>
      </c>
      <c r="E9673" s="0" t="n">
        <f aca="false">IFERROR((C9673-D9673)/C9673/'Project Inputs and Calcs'!$E$11,0)</f>
        <v>0</v>
      </c>
    </row>
    <row r="9674" customFormat="false" ht="15" hidden="false" customHeight="false" outlineLevel="0" collapsed="false">
      <c r="A9674" s="0" t="n">
        <v>55</v>
      </c>
      <c r="B9674" s="0" t="n">
        <v>13100</v>
      </c>
      <c r="C9674" s="0" t="s">
        <v>155</v>
      </c>
      <c r="D9674" s="0" t="s">
        <v>155</v>
      </c>
      <c r="E9674" s="0" t="n">
        <f aca="false">IFERROR((C9674-D9674)/C9674/'Project Inputs and Calcs'!$E$11,0)</f>
        <v>0</v>
      </c>
    </row>
    <row r="9675" customFormat="false" ht="15" hidden="false" customHeight="false" outlineLevel="0" collapsed="false">
      <c r="A9675" s="0" t="n">
        <v>55</v>
      </c>
      <c r="B9675" s="0" t="n">
        <v>13200</v>
      </c>
      <c r="C9675" s="0" t="s">
        <v>155</v>
      </c>
      <c r="D9675" s="0" t="s">
        <v>155</v>
      </c>
      <c r="E9675" s="0" t="n">
        <f aca="false">IFERROR((C9675-D9675)/C9675/'Project Inputs and Calcs'!$E$11,0)</f>
        <v>0</v>
      </c>
    </row>
    <row r="9676" customFormat="false" ht="15" hidden="false" customHeight="false" outlineLevel="0" collapsed="false">
      <c r="A9676" s="0" t="n">
        <v>55</v>
      </c>
      <c r="B9676" s="0" t="n">
        <v>13300</v>
      </c>
      <c r="C9676" s="0" t="s">
        <v>155</v>
      </c>
      <c r="D9676" s="0" t="s">
        <v>155</v>
      </c>
      <c r="E9676" s="0" t="n">
        <f aca="false">IFERROR((C9676-D9676)/C9676/'Project Inputs and Calcs'!$E$11,0)</f>
        <v>0</v>
      </c>
    </row>
    <row r="9677" customFormat="false" ht="15" hidden="false" customHeight="false" outlineLevel="0" collapsed="false">
      <c r="A9677" s="0" t="n">
        <v>55</v>
      </c>
      <c r="B9677" s="0" t="n">
        <v>13400</v>
      </c>
      <c r="C9677" s="0" t="s">
        <v>155</v>
      </c>
      <c r="D9677" s="0" t="s">
        <v>155</v>
      </c>
      <c r="E9677" s="0" t="n">
        <f aca="false">IFERROR((C9677-D9677)/C9677/'Project Inputs and Calcs'!$E$11,0)</f>
        <v>0</v>
      </c>
    </row>
    <row r="9678" customFormat="false" ht="15" hidden="false" customHeight="false" outlineLevel="0" collapsed="false">
      <c r="A9678" s="0" t="n">
        <v>55</v>
      </c>
      <c r="B9678" s="0" t="n">
        <v>13500</v>
      </c>
      <c r="C9678" s="0" t="s">
        <v>155</v>
      </c>
      <c r="D9678" s="0" t="s">
        <v>155</v>
      </c>
      <c r="E9678" s="0" t="n">
        <f aca="false">IFERROR((C9678-D9678)/C9678/'Project Inputs and Calcs'!$E$11,0)</f>
        <v>0</v>
      </c>
    </row>
    <row r="9679" customFormat="false" ht="15" hidden="false" customHeight="false" outlineLevel="0" collapsed="false">
      <c r="A9679" s="0" t="n">
        <v>55</v>
      </c>
      <c r="B9679" s="0" t="n">
        <v>13600</v>
      </c>
      <c r="C9679" s="0" t="s">
        <v>155</v>
      </c>
      <c r="D9679" s="0" t="s">
        <v>155</v>
      </c>
      <c r="E9679" s="0" t="n">
        <f aca="false">IFERROR((C9679-D9679)/C9679/'Project Inputs and Calcs'!$E$11,0)</f>
        <v>0</v>
      </c>
    </row>
    <row r="9680" customFormat="false" ht="15" hidden="false" customHeight="false" outlineLevel="0" collapsed="false">
      <c r="A9680" s="0" t="n">
        <v>55</v>
      </c>
      <c r="B9680" s="0" t="n">
        <v>13700</v>
      </c>
      <c r="C9680" s="0" t="s">
        <v>155</v>
      </c>
      <c r="D9680" s="0" t="s">
        <v>155</v>
      </c>
      <c r="E9680" s="0" t="n">
        <f aca="false">IFERROR((C9680-D9680)/C9680/'Project Inputs and Calcs'!$E$11,0)</f>
        <v>0</v>
      </c>
    </row>
    <row r="9681" customFormat="false" ht="15" hidden="false" customHeight="false" outlineLevel="0" collapsed="false">
      <c r="A9681" s="0" t="n">
        <v>55</v>
      </c>
      <c r="B9681" s="0" t="n">
        <v>13800</v>
      </c>
      <c r="C9681" s="0" t="s">
        <v>155</v>
      </c>
      <c r="D9681" s="0" t="s">
        <v>155</v>
      </c>
      <c r="E9681" s="0" t="n">
        <f aca="false">IFERROR((C9681-D9681)/C9681/'Project Inputs and Calcs'!$E$11,0)</f>
        <v>0</v>
      </c>
    </row>
    <row r="9682" customFormat="false" ht="15" hidden="false" customHeight="false" outlineLevel="0" collapsed="false">
      <c r="A9682" s="0" t="n">
        <v>55</v>
      </c>
      <c r="B9682" s="0" t="n">
        <v>13900</v>
      </c>
      <c r="C9682" s="0" t="s">
        <v>155</v>
      </c>
      <c r="D9682" s="0" t="s">
        <v>155</v>
      </c>
      <c r="E9682" s="0" t="n">
        <f aca="false">IFERROR((C9682-D9682)/C9682/'Project Inputs and Calcs'!$E$11,0)</f>
        <v>0</v>
      </c>
    </row>
    <row r="9683" customFormat="false" ht="15" hidden="false" customHeight="false" outlineLevel="0" collapsed="false">
      <c r="A9683" s="0" t="n">
        <v>55</v>
      </c>
      <c r="B9683" s="0" t="n">
        <v>14000</v>
      </c>
      <c r="C9683" s="0" t="s">
        <v>155</v>
      </c>
      <c r="D9683" s="0" t="s">
        <v>155</v>
      </c>
      <c r="E9683" s="0" t="n">
        <f aca="false">IFERROR((C9683-D9683)/C9683/'Project Inputs and Calcs'!$E$11,0)</f>
        <v>0</v>
      </c>
    </row>
    <row r="9684" customFormat="false" ht="15" hidden="false" customHeight="false" outlineLevel="0" collapsed="false">
      <c r="A9684" s="0" t="n">
        <v>55</v>
      </c>
      <c r="B9684" s="0" t="n">
        <v>14100</v>
      </c>
      <c r="C9684" s="0" t="s">
        <v>155</v>
      </c>
      <c r="D9684" s="0" t="s">
        <v>155</v>
      </c>
      <c r="E9684" s="0" t="n">
        <f aca="false">IFERROR((C9684-D9684)/C9684/'Project Inputs and Calcs'!$E$11,0)</f>
        <v>0</v>
      </c>
    </row>
    <row r="9685" customFormat="false" ht="15" hidden="false" customHeight="false" outlineLevel="0" collapsed="false">
      <c r="A9685" s="0" t="n">
        <v>55</v>
      </c>
      <c r="B9685" s="0" t="n">
        <v>14200</v>
      </c>
      <c r="C9685" s="0" t="s">
        <v>155</v>
      </c>
      <c r="D9685" s="0" t="s">
        <v>155</v>
      </c>
      <c r="E9685" s="0" t="n">
        <f aca="false">IFERROR((C9685-D9685)/C9685/'Project Inputs and Calcs'!$E$11,0)</f>
        <v>0</v>
      </c>
    </row>
    <row r="9686" customFormat="false" ht="15" hidden="false" customHeight="false" outlineLevel="0" collapsed="false">
      <c r="A9686" s="0" t="n">
        <v>55</v>
      </c>
      <c r="B9686" s="0" t="n">
        <v>14300</v>
      </c>
      <c r="C9686" s="0" t="s">
        <v>155</v>
      </c>
      <c r="D9686" s="0" t="s">
        <v>155</v>
      </c>
      <c r="E9686" s="0" t="n">
        <f aca="false">IFERROR((C9686-D9686)/C9686/'Project Inputs and Calcs'!$E$11,0)</f>
        <v>0</v>
      </c>
    </row>
    <row r="9687" customFormat="false" ht="15" hidden="false" customHeight="false" outlineLevel="0" collapsed="false">
      <c r="A9687" s="0" t="n">
        <v>55</v>
      </c>
      <c r="B9687" s="0" t="n">
        <v>14400</v>
      </c>
      <c r="C9687" s="0" t="s">
        <v>155</v>
      </c>
      <c r="D9687" s="0" t="s">
        <v>155</v>
      </c>
      <c r="E9687" s="0" t="n">
        <f aca="false">IFERROR((C9687-D9687)/C9687/'Project Inputs and Calcs'!$E$11,0)</f>
        <v>0</v>
      </c>
    </row>
    <row r="9688" customFormat="false" ht="15" hidden="false" customHeight="false" outlineLevel="0" collapsed="false">
      <c r="A9688" s="0" t="n">
        <v>55</v>
      </c>
      <c r="B9688" s="0" t="n">
        <v>14500</v>
      </c>
      <c r="C9688" s="0" t="s">
        <v>155</v>
      </c>
      <c r="D9688" s="0" t="s">
        <v>155</v>
      </c>
      <c r="E9688" s="0" t="n">
        <f aca="false">IFERROR((C9688-D9688)/C9688/'Project Inputs and Calcs'!$E$11,0)</f>
        <v>0</v>
      </c>
    </row>
    <row r="9689" customFormat="false" ht="15" hidden="false" customHeight="false" outlineLevel="0" collapsed="false">
      <c r="A9689" s="0" t="n">
        <v>55</v>
      </c>
      <c r="B9689" s="0" t="n">
        <v>14600</v>
      </c>
      <c r="C9689" s="0" t="s">
        <v>155</v>
      </c>
      <c r="D9689" s="0" t="s">
        <v>155</v>
      </c>
      <c r="E9689" s="0" t="n">
        <f aca="false">IFERROR((C9689-D9689)/C9689/'Project Inputs and Calcs'!$E$11,0)</f>
        <v>0</v>
      </c>
    </row>
    <row r="9690" customFormat="false" ht="15" hidden="false" customHeight="false" outlineLevel="0" collapsed="false">
      <c r="A9690" s="0" t="n">
        <v>55</v>
      </c>
      <c r="B9690" s="0" t="n">
        <v>14700</v>
      </c>
      <c r="C9690" s="0" t="s">
        <v>155</v>
      </c>
      <c r="D9690" s="0" t="s">
        <v>155</v>
      </c>
      <c r="E9690" s="0" t="n">
        <f aca="false">IFERROR((C9690-D9690)/C9690/'Project Inputs and Calcs'!$E$11,0)</f>
        <v>0</v>
      </c>
    </row>
    <row r="9691" customFormat="false" ht="15" hidden="false" customHeight="false" outlineLevel="0" collapsed="false">
      <c r="A9691" s="0" t="n">
        <v>55</v>
      </c>
      <c r="B9691" s="0" t="n">
        <v>14800</v>
      </c>
      <c r="C9691" s="0" t="s">
        <v>155</v>
      </c>
      <c r="D9691" s="0" t="s">
        <v>155</v>
      </c>
      <c r="E9691" s="0" t="n">
        <f aca="false">IFERROR((C9691-D9691)/C9691/'Project Inputs and Calcs'!$E$11,0)</f>
        <v>0</v>
      </c>
    </row>
    <row r="9692" customFormat="false" ht="15" hidden="false" customHeight="false" outlineLevel="0" collapsed="false">
      <c r="A9692" s="0" t="n">
        <v>55</v>
      </c>
      <c r="B9692" s="0" t="n">
        <v>14900</v>
      </c>
      <c r="C9692" s="0" t="s">
        <v>155</v>
      </c>
      <c r="D9692" s="0" t="s">
        <v>155</v>
      </c>
      <c r="E9692" s="0" t="n">
        <f aca="false">IFERROR((C9692-D9692)/C9692/'Project Inputs and Calcs'!$E$11,0)</f>
        <v>0</v>
      </c>
    </row>
    <row r="9693" customFormat="false" ht="15" hidden="false" customHeight="false" outlineLevel="0" collapsed="false">
      <c r="A9693" s="0" t="n">
        <v>55</v>
      </c>
      <c r="B9693" s="0" t="n">
        <v>15000</v>
      </c>
      <c r="C9693" s="0" t="s">
        <v>155</v>
      </c>
      <c r="D9693" s="0" t="s">
        <v>155</v>
      </c>
      <c r="E9693" s="0" t="n">
        <f aca="false">IFERROR((C9693-D9693)/C9693/'Project Inputs and Calcs'!$E$11,0)</f>
        <v>0</v>
      </c>
    </row>
    <row r="9694" customFormat="false" ht="15" hidden="false" customHeight="false" outlineLevel="0" collapsed="false">
      <c r="A9694" s="0" t="n">
        <v>55</v>
      </c>
      <c r="B9694" s="0" t="n">
        <v>15100</v>
      </c>
      <c r="C9694" s="0" t="s">
        <v>155</v>
      </c>
      <c r="D9694" s="0" t="s">
        <v>155</v>
      </c>
      <c r="E9694" s="0" t="n">
        <f aca="false">IFERROR((C9694-D9694)/C9694/'Project Inputs and Calcs'!$E$11,0)</f>
        <v>0</v>
      </c>
    </row>
    <row r="9695" customFormat="false" ht="15" hidden="false" customHeight="false" outlineLevel="0" collapsed="false">
      <c r="A9695" s="0" t="n">
        <v>55</v>
      </c>
      <c r="B9695" s="0" t="n">
        <v>15200</v>
      </c>
      <c r="C9695" s="0" t="s">
        <v>155</v>
      </c>
      <c r="D9695" s="0" t="s">
        <v>155</v>
      </c>
      <c r="E9695" s="0" t="n">
        <f aca="false">IFERROR((C9695-D9695)/C9695/'Project Inputs and Calcs'!$E$11,0)</f>
        <v>0</v>
      </c>
    </row>
    <row r="9696" customFormat="false" ht="15" hidden="false" customHeight="false" outlineLevel="0" collapsed="false">
      <c r="A9696" s="0" t="n">
        <v>55</v>
      </c>
      <c r="B9696" s="0" t="n">
        <v>15300</v>
      </c>
      <c r="C9696" s="0" t="s">
        <v>155</v>
      </c>
      <c r="D9696" s="0" t="s">
        <v>155</v>
      </c>
      <c r="E9696" s="0" t="n">
        <f aca="false">IFERROR((C9696-D9696)/C9696/'Project Inputs and Calcs'!$E$11,0)</f>
        <v>0</v>
      </c>
    </row>
    <row r="9697" customFormat="false" ht="15" hidden="false" customHeight="false" outlineLevel="0" collapsed="false">
      <c r="A9697" s="0" t="n">
        <v>55</v>
      </c>
      <c r="B9697" s="0" t="n">
        <v>15400</v>
      </c>
      <c r="C9697" s="0" t="s">
        <v>155</v>
      </c>
      <c r="D9697" s="0" t="s">
        <v>155</v>
      </c>
      <c r="E9697" s="0" t="n">
        <f aca="false">IFERROR((C9697-D9697)/C9697/'Project Inputs and Calcs'!$E$11,0)</f>
        <v>0</v>
      </c>
    </row>
    <row r="9698" customFormat="false" ht="15" hidden="false" customHeight="false" outlineLevel="0" collapsed="false">
      <c r="A9698" s="0" t="n">
        <v>55</v>
      </c>
      <c r="B9698" s="0" t="n">
        <v>15500</v>
      </c>
      <c r="C9698" s="0" t="s">
        <v>155</v>
      </c>
      <c r="D9698" s="0" t="s">
        <v>155</v>
      </c>
      <c r="E9698" s="0" t="n">
        <f aca="false">IFERROR((C9698-D9698)/C9698/'Project Inputs and Calcs'!$E$11,0)</f>
        <v>0</v>
      </c>
    </row>
    <row r="9699" customFormat="false" ht="15" hidden="false" customHeight="false" outlineLevel="0" collapsed="false">
      <c r="A9699" s="0" t="n">
        <v>55</v>
      </c>
      <c r="B9699" s="0" t="n">
        <v>15600</v>
      </c>
      <c r="C9699" s="0" t="s">
        <v>155</v>
      </c>
      <c r="D9699" s="0" t="s">
        <v>155</v>
      </c>
      <c r="E9699" s="0" t="n">
        <f aca="false">IFERROR((C9699-D9699)/C9699/'Project Inputs and Calcs'!$E$11,0)</f>
        <v>0</v>
      </c>
    </row>
    <row r="9700" customFormat="false" ht="15" hidden="false" customHeight="false" outlineLevel="0" collapsed="false">
      <c r="A9700" s="0" t="n">
        <v>55</v>
      </c>
      <c r="B9700" s="0" t="n">
        <v>15700</v>
      </c>
      <c r="C9700" s="0" t="s">
        <v>155</v>
      </c>
      <c r="D9700" s="0" t="s">
        <v>155</v>
      </c>
      <c r="E9700" s="0" t="n">
        <f aca="false">IFERROR((C9700-D9700)/C9700/'Project Inputs and Calcs'!$E$11,0)</f>
        <v>0</v>
      </c>
    </row>
    <row r="9701" customFormat="false" ht="15" hidden="false" customHeight="false" outlineLevel="0" collapsed="false">
      <c r="A9701" s="0" t="n">
        <v>55</v>
      </c>
      <c r="B9701" s="0" t="n">
        <v>15800</v>
      </c>
      <c r="C9701" s="0" t="s">
        <v>155</v>
      </c>
      <c r="D9701" s="0" t="s">
        <v>155</v>
      </c>
      <c r="E9701" s="0" t="n">
        <f aca="false">IFERROR((C9701-D9701)/C9701/'Project Inputs and Calcs'!$E$11,0)</f>
        <v>0</v>
      </c>
    </row>
    <row r="9702" customFormat="false" ht="15" hidden="false" customHeight="false" outlineLevel="0" collapsed="false">
      <c r="A9702" s="0" t="n">
        <v>55</v>
      </c>
      <c r="B9702" s="0" t="n">
        <v>15900</v>
      </c>
      <c r="C9702" s="0" t="s">
        <v>155</v>
      </c>
      <c r="D9702" s="0" t="s">
        <v>155</v>
      </c>
      <c r="E9702" s="0" t="n">
        <f aca="false">IFERROR((C9702-D9702)/C9702/'Project Inputs and Calcs'!$E$11,0)</f>
        <v>0</v>
      </c>
    </row>
    <row r="9703" customFormat="false" ht="15" hidden="false" customHeight="false" outlineLevel="0" collapsed="false">
      <c r="A9703" s="0" t="n">
        <v>55</v>
      </c>
      <c r="B9703" s="0" t="n">
        <v>16000</v>
      </c>
      <c r="C9703" s="0" t="s">
        <v>155</v>
      </c>
      <c r="D9703" s="0" t="s">
        <v>155</v>
      </c>
      <c r="E9703" s="0" t="n">
        <f aca="false">IFERROR((C9703-D9703)/C9703/'Project Inputs and Calcs'!$E$11,0)</f>
        <v>0</v>
      </c>
    </row>
    <row r="9704" customFormat="false" ht="15" hidden="false" customHeight="false" outlineLevel="0" collapsed="false">
      <c r="A9704" s="0" t="n">
        <v>55</v>
      </c>
      <c r="B9704" s="0" t="n">
        <v>16100</v>
      </c>
      <c r="C9704" s="0" t="s">
        <v>155</v>
      </c>
      <c r="D9704" s="0" t="s">
        <v>155</v>
      </c>
      <c r="E9704" s="0" t="n">
        <f aca="false">IFERROR((C9704-D9704)/C9704/'Project Inputs and Calcs'!$E$11,0)</f>
        <v>0</v>
      </c>
    </row>
    <row r="9705" customFormat="false" ht="15" hidden="false" customHeight="false" outlineLevel="0" collapsed="false">
      <c r="A9705" s="0" t="n">
        <v>55</v>
      </c>
      <c r="B9705" s="0" t="n">
        <v>16200</v>
      </c>
      <c r="C9705" s="0" t="s">
        <v>155</v>
      </c>
      <c r="D9705" s="0" t="s">
        <v>155</v>
      </c>
      <c r="E9705" s="0" t="n">
        <f aca="false">IFERROR((C9705-D9705)/C9705/'Project Inputs and Calcs'!$E$11,0)</f>
        <v>0</v>
      </c>
    </row>
    <row r="9706" customFormat="false" ht="15" hidden="false" customHeight="false" outlineLevel="0" collapsed="false">
      <c r="A9706" s="0" t="n">
        <v>55</v>
      </c>
      <c r="B9706" s="0" t="n">
        <v>16300</v>
      </c>
      <c r="C9706" s="0" t="s">
        <v>155</v>
      </c>
      <c r="D9706" s="0" t="s">
        <v>155</v>
      </c>
      <c r="E9706" s="0" t="n">
        <f aca="false">IFERROR((C9706-D9706)/C9706/'Project Inputs and Calcs'!$E$11,0)</f>
        <v>0</v>
      </c>
    </row>
    <row r="9707" customFormat="false" ht="15" hidden="false" customHeight="false" outlineLevel="0" collapsed="false">
      <c r="A9707" s="0" t="n">
        <v>55</v>
      </c>
      <c r="B9707" s="0" t="n">
        <v>16400</v>
      </c>
      <c r="C9707" s="0" t="s">
        <v>155</v>
      </c>
      <c r="D9707" s="0" t="s">
        <v>155</v>
      </c>
      <c r="E9707" s="0" t="n">
        <f aca="false">IFERROR((C9707-D9707)/C9707/'Project Inputs and Calcs'!$E$11,0)</f>
        <v>0</v>
      </c>
    </row>
    <row r="9708" customFormat="false" ht="15" hidden="false" customHeight="false" outlineLevel="0" collapsed="false">
      <c r="A9708" s="0" t="n">
        <v>55</v>
      </c>
      <c r="B9708" s="0" t="n">
        <v>16500</v>
      </c>
      <c r="C9708" s="0" t="s">
        <v>155</v>
      </c>
      <c r="D9708" s="0" t="s">
        <v>155</v>
      </c>
      <c r="E9708" s="0" t="n">
        <f aca="false">IFERROR((C9708-D9708)/C9708/'Project Inputs and Calcs'!$E$11,0)</f>
        <v>0</v>
      </c>
    </row>
    <row r="9709" customFormat="false" ht="15" hidden="false" customHeight="false" outlineLevel="0" collapsed="false">
      <c r="A9709" s="0" t="n">
        <v>55</v>
      </c>
      <c r="B9709" s="0" t="n">
        <v>16600</v>
      </c>
      <c r="C9709" s="0" t="s">
        <v>155</v>
      </c>
      <c r="D9709" s="0" t="s">
        <v>155</v>
      </c>
      <c r="E9709" s="0" t="n">
        <f aca="false">IFERROR((C9709-D9709)/C9709/'Project Inputs and Calcs'!$E$11,0)</f>
        <v>0</v>
      </c>
    </row>
    <row r="9710" customFormat="false" ht="15" hidden="false" customHeight="false" outlineLevel="0" collapsed="false">
      <c r="A9710" s="0" t="n">
        <v>55</v>
      </c>
      <c r="B9710" s="0" t="n">
        <v>16700</v>
      </c>
      <c r="C9710" s="0" t="s">
        <v>155</v>
      </c>
      <c r="D9710" s="0" t="s">
        <v>155</v>
      </c>
      <c r="E9710" s="0" t="n">
        <f aca="false">IFERROR((C9710-D9710)/C9710/'Project Inputs and Calcs'!$E$11,0)</f>
        <v>0</v>
      </c>
    </row>
    <row r="9711" customFormat="false" ht="15" hidden="false" customHeight="false" outlineLevel="0" collapsed="false">
      <c r="A9711" s="0" t="n">
        <v>55</v>
      </c>
      <c r="B9711" s="0" t="n">
        <v>16800</v>
      </c>
      <c r="C9711" s="0" t="s">
        <v>155</v>
      </c>
      <c r="D9711" s="0" t="s">
        <v>155</v>
      </c>
      <c r="E9711" s="0" t="n">
        <f aca="false">IFERROR((C9711-D9711)/C9711/'Project Inputs and Calcs'!$E$11,0)</f>
        <v>0</v>
      </c>
    </row>
    <row r="9712" customFormat="false" ht="15" hidden="false" customHeight="false" outlineLevel="0" collapsed="false">
      <c r="A9712" s="0" t="n">
        <v>55</v>
      </c>
      <c r="B9712" s="0" t="n">
        <v>16900</v>
      </c>
      <c r="C9712" s="0" t="s">
        <v>155</v>
      </c>
      <c r="D9712" s="0" t="s">
        <v>155</v>
      </c>
      <c r="E9712" s="0" t="n">
        <f aca="false">IFERROR((C9712-D9712)/C9712/'Project Inputs and Calcs'!$E$11,0)</f>
        <v>0</v>
      </c>
    </row>
    <row r="9713" customFormat="false" ht="15" hidden="false" customHeight="false" outlineLevel="0" collapsed="false">
      <c r="A9713" s="0" t="n">
        <v>55</v>
      </c>
      <c r="B9713" s="0" t="n">
        <v>17000</v>
      </c>
      <c r="C9713" s="0" t="s">
        <v>155</v>
      </c>
      <c r="D9713" s="0" t="s">
        <v>155</v>
      </c>
      <c r="E9713" s="0" t="n">
        <f aca="false">IFERROR((C9713-D9713)/C9713/'Project Inputs and Calcs'!$E$11,0)</f>
        <v>0</v>
      </c>
    </row>
    <row r="9714" customFormat="false" ht="15" hidden="false" customHeight="false" outlineLevel="0" collapsed="false">
      <c r="A9714" s="0" t="n">
        <v>55</v>
      </c>
      <c r="B9714" s="0" t="n">
        <v>17100</v>
      </c>
      <c r="C9714" s="0" t="s">
        <v>155</v>
      </c>
      <c r="D9714" s="0" t="s">
        <v>155</v>
      </c>
      <c r="E9714" s="0" t="n">
        <f aca="false">IFERROR((C9714-D9714)/C9714/'Project Inputs and Calcs'!$E$11,0)</f>
        <v>0</v>
      </c>
    </row>
    <row r="9715" customFormat="false" ht="15" hidden="false" customHeight="false" outlineLevel="0" collapsed="false">
      <c r="A9715" s="0" t="n">
        <v>55</v>
      </c>
      <c r="B9715" s="0" t="n">
        <v>17200</v>
      </c>
      <c r="C9715" s="0" t="s">
        <v>155</v>
      </c>
      <c r="D9715" s="0" t="s">
        <v>155</v>
      </c>
      <c r="E9715" s="0" t="n">
        <f aca="false">IFERROR((C9715-D9715)/C9715/'Project Inputs and Calcs'!$E$11,0)</f>
        <v>0</v>
      </c>
    </row>
    <row r="9716" customFormat="false" ht="15" hidden="false" customHeight="false" outlineLevel="0" collapsed="false">
      <c r="A9716" s="0" t="n">
        <v>55</v>
      </c>
      <c r="B9716" s="0" t="n">
        <v>17300</v>
      </c>
      <c r="C9716" s="0" t="s">
        <v>155</v>
      </c>
      <c r="D9716" s="0" t="s">
        <v>155</v>
      </c>
      <c r="E9716" s="0" t="n">
        <f aca="false">IFERROR((C9716-D9716)/C9716/'Project Inputs and Calcs'!$E$11,0)</f>
        <v>0</v>
      </c>
    </row>
    <row r="9717" customFormat="false" ht="15" hidden="false" customHeight="false" outlineLevel="0" collapsed="false">
      <c r="A9717" s="0" t="n">
        <v>55</v>
      </c>
      <c r="B9717" s="0" t="n">
        <v>17400</v>
      </c>
      <c r="C9717" s="0" t="s">
        <v>155</v>
      </c>
      <c r="D9717" s="0" t="s">
        <v>155</v>
      </c>
      <c r="E9717" s="0" t="n">
        <f aca="false">IFERROR((C9717-D9717)/C9717/'Project Inputs and Calcs'!$E$11,0)</f>
        <v>0</v>
      </c>
    </row>
    <row r="9718" customFormat="false" ht="15" hidden="false" customHeight="false" outlineLevel="0" collapsed="false">
      <c r="A9718" s="0" t="n">
        <v>55</v>
      </c>
      <c r="B9718" s="0" t="n">
        <v>17500</v>
      </c>
      <c r="C9718" s="0" t="s">
        <v>155</v>
      </c>
      <c r="D9718" s="0" t="s">
        <v>155</v>
      </c>
      <c r="E9718" s="0" t="n">
        <f aca="false">IFERROR((C9718-D9718)/C9718/'Project Inputs and Calcs'!$E$11,0)</f>
        <v>0</v>
      </c>
    </row>
    <row r="9719" customFormat="false" ht="15" hidden="false" customHeight="false" outlineLevel="0" collapsed="false">
      <c r="A9719" s="0" t="n">
        <v>55</v>
      </c>
      <c r="B9719" s="0" t="n">
        <v>17600</v>
      </c>
      <c r="C9719" s="0" t="s">
        <v>155</v>
      </c>
      <c r="D9719" s="0" t="s">
        <v>155</v>
      </c>
      <c r="E9719" s="0" t="n">
        <f aca="false">IFERROR((C9719-D9719)/C9719/'Project Inputs and Calcs'!$E$11,0)</f>
        <v>0</v>
      </c>
    </row>
    <row r="9720" customFormat="false" ht="15" hidden="false" customHeight="false" outlineLevel="0" collapsed="false">
      <c r="A9720" s="0" t="n">
        <v>55</v>
      </c>
      <c r="B9720" s="0" t="n">
        <v>17700</v>
      </c>
      <c r="C9720" s="0" t="s">
        <v>155</v>
      </c>
      <c r="D9720" s="0" t="s">
        <v>155</v>
      </c>
      <c r="E9720" s="0" t="n">
        <f aca="false">IFERROR((C9720-D9720)/C9720/'Project Inputs and Calcs'!$E$11,0)</f>
        <v>0</v>
      </c>
    </row>
    <row r="9721" customFormat="false" ht="15" hidden="false" customHeight="false" outlineLevel="0" collapsed="false">
      <c r="A9721" s="0" t="n">
        <v>55</v>
      </c>
      <c r="B9721" s="0" t="n">
        <v>17800</v>
      </c>
      <c r="C9721" s="0" t="s">
        <v>155</v>
      </c>
      <c r="D9721" s="0" t="s">
        <v>155</v>
      </c>
      <c r="E9721" s="0" t="n">
        <f aca="false">IFERROR((C9721-D9721)/C9721/'Project Inputs and Calcs'!$E$11,0)</f>
        <v>0</v>
      </c>
    </row>
    <row r="9722" customFormat="false" ht="15" hidden="false" customHeight="false" outlineLevel="0" collapsed="false">
      <c r="A9722" s="0" t="n">
        <v>55</v>
      </c>
      <c r="B9722" s="0" t="n">
        <v>17900</v>
      </c>
      <c r="C9722" s="0" t="s">
        <v>155</v>
      </c>
      <c r="D9722" s="0" t="s">
        <v>155</v>
      </c>
      <c r="E9722" s="0" t="n">
        <f aca="false">IFERROR((C9722-D9722)/C9722/'Project Inputs and Calcs'!$E$11,0)</f>
        <v>0</v>
      </c>
    </row>
    <row r="9723" customFormat="false" ht="15" hidden="false" customHeight="false" outlineLevel="0" collapsed="false">
      <c r="A9723" s="0" t="n">
        <v>55</v>
      </c>
      <c r="B9723" s="0" t="n">
        <v>18000</v>
      </c>
      <c r="C9723" s="0" t="s">
        <v>155</v>
      </c>
      <c r="D9723" s="0" t="s">
        <v>155</v>
      </c>
      <c r="E9723" s="0" t="n">
        <f aca="false">IFERROR((C9723-D9723)/C9723/'Project Inputs and Calcs'!$E$11,0)</f>
        <v>0</v>
      </c>
    </row>
    <row r="9724" customFormat="false" ht="15" hidden="false" customHeight="false" outlineLevel="0" collapsed="false">
      <c r="A9724" s="0" t="n">
        <v>55</v>
      </c>
      <c r="B9724" s="0" t="n">
        <v>18100</v>
      </c>
      <c r="C9724" s="0" t="s">
        <v>155</v>
      </c>
      <c r="D9724" s="0" t="s">
        <v>155</v>
      </c>
      <c r="E9724" s="0" t="n">
        <f aca="false">IFERROR((C9724-D9724)/C9724/'Project Inputs and Calcs'!$E$11,0)</f>
        <v>0</v>
      </c>
    </row>
    <row r="9725" customFormat="false" ht="15" hidden="false" customHeight="false" outlineLevel="0" collapsed="false">
      <c r="A9725" s="0" t="n">
        <v>55</v>
      </c>
      <c r="B9725" s="0" t="n">
        <v>18200</v>
      </c>
      <c r="C9725" s="0" t="s">
        <v>155</v>
      </c>
      <c r="D9725" s="0" t="s">
        <v>155</v>
      </c>
      <c r="E9725" s="0" t="n">
        <f aca="false">IFERROR((C9725-D9725)/C9725/'Project Inputs and Calcs'!$E$11,0)</f>
        <v>0</v>
      </c>
    </row>
    <row r="9726" customFormat="false" ht="15" hidden="false" customHeight="false" outlineLevel="0" collapsed="false">
      <c r="A9726" s="0" t="n">
        <v>55</v>
      </c>
      <c r="B9726" s="0" t="n">
        <v>18300</v>
      </c>
      <c r="C9726" s="0" t="s">
        <v>155</v>
      </c>
      <c r="D9726" s="0" t="s">
        <v>155</v>
      </c>
      <c r="E9726" s="0" t="n">
        <f aca="false">IFERROR((C9726-D9726)/C9726/'Project Inputs and Calcs'!$E$11,0)</f>
        <v>0</v>
      </c>
    </row>
    <row r="9727" customFormat="false" ht="15" hidden="false" customHeight="false" outlineLevel="0" collapsed="false">
      <c r="A9727" s="0" t="n">
        <v>55</v>
      </c>
      <c r="B9727" s="0" t="n">
        <v>18400</v>
      </c>
      <c r="C9727" s="0" t="s">
        <v>155</v>
      </c>
      <c r="D9727" s="0" t="s">
        <v>155</v>
      </c>
      <c r="E9727" s="0" t="n">
        <f aca="false">IFERROR((C9727-D9727)/C9727/'Project Inputs and Calcs'!$E$11,0)</f>
        <v>0</v>
      </c>
    </row>
    <row r="9728" customFormat="false" ht="15" hidden="false" customHeight="false" outlineLevel="0" collapsed="false">
      <c r="A9728" s="0" t="n">
        <v>55</v>
      </c>
      <c r="B9728" s="0" t="n">
        <v>18500</v>
      </c>
      <c r="C9728" s="0" t="s">
        <v>155</v>
      </c>
      <c r="D9728" s="0" t="s">
        <v>155</v>
      </c>
      <c r="E9728" s="0" t="n">
        <f aca="false">IFERROR((C9728-D9728)/C9728/'Project Inputs and Calcs'!$E$11,0)</f>
        <v>0</v>
      </c>
    </row>
    <row r="9729" customFormat="false" ht="15" hidden="false" customHeight="false" outlineLevel="0" collapsed="false">
      <c r="A9729" s="0" t="n">
        <v>55</v>
      </c>
      <c r="B9729" s="0" t="n">
        <v>18600</v>
      </c>
      <c r="C9729" s="0" t="s">
        <v>155</v>
      </c>
      <c r="D9729" s="0" t="s">
        <v>155</v>
      </c>
      <c r="E9729" s="0" t="n">
        <f aca="false">IFERROR((C9729-D9729)/C9729/'Project Inputs and Calcs'!$E$11,0)</f>
        <v>0</v>
      </c>
    </row>
    <row r="9730" customFormat="false" ht="15" hidden="false" customHeight="false" outlineLevel="0" collapsed="false">
      <c r="A9730" s="0" t="n">
        <v>55</v>
      </c>
      <c r="B9730" s="0" t="n">
        <v>18700</v>
      </c>
      <c r="C9730" s="0" t="s">
        <v>155</v>
      </c>
      <c r="D9730" s="0" t="s">
        <v>155</v>
      </c>
      <c r="E9730" s="0" t="n">
        <f aca="false">IFERROR((C9730-D9730)/C9730/'Project Inputs and Calcs'!$E$11,0)</f>
        <v>0</v>
      </c>
    </row>
    <row r="9731" customFormat="false" ht="15" hidden="false" customHeight="false" outlineLevel="0" collapsed="false">
      <c r="A9731" s="0" t="n">
        <v>55</v>
      </c>
      <c r="B9731" s="0" t="n">
        <v>18800</v>
      </c>
      <c r="C9731" s="0" t="s">
        <v>155</v>
      </c>
      <c r="D9731" s="0" t="s">
        <v>155</v>
      </c>
      <c r="E9731" s="0" t="n">
        <f aca="false">IFERROR((C9731-D9731)/C9731/'Project Inputs and Calcs'!$E$11,0)</f>
        <v>0</v>
      </c>
    </row>
    <row r="9732" customFormat="false" ht="15" hidden="false" customHeight="false" outlineLevel="0" collapsed="false">
      <c r="A9732" s="0" t="n">
        <v>55</v>
      </c>
      <c r="B9732" s="0" t="n">
        <v>18900</v>
      </c>
      <c r="C9732" s="0" t="s">
        <v>155</v>
      </c>
      <c r="D9732" s="0" t="s">
        <v>155</v>
      </c>
      <c r="E9732" s="0" t="n">
        <f aca="false">IFERROR((C9732-D9732)/C9732/'Project Inputs and Calcs'!$E$11,0)</f>
        <v>0</v>
      </c>
    </row>
    <row r="9733" customFormat="false" ht="15" hidden="false" customHeight="false" outlineLevel="0" collapsed="false">
      <c r="A9733" s="0" t="n">
        <v>55</v>
      </c>
      <c r="B9733" s="0" t="n">
        <v>19000</v>
      </c>
      <c r="C9733" s="0" t="s">
        <v>155</v>
      </c>
      <c r="D9733" s="0" t="s">
        <v>155</v>
      </c>
      <c r="E9733" s="0" t="n">
        <f aca="false">IFERROR((C9733-D9733)/C9733/'Project Inputs and Calcs'!$E$11,0)</f>
        <v>0</v>
      </c>
    </row>
    <row r="9734" customFormat="false" ht="15" hidden="false" customHeight="false" outlineLevel="0" collapsed="false">
      <c r="A9734" s="0" t="n">
        <v>55</v>
      </c>
      <c r="B9734" s="0" t="n">
        <v>19100</v>
      </c>
      <c r="C9734" s="0" t="s">
        <v>155</v>
      </c>
      <c r="D9734" s="0" t="s">
        <v>155</v>
      </c>
      <c r="E9734" s="0" t="n">
        <f aca="false">IFERROR((C9734-D9734)/C9734/'Project Inputs and Calcs'!$E$11,0)</f>
        <v>0</v>
      </c>
    </row>
    <row r="9735" customFormat="false" ht="15" hidden="false" customHeight="false" outlineLevel="0" collapsed="false">
      <c r="A9735" s="0" t="n">
        <v>55</v>
      </c>
      <c r="B9735" s="0" t="n">
        <v>19200</v>
      </c>
      <c r="C9735" s="0" t="s">
        <v>155</v>
      </c>
      <c r="D9735" s="0" t="s">
        <v>155</v>
      </c>
      <c r="E9735" s="0" t="n">
        <f aca="false">IFERROR((C9735-D9735)/C9735/'Project Inputs and Calcs'!$E$11,0)</f>
        <v>0</v>
      </c>
    </row>
    <row r="9736" customFormat="false" ht="15" hidden="false" customHeight="false" outlineLevel="0" collapsed="false">
      <c r="A9736" s="0" t="n">
        <v>55</v>
      </c>
      <c r="B9736" s="0" t="n">
        <v>19300</v>
      </c>
      <c r="C9736" s="0" t="s">
        <v>155</v>
      </c>
      <c r="D9736" s="0" t="s">
        <v>155</v>
      </c>
      <c r="E9736" s="0" t="n">
        <f aca="false">IFERROR((C9736-D9736)/C9736/'Project Inputs and Calcs'!$E$11,0)</f>
        <v>0</v>
      </c>
    </row>
    <row r="9737" customFormat="false" ht="15" hidden="false" customHeight="false" outlineLevel="0" collapsed="false">
      <c r="A9737" s="0" t="n">
        <v>55</v>
      </c>
      <c r="B9737" s="0" t="n">
        <v>19400</v>
      </c>
      <c r="C9737" s="0" t="s">
        <v>155</v>
      </c>
      <c r="D9737" s="0" t="s">
        <v>155</v>
      </c>
      <c r="E9737" s="0" t="n">
        <f aca="false">IFERROR((C9737-D9737)/C9737/'Project Inputs and Calcs'!$E$11,0)</f>
        <v>0</v>
      </c>
    </row>
    <row r="9738" customFormat="false" ht="15" hidden="false" customHeight="false" outlineLevel="0" collapsed="false">
      <c r="A9738" s="0" t="n">
        <v>55</v>
      </c>
      <c r="B9738" s="0" t="n">
        <v>19500</v>
      </c>
      <c r="C9738" s="0" t="s">
        <v>155</v>
      </c>
      <c r="D9738" s="0" t="s">
        <v>155</v>
      </c>
      <c r="E9738" s="0" t="n">
        <f aca="false">IFERROR((C9738-D9738)/C9738/'Project Inputs and Calcs'!$E$11,0)</f>
        <v>0</v>
      </c>
    </row>
    <row r="9739" customFormat="false" ht="15" hidden="false" customHeight="false" outlineLevel="0" collapsed="false">
      <c r="A9739" s="0" t="n">
        <v>55</v>
      </c>
      <c r="B9739" s="0" t="n">
        <v>19600</v>
      </c>
      <c r="C9739" s="0" t="s">
        <v>155</v>
      </c>
      <c r="D9739" s="0" t="s">
        <v>155</v>
      </c>
      <c r="E9739" s="0" t="n">
        <f aca="false">IFERROR((C9739-D9739)/C9739/'Project Inputs and Calcs'!$E$11,0)</f>
        <v>0</v>
      </c>
    </row>
    <row r="9740" customFormat="false" ht="15" hidden="false" customHeight="false" outlineLevel="0" collapsed="false">
      <c r="A9740" s="0" t="n">
        <v>55</v>
      </c>
      <c r="B9740" s="0" t="n">
        <v>19700</v>
      </c>
      <c r="C9740" s="0" t="s">
        <v>155</v>
      </c>
      <c r="D9740" s="0" t="s">
        <v>155</v>
      </c>
      <c r="E9740" s="0" t="n">
        <f aca="false">IFERROR((C9740-D9740)/C9740/'Project Inputs and Calcs'!$E$11,0)</f>
        <v>0</v>
      </c>
    </row>
    <row r="9741" customFormat="false" ht="15" hidden="false" customHeight="false" outlineLevel="0" collapsed="false">
      <c r="A9741" s="0" t="n">
        <v>55</v>
      </c>
      <c r="B9741" s="0" t="n">
        <v>19800</v>
      </c>
      <c r="C9741" s="0" t="s">
        <v>155</v>
      </c>
      <c r="D9741" s="0" t="s">
        <v>155</v>
      </c>
      <c r="E9741" s="0" t="n">
        <f aca="false">IFERROR((C9741-D9741)/C9741/'Project Inputs and Calcs'!$E$11,0)</f>
        <v>0</v>
      </c>
    </row>
    <row r="9742" customFormat="false" ht="15" hidden="false" customHeight="false" outlineLevel="0" collapsed="false">
      <c r="A9742" s="0" t="n">
        <v>55</v>
      </c>
      <c r="B9742" s="0" t="n">
        <v>19900</v>
      </c>
      <c r="C9742" s="0" t="s">
        <v>155</v>
      </c>
      <c r="D9742" s="0" t="s">
        <v>155</v>
      </c>
      <c r="E9742" s="0" t="n">
        <f aca="false">IFERROR((C9742-D9742)/C9742/'Project Inputs and Calcs'!$E$11,0)</f>
        <v>0</v>
      </c>
    </row>
    <row r="9743" customFormat="false" ht="15" hidden="false" customHeight="false" outlineLevel="0" collapsed="false">
      <c r="A9743" s="0" t="n">
        <v>55</v>
      </c>
      <c r="B9743" s="0" t="n">
        <v>20000</v>
      </c>
      <c r="C9743" s="0" t="s">
        <v>155</v>
      </c>
      <c r="D9743" s="0" t="s">
        <v>155</v>
      </c>
      <c r="E9743" s="0" t="n">
        <f aca="false">IFERROR((C9743-D9743)/C9743/'Project Inputs and Calcs'!$E$11,0)</f>
        <v>0</v>
      </c>
    </row>
    <row r="9744" customFormat="false" ht="15" hidden="false" customHeight="false" outlineLevel="0" collapsed="false">
      <c r="A9744" s="0" t="n">
        <v>56</v>
      </c>
      <c r="B9744" s="0" t="n">
        <v>1000</v>
      </c>
      <c r="C9744" s="0" t="n">
        <v>0.23123</v>
      </c>
      <c r="D9744" s="0" t="n">
        <v>0.034488</v>
      </c>
      <c r="E9744" s="0" t="n">
        <f aca="false">IFERROR((C9744-D9744)/C9744/'Project Inputs and Calcs'!$E$11,0)</f>
        <v>0.0283616601075408</v>
      </c>
    </row>
    <row r="9745" customFormat="false" ht="15" hidden="false" customHeight="false" outlineLevel="0" collapsed="false">
      <c r="A9745" s="0" t="n">
        <v>56</v>
      </c>
      <c r="B9745" s="0" t="n">
        <v>1100</v>
      </c>
      <c r="C9745" s="0" t="n">
        <v>0.35658</v>
      </c>
      <c r="D9745" s="0" t="n">
        <v>0.055515</v>
      </c>
      <c r="E9745" s="0" t="n">
        <f aca="false">IFERROR((C9745-D9745)/C9745/'Project Inputs and Calcs'!$E$11,0)</f>
        <v>0.0281437545571821</v>
      </c>
    </row>
    <row r="9746" customFormat="false" ht="15" hidden="false" customHeight="false" outlineLevel="0" collapsed="false">
      <c r="A9746" s="0" t="n">
        <v>56</v>
      </c>
      <c r="B9746" s="0" t="n">
        <v>1200</v>
      </c>
      <c r="C9746" s="0" t="n">
        <v>0.50678</v>
      </c>
      <c r="D9746" s="0" t="n">
        <v>0.082256</v>
      </c>
      <c r="E9746" s="0" t="n">
        <f aca="false">IFERROR((C9746-D9746)/C9746/'Project Inputs and Calcs'!$E$11,0)</f>
        <v>0.0279229646000237</v>
      </c>
    </row>
    <row r="9747" customFormat="false" ht="15" hidden="false" customHeight="false" outlineLevel="0" collapsed="false">
      <c r="A9747" s="0" t="n">
        <v>56</v>
      </c>
      <c r="B9747" s="0" t="n">
        <v>1300</v>
      </c>
      <c r="C9747" s="0" t="n">
        <v>0.68084</v>
      </c>
      <c r="D9747" s="0" t="n">
        <v>0.11502</v>
      </c>
      <c r="E9747" s="0" t="n">
        <f aca="false">IFERROR((C9747-D9747)/C9747/'Project Inputs and Calcs'!$E$11,0)</f>
        <v>0.0277020543250495</v>
      </c>
    </row>
    <row r="9748" customFormat="false" ht="15" hidden="false" customHeight="false" outlineLevel="0" collapsed="false">
      <c r="A9748" s="0" t="n">
        <v>56</v>
      </c>
      <c r="B9748" s="0" t="n">
        <v>1400</v>
      </c>
      <c r="C9748" s="0" t="n">
        <v>0.87782</v>
      </c>
      <c r="D9748" s="0" t="n">
        <v>0.15412</v>
      </c>
      <c r="E9748" s="0" t="n">
        <f aca="false">IFERROR((C9748-D9748)/C9748/'Project Inputs and Calcs'!$E$11,0)</f>
        <v>0.0274809566122136</v>
      </c>
    </row>
    <row r="9749" customFormat="false" ht="15" hidden="false" customHeight="false" outlineLevel="0" collapsed="false">
      <c r="A9749" s="0" t="n">
        <v>56</v>
      </c>
      <c r="B9749" s="0" t="n">
        <v>1500</v>
      </c>
      <c r="C9749" s="0" t="n">
        <v>1.0968</v>
      </c>
      <c r="D9749" s="0" t="n">
        <v>0.19984</v>
      </c>
      <c r="E9749" s="0" t="n">
        <f aca="false">IFERROR((C9749-D9749)/C9749/'Project Inputs and Calcs'!$E$11,0)</f>
        <v>0.027259907610017</v>
      </c>
    </row>
    <row r="9750" customFormat="false" ht="15" hidden="false" customHeight="false" outlineLevel="0" collapsed="false">
      <c r="A9750" s="0" t="n">
        <v>56</v>
      </c>
      <c r="B9750" s="0" t="n">
        <v>1600</v>
      </c>
      <c r="C9750" s="0" t="n">
        <v>1.3369</v>
      </c>
      <c r="D9750" s="0" t="n">
        <v>0.25245</v>
      </c>
      <c r="E9750" s="0" t="n">
        <f aca="false">IFERROR((C9750-D9750)/C9750/'Project Inputs and Calcs'!$E$11,0)</f>
        <v>0.0270389208866283</v>
      </c>
    </row>
    <row r="9751" customFormat="false" ht="15" hidden="false" customHeight="false" outlineLevel="0" collapsed="false">
      <c r="A9751" s="0" t="n">
        <v>56</v>
      </c>
      <c r="B9751" s="0" t="n">
        <v>1700</v>
      </c>
      <c r="C9751" s="0" t="n">
        <v>1.5973</v>
      </c>
      <c r="D9751" s="0" t="n">
        <v>0.31214</v>
      </c>
      <c r="E9751" s="0" t="n">
        <f aca="false">IFERROR((C9751-D9751)/C9751/'Project Inputs and Calcs'!$E$11,0)</f>
        <v>0.0268194244454183</v>
      </c>
    </row>
    <row r="9752" customFormat="false" ht="15" hidden="false" customHeight="false" outlineLevel="0" collapsed="false">
      <c r="A9752" s="0" t="n">
        <v>56</v>
      </c>
      <c r="B9752" s="0" t="n">
        <v>1800</v>
      </c>
      <c r="C9752" s="0" t="n">
        <v>1.8772</v>
      </c>
      <c r="D9752" s="0" t="n">
        <v>0.37914</v>
      </c>
      <c r="E9752" s="0" t="n">
        <f aca="false">IFERROR((C9752-D9752)/C9752/'Project Inputs and Calcs'!$E$11,0)</f>
        <v>0.0266009659776973</v>
      </c>
    </row>
    <row r="9753" customFormat="false" ht="15" hidden="false" customHeight="false" outlineLevel="0" collapsed="false">
      <c r="A9753" s="0" t="n">
        <v>56</v>
      </c>
      <c r="B9753" s="0" t="n">
        <v>1900</v>
      </c>
      <c r="C9753" s="0" t="n">
        <v>2.1759</v>
      </c>
      <c r="D9753" s="0" t="n">
        <v>0.45368</v>
      </c>
      <c r="E9753" s="0" t="n">
        <f aca="false">IFERROR((C9753-D9753)/C9753/'Project Inputs and Calcs'!$E$11,0)</f>
        <v>0.0263832590345757</v>
      </c>
    </row>
    <row r="9754" customFormat="false" ht="15" hidden="false" customHeight="false" outlineLevel="0" collapsed="false">
      <c r="A9754" s="0" t="n">
        <v>56</v>
      </c>
      <c r="B9754" s="0" t="n">
        <v>2000</v>
      </c>
      <c r="C9754" s="0" t="n">
        <v>2.4897</v>
      </c>
      <c r="D9754" s="0" t="n">
        <v>0.49318</v>
      </c>
      <c r="E9754" s="0" t="n">
        <f aca="false">IFERROR((C9754-D9754)/C9754/'Project Inputs and Calcs'!$E$11,0)</f>
        <v>0.0267303958977655</v>
      </c>
    </row>
    <row r="9755" customFormat="false" ht="15" hidden="false" customHeight="false" outlineLevel="0" collapsed="false">
      <c r="A9755" s="0" t="n">
        <v>56</v>
      </c>
      <c r="B9755" s="0" t="n">
        <v>2100</v>
      </c>
      <c r="C9755" s="0" t="n">
        <v>2.8267</v>
      </c>
      <c r="D9755" s="0" t="n">
        <v>0.62594</v>
      </c>
      <c r="E9755" s="0" t="n">
        <f aca="false">IFERROR((C9755-D9755)/C9755/'Project Inputs and Calcs'!$E$11,0)</f>
        <v>0.0259520524522117</v>
      </c>
    </row>
    <row r="9756" customFormat="false" ht="15" hidden="false" customHeight="false" outlineLevel="0" collapsed="false">
      <c r="A9756" s="0" t="n">
        <v>56</v>
      </c>
      <c r="B9756" s="0" t="n">
        <v>2200</v>
      </c>
      <c r="C9756" s="0" t="n">
        <v>3.1775</v>
      </c>
      <c r="D9756" s="0" t="n">
        <v>0.72396</v>
      </c>
      <c r="E9756" s="0" t="n">
        <f aca="false">IFERROR((C9756-D9756)/C9756/'Project Inputs and Calcs'!$E$11,0)</f>
        <v>0.0257386834513506</v>
      </c>
    </row>
    <row r="9757" customFormat="false" ht="15" hidden="false" customHeight="false" outlineLevel="0" collapsed="false">
      <c r="A9757" s="0" t="n">
        <v>56</v>
      </c>
      <c r="B9757" s="0" t="n">
        <v>2300</v>
      </c>
      <c r="C9757" s="0" t="n">
        <v>3.5443</v>
      </c>
      <c r="D9757" s="0" t="n">
        <v>0.83002</v>
      </c>
      <c r="E9757" s="0" t="n">
        <f aca="false">IFERROR((C9757-D9757)/C9757/'Project Inputs and Calcs'!$E$11,0)</f>
        <v>0.025527184493412</v>
      </c>
    </row>
    <row r="9758" customFormat="false" ht="15" hidden="false" customHeight="false" outlineLevel="0" collapsed="false">
      <c r="A9758" s="0" t="n">
        <v>56</v>
      </c>
      <c r="B9758" s="0" t="n">
        <v>2400</v>
      </c>
      <c r="C9758" s="0" t="n">
        <v>3.9266</v>
      </c>
      <c r="D9758" s="0" t="n">
        <v>0.94428</v>
      </c>
      <c r="E9758" s="0" t="n">
        <f aca="false">IFERROR((C9758-D9758)/C9758/'Project Inputs and Calcs'!$E$11,0)</f>
        <v>0.025317237983667</v>
      </c>
    </row>
    <row r="9759" customFormat="false" ht="15" hidden="false" customHeight="false" outlineLevel="0" collapsed="false">
      <c r="A9759" s="0" t="n">
        <v>56</v>
      </c>
      <c r="B9759" s="0" t="n">
        <v>2500</v>
      </c>
      <c r="C9759" s="0" t="n">
        <v>4.3236</v>
      </c>
      <c r="D9759" s="0" t="n">
        <v>1.0668</v>
      </c>
      <c r="E9759" s="0" t="n">
        <f aca="false">IFERROR((C9759-D9759)/C9759/'Project Inputs and Calcs'!$E$11,0)</f>
        <v>0.0251087057082061</v>
      </c>
    </row>
    <row r="9760" customFormat="false" ht="15" hidden="false" customHeight="false" outlineLevel="0" collapsed="false">
      <c r="A9760" s="0" t="n">
        <v>56</v>
      </c>
      <c r="B9760" s="0" t="n">
        <v>2600</v>
      </c>
      <c r="C9760" s="0" t="n">
        <v>4.735</v>
      </c>
      <c r="D9760" s="0" t="n">
        <v>1.1977</v>
      </c>
      <c r="E9760" s="0" t="n">
        <f aca="false">IFERROR((C9760-D9760)/C9760/'Project Inputs and Calcs'!$E$11,0)</f>
        <v>0.0249017951425554</v>
      </c>
    </row>
    <row r="9761" customFormat="false" ht="15" hidden="false" customHeight="false" outlineLevel="0" collapsed="false">
      <c r="A9761" s="0" t="n">
        <v>56</v>
      </c>
      <c r="B9761" s="0" t="n">
        <v>2700</v>
      </c>
      <c r="C9761" s="0" t="n">
        <v>5.1601</v>
      </c>
      <c r="D9761" s="0" t="n">
        <v>1.3369</v>
      </c>
      <c r="E9761" s="0" t="n">
        <f aca="false">IFERROR((C9761-D9761)/C9761/'Project Inputs and Calcs'!$E$11,0)</f>
        <v>0.0246971957907792</v>
      </c>
    </row>
    <row r="9762" customFormat="false" ht="15" hidden="false" customHeight="false" outlineLevel="0" collapsed="false">
      <c r="A9762" s="0" t="n">
        <v>56</v>
      </c>
      <c r="B9762" s="0" t="n">
        <v>2800</v>
      </c>
      <c r="C9762" s="0" t="n">
        <v>5.5984</v>
      </c>
      <c r="D9762" s="0" t="n">
        <v>1.4846</v>
      </c>
      <c r="E9762" s="0" t="n">
        <f aca="false">IFERROR((C9762-D9762)/C9762/'Project Inputs and Calcs'!$E$11,0)</f>
        <v>0.0244939030199105</v>
      </c>
    </row>
    <row r="9763" customFormat="false" ht="15" hidden="false" customHeight="false" outlineLevel="0" collapsed="false">
      <c r="A9763" s="0" t="n">
        <v>56</v>
      </c>
      <c r="B9763" s="0" t="n">
        <v>2900</v>
      </c>
      <c r="C9763" s="0" t="n">
        <v>6.0493</v>
      </c>
      <c r="D9763" s="0" t="n">
        <v>1.6408</v>
      </c>
      <c r="E9763" s="0" t="n">
        <f aca="false">IFERROR((C9763-D9763)/C9763/'Project Inputs and Calcs'!$E$11,0)</f>
        <v>0.02429206685071</v>
      </c>
    </row>
    <row r="9764" customFormat="false" ht="15" hidden="false" customHeight="false" outlineLevel="0" collapsed="false">
      <c r="A9764" s="0" t="n">
        <v>56</v>
      </c>
      <c r="B9764" s="0" t="n">
        <v>3000</v>
      </c>
      <c r="C9764" s="0" t="n">
        <v>6.5122</v>
      </c>
      <c r="D9764" s="0" t="n">
        <v>1.8056</v>
      </c>
      <c r="E9764" s="0" t="n">
        <f aca="false">IFERROR((C9764-D9764)/C9764/'Project Inputs and Calcs'!$E$11,0)</f>
        <v>0.0240911929404298</v>
      </c>
    </row>
    <row r="9765" customFormat="false" ht="15" hidden="false" customHeight="false" outlineLevel="0" collapsed="false">
      <c r="A9765" s="0" t="n">
        <v>56</v>
      </c>
      <c r="B9765" s="0" t="n">
        <v>3100</v>
      </c>
      <c r="C9765" s="0" t="n">
        <v>6.9869</v>
      </c>
      <c r="D9765" s="0" t="n">
        <v>1.9788</v>
      </c>
      <c r="E9765" s="0" t="n">
        <f aca="false">IFERROR((C9765-D9765)/C9765/'Project Inputs and Calcs'!$E$11,0)</f>
        <v>0.0238928089233661</v>
      </c>
    </row>
    <row r="9766" customFormat="false" ht="15" hidden="false" customHeight="false" outlineLevel="0" collapsed="false">
      <c r="A9766" s="0" t="n">
        <v>56</v>
      </c>
      <c r="B9766" s="0" t="n">
        <v>3200</v>
      </c>
      <c r="C9766" s="0" t="n">
        <v>7.4726</v>
      </c>
      <c r="D9766" s="0" t="n">
        <v>2.1606</v>
      </c>
      <c r="E9766" s="0" t="n">
        <f aca="false">IFERROR((C9766-D9766)/C9766/'Project Inputs and Calcs'!$E$11,0)</f>
        <v>0.0236954562891988</v>
      </c>
    </row>
    <row r="9767" customFormat="false" ht="15" hidden="false" customHeight="false" outlineLevel="0" collapsed="false">
      <c r="A9767" s="0" t="n">
        <v>56</v>
      </c>
      <c r="B9767" s="0" t="n">
        <v>3300</v>
      </c>
      <c r="C9767" s="0" t="n">
        <v>7.9691</v>
      </c>
      <c r="D9767" s="0" t="n">
        <v>2.3509</v>
      </c>
      <c r="E9767" s="0" t="n">
        <f aca="false">IFERROR((C9767-D9767)/C9767/'Project Inputs and Calcs'!$E$11,0)</f>
        <v>0.0234999351662463</v>
      </c>
    </row>
    <row r="9768" customFormat="false" ht="15" hidden="false" customHeight="false" outlineLevel="0" collapsed="false">
      <c r="A9768" s="0" t="n">
        <v>56</v>
      </c>
      <c r="B9768" s="0" t="n">
        <v>3400</v>
      </c>
      <c r="C9768" s="0" t="n">
        <v>8.4757</v>
      </c>
      <c r="D9768" s="0" t="n">
        <v>2.5499</v>
      </c>
      <c r="E9768" s="0" t="n">
        <f aca="false">IFERROR((C9768-D9768)/C9768/'Project Inputs and Calcs'!$E$11,0)</f>
        <v>0.0233050564161859</v>
      </c>
    </row>
    <row r="9769" customFormat="false" ht="15" hidden="false" customHeight="false" outlineLevel="0" collapsed="false">
      <c r="A9769" s="0" t="n">
        <v>56</v>
      </c>
      <c r="B9769" s="0" t="n">
        <v>3500</v>
      </c>
      <c r="C9769" s="0" t="n">
        <v>8.9919</v>
      </c>
      <c r="D9769" s="0" t="n">
        <v>2.7574</v>
      </c>
      <c r="E9769" s="0" t="n">
        <f aca="false">IFERROR((C9769-D9769)/C9769/'Project Inputs and Calcs'!$E$11,0)</f>
        <v>0.0231115411277557</v>
      </c>
    </row>
    <row r="9770" customFormat="false" ht="15" hidden="false" customHeight="false" outlineLevel="0" collapsed="false">
      <c r="A9770" s="0" t="n">
        <v>56</v>
      </c>
      <c r="B9770" s="0" t="n">
        <v>3600</v>
      </c>
      <c r="C9770" s="0" t="n">
        <v>9.5172</v>
      </c>
      <c r="D9770" s="0" t="n">
        <v>2.9736</v>
      </c>
      <c r="E9770" s="0" t="n">
        <f aca="false">IFERROR((C9770-D9770)/C9770/'Project Inputs and Calcs'!$E$11,0)</f>
        <v>0.0229185054427773</v>
      </c>
    </row>
    <row r="9771" customFormat="false" ht="15" hidden="false" customHeight="false" outlineLevel="0" collapsed="false">
      <c r="A9771" s="0" t="n">
        <v>56</v>
      </c>
      <c r="B9771" s="0" t="n">
        <v>3700</v>
      </c>
      <c r="C9771" s="0" t="n">
        <v>10.051</v>
      </c>
      <c r="D9771" s="0" t="n">
        <v>3.1982</v>
      </c>
      <c r="E9771" s="0" t="n">
        <f aca="false">IFERROR((C9771-D9771)/C9771/'Project Inputs and Calcs'!$E$11,0)</f>
        <v>0.0227267601896992</v>
      </c>
    </row>
    <row r="9772" customFormat="false" ht="15" hidden="false" customHeight="false" outlineLevel="0" collapsed="false">
      <c r="A9772" s="0" t="n">
        <v>56</v>
      </c>
      <c r="B9772" s="0" t="n">
        <v>3800</v>
      </c>
      <c r="C9772" s="0" t="n">
        <v>10.593</v>
      </c>
      <c r="D9772" s="0" t="n">
        <v>3.4315</v>
      </c>
      <c r="E9772" s="0" t="n">
        <f aca="false">IFERROR((C9772-D9772)/C9772/'Project Inputs and Calcs'!$E$11,0)</f>
        <v>0.0225353220680323</v>
      </c>
    </row>
    <row r="9773" customFormat="false" ht="15" hidden="false" customHeight="false" outlineLevel="0" collapsed="false">
      <c r="A9773" s="0" t="n">
        <v>56</v>
      </c>
      <c r="B9773" s="0" t="n">
        <v>3900</v>
      </c>
      <c r="C9773" s="0" t="n">
        <v>11.143</v>
      </c>
      <c r="D9773" s="0" t="n">
        <v>3.6735</v>
      </c>
      <c r="E9773" s="0" t="n">
        <f aca="false">IFERROR((C9773-D9773)/C9773/'Project Inputs and Calcs'!$E$11,0)</f>
        <v>0.0223443716533549</v>
      </c>
    </row>
    <row r="9774" customFormat="false" ht="15" hidden="false" customHeight="false" outlineLevel="0" collapsed="false">
      <c r="A9774" s="0" t="n">
        <v>56</v>
      </c>
      <c r="B9774" s="0" t="n">
        <v>4000</v>
      </c>
      <c r="C9774" s="0" t="n">
        <v>11.7</v>
      </c>
      <c r="D9774" s="0" t="n">
        <v>3.924</v>
      </c>
      <c r="E9774" s="0" t="n">
        <f aca="false">IFERROR((C9774-D9774)/C9774/'Project Inputs and Calcs'!$E$11,0)</f>
        <v>0.0221538461538462</v>
      </c>
    </row>
    <row r="9775" customFormat="false" ht="15" hidden="false" customHeight="false" outlineLevel="0" collapsed="false">
      <c r="A9775" s="0" t="n">
        <v>56</v>
      </c>
      <c r="B9775" s="0" t="n">
        <v>4100</v>
      </c>
      <c r="C9775" s="0" t="n">
        <v>12.264</v>
      </c>
      <c r="D9775" s="0" t="n">
        <v>4.1832</v>
      </c>
      <c r="E9775" s="0" t="n">
        <f aca="false">IFERROR((C9775-D9775)/C9775/'Project Inputs and Calcs'!$E$11,0)</f>
        <v>0.0219634703196347</v>
      </c>
    </row>
    <row r="9776" customFormat="false" ht="15" hidden="false" customHeight="false" outlineLevel="0" collapsed="false">
      <c r="A9776" s="0" t="n">
        <v>56</v>
      </c>
      <c r="B9776" s="0" t="n">
        <v>4200</v>
      </c>
      <c r="C9776" s="0" t="n">
        <v>12.834</v>
      </c>
      <c r="D9776" s="0" t="n">
        <v>4.4509</v>
      </c>
      <c r="E9776" s="0" t="n">
        <f aca="false">IFERROR((C9776-D9776)/C9776/'Project Inputs and Calcs'!$E$11,0)</f>
        <v>0.0217731546413173</v>
      </c>
    </row>
    <row r="9777" customFormat="false" ht="15" hidden="false" customHeight="false" outlineLevel="0" collapsed="false">
      <c r="A9777" s="0" t="n">
        <v>56</v>
      </c>
      <c r="B9777" s="0" t="n">
        <v>4300</v>
      </c>
      <c r="C9777" s="0" t="n">
        <v>13.409</v>
      </c>
      <c r="D9777" s="0" t="n">
        <v>4.7273</v>
      </c>
      <c r="E9777" s="0" t="n">
        <f aca="false">IFERROR((C9777-D9777)/C9777/'Project Inputs and Calcs'!$E$11,0)</f>
        <v>0.0215817734357521</v>
      </c>
    </row>
    <row r="9778" customFormat="false" ht="15" hidden="false" customHeight="false" outlineLevel="0" collapsed="false">
      <c r="A9778" s="0" t="n">
        <v>56</v>
      </c>
      <c r="B9778" s="0" t="n">
        <v>4400</v>
      </c>
      <c r="C9778" s="0" t="n">
        <v>13.989</v>
      </c>
      <c r="D9778" s="0" t="n">
        <v>5.0124</v>
      </c>
      <c r="E9778" s="0" t="n">
        <f aca="false">IFERROR((C9778-D9778)/C9778/'Project Inputs and Calcs'!$E$11,0)</f>
        <v>0.021389663306884</v>
      </c>
    </row>
    <row r="9779" customFormat="false" ht="15" hidden="false" customHeight="false" outlineLevel="0" collapsed="false">
      <c r="A9779" s="0" t="n">
        <v>56</v>
      </c>
      <c r="B9779" s="0" t="n">
        <v>4500</v>
      </c>
      <c r="C9779" s="0" t="n">
        <v>14.574</v>
      </c>
      <c r="D9779" s="0" t="n">
        <v>5.3062</v>
      </c>
      <c r="E9779" s="0" t="n">
        <f aca="false">IFERROR((C9779-D9779)/C9779/'Project Inputs and Calcs'!$E$11,0)</f>
        <v>0.0211971090069073</v>
      </c>
    </row>
    <row r="9780" customFormat="false" ht="15" hidden="false" customHeight="false" outlineLevel="0" collapsed="false">
      <c r="A9780" s="0" t="n">
        <v>56</v>
      </c>
      <c r="B9780" s="0" t="n">
        <v>4600</v>
      </c>
      <c r="C9780" s="0" t="n">
        <v>15.162</v>
      </c>
      <c r="D9780" s="0" t="n">
        <v>5.6088</v>
      </c>
      <c r="E9780" s="0" t="n">
        <f aca="false">IFERROR((C9780-D9780)/C9780/'Project Inputs and Calcs'!$E$11,0)</f>
        <v>0.0210025062656642</v>
      </c>
    </row>
    <row r="9781" customFormat="false" ht="15" hidden="false" customHeight="false" outlineLevel="0" collapsed="false">
      <c r="A9781" s="0" t="n">
        <v>56</v>
      </c>
      <c r="B9781" s="0" t="n">
        <v>4700</v>
      </c>
      <c r="C9781" s="0" t="n">
        <v>15.753</v>
      </c>
      <c r="D9781" s="0" t="n">
        <v>5.9202</v>
      </c>
      <c r="E9781" s="0" t="n">
        <f aca="false">IFERROR((C9781-D9781)/C9781/'Project Inputs and Calcs'!$E$11,0)</f>
        <v>0.0208061956452739</v>
      </c>
    </row>
    <row r="9782" customFormat="false" ht="15" hidden="false" customHeight="false" outlineLevel="0" collapsed="false">
      <c r="A9782" s="0" t="n">
        <v>56</v>
      </c>
      <c r="B9782" s="0" t="n">
        <v>4800</v>
      </c>
      <c r="C9782" s="0" t="n">
        <v>16.347</v>
      </c>
      <c r="D9782" s="0" t="n">
        <v>6.2406</v>
      </c>
      <c r="E9782" s="0" t="n">
        <f aca="false">IFERROR((C9782-D9782)/C9782/'Project Inputs and Calcs'!$E$11,0)</f>
        <v>0.0206080626414633</v>
      </c>
    </row>
    <row r="9783" customFormat="false" ht="15" hidden="false" customHeight="false" outlineLevel="0" collapsed="false">
      <c r="A9783" s="0" t="n">
        <v>56</v>
      </c>
      <c r="B9783" s="0" t="n">
        <v>4900</v>
      </c>
      <c r="C9783" s="0" t="n">
        <v>16.942</v>
      </c>
      <c r="D9783" s="0" t="n">
        <v>6.57</v>
      </c>
      <c r="E9783" s="0" t="n">
        <f aca="false">IFERROR((C9783-D9783)/C9783/'Project Inputs and Calcs'!$E$11,0)</f>
        <v>0.0204068783693385</v>
      </c>
    </row>
    <row r="9784" customFormat="false" ht="15" hidden="false" customHeight="false" outlineLevel="0" collapsed="false">
      <c r="A9784" s="0" t="n">
        <v>56</v>
      </c>
      <c r="B9784" s="0" t="n">
        <v>5000</v>
      </c>
      <c r="C9784" s="0" t="n">
        <v>17.538</v>
      </c>
      <c r="D9784" s="0" t="n">
        <v>6.9085</v>
      </c>
      <c r="E9784" s="0" t="n">
        <f aca="false">IFERROR((C9784-D9784)/C9784/'Project Inputs and Calcs'!$E$11,0)</f>
        <v>0.0202027977344433</v>
      </c>
    </row>
    <row r="9785" customFormat="false" ht="15" hidden="false" customHeight="false" outlineLevel="0" collapsed="false">
      <c r="A9785" s="0" t="n">
        <v>56</v>
      </c>
      <c r="B9785" s="0" t="n">
        <v>5100</v>
      </c>
      <c r="C9785" s="0" t="n">
        <v>18.134</v>
      </c>
      <c r="D9785" s="0" t="n">
        <v>7.2563</v>
      </c>
      <c r="E9785" s="0" t="n">
        <f aca="false">IFERROR((C9785-D9785)/C9785/'Project Inputs and Calcs'!$E$11,0)</f>
        <v>0.0199950369471711</v>
      </c>
    </row>
    <row r="9786" customFormat="false" ht="15" hidden="false" customHeight="false" outlineLevel="0" collapsed="false">
      <c r="A9786" s="0" t="n">
        <v>56</v>
      </c>
      <c r="B9786" s="0" t="n">
        <v>5200</v>
      </c>
      <c r="C9786" s="0" t="n">
        <v>18.729</v>
      </c>
      <c r="D9786" s="0" t="n">
        <v>7.6134</v>
      </c>
      <c r="E9786" s="0" t="n">
        <f aca="false">IFERROR((C9786-D9786)/C9786/'Project Inputs and Calcs'!$E$11,0)</f>
        <v>0.0197832238774094</v>
      </c>
    </row>
    <row r="9787" customFormat="false" ht="15" hidden="false" customHeight="false" outlineLevel="0" collapsed="false">
      <c r="A9787" s="0" t="n">
        <v>56</v>
      </c>
      <c r="B9787" s="0" t="n">
        <v>5300</v>
      </c>
      <c r="C9787" s="0" t="n">
        <v>19.322</v>
      </c>
      <c r="D9787" s="0" t="n">
        <v>7.9801</v>
      </c>
      <c r="E9787" s="0" t="n">
        <f aca="false">IFERROR((C9787-D9787)/C9787/'Project Inputs and Calcs'!$E$11,0)</f>
        <v>0.019566469999655</v>
      </c>
    </row>
    <row r="9788" customFormat="false" ht="15" hidden="false" customHeight="false" outlineLevel="0" collapsed="false">
      <c r="A9788" s="0" t="n">
        <v>56</v>
      </c>
      <c r="B9788" s="0" t="n">
        <v>5400</v>
      </c>
      <c r="C9788" s="0" t="n">
        <v>19.912</v>
      </c>
      <c r="D9788" s="0" t="n">
        <v>8.3565</v>
      </c>
      <c r="E9788" s="0" t="n">
        <f aca="false">IFERROR((C9788-D9788)/C9788/'Project Inputs and Calcs'!$E$11,0)</f>
        <v>0.0193442815052899</v>
      </c>
    </row>
    <row r="9789" customFormat="false" ht="15" hidden="false" customHeight="false" outlineLevel="0" collapsed="false">
      <c r="A9789" s="0" t="n">
        <v>56</v>
      </c>
      <c r="B9789" s="0" t="n">
        <v>5500</v>
      </c>
      <c r="C9789" s="0" t="n">
        <v>20.498</v>
      </c>
      <c r="D9789" s="0" t="n">
        <v>8.7429</v>
      </c>
      <c r="E9789" s="0" t="n">
        <f aca="false">IFERROR((C9789-D9789)/C9789/'Project Inputs and Calcs'!$E$11,0)</f>
        <v>0.0191158487006862</v>
      </c>
    </row>
    <row r="9790" customFormat="false" ht="15" hidden="false" customHeight="false" outlineLevel="0" collapsed="false">
      <c r="A9790" s="0" t="n">
        <v>56</v>
      </c>
      <c r="B9790" s="0" t="n">
        <v>5600</v>
      </c>
      <c r="C9790" s="0" t="n">
        <v>21.079</v>
      </c>
      <c r="D9790" s="0" t="n">
        <v>9.1396</v>
      </c>
      <c r="E9790" s="0" t="n">
        <f aca="false">IFERROR((C9790-D9790)/C9790/'Project Inputs and Calcs'!$E$11,0)</f>
        <v>0.0188804022961241</v>
      </c>
    </row>
    <row r="9791" customFormat="false" ht="15" hidden="false" customHeight="false" outlineLevel="0" collapsed="false">
      <c r="A9791" s="0" t="n">
        <v>56</v>
      </c>
      <c r="B9791" s="0" t="n">
        <v>5700</v>
      </c>
      <c r="C9791" s="0" t="n">
        <v>21.653</v>
      </c>
      <c r="D9791" s="0" t="n">
        <v>9.5468</v>
      </c>
      <c r="E9791" s="0" t="n">
        <f aca="false">IFERROR((C9791-D9791)/C9791/'Project Inputs and Calcs'!$E$11,0)</f>
        <v>0.0186366785202974</v>
      </c>
    </row>
    <row r="9792" customFormat="false" ht="15" hidden="false" customHeight="false" outlineLevel="0" collapsed="false">
      <c r="A9792" s="0" t="n">
        <v>56</v>
      </c>
      <c r="B9792" s="0" t="n">
        <v>5800</v>
      </c>
      <c r="C9792" s="0" t="n">
        <v>22.219</v>
      </c>
      <c r="D9792" s="0" t="n">
        <v>9.965</v>
      </c>
      <c r="E9792" s="0" t="n">
        <f aca="false">IFERROR((C9792-D9792)/C9792/'Project Inputs and Calcs'!$E$11,0)</f>
        <v>0.0183836656315166</v>
      </c>
    </row>
    <row r="9793" customFormat="false" ht="15" hidden="false" customHeight="false" outlineLevel="0" collapsed="false">
      <c r="A9793" s="0" t="n">
        <v>56</v>
      </c>
      <c r="B9793" s="0" t="n">
        <v>5900</v>
      </c>
      <c r="C9793" s="0" t="n">
        <v>22.775</v>
      </c>
      <c r="D9793" s="0" t="n">
        <v>10.395</v>
      </c>
      <c r="E9793" s="0" t="n">
        <f aca="false">IFERROR((C9793-D9793)/C9793/'Project Inputs and Calcs'!$E$11,0)</f>
        <v>0.0181192828393707</v>
      </c>
    </row>
    <row r="9794" customFormat="false" ht="15" hidden="false" customHeight="false" outlineLevel="0" collapsed="false">
      <c r="A9794" s="0" t="n">
        <v>56</v>
      </c>
      <c r="B9794" s="0" t="n">
        <v>6000</v>
      </c>
      <c r="C9794" s="0" t="n">
        <v>23.319</v>
      </c>
      <c r="D9794" s="0" t="n">
        <v>10.836</v>
      </c>
      <c r="E9794" s="0" t="n">
        <f aca="false">IFERROR((C9794-D9794)/C9794/'Project Inputs and Calcs'!$E$11,0)</f>
        <v>0.0178438183455551</v>
      </c>
    </row>
    <row r="9795" customFormat="false" ht="15" hidden="false" customHeight="false" outlineLevel="0" collapsed="false">
      <c r="A9795" s="0" t="n">
        <v>56</v>
      </c>
      <c r="B9795" s="0" t="n">
        <v>6100</v>
      </c>
      <c r="C9795" s="0" t="n">
        <v>23.85</v>
      </c>
      <c r="D9795" s="0" t="n">
        <v>11.29</v>
      </c>
      <c r="E9795" s="0" t="n">
        <f aca="false">IFERROR((C9795-D9795)/C9795/'Project Inputs and Calcs'!$E$11,0)</f>
        <v>0.0175541579315164</v>
      </c>
    </row>
    <row r="9796" customFormat="false" ht="15" hidden="false" customHeight="false" outlineLevel="0" collapsed="false">
      <c r="A9796" s="0" t="n">
        <v>56</v>
      </c>
      <c r="B9796" s="0" t="n">
        <v>6200</v>
      </c>
      <c r="C9796" s="0" t="n">
        <v>24.364</v>
      </c>
      <c r="D9796" s="0" t="n">
        <v>11.757</v>
      </c>
      <c r="E9796" s="0" t="n">
        <f aca="false">IFERROR((C9796-D9796)/C9796/'Project Inputs and Calcs'!$E$11,0)</f>
        <v>0.0172481256498659</v>
      </c>
    </row>
    <row r="9797" customFormat="false" ht="15" hidden="false" customHeight="false" outlineLevel="0" collapsed="false">
      <c r="A9797" s="0" t="n">
        <v>56</v>
      </c>
      <c r="B9797" s="0" t="n">
        <v>6300</v>
      </c>
      <c r="C9797" s="0" t="n">
        <v>24.86</v>
      </c>
      <c r="D9797" s="0" t="n">
        <v>12.238</v>
      </c>
      <c r="E9797" s="0" t="n">
        <f aca="false">IFERROR((C9797-D9797)/C9797/'Project Inputs and Calcs'!$E$11,0)</f>
        <v>0.0169241083400375</v>
      </c>
    </row>
    <row r="9798" customFormat="false" ht="15" hidden="false" customHeight="false" outlineLevel="0" collapsed="false">
      <c r="A9798" s="0" t="n">
        <v>56</v>
      </c>
      <c r="B9798" s="0" t="n">
        <v>6400</v>
      </c>
      <c r="C9798" s="0" t="n">
        <v>25.333</v>
      </c>
      <c r="D9798" s="0" t="n">
        <v>12.734</v>
      </c>
      <c r="E9798" s="0" t="n">
        <f aca="false">IFERROR((C9798-D9798)/C9798/'Project Inputs and Calcs'!$E$11,0)</f>
        <v>0.0165778497085488</v>
      </c>
    </row>
    <row r="9799" customFormat="false" ht="15" hidden="false" customHeight="false" outlineLevel="0" collapsed="false">
      <c r="A9799" s="0" t="n">
        <v>56</v>
      </c>
      <c r="B9799" s="0" t="n">
        <v>6500</v>
      </c>
      <c r="C9799" s="0" t="n">
        <v>25.778</v>
      </c>
      <c r="D9799" s="0" t="n">
        <v>13.247</v>
      </c>
      <c r="E9799" s="0" t="n">
        <f aca="false">IFERROR((C9799-D9799)/C9799/'Project Inputs and Calcs'!$E$11,0)</f>
        <v>0.0162037396229343</v>
      </c>
    </row>
    <row r="9800" customFormat="false" ht="15" hidden="false" customHeight="false" outlineLevel="0" collapsed="false">
      <c r="A9800" s="0" t="n">
        <v>56</v>
      </c>
      <c r="B9800" s="0" t="n">
        <v>6600</v>
      </c>
      <c r="C9800" s="0" t="n">
        <v>26.196</v>
      </c>
      <c r="D9800" s="0" t="n">
        <v>13.777</v>
      </c>
      <c r="E9800" s="0" t="n">
        <f aca="false">IFERROR((C9800-D9800)/C9800/'Project Inputs and Calcs'!$E$11,0)</f>
        <v>0.0158026670738535</v>
      </c>
    </row>
    <row r="9801" customFormat="false" ht="15" hidden="false" customHeight="false" outlineLevel="0" collapsed="false">
      <c r="A9801" s="0" t="n">
        <v>56</v>
      </c>
      <c r="B9801" s="0" t="n">
        <v>6700</v>
      </c>
      <c r="C9801" s="0" t="n">
        <v>26.571</v>
      </c>
      <c r="D9801" s="0" t="n">
        <v>14.33</v>
      </c>
      <c r="E9801" s="0" t="n">
        <f aca="false">IFERROR((C9801-D9801)/C9801/'Project Inputs and Calcs'!$E$11,0)</f>
        <v>0.0153563408728815</v>
      </c>
    </row>
    <row r="9802" customFormat="false" ht="15" hidden="false" customHeight="false" outlineLevel="0" collapsed="false">
      <c r="A9802" s="0" t="n">
        <v>56</v>
      </c>
      <c r="B9802" s="0" t="n">
        <v>6800</v>
      </c>
      <c r="C9802" s="0" t="n">
        <v>26.912</v>
      </c>
      <c r="D9802" s="0" t="n">
        <v>14.901</v>
      </c>
      <c r="E9802" s="0" t="n">
        <f aca="false">IFERROR((C9802-D9802)/C9802/'Project Inputs and Calcs'!$E$11,0)</f>
        <v>0.01487688267935</v>
      </c>
    </row>
    <row r="9803" customFormat="false" ht="15" hidden="false" customHeight="false" outlineLevel="0" collapsed="false">
      <c r="A9803" s="0" t="n">
        <v>56</v>
      </c>
      <c r="B9803" s="0" t="n">
        <v>6900</v>
      </c>
      <c r="C9803" s="0" t="n">
        <v>27.199</v>
      </c>
      <c r="D9803" s="0" t="n">
        <v>15.498</v>
      </c>
      <c r="E9803" s="0" t="n">
        <f aca="false">IFERROR((C9803-D9803)/C9803/'Project Inputs and Calcs'!$E$11,0)</f>
        <v>0.0143399879897545</v>
      </c>
    </row>
    <row r="9804" customFormat="false" ht="15" hidden="false" customHeight="false" outlineLevel="0" collapsed="false">
      <c r="A9804" s="0" t="n">
        <v>56</v>
      </c>
      <c r="B9804" s="0" t="n">
        <v>7000</v>
      </c>
      <c r="C9804" s="0" t="n">
        <v>27.438</v>
      </c>
      <c r="D9804" s="0" t="n">
        <v>16.119</v>
      </c>
      <c r="E9804" s="0" t="n">
        <f aca="false">IFERROR((C9804-D9804)/C9804/'Project Inputs and Calcs'!$E$11,0)</f>
        <v>0.0137510022596399</v>
      </c>
    </row>
    <row r="9805" customFormat="false" ht="15" hidden="false" customHeight="false" outlineLevel="0" collapsed="false">
      <c r="A9805" s="0" t="n">
        <v>56</v>
      </c>
      <c r="B9805" s="0" t="n">
        <v>7100</v>
      </c>
      <c r="C9805" s="0" t="n">
        <v>27.599</v>
      </c>
      <c r="D9805" s="0" t="n">
        <v>16.775</v>
      </c>
      <c r="E9805" s="0" t="n">
        <f aca="false">IFERROR((C9805-D9805)/C9805/'Project Inputs and Calcs'!$E$11,0)</f>
        <v>0.013072937425269</v>
      </c>
    </row>
    <row r="9806" customFormat="false" ht="15" hidden="false" customHeight="false" outlineLevel="0" collapsed="false">
      <c r="A9806" s="0" t="n">
        <v>56</v>
      </c>
      <c r="B9806" s="0" t="n">
        <v>7200</v>
      </c>
      <c r="C9806" s="0" t="n">
        <v>27.665</v>
      </c>
      <c r="D9806" s="0" t="n">
        <v>17.474</v>
      </c>
      <c r="E9806" s="0" t="n">
        <f aca="false">IFERROR((C9806-D9806)/C9806/'Project Inputs and Calcs'!$E$11,0)</f>
        <v>0.0122790529549973</v>
      </c>
    </row>
    <row r="9807" customFormat="false" ht="15" hidden="false" customHeight="false" outlineLevel="0" collapsed="false">
      <c r="A9807" s="0" t="n">
        <v>56</v>
      </c>
      <c r="B9807" s="0" t="n">
        <v>7300</v>
      </c>
      <c r="C9807" s="0" t="n">
        <v>27.621</v>
      </c>
      <c r="D9807" s="0" t="n">
        <v>18.22</v>
      </c>
      <c r="E9807" s="0" t="n">
        <f aca="false">IFERROR((C9807-D9807)/C9807/'Project Inputs and Calcs'!$E$11,0)</f>
        <v>0.0113452324921859</v>
      </c>
    </row>
    <row r="9808" customFormat="false" ht="15" hidden="false" customHeight="false" outlineLevel="0" collapsed="false">
      <c r="A9808" s="0" t="n">
        <v>56</v>
      </c>
      <c r="B9808" s="0" t="n">
        <v>7400</v>
      </c>
      <c r="C9808" s="0" t="n">
        <v>27.458</v>
      </c>
      <c r="D9808" s="0" t="n">
        <v>19.016</v>
      </c>
      <c r="E9808" s="0" t="n">
        <f aca="false">IFERROR((C9808-D9808)/C9808/'Project Inputs and Calcs'!$E$11,0)</f>
        <v>0.0102483793429966</v>
      </c>
    </row>
    <row r="9809" customFormat="false" ht="15" hidden="false" customHeight="false" outlineLevel="0" collapsed="false">
      <c r="A9809" s="0" t="n">
        <v>56</v>
      </c>
      <c r="B9809" s="0" t="n">
        <v>7500</v>
      </c>
      <c r="C9809" s="0" t="n">
        <v>27.211</v>
      </c>
      <c r="D9809" s="0" t="n">
        <v>19.843</v>
      </c>
      <c r="E9809" s="0" t="n">
        <f aca="false">IFERROR((C9809-D9809)/C9809/'Project Inputs and Calcs'!$E$11,0)</f>
        <v>0.00902576164051303</v>
      </c>
    </row>
    <row r="9810" customFormat="false" ht="15" hidden="false" customHeight="false" outlineLevel="0" collapsed="false">
      <c r="A9810" s="0" t="n">
        <v>56</v>
      </c>
      <c r="B9810" s="0" t="n">
        <v>7600</v>
      </c>
      <c r="C9810" s="0" t="n">
        <v>26.951</v>
      </c>
      <c r="D9810" s="0" t="n">
        <v>20.668</v>
      </c>
      <c r="E9810" s="0" t="n">
        <f aca="false">IFERROR((C9810-D9810)/C9810/'Project Inputs and Calcs'!$E$11,0)</f>
        <v>0.00777089285493427</v>
      </c>
    </row>
    <row r="9811" customFormat="false" ht="15" hidden="false" customHeight="false" outlineLevel="0" collapsed="false">
      <c r="A9811" s="0" t="n">
        <v>56</v>
      </c>
      <c r="B9811" s="0" t="n">
        <v>7700</v>
      </c>
      <c r="C9811" s="0" t="n">
        <v>26.686</v>
      </c>
      <c r="D9811" s="0" t="n">
        <v>21.485</v>
      </c>
      <c r="E9811" s="0" t="n">
        <f aca="false">IFERROR((C9811-D9811)/C9811/'Project Inputs and Calcs'!$E$11,0)</f>
        <v>0.00649654000849384</v>
      </c>
    </row>
    <row r="9812" customFormat="false" ht="15" hidden="false" customHeight="false" outlineLevel="0" collapsed="false">
      <c r="A9812" s="0" t="n">
        <v>56</v>
      </c>
      <c r="B9812" s="0" t="n">
        <v>7800</v>
      </c>
      <c r="C9812" s="0" t="n">
        <v>26.381</v>
      </c>
      <c r="D9812" s="0" t="n">
        <v>22.309</v>
      </c>
      <c r="E9812" s="0" t="n">
        <f aca="false">IFERROR((C9812-D9812)/C9812/'Project Inputs and Calcs'!$E$11,0)</f>
        <v>0.00514511706657569</v>
      </c>
    </row>
    <row r="9813" customFormat="false" ht="15" hidden="false" customHeight="false" outlineLevel="0" collapsed="false">
      <c r="A9813" s="0" t="n">
        <v>56</v>
      </c>
      <c r="B9813" s="0" t="n">
        <v>7900</v>
      </c>
      <c r="C9813" s="0" t="n">
        <v>25.996</v>
      </c>
      <c r="D9813" s="0" t="n">
        <v>23.158</v>
      </c>
      <c r="E9813" s="0" t="n">
        <f aca="false">IFERROR((C9813-D9813)/C9813/'Project Inputs and Calcs'!$E$11,0)</f>
        <v>0.00363902138790583</v>
      </c>
    </row>
    <row r="9814" customFormat="false" ht="15" hidden="false" customHeight="false" outlineLevel="0" collapsed="false">
      <c r="A9814" s="0" t="n">
        <v>56</v>
      </c>
      <c r="B9814" s="0" t="n">
        <v>8000</v>
      </c>
      <c r="C9814" s="0" t="n">
        <v>25.549</v>
      </c>
      <c r="D9814" s="0" t="n">
        <v>24.007</v>
      </c>
      <c r="E9814" s="0" t="n">
        <f aca="false">IFERROR((C9814-D9814)/C9814/'Project Inputs and Calcs'!$E$11,0)</f>
        <v>0.00201182042349994</v>
      </c>
    </row>
    <row r="9815" customFormat="false" ht="15" hidden="false" customHeight="false" outlineLevel="0" collapsed="false">
      <c r="A9815" s="0" t="n">
        <v>56</v>
      </c>
      <c r="B9815" s="0" t="n">
        <v>8100</v>
      </c>
      <c r="C9815" s="0" t="n">
        <v>25.179</v>
      </c>
      <c r="D9815" s="0" t="n">
        <v>24.764</v>
      </c>
      <c r="E9815" s="0" t="n">
        <f aca="false">IFERROR((C9815-D9815)/C9815/'Project Inputs and Calcs'!$E$11,0)</f>
        <v>0.000549399631968438</v>
      </c>
    </row>
    <row r="9816" customFormat="false" ht="15" hidden="false" customHeight="false" outlineLevel="0" collapsed="false">
      <c r="A9816" s="0" t="n">
        <v>56</v>
      </c>
      <c r="B9816" s="0" t="n">
        <v>8200</v>
      </c>
      <c r="C9816" s="0" t="n">
        <v>24.946</v>
      </c>
      <c r="D9816" s="0" t="n">
        <v>25.395</v>
      </c>
      <c r="E9816" s="0" t="n">
        <f aca="false">IFERROR((C9816-D9816)/C9816/'Project Inputs and Calcs'!$E$11,0)</f>
        <v>-0.000599962585852105</v>
      </c>
    </row>
    <row r="9817" customFormat="false" ht="15" hidden="false" customHeight="false" outlineLevel="0" collapsed="false">
      <c r="A9817" s="0" t="n">
        <v>56</v>
      </c>
      <c r="B9817" s="0" t="n">
        <v>8300</v>
      </c>
      <c r="C9817" s="0" t="n">
        <v>24.803</v>
      </c>
      <c r="D9817" s="0" t="n">
        <v>25.932</v>
      </c>
      <c r="E9817" s="0" t="n">
        <f aca="false">IFERROR((C9817-D9817)/C9817/'Project Inputs and Calcs'!$E$11,0)</f>
        <v>-0.00151728957518579</v>
      </c>
    </row>
    <row r="9818" customFormat="false" ht="15" hidden="false" customHeight="false" outlineLevel="0" collapsed="false">
      <c r="A9818" s="0" t="n">
        <v>56</v>
      </c>
      <c r="B9818" s="0" t="n">
        <v>8400</v>
      </c>
      <c r="C9818" s="0" t="n">
        <v>24.711</v>
      </c>
      <c r="D9818" s="0" t="n">
        <v>26.393</v>
      </c>
      <c r="E9818" s="0" t="n">
        <f aca="false">IFERROR((C9818-D9818)/C9818/'Project Inputs and Calcs'!$E$11,0)</f>
        <v>-0.00226889509395276</v>
      </c>
    </row>
    <row r="9819" customFormat="false" ht="15" hidden="false" customHeight="false" outlineLevel="0" collapsed="false">
      <c r="A9819" s="0" t="n">
        <v>56</v>
      </c>
      <c r="B9819" s="0" t="n">
        <v>8500</v>
      </c>
      <c r="C9819" s="0" t="n">
        <v>24.65</v>
      </c>
      <c r="D9819" s="0" t="n">
        <v>26.786</v>
      </c>
      <c r="E9819" s="0" t="n">
        <f aca="false">IFERROR((C9819-D9819)/C9819/'Project Inputs and Calcs'!$E$11,0)</f>
        <v>-0.00288843813387424</v>
      </c>
    </row>
    <row r="9820" customFormat="false" ht="15" hidden="false" customHeight="false" outlineLevel="0" collapsed="false">
      <c r="A9820" s="0" t="n">
        <v>56</v>
      </c>
      <c r="B9820" s="0" t="n">
        <v>8600</v>
      </c>
      <c r="C9820" s="0" t="n">
        <v>24.611</v>
      </c>
      <c r="D9820" s="0" t="n">
        <v>27.121</v>
      </c>
      <c r="E9820" s="0" t="n">
        <f aca="false">IFERROR((C9820-D9820)/C9820/'Project Inputs and Calcs'!$E$11,0)</f>
        <v>-0.00339956388064957</v>
      </c>
    </row>
    <row r="9821" customFormat="false" ht="15" hidden="false" customHeight="false" outlineLevel="0" collapsed="false">
      <c r="A9821" s="0" t="n">
        <v>56</v>
      </c>
      <c r="B9821" s="0" t="n">
        <v>8700</v>
      </c>
      <c r="C9821" s="0" t="s">
        <v>155</v>
      </c>
      <c r="D9821" s="0" t="s">
        <v>155</v>
      </c>
      <c r="E9821" s="0" t="n">
        <f aca="false">IFERROR((C9821-D9821)/C9821/'Project Inputs and Calcs'!$E$11,0)</f>
        <v>0</v>
      </c>
    </row>
    <row r="9822" customFormat="false" ht="15" hidden="false" customHeight="false" outlineLevel="0" collapsed="false">
      <c r="A9822" s="0" t="n">
        <v>56</v>
      </c>
      <c r="B9822" s="0" t="n">
        <v>8800</v>
      </c>
      <c r="C9822" s="0" t="s">
        <v>155</v>
      </c>
      <c r="D9822" s="0" t="s">
        <v>155</v>
      </c>
      <c r="E9822" s="0" t="n">
        <f aca="false">IFERROR((C9822-D9822)/C9822/'Project Inputs and Calcs'!$E$11,0)</f>
        <v>0</v>
      </c>
    </row>
    <row r="9823" customFormat="false" ht="15" hidden="false" customHeight="false" outlineLevel="0" collapsed="false">
      <c r="A9823" s="0" t="n">
        <v>56</v>
      </c>
      <c r="B9823" s="0" t="n">
        <v>8900</v>
      </c>
      <c r="C9823" s="0" t="s">
        <v>155</v>
      </c>
      <c r="D9823" s="0" t="s">
        <v>155</v>
      </c>
      <c r="E9823" s="0" t="n">
        <f aca="false">IFERROR((C9823-D9823)/C9823/'Project Inputs and Calcs'!$E$11,0)</f>
        <v>0</v>
      </c>
    </row>
    <row r="9824" customFormat="false" ht="15" hidden="false" customHeight="false" outlineLevel="0" collapsed="false">
      <c r="A9824" s="0" t="n">
        <v>56</v>
      </c>
      <c r="B9824" s="0" t="n">
        <v>9000</v>
      </c>
      <c r="C9824" s="0" t="s">
        <v>155</v>
      </c>
      <c r="D9824" s="0" t="s">
        <v>155</v>
      </c>
      <c r="E9824" s="0" t="n">
        <f aca="false">IFERROR((C9824-D9824)/C9824/'Project Inputs and Calcs'!$E$11,0)</f>
        <v>0</v>
      </c>
    </row>
    <row r="9825" customFormat="false" ht="15" hidden="false" customHeight="false" outlineLevel="0" collapsed="false">
      <c r="A9825" s="0" t="n">
        <v>56</v>
      </c>
      <c r="B9825" s="0" t="n">
        <v>9100</v>
      </c>
      <c r="C9825" s="0" t="s">
        <v>155</v>
      </c>
      <c r="D9825" s="0" t="s">
        <v>155</v>
      </c>
      <c r="E9825" s="0" t="n">
        <f aca="false">IFERROR((C9825-D9825)/C9825/'Project Inputs and Calcs'!$E$11,0)</f>
        <v>0</v>
      </c>
    </row>
    <row r="9826" customFormat="false" ht="15" hidden="false" customHeight="false" outlineLevel="0" collapsed="false">
      <c r="A9826" s="0" t="n">
        <v>56</v>
      </c>
      <c r="B9826" s="0" t="n">
        <v>9200</v>
      </c>
      <c r="C9826" s="0" t="s">
        <v>155</v>
      </c>
      <c r="D9826" s="0" t="s">
        <v>155</v>
      </c>
      <c r="E9826" s="0" t="n">
        <f aca="false">IFERROR((C9826-D9826)/C9826/'Project Inputs and Calcs'!$E$11,0)</f>
        <v>0</v>
      </c>
    </row>
    <row r="9827" customFormat="false" ht="15" hidden="false" customHeight="false" outlineLevel="0" collapsed="false">
      <c r="A9827" s="0" t="n">
        <v>56</v>
      </c>
      <c r="B9827" s="0" t="n">
        <v>9300</v>
      </c>
      <c r="C9827" s="0" t="s">
        <v>155</v>
      </c>
      <c r="D9827" s="0" t="s">
        <v>155</v>
      </c>
      <c r="E9827" s="0" t="n">
        <f aca="false">IFERROR((C9827-D9827)/C9827/'Project Inputs and Calcs'!$E$11,0)</f>
        <v>0</v>
      </c>
    </row>
    <row r="9828" customFormat="false" ht="15" hidden="false" customHeight="false" outlineLevel="0" collapsed="false">
      <c r="A9828" s="0" t="n">
        <v>56</v>
      </c>
      <c r="B9828" s="0" t="n">
        <v>9400</v>
      </c>
      <c r="C9828" s="0" t="s">
        <v>155</v>
      </c>
      <c r="D9828" s="0" t="s">
        <v>155</v>
      </c>
      <c r="E9828" s="0" t="n">
        <f aca="false">IFERROR((C9828-D9828)/C9828/'Project Inputs and Calcs'!$E$11,0)</f>
        <v>0</v>
      </c>
    </row>
    <row r="9829" customFormat="false" ht="15" hidden="false" customHeight="false" outlineLevel="0" collapsed="false">
      <c r="A9829" s="0" t="n">
        <v>56</v>
      </c>
      <c r="B9829" s="0" t="n">
        <v>9500</v>
      </c>
      <c r="C9829" s="0" t="s">
        <v>155</v>
      </c>
      <c r="D9829" s="0" t="s">
        <v>155</v>
      </c>
      <c r="E9829" s="0" t="n">
        <f aca="false">IFERROR((C9829-D9829)/C9829/'Project Inputs and Calcs'!$E$11,0)</f>
        <v>0</v>
      </c>
    </row>
    <row r="9830" customFormat="false" ht="15" hidden="false" customHeight="false" outlineLevel="0" collapsed="false">
      <c r="A9830" s="0" t="n">
        <v>56</v>
      </c>
      <c r="B9830" s="0" t="n">
        <v>9600</v>
      </c>
      <c r="C9830" s="0" t="s">
        <v>155</v>
      </c>
      <c r="D9830" s="0" t="s">
        <v>155</v>
      </c>
      <c r="E9830" s="0" t="n">
        <f aca="false">IFERROR((C9830-D9830)/C9830/'Project Inputs and Calcs'!$E$11,0)</f>
        <v>0</v>
      </c>
    </row>
    <row r="9831" customFormat="false" ht="15" hidden="false" customHeight="false" outlineLevel="0" collapsed="false">
      <c r="A9831" s="0" t="n">
        <v>56</v>
      </c>
      <c r="B9831" s="0" t="n">
        <v>9700</v>
      </c>
      <c r="C9831" s="0" t="s">
        <v>155</v>
      </c>
      <c r="D9831" s="0" t="s">
        <v>155</v>
      </c>
      <c r="E9831" s="0" t="n">
        <f aca="false">IFERROR((C9831-D9831)/C9831/'Project Inputs and Calcs'!$E$11,0)</f>
        <v>0</v>
      </c>
    </row>
    <row r="9832" customFormat="false" ht="15" hidden="false" customHeight="false" outlineLevel="0" collapsed="false">
      <c r="A9832" s="0" t="n">
        <v>56</v>
      </c>
      <c r="B9832" s="0" t="n">
        <v>9800</v>
      </c>
      <c r="C9832" s="0" t="s">
        <v>155</v>
      </c>
      <c r="D9832" s="0" t="s">
        <v>155</v>
      </c>
      <c r="E9832" s="0" t="n">
        <f aca="false">IFERROR((C9832-D9832)/C9832/'Project Inputs and Calcs'!$E$11,0)</f>
        <v>0</v>
      </c>
    </row>
    <row r="9833" customFormat="false" ht="15" hidden="false" customHeight="false" outlineLevel="0" collapsed="false">
      <c r="A9833" s="0" t="n">
        <v>56</v>
      </c>
      <c r="B9833" s="0" t="n">
        <v>9900</v>
      </c>
      <c r="C9833" s="0" t="s">
        <v>155</v>
      </c>
      <c r="D9833" s="0" t="s">
        <v>155</v>
      </c>
      <c r="E9833" s="0" t="n">
        <f aca="false">IFERROR((C9833-D9833)/C9833/'Project Inputs and Calcs'!$E$11,0)</f>
        <v>0</v>
      </c>
    </row>
    <row r="9834" customFormat="false" ht="15" hidden="false" customHeight="false" outlineLevel="0" collapsed="false">
      <c r="A9834" s="0" t="n">
        <v>56</v>
      </c>
      <c r="B9834" s="0" t="n">
        <v>10000</v>
      </c>
      <c r="C9834" s="0" t="s">
        <v>155</v>
      </c>
      <c r="D9834" s="0" t="s">
        <v>155</v>
      </c>
      <c r="E9834" s="0" t="n">
        <f aca="false">IFERROR((C9834-D9834)/C9834/'Project Inputs and Calcs'!$E$11,0)</f>
        <v>0</v>
      </c>
    </row>
    <row r="9835" customFormat="false" ht="15" hidden="false" customHeight="false" outlineLevel="0" collapsed="false">
      <c r="A9835" s="0" t="n">
        <v>56</v>
      </c>
      <c r="B9835" s="0" t="n">
        <v>10100</v>
      </c>
      <c r="C9835" s="0" t="s">
        <v>155</v>
      </c>
      <c r="D9835" s="0" t="s">
        <v>155</v>
      </c>
      <c r="E9835" s="0" t="n">
        <f aca="false">IFERROR((C9835-D9835)/C9835/'Project Inputs and Calcs'!$E$11,0)</f>
        <v>0</v>
      </c>
    </row>
    <row r="9836" customFormat="false" ht="15" hidden="false" customHeight="false" outlineLevel="0" collapsed="false">
      <c r="A9836" s="0" t="n">
        <v>56</v>
      </c>
      <c r="B9836" s="0" t="n">
        <v>10200</v>
      </c>
      <c r="C9836" s="0" t="s">
        <v>155</v>
      </c>
      <c r="D9836" s="0" t="s">
        <v>155</v>
      </c>
      <c r="E9836" s="0" t="n">
        <f aca="false">IFERROR((C9836-D9836)/C9836/'Project Inputs and Calcs'!$E$11,0)</f>
        <v>0</v>
      </c>
    </row>
    <row r="9837" customFormat="false" ht="15" hidden="false" customHeight="false" outlineLevel="0" collapsed="false">
      <c r="A9837" s="0" t="n">
        <v>56</v>
      </c>
      <c r="B9837" s="0" t="n">
        <v>10300</v>
      </c>
      <c r="C9837" s="0" t="s">
        <v>155</v>
      </c>
      <c r="D9837" s="0" t="s">
        <v>155</v>
      </c>
      <c r="E9837" s="0" t="n">
        <f aca="false">IFERROR((C9837-D9837)/C9837/'Project Inputs and Calcs'!$E$11,0)</f>
        <v>0</v>
      </c>
    </row>
    <row r="9838" customFormat="false" ht="15" hidden="false" customHeight="false" outlineLevel="0" collapsed="false">
      <c r="A9838" s="0" t="n">
        <v>56</v>
      </c>
      <c r="B9838" s="0" t="n">
        <v>10400</v>
      </c>
      <c r="C9838" s="0" t="s">
        <v>155</v>
      </c>
      <c r="D9838" s="0" t="s">
        <v>155</v>
      </c>
      <c r="E9838" s="0" t="n">
        <f aca="false">IFERROR((C9838-D9838)/C9838/'Project Inputs and Calcs'!$E$11,0)</f>
        <v>0</v>
      </c>
    </row>
    <row r="9839" customFormat="false" ht="15" hidden="false" customHeight="false" outlineLevel="0" collapsed="false">
      <c r="A9839" s="0" t="n">
        <v>56</v>
      </c>
      <c r="B9839" s="0" t="n">
        <v>10500</v>
      </c>
      <c r="C9839" s="0" t="s">
        <v>155</v>
      </c>
      <c r="D9839" s="0" t="s">
        <v>155</v>
      </c>
      <c r="E9839" s="0" t="n">
        <f aca="false">IFERROR((C9839-D9839)/C9839/'Project Inputs and Calcs'!$E$11,0)</f>
        <v>0</v>
      </c>
    </row>
    <row r="9840" customFormat="false" ht="15" hidden="false" customHeight="false" outlineLevel="0" collapsed="false">
      <c r="A9840" s="0" t="n">
        <v>56</v>
      </c>
      <c r="B9840" s="0" t="n">
        <v>10600</v>
      </c>
      <c r="C9840" s="0" t="s">
        <v>155</v>
      </c>
      <c r="D9840" s="0" t="s">
        <v>155</v>
      </c>
      <c r="E9840" s="0" t="n">
        <f aca="false">IFERROR((C9840-D9840)/C9840/'Project Inputs and Calcs'!$E$11,0)</f>
        <v>0</v>
      </c>
    </row>
    <row r="9841" customFormat="false" ht="15" hidden="false" customHeight="false" outlineLevel="0" collapsed="false">
      <c r="A9841" s="0" t="n">
        <v>56</v>
      </c>
      <c r="B9841" s="0" t="n">
        <v>10700</v>
      </c>
      <c r="C9841" s="0" t="s">
        <v>155</v>
      </c>
      <c r="D9841" s="0" t="s">
        <v>155</v>
      </c>
      <c r="E9841" s="0" t="n">
        <f aca="false">IFERROR((C9841-D9841)/C9841/'Project Inputs and Calcs'!$E$11,0)</f>
        <v>0</v>
      </c>
    </row>
    <row r="9842" customFormat="false" ht="15" hidden="false" customHeight="false" outlineLevel="0" collapsed="false">
      <c r="A9842" s="0" t="n">
        <v>56</v>
      </c>
      <c r="B9842" s="0" t="n">
        <v>10800</v>
      </c>
      <c r="C9842" s="0" t="s">
        <v>155</v>
      </c>
      <c r="D9842" s="0" t="s">
        <v>155</v>
      </c>
      <c r="E9842" s="0" t="n">
        <f aca="false">IFERROR((C9842-D9842)/C9842/'Project Inputs and Calcs'!$E$11,0)</f>
        <v>0</v>
      </c>
    </row>
    <row r="9843" customFormat="false" ht="15" hidden="false" customHeight="false" outlineLevel="0" collapsed="false">
      <c r="A9843" s="0" t="n">
        <v>56</v>
      </c>
      <c r="B9843" s="0" t="n">
        <v>10900</v>
      </c>
      <c r="C9843" s="0" t="s">
        <v>155</v>
      </c>
      <c r="D9843" s="0" t="s">
        <v>155</v>
      </c>
      <c r="E9843" s="0" t="n">
        <f aca="false">IFERROR((C9843-D9843)/C9843/'Project Inputs and Calcs'!$E$11,0)</f>
        <v>0</v>
      </c>
    </row>
    <row r="9844" customFormat="false" ht="15" hidden="false" customHeight="false" outlineLevel="0" collapsed="false">
      <c r="A9844" s="0" t="n">
        <v>56</v>
      </c>
      <c r="B9844" s="0" t="n">
        <v>11000</v>
      </c>
      <c r="C9844" s="0" t="s">
        <v>155</v>
      </c>
      <c r="D9844" s="0" t="s">
        <v>155</v>
      </c>
      <c r="E9844" s="0" t="n">
        <f aca="false">IFERROR((C9844-D9844)/C9844/'Project Inputs and Calcs'!$E$11,0)</f>
        <v>0</v>
      </c>
    </row>
    <row r="9845" customFormat="false" ht="15" hidden="false" customHeight="false" outlineLevel="0" collapsed="false">
      <c r="A9845" s="0" t="n">
        <v>56</v>
      </c>
      <c r="B9845" s="0" t="n">
        <v>11100</v>
      </c>
      <c r="C9845" s="0" t="s">
        <v>155</v>
      </c>
      <c r="D9845" s="0" t="s">
        <v>155</v>
      </c>
      <c r="E9845" s="0" t="n">
        <f aca="false">IFERROR((C9845-D9845)/C9845/'Project Inputs and Calcs'!$E$11,0)</f>
        <v>0</v>
      </c>
    </row>
    <row r="9846" customFormat="false" ht="15" hidden="false" customHeight="false" outlineLevel="0" collapsed="false">
      <c r="A9846" s="0" t="n">
        <v>56</v>
      </c>
      <c r="B9846" s="0" t="n">
        <v>11200</v>
      </c>
      <c r="C9846" s="0" t="s">
        <v>155</v>
      </c>
      <c r="D9846" s="0" t="s">
        <v>155</v>
      </c>
      <c r="E9846" s="0" t="n">
        <f aca="false">IFERROR((C9846-D9846)/C9846/'Project Inputs and Calcs'!$E$11,0)</f>
        <v>0</v>
      </c>
    </row>
    <row r="9847" customFormat="false" ht="15" hidden="false" customHeight="false" outlineLevel="0" collapsed="false">
      <c r="A9847" s="0" t="n">
        <v>56</v>
      </c>
      <c r="B9847" s="0" t="n">
        <v>11300</v>
      </c>
      <c r="C9847" s="0" t="s">
        <v>155</v>
      </c>
      <c r="D9847" s="0" t="s">
        <v>155</v>
      </c>
      <c r="E9847" s="0" t="n">
        <f aca="false">IFERROR((C9847-D9847)/C9847/'Project Inputs and Calcs'!$E$11,0)</f>
        <v>0</v>
      </c>
    </row>
    <row r="9848" customFormat="false" ht="15" hidden="false" customHeight="false" outlineLevel="0" collapsed="false">
      <c r="A9848" s="0" t="n">
        <v>56</v>
      </c>
      <c r="B9848" s="0" t="n">
        <v>11400</v>
      </c>
      <c r="C9848" s="0" t="s">
        <v>155</v>
      </c>
      <c r="D9848" s="0" t="s">
        <v>155</v>
      </c>
      <c r="E9848" s="0" t="n">
        <f aca="false">IFERROR((C9848-D9848)/C9848/'Project Inputs and Calcs'!$E$11,0)</f>
        <v>0</v>
      </c>
    </row>
    <row r="9849" customFormat="false" ht="15" hidden="false" customHeight="false" outlineLevel="0" collapsed="false">
      <c r="A9849" s="0" t="n">
        <v>56</v>
      </c>
      <c r="B9849" s="0" t="n">
        <v>11500</v>
      </c>
      <c r="C9849" s="0" t="s">
        <v>155</v>
      </c>
      <c r="D9849" s="0" t="s">
        <v>155</v>
      </c>
      <c r="E9849" s="0" t="n">
        <f aca="false">IFERROR((C9849-D9849)/C9849/'Project Inputs and Calcs'!$E$11,0)</f>
        <v>0</v>
      </c>
    </row>
    <row r="9850" customFormat="false" ht="15" hidden="false" customHeight="false" outlineLevel="0" collapsed="false">
      <c r="A9850" s="0" t="n">
        <v>56</v>
      </c>
      <c r="B9850" s="0" t="n">
        <v>11600</v>
      </c>
      <c r="C9850" s="0" t="s">
        <v>155</v>
      </c>
      <c r="D9850" s="0" t="s">
        <v>155</v>
      </c>
      <c r="E9850" s="0" t="n">
        <f aca="false">IFERROR((C9850-D9850)/C9850/'Project Inputs and Calcs'!$E$11,0)</f>
        <v>0</v>
      </c>
    </row>
    <row r="9851" customFormat="false" ht="15" hidden="false" customHeight="false" outlineLevel="0" collapsed="false">
      <c r="A9851" s="0" t="n">
        <v>56</v>
      </c>
      <c r="B9851" s="0" t="n">
        <v>11700</v>
      </c>
      <c r="C9851" s="0" t="s">
        <v>155</v>
      </c>
      <c r="D9851" s="0" t="s">
        <v>155</v>
      </c>
      <c r="E9851" s="0" t="n">
        <f aca="false">IFERROR((C9851-D9851)/C9851/'Project Inputs and Calcs'!$E$11,0)</f>
        <v>0</v>
      </c>
    </row>
    <row r="9852" customFormat="false" ht="15" hidden="false" customHeight="false" outlineLevel="0" collapsed="false">
      <c r="A9852" s="0" t="n">
        <v>56</v>
      </c>
      <c r="B9852" s="0" t="n">
        <v>11800</v>
      </c>
      <c r="C9852" s="0" t="s">
        <v>155</v>
      </c>
      <c r="D9852" s="0" t="s">
        <v>155</v>
      </c>
      <c r="E9852" s="0" t="n">
        <f aca="false">IFERROR((C9852-D9852)/C9852/'Project Inputs and Calcs'!$E$11,0)</f>
        <v>0</v>
      </c>
    </row>
    <row r="9853" customFormat="false" ht="15" hidden="false" customHeight="false" outlineLevel="0" collapsed="false">
      <c r="A9853" s="0" t="n">
        <v>56</v>
      </c>
      <c r="B9853" s="0" t="n">
        <v>11900</v>
      </c>
      <c r="C9853" s="0" t="s">
        <v>155</v>
      </c>
      <c r="D9853" s="0" t="s">
        <v>155</v>
      </c>
      <c r="E9853" s="0" t="n">
        <f aca="false">IFERROR((C9853-D9853)/C9853/'Project Inputs and Calcs'!$E$11,0)</f>
        <v>0</v>
      </c>
    </row>
    <row r="9854" customFormat="false" ht="15" hidden="false" customHeight="false" outlineLevel="0" collapsed="false">
      <c r="A9854" s="0" t="n">
        <v>56</v>
      </c>
      <c r="B9854" s="0" t="n">
        <v>12000</v>
      </c>
      <c r="C9854" s="0" t="s">
        <v>155</v>
      </c>
      <c r="D9854" s="0" t="s">
        <v>155</v>
      </c>
      <c r="E9854" s="0" t="n">
        <f aca="false">IFERROR((C9854-D9854)/C9854/'Project Inputs and Calcs'!$E$11,0)</f>
        <v>0</v>
      </c>
    </row>
    <row r="9855" customFormat="false" ht="15" hidden="false" customHeight="false" outlineLevel="0" collapsed="false">
      <c r="A9855" s="0" t="n">
        <v>56</v>
      </c>
      <c r="B9855" s="0" t="n">
        <v>12100</v>
      </c>
      <c r="C9855" s="0" t="s">
        <v>155</v>
      </c>
      <c r="D9855" s="0" t="s">
        <v>155</v>
      </c>
      <c r="E9855" s="0" t="n">
        <f aca="false">IFERROR((C9855-D9855)/C9855/'Project Inputs and Calcs'!$E$11,0)</f>
        <v>0</v>
      </c>
    </row>
    <row r="9856" customFormat="false" ht="15" hidden="false" customHeight="false" outlineLevel="0" collapsed="false">
      <c r="A9856" s="0" t="n">
        <v>56</v>
      </c>
      <c r="B9856" s="0" t="n">
        <v>12200</v>
      </c>
      <c r="C9856" s="0" t="s">
        <v>155</v>
      </c>
      <c r="D9856" s="0" t="s">
        <v>155</v>
      </c>
      <c r="E9856" s="0" t="n">
        <f aca="false">IFERROR((C9856-D9856)/C9856/'Project Inputs and Calcs'!$E$11,0)</f>
        <v>0</v>
      </c>
    </row>
    <row r="9857" customFormat="false" ht="15" hidden="false" customHeight="false" outlineLevel="0" collapsed="false">
      <c r="A9857" s="0" t="n">
        <v>56</v>
      </c>
      <c r="B9857" s="0" t="n">
        <v>12300</v>
      </c>
      <c r="C9857" s="0" t="s">
        <v>155</v>
      </c>
      <c r="D9857" s="0" t="s">
        <v>155</v>
      </c>
      <c r="E9857" s="0" t="n">
        <f aca="false">IFERROR((C9857-D9857)/C9857/'Project Inputs and Calcs'!$E$11,0)</f>
        <v>0</v>
      </c>
    </row>
    <row r="9858" customFormat="false" ht="15" hidden="false" customHeight="false" outlineLevel="0" collapsed="false">
      <c r="A9858" s="0" t="n">
        <v>56</v>
      </c>
      <c r="B9858" s="0" t="n">
        <v>12400</v>
      </c>
      <c r="C9858" s="0" t="s">
        <v>155</v>
      </c>
      <c r="D9858" s="0" t="s">
        <v>155</v>
      </c>
      <c r="E9858" s="0" t="n">
        <f aca="false">IFERROR((C9858-D9858)/C9858/'Project Inputs and Calcs'!$E$11,0)</f>
        <v>0</v>
      </c>
    </row>
    <row r="9859" customFormat="false" ht="15" hidden="false" customHeight="false" outlineLevel="0" collapsed="false">
      <c r="A9859" s="0" t="n">
        <v>56</v>
      </c>
      <c r="B9859" s="0" t="n">
        <v>12500</v>
      </c>
      <c r="C9859" s="0" t="s">
        <v>155</v>
      </c>
      <c r="D9859" s="0" t="s">
        <v>155</v>
      </c>
      <c r="E9859" s="0" t="n">
        <f aca="false">IFERROR((C9859-D9859)/C9859/'Project Inputs and Calcs'!$E$11,0)</f>
        <v>0</v>
      </c>
    </row>
    <row r="9860" customFormat="false" ht="15" hidden="false" customHeight="false" outlineLevel="0" collapsed="false">
      <c r="A9860" s="0" t="n">
        <v>56</v>
      </c>
      <c r="B9860" s="0" t="n">
        <v>12600</v>
      </c>
      <c r="C9860" s="0" t="s">
        <v>155</v>
      </c>
      <c r="D9860" s="0" t="s">
        <v>155</v>
      </c>
      <c r="E9860" s="0" t="n">
        <f aca="false">IFERROR((C9860-D9860)/C9860/'Project Inputs and Calcs'!$E$11,0)</f>
        <v>0</v>
      </c>
    </row>
    <row r="9861" customFormat="false" ht="15" hidden="false" customHeight="false" outlineLevel="0" collapsed="false">
      <c r="A9861" s="0" t="n">
        <v>56</v>
      </c>
      <c r="B9861" s="0" t="n">
        <v>12700</v>
      </c>
      <c r="C9861" s="0" t="s">
        <v>155</v>
      </c>
      <c r="D9861" s="0" t="s">
        <v>155</v>
      </c>
      <c r="E9861" s="0" t="n">
        <f aca="false">IFERROR((C9861-D9861)/C9861/'Project Inputs and Calcs'!$E$11,0)</f>
        <v>0</v>
      </c>
    </row>
    <row r="9862" customFormat="false" ht="15" hidden="false" customHeight="false" outlineLevel="0" collapsed="false">
      <c r="A9862" s="0" t="n">
        <v>56</v>
      </c>
      <c r="B9862" s="0" t="n">
        <v>12800</v>
      </c>
      <c r="C9862" s="0" t="s">
        <v>155</v>
      </c>
      <c r="D9862" s="0" t="s">
        <v>155</v>
      </c>
      <c r="E9862" s="0" t="n">
        <f aca="false">IFERROR((C9862-D9862)/C9862/'Project Inputs and Calcs'!$E$11,0)</f>
        <v>0</v>
      </c>
    </row>
    <row r="9863" customFormat="false" ht="15" hidden="false" customHeight="false" outlineLevel="0" collapsed="false">
      <c r="A9863" s="0" t="n">
        <v>56</v>
      </c>
      <c r="B9863" s="0" t="n">
        <v>12900</v>
      </c>
      <c r="C9863" s="0" t="s">
        <v>155</v>
      </c>
      <c r="D9863" s="0" t="s">
        <v>155</v>
      </c>
      <c r="E9863" s="0" t="n">
        <f aca="false">IFERROR((C9863-D9863)/C9863/'Project Inputs and Calcs'!$E$11,0)</f>
        <v>0</v>
      </c>
    </row>
    <row r="9864" customFormat="false" ht="15" hidden="false" customHeight="false" outlineLevel="0" collapsed="false">
      <c r="A9864" s="0" t="n">
        <v>56</v>
      </c>
      <c r="B9864" s="0" t="n">
        <v>13000</v>
      </c>
      <c r="C9864" s="0" t="s">
        <v>155</v>
      </c>
      <c r="D9864" s="0" t="s">
        <v>155</v>
      </c>
      <c r="E9864" s="0" t="n">
        <f aca="false">IFERROR((C9864-D9864)/C9864/'Project Inputs and Calcs'!$E$11,0)</f>
        <v>0</v>
      </c>
    </row>
    <row r="9865" customFormat="false" ht="15" hidden="false" customHeight="false" outlineLevel="0" collapsed="false">
      <c r="A9865" s="0" t="n">
        <v>56</v>
      </c>
      <c r="B9865" s="0" t="n">
        <v>13100</v>
      </c>
      <c r="C9865" s="0" t="s">
        <v>155</v>
      </c>
      <c r="D9865" s="0" t="s">
        <v>155</v>
      </c>
      <c r="E9865" s="0" t="n">
        <f aca="false">IFERROR((C9865-D9865)/C9865/'Project Inputs and Calcs'!$E$11,0)</f>
        <v>0</v>
      </c>
    </row>
    <row r="9866" customFormat="false" ht="15" hidden="false" customHeight="false" outlineLevel="0" collapsed="false">
      <c r="A9866" s="0" t="n">
        <v>56</v>
      </c>
      <c r="B9866" s="0" t="n">
        <v>13200</v>
      </c>
      <c r="C9866" s="0" t="s">
        <v>155</v>
      </c>
      <c r="D9866" s="0" t="s">
        <v>155</v>
      </c>
      <c r="E9866" s="0" t="n">
        <f aca="false">IFERROR((C9866-D9866)/C9866/'Project Inputs and Calcs'!$E$11,0)</f>
        <v>0</v>
      </c>
    </row>
    <row r="9867" customFormat="false" ht="15" hidden="false" customHeight="false" outlineLevel="0" collapsed="false">
      <c r="A9867" s="0" t="n">
        <v>56</v>
      </c>
      <c r="B9867" s="0" t="n">
        <v>13300</v>
      </c>
      <c r="C9867" s="0" t="s">
        <v>155</v>
      </c>
      <c r="D9867" s="0" t="s">
        <v>155</v>
      </c>
      <c r="E9867" s="0" t="n">
        <f aca="false">IFERROR((C9867-D9867)/C9867/'Project Inputs and Calcs'!$E$11,0)</f>
        <v>0</v>
      </c>
    </row>
    <row r="9868" customFormat="false" ht="15" hidden="false" customHeight="false" outlineLevel="0" collapsed="false">
      <c r="A9868" s="0" t="n">
        <v>56</v>
      </c>
      <c r="B9868" s="0" t="n">
        <v>13400</v>
      </c>
      <c r="C9868" s="0" t="s">
        <v>155</v>
      </c>
      <c r="D9868" s="0" t="s">
        <v>155</v>
      </c>
      <c r="E9868" s="0" t="n">
        <f aca="false">IFERROR((C9868-D9868)/C9868/'Project Inputs and Calcs'!$E$11,0)</f>
        <v>0</v>
      </c>
    </row>
    <row r="9869" customFormat="false" ht="15" hidden="false" customHeight="false" outlineLevel="0" collapsed="false">
      <c r="A9869" s="0" t="n">
        <v>56</v>
      </c>
      <c r="B9869" s="0" t="n">
        <v>13500</v>
      </c>
      <c r="C9869" s="0" t="s">
        <v>155</v>
      </c>
      <c r="D9869" s="0" t="s">
        <v>155</v>
      </c>
      <c r="E9869" s="0" t="n">
        <f aca="false">IFERROR((C9869-D9869)/C9869/'Project Inputs and Calcs'!$E$11,0)</f>
        <v>0</v>
      </c>
    </row>
    <row r="9870" customFormat="false" ht="15" hidden="false" customHeight="false" outlineLevel="0" collapsed="false">
      <c r="A9870" s="0" t="n">
        <v>56</v>
      </c>
      <c r="B9870" s="0" t="n">
        <v>13600</v>
      </c>
      <c r="C9870" s="0" t="s">
        <v>155</v>
      </c>
      <c r="D9870" s="0" t="s">
        <v>155</v>
      </c>
      <c r="E9870" s="0" t="n">
        <f aca="false">IFERROR((C9870-D9870)/C9870/'Project Inputs and Calcs'!$E$11,0)</f>
        <v>0</v>
      </c>
    </row>
    <row r="9871" customFormat="false" ht="15" hidden="false" customHeight="false" outlineLevel="0" collapsed="false">
      <c r="A9871" s="0" t="n">
        <v>56</v>
      </c>
      <c r="B9871" s="0" t="n">
        <v>13700</v>
      </c>
      <c r="C9871" s="0" t="s">
        <v>155</v>
      </c>
      <c r="D9871" s="0" t="s">
        <v>155</v>
      </c>
      <c r="E9871" s="0" t="n">
        <f aca="false">IFERROR((C9871-D9871)/C9871/'Project Inputs and Calcs'!$E$11,0)</f>
        <v>0</v>
      </c>
    </row>
    <row r="9872" customFormat="false" ht="15" hidden="false" customHeight="false" outlineLevel="0" collapsed="false">
      <c r="A9872" s="0" t="n">
        <v>56</v>
      </c>
      <c r="B9872" s="0" t="n">
        <v>13800</v>
      </c>
      <c r="C9872" s="0" t="s">
        <v>155</v>
      </c>
      <c r="D9872" s="0" t="s">
        <v>155</v>
      </c>
      <c r="E9872" s="0" t="n">
        <f aca="false">IFERROR((C9872-D9872)/C9872/'Project Inputs and Calcs'!$E$11,0)</f>
        <v>0</v>
      </c>
    </row>
    <row r="9873" customFormat="false" ht="15" hidden="false" customHeight="false" outlineLevel="0" collapsed="false">
      <c r="A9873" s="0" t="n">
        <v>56</v>
      </c>
      <c r="B9873" s="0" t="n">
        <v>13900</v>
      </c>
      <c r="C9873" s="0" t="s">
        <v>155</v>
      </c>
      <c r="D9873" s="0" t="s">
        <v>155</v>
      </c>
      <c r="E9873" s="0" t="n">
        <f aca="false">IFERROR((C9873-D9873)/C9873/'Project Inputs and Calcs'!$E$11,0)</f>
        <v>0</v>
      </c>
    </row>
    <row r="9874" customFormat="false" ht="15" hidden="false" customHeight="false" outlineLevel="0" collapsed="false">
      <c r="A9874" s="0" t="n">
        <v>56</v>
      </c>
      <c r="B9874" s="0" t="n">
        <v>14000</v>
      </c>
      <c r="C9874" s="0" t="s">
        <v>155</v>
      </c>
      <c r="D9874" s="0" t="s">
        <v>155</v>
      </c>
      <c r="E9874" s="0" t="n">
        <f aca="false">IFERROR((C9874-D9874)/C9874/'Project Inputs and Calcs'!$E$11,0)</f>
        <v>0</v>
      </c>
    </row>
    <row r="9875" customFormat="false" ht="15" hidden="false" customHeight="false" outlineLevel="0" collapsed="false">
      <c r="A9875" s="0" t="n">
        <v>56</v>
      </c>
      <c r="B9875" s="0" t="n">
        <v>14100</v>
      </c>
      <c r="C9875" s="0" t="s">
        <v>155</v>
      </c>
      <c r="D9875" s="0" t="s">
        <v>155</v>
      </c>
      <c r="E9875" s="0" t="n">
        <f aca="false">IFERROR((C9875-D9875)/C9875/'Project Inputs and Calcs'!$E$11,0)</f>
        <v>0</v>
      </c>
    </row>
    <row r="9876" customFormat="false" ht="15" hidden="false" customHeight="false" outlineLevel="0" collapsed="false">
      <c r="A9876" s="0" t="n">
        <v>56</v>
      </c>
      <c r="B9876" s="0" t="n">
        <v>14200</v>
      </c>
      <c r="C9876" s="0" t="s">
        <v>155</v>
      </c>
      <c r="D9876" s="0" t="s">
        <v>155</v>
      </c>
      <c r="E9876" s="0" t="n">
        <f aca="false">IFERROR((C9876-D9876)/C9876/'Project Inputs and Calcs'!$E$11,0)</f>
        <v>0</v>
      </c>
    </row>
    <row r="9877" customFormat="false" ht="15" hidden="false" customHeight="false" outlineLevel="0" collapsed="false">
      <c r="A9877" s="0" t="n">
        <v>56</v>
      </c>
      <c r="B9877" s="0" t="n">
        <v>14300</v>
      </c>
      <c r="C9877" s="0" t="s">
        <v>155</v>
      </c>
      <c r="D9877" s="0" t="s">
        <v>155</v>
      </c>
      <c r="E9877" s="0" t="n">
        <f aca="false">IFERROR((C9877-D9877)/C9877/'Project Inputs and Calcs'!$E$11,0)</f>
        <v>0</v>
      </c>
    </row>
    <row r="9878" customFormat="false" ht="15" hidden="false" customHeight="false" outlineLevel="0" collapsed="false">
      <c r="A9878" s="0" t="n">
        <v>56</v>
      </c>
      <c r="B9878" s="0" t="n">
        <v>14400</v>
      </c>
      <c r="C9878" s="0" t="s">
        <v>155</v>
      </c>
      <c r="D9878" s="0" t="s">
        <v>155</v>
      </c>
      <c r="E9878" s="0" t="n">
        <f aca="false">IFERROR((C9878-D9878)/C9878/'Project Inputs and Calcs'!$E$11,0)</f>
        <v>0</v>
      </c>
    </row>
    <row r="9879" customFormat="false" ht="15" hidden="false" customHeight="false" outlineLevel="0" collapsed="false">
      <c r="A9879" s="0" t="n">
        <v>56</v>
      </c>
      <c r="B9879" s="0" t="n">
        <v>14500</v>
      </c>
      <c r="C9879" s="0" t="s">
        <v>155</v>
      </c>
      <c r="D9879" s="0" t="s">
        <v>155</v>
      </c>
      <c r="E9879" s="0" t="n">
        <f aca="false">IFERROR((C9879-D9879)/C9879/'Project Inputs and Calcs'!$E$11,0)</f>
        <v>0</v>
      </c>
    </row>
    <row r="9880" customFormat="false" ht="15" hidden="false" customHeight="false" outlineLevel="0" collapsed="false">
      <c r="A9880" s="0" t="n">
        <v>56</v>
      </c>
      <c r="B9880" s="0" t="n">
        <v>14600</v>
      </c>
      <c r="C9880" s="0" t="s">
        <v>155</v>
      </c>
      <c r="D9880" s="0" t="s">
        <v>155</v>
      </c>
      <c r="E9880" s="0" t="n">
        <f aca="false">IFERROR((C9880-D9880)/C9880/'Project Inputs and Calcs'!$E$11,0)</f>
        <v>0</v>
      </c>
    </row>
    <row r="9881" customFormat="false" ht="15" hidden="false" customHeight="false" outlineLevel="0" collapsed="false">
      <c r="A9881" s="0" t="n">
        <v>56</v>
      </c>
      <c r="B9881" s="0" t="n">
        <v>14700</v>
      </c>
      <c r="C9881" s="0" t="s">
        <v>155</v>
      </c>
      <c r="D9881" s="0" t="s">
        <v>155</v>
      </c>
      <c r="E9881" s="0" t="n">
        <f aca="false">IFERROR((C9881-D9881)/C9881/'Project Inputs and Calcs'!$E$11,0)</f>
        <v>0</v>
      </c>
    </row>
    <row r="9882" customFormat="false" ht="15" hidden="false" customHeight="false" outlineLevel="0" collapsed="false">
      <c r="A9882" s="0" t="n">
        <v>56</v>
      </c>
      <c r="B9882" s="0" t="n">
        <v>14800</v>
      </c>
      <c r="C9882" s="0" t="s">
        <v>155</v>
      </c>
      <c r="D9882" s="0" t="s">
        <v>155</v>
      </c>
      <c r="E9882" s="0" t="n">
        <f aca="false">IFERROR((C9882-D9882)/C9882/'Project Inputs and Calcs'!$E$11,0)</f>
        <v>0</v>
      </c>
    </row>
    <row r="9883" customFormat="false" ht="15" hidden="false" customHeight="false" outlineLevel="0" collapsed="false">
      <c r="A9883" s="0" t="n">
        <v>56</v>
      </c>
      <c r="B9883" s="0" t="n">
        <v>14900</v>
      </c>
      <c r="C9883" s="0" t="s">
        <v>155</v>
      </c>
      <c r="D9883" s="0" t="s">
        <v>155</v>
      </c>
      <c r="E9883" s="0" t="n">
        <f aca="false">IFERROR((C9883-D9883)/C9883/'Project Inputs and Calcs'!$E$11,0)</f>
        <v>0</v>
      </c>
    </row>
    <row r="9884" customFormat="false" ht="15" hidden="false" customHeight="false" outlineLevel="0" collapsed="false">
      <c r="A9884" s="0" t="n">
        <v>56</v>
      </c>
      <c r="B9884" s="0" t="n">
        <v>15000</v>
      </c>
      <c r="C9884" s="0" t="s">
        <v>155</v>
      </c>
      <c r="D9884" s="0" t="s">
        <v>155</v>
      </c>
      <c r="E9884" s="0" t="n">
        <f aca="false">IFERROR((C9884-D9884)/C9884/'Project Inputs and Calcs'!$E$11,0)</f>
        <v>0</v>
      </c>
    </row>
    <row r="9885" customFormat="false" ht="15" hidden="false" customHeight="false" outlineLevel="0" collapsed="false">
      <c r="A9885" s="0" t="n">
        <v>56</v>
      </c>
      <c r="B9885" s="0" t="n">
        <v>15100</v>
      </c>
      <c r="C9885" s="0" t="s">
        <v>155</v>
      </c>
      <c r="D9885" s="0" t="s">
        <v>155</v>
      </c>
      <c r="E9885" s="0" t="n">
        <f aca="false">IFERROR((C9885-D9885)/C9885/'Project Inputs and Calcs'!$E$11,0)</f>
        <v>0</v>
      </c>
    </row>
    <row r="9886" customFormat="false" ht="15" hidden="false" customHeight="false" outlineLevel="0" collapsed="false">
      <c r="A9886" s="0" t="n">
        <v>56</v>
      </c>
      <c r="B9886" s="0" t="n">
        <v>15200</v>
      </c>
      <c r="C9886" s="0" t="s">
        <v>155</v>
      </c>
      <c r="D9886" s="0" t="s">
        <v>155</v>
      </c>
      <c r="E9886" s="0" t="n">
        <f aca="false">IFERROR((C9886-D9886)/C9886/'Project Inputs and Calcs'!$E$11,0)</f>
        <v>0</v>
      </c>
    </row>
    <row r="9887" customFormat="false" ht="15" hidden="false" customHeight="false" outlineLevel="0" collapsed="false">
      <c r="A9887" s="0" t="n">
        <v>56</v>
      </c>
      <c r="B9887" s="0" t="n">
        <v>15300</v>
      </c>
      <c r="C9887" s="0" t="s">
        <v>155</v>
      </c>
      <c r="D9887" s="0" t="s">
        <v>155</v>
      </c>
      <c r="E9887" s="0" t="n">
        <f aca="false">IFERROR((C9887-D9887)/C9887/'Project Inputs and Calcs'!$E$11,0)</f>
        <v>0</v>
      </c>
    </row>
    <row r="9888" customFormat="false" ht="15" hidden="false" customHeight="false" outlineLevel="0" collapsed="false">
      <c r="A9888" s="0" t="n">
        <v>56</v>
      </c>
      <c r="B9888" s="0" t="n">
        <v>15400</v>
      </c>
      <c r="C9888" s="0" t="s">
        <v>155</v>
      </c>
      <c r="D9888" s="0" t="s">
        <v>155</v>
      </c>
      <c r="E9888" s="0" t="n">
        <f aca="false">IFERROR((C9888-D9888)/C9888/'Project Inputs and Calcs'!$E$11,0)</f>
        <v>0</v>
      </c>
    </row>
    <row r="9889" customFormat="false" ht="15" hidden="false" customHeight="false" outlineLevel="0" collapsed="false">
      <c r="A9889" s="0" t="n">
        <v>56</v>
      </c>
      <c r="B9889" s="0" t="n">
        <v>15500</v>
      </c>
      <c r="C9889" s="0" t="s">
        <v>155</v>
      </c>
      <c r="D9889" s="0" t="s">
        <v>155</v>
      </c>
      <c r="E9889" s="0" t="n">
        <f aca="false">IFERROR((C9889-D9889)/C9889/'Project Inputs and Calcs'!$E$11,0)</f>
        <v>0</v>
      </c>
    </row>
    <row r="9890" customFormat="false" ht="15" hidden="false" customHeight="false" outlineLevel="0" collapsed="false">
      <c r="A9890" s="0" t="n">
        <v>56</v>
      </c>
      <c r="B9890" s="0" t="n">
        <v>15600</v>
      </c>
      <c r="C9890" s="0" t="s">
        <v>155</v>
      </c>
      <c r="D9890" s="0" t="s">
        <v>155</v>
      </c>
      <c r="E9890" s="0" t="n">
        <f aca="false">IFERROR((C9890-D9890)/C9890/'Project Inputs and Calcs'!$E$11,0)</f>
        <v>0</v>
      </c>
    </row>
    <row r="9891" customFormat="false" ht="15" hidden="false" customHeight="false" outlineLevel="0" collapsed="false">
      <c r="A9891" s="0" t="n">
        <v>56</v>
      </c>
      <c r="B9891" s="0" t="n">
        <v>15700</v>
      </c>
      <c r="C9891" s="0" t="s">
        <v>155</v>
      </c>
      <c r="D9891" s="0" t="s">
        <v>155</v>
      </c>
      <c r="E9891" s="0" t="n">
        <f aca="false">IFERROR((C9891-D9891)/C9891/'Project Inputs and Calcs'!$E$11,0)</f>
        <v>0</v>
      </c>
    </row>
    <row r="9892" customFormat="false" ht="15" hidden="false" customHeight="false" outlineLevel="0" collapsed="false">
      <c r="A9892" s="0" t="n">
        <v>56</v>
      </c>
      <c r="B9892" s="0" t="n">
        <v>15800</v>
      </c>
      <c r="C9892" s="0" t="s">
        <v>155</v>
      </c>
      <c r="D9892" s="0" t="s">
        <v>155</v>
      </c>
      <c r="E9892" s="0" t="n">
        <f aca="false">IFERROR((C9892-D9892)/C9892/'Project Inputs and Calcs'!$E$11,0)</f>
        <v>0</v>
      </c>
    </row>
    <row r="9893" customFormat="false" ht="15" hidden="false" customHeight="false" outlineLevel="0" collapsed="false">
      <c r="A9893" s="0" t="n">
        <v>56</v>
      </c>
      <c r="B9893" s="0" t="n">
        <v>15900</v>
      </c>
      <c r="C9893" s="0" t="s">
        <v>155</v>
      </c>
      <c r="D9893" s="0" t="s">
        <v>155</v>
      </c>
      <c r="E9893" s="0" t="n">
        <f aca="false">IFERROR((C9893-D9893)/C9893/'Project Inputs and Calcs'!$E$11,0)</f>
        <v>0</v>
      </c>
    </row>
    <row r="9894" customFormat="false" ht="15" hidden="false" customHeight="false" outlineLevel="0" collapsed="false">
      <c r="A9894" s="0" t="n">
        <v>56</v>
      </c>
      <c r="B9894" s="0" t="n">
        <v>16000</v>
      </c>
      <c r="C9894" s="0" t="s">
        <v>155</v>
      </c>
      <c r="D9894" s="0" t="s">
        <v>155</v>
      </c>
      <c r="E9894" s="0" t="n">
        <f aca="false">IFERROR((C9894-D9894)/C9894/'Project Inputs and Calcs'!$E$11,0)</f>
        <v>0</v>
      </c>
    </row>
    <row r="9895" customFormat="false" ht="15" hidden="false" customHeight="false" outlineLevel="0" collapsed="false">
      <c r="A9895" s="0" t="n">
        <v>56</v>
      </c>
      <c r="B9895" s="0" t="n">
        <v>16100</v>
      </c>
      <c r="C9895" s="0" t="s">
        <v>155</v>
      </c>
      <c r="D9895" s="0" t="s">
        <v>155</v>
      </c>
      <c r="E9895" s="0" t="n">
        <f aca="false">IFERROR((C9895-D9895)/C9895/'Project Inputs and Calcs'!$E$11,0)</f>
        <v>0</v>
      </c>
    </row>
    <row r="9896" customFormat="false" ht="15" hidden="false" customHeight="false" outlineLevel="0" collapsed="false">
      <c r="A9896" s="0" t="n">
        <v>56</v>
      </c>
      <c r="B9896" s="0" t="n">
        <v>16200</v>
      </c>
      <c r="C9896" s="0" t="s">
        <v>155</v>
      </c>
      <c r="D9896" s="0" t="s">
        <v>155</v>
      </c>
      <c r="E9896" s="0" t="n">
        <f aca="false">IFERROR((C9896-D9896)/C9896/'Project Inputs and Calcs'!$E$11,0)</f>
        <v>0</v>
      </c>
    </row>
    <row r="9897" customFormat="false" ht="15" hidden="false" customHeight="false" outlineLevel="0" collapsed="false">
      <c r="A9897" s="0" t="n">
        <v>56</v>
      </c>
      <c r="B9897" s="0" t="n">
        <v>16300</v>
      </c>
      <c r="C9897" s="0" t="s">
        <v>155</v>
      </c>
      <c r="D9897" s="0" t="s">
        <v>155</v>
      </c>
      <c r="E9897" s="0" t="n">
        <f aca="false">IFERROR((C9897-D9897)/C9897/'Project Inputs and Calcs'!$E$11,0)</f>
        <v>0</v>
      </c>
    </row>
    <row r="9898" customFormat="false" ht="15" hidden="false" customHeight="false" outlineLevel="0" collapsed="false">
      <c r="A9898" s="0" t="n">
        <v>56</v>
      </c>
      <c r="B9898" s="0" t="n">
        <v>16400</v>
      </c>
      <c r="C9898" s="0" t="s">
        <v>155</v>
      </c>
      <c r="D9898" s="0" t="s">
        <v>155</v>
      </c>
      <c r="E9898" s="0" t="n">
        <f aca="false">IFERROR((C9898-D9898)/C9898/'Project Inputs and Calcs'!$E$11,0)</f>
        <v>0</v>
      </c>
    </row>
    <row r="9899" customFormat="false" ht="15" hidden="false" customHeight="false" outlineLevel="0" collapsed="false">
      <c r="A9899" s="0" t="n">
        <v>56</v>
      </c>
      <c r="B9899" s="0" t="n">
        <v>16500</v>
      </c>
      <c r="C9899" s="0" t="s">
        <v>155</v>
      </c>
      <c r="D9899" s="0" t="s">
        <v>155</v>
      </c>
      <c r="E9899" s="0" t="n">
        <f aca="false">IFERROR((C9899-D9899)/C9899/'Project Inputs and Calcs'!$E$11,0)</f>
        <v>0</v>
      </c>
    </row>
    <row r="9900" customFormat="false" ht="15" hidden="false" customHeight="false" outlineLevel="0" collapsed="false">
      <c r="A9900" s="0" t="n">
        <v>56</v>
      </c>
      <c r="B9900" s="0" t="n">
        <v>16600</v>
      </c>
      <c r="C9900" s="0" t="s">
        <v>155</v>
      </c>
      <c r="D9900" s="0" t="s">
        <v>155</v>
      </c>
      <c r="E9900" s="0" t="n">
        <f aca="false">IFERROR((C9900-D9900)/C9900/'Project Inputs and Calcs'!$E$11,0)</f>
        <v>0</v>
      </c>
    </row>
    <row r="9901" customFormat="false" ht="15" hidden="false" customHeight="false" outlineLevel="0" collapsed="false">
      <c r="A9901" s="0" t="n">
        <v>56</v>
      </c>
      <c r="B9901" s="0" t="n">
        <v>16700</v>
      </c>
      <c r="C9901" s="0" t="s">
        <v>155</v>
      </c>
      <c r="D9901" s="0" t="s">
        <v>155</v>
      </c>
      <c r="E9901" s="0" t="n">
        <f aca="false">IFERROR((C9901-D9901)/C9901/'Project Inputs and Calcs'!$E$11,0)</f>
        <v>0</v>
      </c>
    </row>
    <row r="9902" customFormat="false" ht="15" hidden="false" customHeight="false" outlineLevel="0" collapsed="false">
      <c r="A9902" s="0" t="n">
        <v>56</v>
      </c>
      <c r="B9902" s="0" t="n">
        <v>16800</v>
      </c>
      <c r="C9902" s="0" t="s">
        <v>155</v>
      </c>
      <c r="D9902" s="0" t="s">
        <v>155</v>
      </c>
      <c r="E9902" s="0" t="n">
        <f aca="false">IFERROR((C9902-D9902)/C9902/'Project Inputs and Calcs'!$E$11,0)</f>
        <v>0</v>
      </c>
    </row>
    <row r="9903" customFormat="false" ht="15" hidden="false" customHeight="false" outlineLevel="0" collapsed="false">
      <c r="A9903" s="0" t="n">
        <v>56</v>
      </c>
      <c r="B9903" s="0" t="n">
        <v>16900</v>
      </c>
      <c r="C9903" s="0" t="s">
        <v>155</v>
      </c>
      <c r="D9903" s="0" t="s">
        <v>155</v>
      </c>
      <c r="E9903" s="0" t="n">
        <f aca="false">IFERROR((C9903-D9903)/C9903/'Project Inputs and Calcs'!$E$11,0)</f>
        <v>0</v>
      </c>
    </row>
    <row r="9904" customFormat="false" ht="15" hidden="false" customHeight="false" outlineLevel="0" collapsed="false">
      <c r="A9904" s="0" t="n">
        <v>56</v>
      </c>
      <c r="B9904" s="0" t="n">
        <v>17000</v>
      </c>
      <c r="C9904" s="0" t="s">
        <v>155</v>
      </c>
      <c r="D9904" s="0" t="s">
        <v>155</v>
      </c>
      <c r="E9904" s="0" t="n">
        <f aca="false">IFERROR((C9904-D9904)/C9904/'Project Inputs and Calcs'!$E$11,0)</f>
        <v>0</v>
      </c>
    </row>
    <row r="9905" customFormat="false" ht="15" hidden="false" customHeight="false" outlineLevel="0" collapsed="false">
      <c r="A9905" s="0" t="n">
        <v>56</v>
      </c>
      <c r="B9905" s="0" t="n">
        <v>17100</v>
      </c>
      <c r="C9905" s="0" t="s">
        <v>155</v>
      </c>
      <c r="D9905" s="0" t="s">
        <v>155</v>
      </c>
      <c r="E9905" s="0" t="n">
        <f aca="false">IFERROR((C9905-D9905)/C9905/'Project Inputs and Calcs'!$E$11,0)</f>
        <v>0</v>
      </c>
    </row>
    <row r="9906" customFormat="false" ht="15" hidden="false" customHeight="false" outlineLevel="0" collapsed="false">
      <c r="A9906" s="0" t="n">
        <v>56</v>
      </c>
      <c r="B9906" s="0" t="n">
        <v>17200</v>
      </c>
      <c r="C9906" s="0" t="s">
        <v>155</v>
      </c>
      <c r="D9906" s="0" t="s">
        <v>155</v>
      </c>
      <c r="E9906" s="0" t="n">
        <f aca="false">IFERROR((C9906-D9906)/C9906/'Project Inputs and Calcs'!$E$11,0)</f>
        <v>0</v>
      </c>
    </row>
    <row r="9907" customFormat="false" ht="15" hidden="false" customHeight="false" outlineLevel="0" collapsed="false">
      <c r="A9907" s="0" t="n">
        <v>56</v>
      </c>
      <c r="B9907" s="0" t="n">
        <v>17300</v>
      </c>
      <c r="C9907" s="0" t="s">
        <v>155</v>
      </c>
      <c r="D9907" s="0" t="s">
        <v>155</v>
      </c>
      <c r="E9907" s="0" t="n">
        <f aca="false">IFERROR((C9907-D9907)/C9907/'Project Inputs and Calcs'!$E$11,0)</f>
        <v>0</v>
      </c>
    </row>
    <row r="9908" customFormat="false" ht="15" hidden="false" customHeight="false" outlineLevel="0" collapsed="false">
      <c r="A9908" s="0" t="n">
        <v>56</v>
      </c>
      <c r="B9908" s="0" t="n">
        <v>17400</v>
      </c>
      <c r="C9908" s="0" t="s">
        <v>155</v>
      </c>
      <c r="D9908" s="0" t="s">
        <v>155</v>
      </c>
      <c r="E9908" s="0" t="n">
        <f aca="false">IFERROR((C9908-D9908)/C9908/'Project Inputs and Calcs'!$E$11,0)</f>
        <v>0</v>
      </c>
    </row>
    <row r="9909" customFormat="false" ht="15" hidden="false" customHeight="false" outlineLevel="0" collapsed="false">
      <c r="A9909" s="0" t="n">
        <v>56</v>
      </c>
      <c r="B9909" s="0" t="n">
        <v>17500</v>
      </c>
      <c r="C9909" s="0" t="s">
        <v>155</v>
      </c>
      <c r="D9909" s="0" t="s">
        <v>155</v>
      </c>
      <c r="E9909" s="0" t="n">
        <f aca="false">IFERROR((C9909-D9909)/C9909/'Project Inputs and Calcs'!$E$11,0)</f>
        <v>0</v>
      </c>
    </row>
    <row r="9910" customFormat="false" ht="15" hidden="false" customHeight="false" outlineLevel="0" collapsed="false">
      <c r="A9910" s="0" t="n">
        <v>56</v>
      </c>
      <c r="B9910" s="0" t="n">
        <v>17600</v>
      </c>
      <c r="C9910" s="0" t="s">
        <v>155</v>
      </c>
      <c r="D9910" s="0" t="s">
        <v>155</v>
      </c>
      <c r="E9910" s="0" t="n">
        <f aca="false">IFERROR((C9910-D9910)/C9910/'Project Inputs and Calcs'!$E$11,0)</f>
        <v>0</v>
      </c>
    </row>
    <row r="9911" customFormat="false" ht="15" hidden="false" customHeight="false" outlineLevel="0" collapsed="false">
      <c r="A9911" s="0" t="n">
        <v>56</v>
      </c>
      <c r="B9911" s="0" t="n">
        <v>17700</v>
      </c>
      <c r="C9911" s="0" t="s">
        <v>155</v>
      </c>
      <c r="D9911" s="0" t="s">
        <v>155</v>
      </c>
      <c r="E9911" s="0" t="n">
        <f aca="false">IFERROR((C9911-D9911)/C9911/'Project Inputs and Calcs'!$E$11,0)</f>
        <v>0</v>
      </c>
    </row>
    <row r="9912" customFormat="false" ht="15" hidden="false" customHeight="false" outlineLevel="0" collapsed="false">
      <c r="A9912" s="0" t="n">
        <v>56</v>
      </c>
      <c r="B9912" s="0" t="n">
        <v>17800</v>
      </c>
      <c r="C9912" s="0" t="s">
        <v>155</v>
      </c>
      <c r="D9912" s="0" t="s">
        <v>155</v>
      </c>
      <c r="E9912" s="0" t="n">
        <f aca="false">IFERROR((C9912-D9912)/C9912/'Project Inputs and Calcs'!$E$11,0)</f>
        <v>0</v>
      </c>
    </row>
    <row r="9913" customFormat="false" ht="15" hidden="false" customHeight="false" outlineLevel="0" collapsed="false">
      <c r="A9913" s="0" t="n">
        <v>56</v>
      </c>
      <c r="B9913" s="0" t="n">
        <v>17900</v>
      </c>
      <c r="C9913" s="0" t="s">
        <v>155</v>
      </c>
      <c r="D9913" s="0" t="s">
        <v>155</v>
      </c>
      <c r="E9913" s="0" t="n">
        <f aca="false">IFERROR((C9913-D9913)/C9913/'Project Inputs and Calcs'!$E$11,0)</f>
        <v>0</v>
      </c>
    </row>
    <row r="9914" customFormat="false" ht="15" hidden="false" customHeight="false" outlineLevel="0" collapsed="false">
      <c r="A9914" s="0" t="n">
        <v>56</v>
      </c>
      <c r="B9914" s="0" t="n">
        <v>18000</v>
      </c>
      <c r="C9914" s="0" t="s">
        <v>155</v>
      </c>
      <c r="D9914" s="0" t="s">
        <v>155</v>
      </c>
      <c r="E9914" s="0" t="n">
        <f aca="false">IFERROR((C9914-D9914)/C9914/'Project Inputs and Calcs'!$E$11,0)</f>
        <v>0</v>
      </c>
    </row>
    <row r="9915" customFormat="false" ht="15" hidden="false" customHeight="false" outlineLevel="0" collapsed="false">
      <c r="A9915" s="0" t="n">
        <v>56</v>
      </c>
      <c r="B9915" s="0" t="n">
        <v>18100</v>
      </c>
      <c r="C9915" s="0" t="s">
        <v>155</v>
      </c>
      <c r="D9915" s="0" t="s">
        <v>155</v>
      </c>
      <c r="E9915" s="0" t="n">
        <f aca="false">IFERROR((C9915-D9915)/C9915/'Project Inputs and Calcs'!$E$11,0)</f>
        <v>0</v>
      </c>
    </row>
    <row r="9916" customFormat="false" ht="15" hidden="false" customHeight="false" outlineLevel="0" collapsed="false">
      <c r="A9916" s="0" t="n">
        <v>56</v>
      </c>
      <c r="B9916" s="0" t="n">
        <v>18200</v>
      </c>
      <c r="C9916" s="0" t="s">
        <v>155</v>
      </c>
      <c r="D9916" s="0" t="s">
        <v>155</v>
      </c>
      <c r="E9916" s="0" t="n">
        <f aca="false">IFERROR((C9916-D9916)/C9916/'Project Inputs and Calcs'!$E$11,0)</f>
        <v>0</v>
      </c>
    </row>
    <row r="9917" customFormat="false" ht="15" hidden="false" customHeight="false" outlineLevel="0" collapsed="false">
      <c r="A9917" s="0" t="n">
        <v>56</v>
      </c>
      <c r="B9917" s="0" t="n">
        <v>18300</v>
      </c>
      <c r="C9917" s="0" t="s">
        <v>155</v>
      </c>
      <c r="D9917" s="0" t="s">
        <v>155</v>
      </c>
      <c r="E9917" s="0" t="n">
        <f aca="false">IFERROR((C9917-D9917)/C9917/'Project Inputs and Calcs'!$E$11,0)</f>
        <v>0</v>
      </c>
    </row>
    <row r="9918" customFormat="false" ht="15" hidden="false" customHeight="false" outlineLevel="0" collapsed="false">
      <c r="A9918" s="0" t="n">
        <v>56</v>
      </c>
      <c r="B9918" s="0" t="n">
        <v>18400</v>
      </c>
      <c r="C9918" s="0" t="s">
        <v>155</v>
      </c>
      <c r="D9918" s="0" t="s">
        <v>155</v>
      </c>
      <c r="E9918" s="0" t="n">
        <f aca="false">IFERROR((C9918-D9918)/C9918/'Project Inputs and Calcs'!$E$11,0)</f>
        <v>0</v>
      </c>
    </row>
    <row r="9919" customFormat="false" ht="15" hidden="false" customHeight="false" outlineLevel="0" collapsed="false">
      <c r="A9919" s="0" t="n">
        <v>56</v>
      </c>
      <c r="B9919" s="0" t="n">
        <v>18500</v>
      </c>
      <c r="C9919" s="0" t="s">
        <v>155</v>
      </c>
      <c r="D9919" s="0" t="s">
        <v>155</v>
      </c>
      <c r="E9919" s="0" t="n">
        <f aca="false">IFERROR((C9919-D9919)/C9919/'Project Inputs and Calcs'!$E$11,0)</f>
        <v>0</v>
      </c>
    </row>
    <row r="9920" customFormat="false" ht="15" hidden="false" customHeight="false" outlineLevel="0" collapsed="false">
      <c r="A9920" s="0" t="n">
        <v>56</v>
      </c>
      <c r="B9920" s="0" t="n">
        <v>18600</v>
      </c>
      <c r="C9920" s="0" t="s">
        <v>155</v>
      </c>
      <c r="D9920" s="0" t="s">
        <v>155</v>
      </c>
      <c r="E9920" s="0" t="n">
        <f aca="false">IFERROR((C9920-D9920)/C9920/'Project Inputs and Calcs'!$E$11,0)</f>
        <v>0</v>
      </c>
    </row>
    <row r="9921" customFormat="false" ht="15" hidden="false" customHeight="false" outlineLevel="0" collapsed="false">
      <c r="A9921" s="0" t="n">
        <v>56</v>
      </c>
      <c r="B9921" s="0" t="n">
        <v>18700</v>
      </c>
      <c r="C9921" s="0" t="s">
        <v>155</v>
      </c>
      <c r="D9921" s="0" t="s">
        <v>155</v>
      </c>
      <c r="E9921" s="0" t="n">
        <f aca="false">IFERROR((C9921-D9921)/C9921/'Project Inputs and Calcs'!$E$11,0)</f>
        <v>0</v>
      </c>
    </row>
    <row r="9922" customFormat="false" ht="15" hidden="false" customHeight="false" outlineLevel="0" collapsed="false">
      <c r="A9922" s="0" t="n">
        <v>56</v>
      </c>
      <c r="B9922" s="0" t="n">
        <v>18800</v>
      </c>
      <c r="C9922" s="0" t="s">
        <v>155</v>
      </c>
      <c r="D9922" s="0" t="s">
        <v>155</v>
      </c>
      <c r="E9922" s="0" t="n">
        <f aca="false">IFERROR((C9922-D9922)/C9922/'Project Inputs and Calcs'!$E$11,0)</f>
        <v>0</v>
      </c>
    </row>
    <row r="9923" customFormat="false" ht="15" hidden="false" customHeight="false" outlineLevel="0" collapsed="false">
      <c r="A9923" s="0" t="n">
        <v>56</v>
      </c>
      <c r="B9923" s="0" t="n">
        <v>18900</v>
      </c>
      <c r="C9923" s="0" t="s">
        <v>155</v>
      </c>
      <c r="D9923" s="0" t="s">
        <v>155</v>
      </c>
      <c r="E9923" s="0" t="n">
        <f aca="false">IFERROR((C9923-D9923)/C9923/'Project Inputs and Calcs'!$E$11,0)</f>
        <v>0</v>
      </c>
    </row>
    <row r="9924" customFormat="false" ht="15" hidden="false" customHeight="false" outlineLevel="0" collapsed="false">
      <c r="A9924" s="0" t="n">
        <v>56</v>
      </c>
      <c r="B9924" s="0" t="n">
        <v>19000</v>
      </c>
      <c r="C9924" s="0" t="s">
        <v>155</v>
      </c>
      <c r="D9924" s="0" t="s">
        <v>155</v>
      </c>
      <c r="E9924" s="0" t="n">
        <f aca="false">IFERROR((C9924-D9924)/C9924/'Project Inputs and Calcs'!$E$11,0)</f>
        <v>0</v>
      </c>
    </row>
    <row r="9925" customFormat="false" ht="15" hidden="false" customHeight="false" outlineLevel="0" collapsed="false">
      <c r="A9925" s="0" t="n">
        <v>56</v>
      </c>
      <c r="B9925" s="0" t="n">
        <v>19100</v>
      </c>
      <c r="C9925" s="0" t="s">
        <v>155</v>
      </c>
      <c r="D9925" s="0" t="s">
        <v>155</v>
      </c>
      <c r="E9925" s="0" t="n">
        <f aca="false">IFERROR((C9925-D9925)/C9925/'Project Inputs and Calcs'!$E$11,0)</f>
        <v>0</v>
      </c>
    </row>
    <row r="9926" customFormat="false" ht="15" hidden="false" customHeight="false" outlineLevel="0" collapsed="false">
      <c r="A9926" s="0" t="n">
        <v>56</v>
      </c>
      <c r="B9926" s="0" t="n">
        <v>19200</v>
      </c>
      <c r="C9926" s="0" t="s">
        <v>155</v>
      </c>
      <c r="D9926" s="0" t="s">
        <v>155</v>
      </c>
      <c r="E9926" s="0" t="n">
        <f aca="false">IFERROR((C9926-D9926)/C9926/'Project Inputs and Calcs'!$E$11,0)</f>
        <v>0</v>
      </c>
    </row>
    <row r="9927" customFormat="false" ht="15" hidden="false" customHeight="false" outlineLevel="0" collapsed="false">
      <c r="A9927" s="0" t="n">
        <v>56</v>
      </c>
      <c r="B9927" s="0" t="n">
        <v>19300</v>
      </c>
      <c r="C9927" s="0" t="s">
        <v>155</v>
      </c>
      <c r="D9927" s="0" t="s">
        <v>155</v>
      </c>
      <c r="E9927" s="0" t="n">
        <f aca="false">IFERROR((C9927-D9927)/C9927/'Project Inputs and Calcs'!$E$11,0)</f>
        <v>0</v>
      </c>
    </row>
    <row r="9928" customFormat="false" ht="15" hidden="false" customHeight="false" outlineLevel="0" collapsed="false">
      <c r="A9928" s="0" t="n">
        <v>56</v>
      </c>
      <c r="B9928" s="0" t="n">
        <v>19400</v>
      </c>
      <c r="C9928" s="0" t="s">
        <v>155</v>
      </c>
      <c r="D9928" s="0" t="s">
        <v>155</v>
      </c>
      <c r="E9928" s="0" t="n">
        <f aca="false">IFERROR((C9928-D9928)/C9928/'Project Inputs and Calcs'!$E$11,0)</f>
        <v>0</v>
      </c>
    </row>
    <row r="9929" customFormat="false" ht="15" hidden="false" customHeight="false" outlineLevel="0" collapsed="false">
      <c r="A9929" s="0" t="n">
        <v>56</v>
      </c>
      <c r="B9929" s="0" t="n">
        <v>19500</v>
      </c>
      <c r="C9929" s="0" t="s">
        <v>155</v>
      </c>
      <c r="D9929" s="0" t="s">
        <v>155</v>
      </c>
      <c r="E9929" s="0" t="n">
        <f aca="false">IFERROR((C9929-D9929)/C9929/'Project Inputs and Calcs'!$E$11,0)</f>
        <v>0</v>
      </c>
    </row>
    <row r="9930" customFormat="false" ht="15" hidden="false" customHeight="false" outlineLevel="0" collapsed="false">
      <c r="A9930" s="0" t="n">
        <v>56</v>
      </c>
      <c r="B9930" s="0" t="n">
        <v>19600</v>
      </c>
      <c r="C9930" s="0" t="s">
        <v>155</v>
      </c>
      <c r="D9930" s="0" t="s">
        <v>155</v>
      </c>
      <c r="E9930" s="0" t="n">
        <f aca="false">IFERROR((C9930-D9930)/C9930/'Project Inputs and Calcs'!$E$11,0)</f>
        <v>0</v>
      </c>
    </row>
    <row r="9931" customFormat="false" ht="15" hidden="false" customHeight="false" outlineLevel="0" collapsed="false">
      <c r="A9931" s="0" t="n">
        <v>56</v>
      </c>
      <c r="B9931" s="0" t="n">
        <v>19700</v>
      </c>
      <c r="C9931" s="0" t="s">
        <v>155</v>
      </c>
      <c r="D9931" s="0" t="s">
        <v>155</v>
      </c>
      <c r="E9931" s="0" t="n">
        <f aca="false">IFERROR((C9931-D9931)/C9931/'Project Inputs and Calcs'!$E$11,0)</f>
        <v>0</v>
      </c>
    </row>
    <row r="9932" customFormat="false" ht="15" hidden="false" customHeight="false" outlineLevel="0" collapsed="false">
      <c r="A9932" s="0" t="n">
        <v>56</v>
      </c>
      <c r="B9932" s="0" t="n">
        <v>19800</v>
      </c>
      <c r="C9932" s="0" t="s">
        <v>155</v>
      </c>
      <c r="D9932" s="0" t="s">
        <v>155</v>
      </c>
      <c r="E9932" s="0" t="n">
        <f aca="false">IFERROR((C9932-D9932)/C9932/'Project Inputs and Calcs'!$E$11,0)</f>
        <v>0</v>
      </c>
    </row>
    <row r="9933" customFormat="false" ht="15" hidden="false" customHeight="false" outlineLevel="0" collapsed="false">
      <c r="A9933" s="0" t="n">
        <v>56</v>
      </c>
      <c r="B9933" s="0" t="n">
        <v>19900</v>
      </c>
      <c r="C9933" s="0" t="s">
        <v>155</v>
      </c>
      <c r="D9933" s="0" t="s">
        <v>155</v>
      </c>
      <c r="E9933" s="0" t="n">
        <f aca="false">IFERROR((C9933-D9933)/C9933/'Project Inputs and Calcs'!$E$11,0)</f>
        <v>0</v>
      </c>
    </row>
    <row r="9934" customFormat="false" ht="15" hidden="false" customHeight="false" outlineLevel="0" collapsed="false">
      <c r="A9934" s="0" t="n">
        <v>56</v>
      </c>
      <c r="B9934" s="0" t="n">
        <v>20000</v>
      </c>
      <c r="C9934" s="0" t="s">
        <v>155</v>
      </c>
      <c r="D9934" s="0" t="s">
        <v>155</v>
      </c>
      <c r="E9934" s="0" t="n">
        <f aca="false">IFERROR((C9934-D9934)/C9934/'Project Inputs and Calcs'!$E$11,0)</f>
        <v>0</v>
      </c>
    </row>
    <row r="9935" customFormat="false" ht="15" hidden="false" customHeight="false" outlineLevel="0" collapsed="false">
      <c r="A9935" s="0" t="n">
        <v>57</v>
      </c>
      <c r="B9935" s="0" t="n">
        <v>1000</v>
      </c>
      <c r="C9935" s="0" t="n">
        <v>0.25099</v>
      </c>
      <c r="D9935" s="0" t="n">
        <v>0.037715</v>
      </c>
      <c r="E9935" s="0" t="n">
        <f aca="false">IFERROR((C9935-D9935)/C9935/'Project Inputs and Calcs'!$E$11,0)</f>
        <v>0.0283245016401716</v>
      </c>
    </row>
    <row r="9936" customFormat="false" ht="15" hidden="false" customHeight="false" outlineLevel="0" collapsed="false">
      <c r="A9936" s="0" t="n">
        <v>57</v>
      </c>
      <c r="B9936" s="0" t="n">
        <v>1100</v>
      </c>
      <c r="C9936" s="0" t="n">
        <v>0.38315</v>
      </c>
      <c r="D9936" s="0" t="n">
        <v>0.060132</v>
      </c>
      <c r="E9936" s="0" t="n">
        <f aca="false">IFERROR((C9936-D9936)/C9936/'Project Inputs and Calcs'!$E$11,0)</f>
        <v>0.0281019618078211</v>
      </c>
    </row>
    <row r="9937" customFormat="false" ht="15" hidden="false" customHeight="false" outlineLevel="0" collapsed="false">
      <c r="A9937" s="0" t="n">
        <v>57</v>
      </c>
      <c r="B9937" s="0" t="n">
        <v>1200</v>
      </c>
      <c r="C9937" s="0" t="n">
        <v>0.54086</v>
      </c>
      <c r="D9937" s="0" t="n">
        <v>0.088507</v>
      </c>
      <c r="E9937" s="0" t="n">
        <f aca="false">IFERROR((C9937-D9937)/C9937/'Project Inputs and Calcs'!$E$11,0)</f>
        <v>0.0278786253990558</v>
      </c>
    </row>
    <row r="9938" customFormat="false" ht="15" hidden="false" customHeight="false" outlineLevel="0" collapsed="false">
      <c r="A9938" s="0" t="n">
        <v>57</v>
      </c>
      <c r="B9938" s="0" t="n">
        <v>1300</v>
      </c>
      <c r="C9938" s="0" t="n">
        <v>0.72306</v>
      </c>
      <c r="D9938" s="0" t="n">
        <v>0.1232</v>
      </c>
      <c r="E9938" s="0" t="n">
        <f aca="false">IFERROR((C9938-D9938)/C9938/'Project Inputs and Calcs'!$E$11,0)</f>
        <v>0.0276537677832176</v>
      </c>
    </row>
    <row r="9939" customFormat="false" ht="15" hidden="false" customHeight="false" outlineLevel="0" collapsed="false">
      <c r="A9939" s="0" t="n">
        <v>57</v>
      </c>
      <c r="B9939" s="0" t="n">
        <v>1400</v>
      </c>
      <c r="C9939" s="0" t="n">
        <v>0.92875</v>
      </c>
      <c r="D9939" s="0" t="n">
        <v>0.16452</v>
      </c>
      <c r="E9939" s="0" t="n">
        <f aca="false">IFERROR((C9939-D9939)/C9939/'Project Inputs and Calcs'!$E$11,0)</f>
        <v>0.0274286227007627</v>
      </c>
    </row>
    <row r="9940" customFormat="false" ht="15" hidden="false" customHeight="false" outlineLevel="0" collapsed="false">
      <c r="A9940" s="0" t="n">
        <v>57</v>
      </c>
      <c r="B9940" s="0" t="n">
        <v>1500</v>
      </c>
      <c r="C9940" s="0" t="n">
        <v>1.157</v>
      </c>
      <c r="D9940" s="0" t="n">
        <v>0.21274</v>
      </c>
      <c r="E9940" s="0" t="n">
        <f aca="false">IFERROR((C9940-D9940)/C9940/'Project Inputs and Calcs'!$E$11,0)</f>
        <v>0.0272042639008931</v>
      </c>
    </row>
    <row r="9941" customFormat="false" ht="15" hidden="false" customHeight="false" outlineLevel="0" collapsed="false">
      <c r="A9941" s="0" t="n">
        <v>57</v>
      </c>
      <c r="B9941" s="0" t="n">
        <v>1600</v>
      </c>
      <c r="C9941" s="0" t="n">
        <v>1.4069</v>
      </c>
      <c r="D9941" s="0" t="n">
        <v>0.26815</v>
      </c>
      <c r="E9941" s="0" t="n">
        <f aca="false">IFERROR((C9941-D9941)/C9941/'Project Inputs and Calcs'!$E$11,0)</f>
        <v>0.0269801217807473</v>
      </c>
    </row>
    <row r="9942" customFormat="false" ht="15" hidden="false" customHeight="false" outlineLevel="0" collapsed="false">
      <c r="A9942" s="0" t="n">
        <v>57</v>
      </c>
      <c r="B9942" s="0" t="n">
        <v>1700</v>
      </c>
      <c r="C9942" s="0" t="n">
        <v>1.6776</v>
      </c>
      <c r="D9942" s="0" t="n">
        <v>0.33098</v>
      </c>
      <c r="E9942" s="0" t="n">
        <f aca="false">IFERROR((C9942-D9942)/C9942/'Project Inputs and Calcs'!$E$11,0)</f>
        <v>0.0267568749006517</v>
      </c>
    </row>
    <row r="9943" customFormat="false" ht="15" hidden="false" customHeight="false" outlineLevel="0" collapsed="false">
      <c r="A9943" s="0" t="n">
        <v>57</v>
      </c>
      <c r="B9943" s="0" t="n">
        <v>1800</v>
      </c>
      <c r="C9943" s="0" t="n">
        <v>1.9683</v>
      </c>
      <c r="D9943" s="0" t="n">
        <v>0.38977</v>
      </c>
      <c r="E9943" s="0" t="n">
        <f aca="false">IFERROR((C9943-D9943)/C9943/'Project Inputs and Calcs'!$E$11,0)</f>
        <v>0.0267325441582415</v>
      </c>
    </row>
    <row r="9944" customFormat="false" ht="15" hidden="false" customHeight="false" outlineLevel="0" collapsed="false">
      <c r="A9944" s="0" t="n">
        <v>57</v>
      </c>
      <c r="B9944" s="0" t="n">
        <v>1900</v>
      </c>
      <c r="C9944" s="0" t="n">
        <v>2.2782</v>
      </c>
      <c r="D9944" s="0" t="n">
        <v>0.47969</v>
      </c>
      <c r="E9944" s="0" t="n">
        <f aca="false">IFERROR((C9944-D9944)/C9944/'Project Inputs and Calcs'!$E$11,0)</f>
        <v>0.0263147806748017</v>
      </c>
    </row>
    <row r="9945" customFormat="false" ht="15" hidden="false" customHeight="false" outlineLevel="0" collapsed="false">
      <c r="A9945" s="0" t="n">
        <v>57</v>
      </c>
      <c r="B9945" s="0" t="n">
        <v>2000</v>
      </c>
      <c r="C9945" s="0" t="n">
        <v>2.6066</v>
      </c>
      <c r="D9945" s="0" t="n">
        <v>0.56597</v>
      </c>
      <c r="E9945" s="0" t="n">
        <f aca="false">IFERROR((C9945-D9945)/C9945/'Project Inputs and Calcs'!$E$11,0)</f>
        <v>0.0260956801964245</v>
      </c>
    </row>
    <row r="9946" customFormat="false" ht="15" hidden="false" customHeight="false" outlineLevel="0" collapsed="false">
      <c r="A9946" s="0" t="n">
        <v>57</v>
      </c>
      <c r="B9946" s="0" t="n">
        <v>2100</v>
      </c>
      <c r="C9946" s="0" t="n">
        <v>2.9526</v>
      </c>
      <c r="D9946" s="0" t="n">
        <v>0.66041</v>
      </c>
      <c r="E9946" s="0" t="n">
        <f aca="false">IFERROR((C9946-D9946)/C9946/'Project Inputs and Calcs'!$E$11,0)</f>
        <v>0.0258776445618551</v>
      </c>
    </row>
    <row r="9947" customFormat="false" ht="15" hidden="false" customHeight="false" outlineLevel="0" collapsed="false">
      <c r="A9947" s="0" t="n">
        <v>57</v>
      </c>
      <c r="B9947" s="0" t="n">
        <v>2200</v>
      </c>
      <c r="C9947" s="0" t="n">
        <v>3.3157</v>
      </c>
      <c r="D9947" s="0" t="n">
        <v>0.76316</v>
      </c>
      <c r="E9947" s="0" t="n">
        <f aca="false">IFERROR((C9947-D9947)/C9947/'Project Inputs and Calcs'!$E$11,0)</f>
        <v>0.0256611474701169</v>
      </c>
    </row>
    <row r="9948" customFormat="false" ht="15" hidden="false" customHeight="false" outlineLevel="0" collapsed="false">
      <c r="A9948" s="0" t="n">
        <v>57</v>
      </c>
      <c r="B9948" s="0" t="n">
        <v>2300</v>
      </c>
      <c r="C9948" s="0" t="n">
        <v>3.6952</v>
      </c>
      <c r="D9948" s="0" t="n">
        <v>0.87423</v>
      </c>
      <c r="E9948" s="0" t="n">
        <f aca="false">IFERROR((C9948-D9948)/C9948/'Project Inputs and Calcs'!$E$11,0)</f>
        <v>0.0254471566717183</v>
      </c>
    </row>
    <row r="9949" customFormat="false" ht="15" hidden="false" customHeight="false" outlineLevel="0" collapsed="false">
      <c r="A9949" s="0" t="n">
        <v>57</v>
      </c>
      <c r="B9949" s="0" t="n">
        <v>2400</v>
      </c>
      <c r="C9949" s="0" t="n">
        <v>4.0904</v>
      </c>
      <c r="D9949" s="0" t="n">
        <v>0.99391</v>
      </c>
      <c r="E9949" s="0" t="n">
        <f aca="false">IFERROR((C9949-D9949)/C9949/'Project Inputs and Calcs'!$E$11,0)</f>
        <v>0.025233799465415</v>
      </c>
    </row>
    <row r="9950" customFormat="false" ht="15" hidden="false" customHeight="false" outlineLevel="0" collapsed="false">
      <c r="A9950" s="0" t="n">
        <v>57</v>
      </c>
      <c r="B9950" s="0" t="n">
        <v>2500</v>
      </c>
      <c r="C9950" s="0" t="n">
        <v>4.5009</v>
      </c>
      <c r="D9950" s="0" t="n">
        <v>1.1221</v>
      </c>
      <c r="E9950" s="0" t="n">
        <f aca="false">IFERROR((C9950-D9950)/C9950/'Project Inputs and Calcs'!$E$11,0)</f>
        <v>0.0250231435194443</v>
      </c>
    </row>
    <row r="9951" customFormat="false" ht="15" hidden="false" customHeight="false" outlineLevel="0" collapsed="false">
      <c r="A9951" s="0" t="n">
        <v>57</v>
      </c>
      <c r="B9951" s="0" t="n">
        <v>2600</v>
      </c>
      <c r="C9951" s="0" t="n">
        <v>4.9258</v>
      </c>
      <c r="D9951" s="0" t="n">
        <v>1.259</v>
      </c>
      <c r="E9951" s="0" t="n">
        <f aca="false">IFERROR((C9951-D9951)/C9951/'Project Inputs and Calcs'!$E$11,0)</f>
        <v>0.0248135666626064</v>
      </c>
    </row>
    <row r="9952" customFormat="false" ht="15" hidden="false" customHeight="false" outlineLevel="0" collapsed="false">
      <c r="A9952" s="0" t="n">
        <v>57</v>
      </c>
      <c r="B9952" s="0" t="n">
        <v>2700</v>
      </c>
      <c r="C9952" s="0" t="n">
        <v>5.3647</v>
      </c>
      <c r="D9952" s="0" t="n">
        <v>1.4045</v>
      </c>
      <c r="E9952" s="0" t="n">
        <f aca="false">IFERROR((C9952-D9952)/C9952/'Project Inputs and Calcs'!$E$11,0)</f>
        <v>0.0246065328288006</v>
      </c>
    </row>
    <row r="9953" customFormat="false" ht="15" hidden="false" customHeight="false" outlineLevel="0" collapsed="false">
      <c r="A9953" s="0" t="n">
        <v>57</v>
      </c>
      <c r="B9953" s="0" t="n">
        <v>2800</v>
      </c>
      <c r="C9953" s="0" t="n">
        <v>5.817</v>
      </c>
      <c r="D9953" s="0" t="n">
        <v>1.5589</v>
      </c>
      <c r="E9953" s="0" t="n">
        <f aca="false">IFERROR((C9953-D9953)/C9953/'Project Inputs and Calcs'!$E$11,0)</f>
        <v>0.0244003208985158</v>
      </c>
    </row>
    <row r="9954" customFormat="false" ht="15" hidden="false" customHeight="false" outlineLevel="0" collapsed="false">
      <c r="A9954" s="0" t="n">
        <v>57</v>
      </c>
      <c r="B9954" s="0" t="n">
        <v>2900</v>
      </c>
      <c r="C9954" s="0" t="n">
        <v>6.2821</v>
      </c>
      <c r="D9954" s="0" t="n">
        <v>1.722</v>
      </c>
      <c r="E9954" s="0" t="n">
        <f aca="false">IFERROR((C9954-D9954)/C9954/'Project Inputs and Calcs'!$E$11,0)</f>
        <v>0.0241962613351162</v>
      </c>
    </row>
    <row r="9955" customFormat="false" ht="15" hidden="false" customHeight="false" outlineLevel="0" collapsed="false">
      <c r="A9955" s="0" t="n">
        <v>57</v>
      </c>
      <c r="B9955" s="0" t="n">
        <v>3000</v>
      </c>
      <c r="C9955" s="0" t="n">
        <v>6.7596</v>
      </c>
      <c r="D9955" s="0" t="n">
        <v>1.8939</v>
      </c>
      <c r="E9955" s="0" t="n">
        <f aca="false">IFERROR((C9955-D9955)/C9955/'Project Inputs and Calcs'!$E$11,0)</f>
        <v>0.0239940233149891</v>
      </c>
    </row>
    <row r="9956" customFormat="false" ht="15" hidden="false" customHeight="false" outlineLevel="0" collapsed="false">
      <c r="A9956" s="0" t="n">
        <v>57</v>
      </c>
      <c r="B9956" s="0" t="n">
        <v>3100</v>
      </c>
      <c r="C9956" s="0" t="n">
        <v>7.2489</v>
      </c>
      <c r="D9956" s="0" t="n">
        <v>2.0748</v>
      </c>
      <c r="E9956" s="0" t="n">
        <f aca="false">IFERROR((C9956-D9956)/C9956/'Project Inputs and Calcs'!$E$11,0)</f>
        <v>0.0237925754252369</v>
      </c>
    </row>
    <row r="9957" customFormat="false" ht="15" hidden="false" customHeight="false" outlineLevel="0" collapsed="false">
      <c r="A9957" s="0" t="n">
        <v>57</v>
      </c>
      <c r="B9957" s="0" t="n">
        <v>3200</v>
      </c>
      <c r="C9957" s="0" t="n">
        <v>7.7494</v>
      </c>
      <c r="D9957" s="0" t="n">
        <v>2.2645</v>
      </c>
      <c r="E9957" s="0" t="n">
        <f aca="false">IFERROR((C9957-D9957)/C9957/'Project Inputs and Calcs'!$E$11,0)</f>
        <v>0.0235927942808476</v>
      </c>
    </row>
    <row r="9958" customFormat="false" ht="15" hidden="false" customHeight="false" outlineLevel="0" collapsed="false">
      <c r="A9958" s="0" t="n">
        <v>57</v>
      </c>
      <c r="B9958" s="0" t="n">
        <v>3300</v>
      </c>
      <c r="C9958" s="0" t="n">
        <v>8.2608</v>
      </c>
      <c r="D9958" s="0" t="n">
        <v>2.463</v>
      </c>
      <c r="E9958" s="0" t="n">
        <f aca="false">IFERROR((C9958-D9958)/C9958/'Project Inputs and Calcs'!$E$11,0)</f>
        <v>0.0233948285880302</v>
      </c>
    </row>
    <row r="9959" customFormat="false" ht="15" hidden="false" customHeight="false" outlineLevel="0" collapsed="false">
      <c r="A9959" s="0" t="n">
        <v>57</v>
      </c>
      <c r="B9959" s="0" t="n">
        <v>3400</v>
      </c>
      <c r="C9959" s="0" t="n">
        <v>8.7823</v>
      </c>
      <c r="D9959" s="0" t="n">
        <v>2.6704</v>
      </c>
      <c r="E9959" s="0" t="n">
        <f aca="false">IFERROR((C9959-D9959)/C9959/'Project Inputs and Calcs'!$E$11,0)</f>
        <v>0.0231977955660818</v>
      </c>
    </row>
    <row r="9960" customFormat="false" ht="15" hidden="false" customHeight="false" outlineLevel="0" collapsed="false">
      <c r="A9960" s="0" t="n">
        <v>57</v>
      </c>
      <c r="B9960" s="0" t="n">
        <v>3500</v>
      </c>
      <c r="C9960" s="0" t="n">
        <v>9.3137</v>
      </c>
      <c r="D9960" s="0" t="n">
        <v>2.8867</v>
      </c>
      <c r="E9960" s="0" t="n">
        <f aca="false">IFERROR((C9960-D9960)/C9960/'Project Inputs and Calcs'!$E$11,0)</f>
        <v>0.0230019576895684</v>
      </c>
    </row>
    <row r="9961" customFormat="false" ht="15" hidden="false" customHeight="false" outlineLevel="0" collapsed="false">
      <c r="A9961" s="0" t="n">
        <v>57</v>
      </c>
      <c r="B9961" s="0" t="n">
        <v>3600</v>
      </c>
      <c r="C9961" s="0" t="n">
        <v>9.8542</v>
      </c>
      <c r="D9961" s="0" t="n">
        <v>3.1119</v>
      </c>
      <c r="E9961" s="0" t="n">
        <f aca="false">IFERROR((C9961-D9961)/C9961/'Project Inputs and Calcs'!$E$11,0)</f>
        <v>0.0228068573129562</v>
      </c>
    </row>
    <row r="9962" customFormat="false" ht="15" hidden="false" customHeight="false" outlineLevel="0" collapsed="false">
      <c r="A9962" s="0" t="n">
        <v>57</v>
      </c>
      <c r="B9962" s="0" t="n">
        <v>3700</v>
      </c>
      <c r="C9962" s="0" t="n">
        <v>10.403</v>
      </c>
      <c r="D9962" s="0" t="n">
        <v>3.346</v>
      </c>
      <c r="E9962" s="0" t="n">
        <f aca="false">IFERROR((C9962-D9962)/C9962/'Project Inputs and Calcs'!$E$11,0)</f>
        <v>0.0226120670319459</v>
      </c>
    </row>
    <row r="9963" customFormat="false" ht="15" hidden="false" customHeight="false" outlineLevel="0" collapsed="false">
      <c r="A9963" s="0" t="n">
        <v>57</v>
      </c>
      <c r="B9963" s="0" t="n">
        <v>3800</v>
      </c>
      <c r="C9963" s="0" t="n">
        <v>10.961</v>
      </c>
      <c r="D9963" s="0" t="n">
        <v>3.589</v>
      </c>
      <c r="E9963" s="0" t="n">
        <f aca="false">IFERROR((C9963-D9963)/C9963/'Project Inputs and Calcs'!$E$11,0)</f>
        <v>0.0224188790560472</v>
      </c>
    </row>
    <row r="9964" customFormat="false" ht="15" hidden="false" customHeight="false" outlineLevel="0" collapsed="false">
      <c r="A9964" s="0" t="n">
        <v>57</v>
      </c>
      <c r="B9964" s="0" t="n">
        <v>3900</v>
      </c>
      <c r="C9964" s="0" t="n">
        <v>11.526</v>
      </c>
      <c r="D9964" s="0" t="n">
        <v>3.8409</v>
      </c>
      <c r="E9964" s="0" t="n">
        <f aca="false">IFERROR((C9964-D9964)/C9964/'Project Inputs and Calcs'!$E$11,0)</f>
        <v>0.0222254034357106</v>
      </c>
    </row>
    <row r="9965" customFormat="false" ht="15" hidden="false" customHeight="false" outlineLevel="0" collapsed="false">
      <c r="A9965" s="0" t="n">
        <v>57</v>
      </c>
      <c r="B9965" s="0" t="n">
        <v>4000</v>
      </c>
      <c r="C9965" s="0" t="n">
        <v>12.098</v>
      </c>
      <c r="D9965" s="0" t="n">
        <v>4.1016</v>
      </c>
      <c r="E9965" s="0" t="n">
        <f aca="false">IFERROR((C9965-D9965)/C9965/'Project Inputs and Calcs'!$E$11,0)</f>
        <v>0.0220322918388714</v>
      </c>
    </row>
    <row r="9966" customFormat="false" ht="15" hidden="false" customHeight="false" outlineLevel="0" collapsed="false">
      <c r="A9966" s="0" t="n">
        <v>57</v>
      </c>
      <c r="B9966" s="0" t="n">
        <v>4100</v>
      </c>
      <c r="C9966" s="0" t="n">
        <v>12.676</v>
      </c>
      <c r="D9966" s="0" t="n">
        <v>4.3714</v>
      </c>
      <c r="E9966" s="0" t="n">
        <f aca="false">IFERROR((C9966-D9966)/C9966/'Project Inputs and Calcs'!$E$11,0)</f>
        <v>0.0218381192805301</v>
      </c>
    </row>
    <row r="9967" customFormat="false" ht="15" hidden="false" customHeight="false" outlineLevel="0" collapsed="false">
      <c r="A9967" s="0" t="n">
        <v>57</v>
      </c>
      <c r="B9967" s="0" t="n">
        <v>4200</v>
      </c>
      <c r="C9967" s="0" t="n">
        <v>13.261</v>
      </c>
      <c r="D9967" s="0" t="n">
        <v>4.6502</v>
      </c>
      <c r="E9967" s="0" t="n">
        <f aca="false">IFERROR((C9967-D9967)/C9967/'Project Inputs and Calcs'!$E$11,0)</f>
        <v>0.0216444209838373</v>
      </c>
    </row>
    <row r="9968" customFormat="false" ht="15" hidden="false" customHeight="false" outlineLevel="0" collapsed="false">
      <c r="A9968" s="0" t="n">
        <v>57</v>
      </c>
      <c r="B9968" s="0" t="n">
        <v>4300</v>
      </c>
      <c r="C9968" s="0" t="n">
        <v>13.851</v>
      </c>
      <c r="D9968" s="0" t="n">
        <v>4.9378</v>
      </c>
      <c r="E9968" s="0" t="n">
        <f aca="false">IFERROR((C9968-D9968)/C9968/'Project Inputs and Calcs'!$E$11,0)</f>
        <v>0.0214501961350564</v>
      </c>
    </row>
    <row r="9969" customFormat="false" ht="15" hidden="false" customHeight="false" outlineLevel="0" collapsed="false">
      <c r="A9969" s="0" t="n">
        <v>57</v>
      </c>
      <c r="B9969" s="0" t="n">
        <v>4400</v>
      </c>
      <c r="C9969" s="0" t="n">
        <v>14.445</v>
      </c>
      <c r="D9969" s="0" t="n">
        <v>5.2346</v>
      </c>
      <c r="E9969" s="0" t="n">
        <f aca="false">IFERROR((C9969-D9969)/C9969/'Project Inputs and Calcs'!$E$11,0)</f>
        <v>0.0212539517710857</v>
      </c>
    </row>
    <row r="9970" customFormat="false" ht="15" hidden="false" customHeight="false" outlineLevel="0" collapsed="false">
      <c r="A9970" s="0" t="n">
        <v>57</v>
      </c>
      <c r="B9970" s="0" t="n">
        <v>4500</v>
      </c>
      <c r="C9970" s="0" t="n">
        <v>15.044</v>
      </c>
      <c r="D9970" s="0" t="n">
        <v>5.5403</v>
      </c>
      <c r="E9970" s="0" t="n">
        <f aca="false">IFERROR((C9970-D9970)/C9970/'Project Inputs and Calcs'!$E$11,0)</f>
        <v>0.0210575644775326</v>
      </c>
    </row>
    <row r="9971" customFormat="false" ht="15" hidden="false" customHeight="false" outlineLevel="0" collapsed="false">
      <c r="A9971" s="0" t="n">
        <v>57</v>
      </c>
      <c r="B9971" s="0" t="n">
        <v>4600</v>
      </c>
      <c r="C9971" s="0" t="n">
        <v>15.646</v>
      </c>
      <c r="D9971" s="0" t="n">
        <v>5.8553</v>
      </c>
      <c r="E9971" s="0" t="n">
        <f aca="false">IFERROR((C9971-D9971)/C9971/'Project Inputs and Calcs'!$E$11,0)</f>
        <v>0.0208587924496144</v>
      </c>
    </row>
    <row r="9972" customFormat="false" ht="15" hidden="false" customHeight="false" outlineLevel="0" collapsed="false">
      <c r="A9972" s="0" t="n">
        <v>57</v>
      </c>
      <c r="B9972" s="0" t="n">
        <v>4700</v>
      </c>
      <c r="C9972" s="0" t="n">
        <v>16.251</v>
      </c>
      <c r="D9972" s="0" t="n">
        <v>6.1795</v>
      </c>
      <c r="E9972" s="0" t="n">
        <f aca="false">IFERROR((C9972-D9972)/C9972/'Project Inputs and Calcs'!$E$11,0)</f>
        <v>0.0206582159046623</v>
      </c>
    </row>
    <row r="9973" customFormat="false" ht="15" hidden="false" customHeight="false" outlineLevel="0" collapsed="false">
      <c r="A9973" s="0" t="n">
        <v>57</v>
      </c>
      <c r="B9973" s="0" t="n">
        <v>4800</v>
      </c>
      <c r="C9973" s="0" t="n">
        <v>16.857</v>
      </c>
      <c r="D9973" s="0" t="n">
        <v>6.513</v>
      </c>
      <c r="E9973" s="0" t="n">
        <f aca="false">IFERROR((C9973-D9973)/C9973/'Project Inputs and Calcs'!$E$11,0)</f>
        <v>0.0204544106305986</v>
      </c>
    </row>
    <row r="9974" customFormat="false" ht="15" hidden="false" customHeight="false" outlineLevel="0" collapsed="false">
      <c r="A9974" s="0" t="n">
        <v>57</v>
      </c>
      <c r="B9974" s="0" t="n">
        <v>4900</v>
      </c>
      <c r="C9974" s="0" t="n">
        <v>17.465</v>
      </c>
      <c r="D9974" s="0" t="n">
        <v>6.8559</v>
      </c>
      <c r="E9974" s="0" t="n">
        <f aca="false">IFERROR((C9974-D9974)/C9974/'Project Inputs and Calcs'!$E$11,0)</f>
        <v>0.0202483061360817</v>
      </c>
    </row>
    <row r="9975" customFormat="false" ht="15" hidden="false" customHeight="false" outlineLevel="0" collapsed="false">
      <c r="A9975" s="0" t="n">
        <v>57</v>
      </c>
      <c r="B9975" s="0" t="n">
        <v>5000</v>
      </c>
      <c r="C9975" s="0" t="n">
        <v>18.072</v>
      </c>
      <c r="D9975" s="0" t="n">
        <v>7.2083</v>
      </c>
      <c r="E9975" s="0" t="n">
        <f aca="false">IFERROR((C9975-D9975)/C9975/'Project Inputs and Calcs'!$E$11,0)</f>
        <v>0.0200378117160986</v>
      </c>
    </row>
    <row r="9976" customFormat="false" ht="15" hidden="false" customHeight="false" outlineLevel="0" collapsed="false">
      <c r="A9976" s="0" t="n">
        <v>57</v>
      </c>
      <c r="B9976" s="0" t="n">
        <v>5100</v>
      </c>
      <c r="C9976" s="0" t="n">
        <v>18.679</v>
      </c>
      <c r="D9976" s="0" t="n">
        <v>7.5705</v>
      </c>
      <c r="E9976" s="0" t="n">
        <f aca="false">IFERROR((C9976-D9976)/C9976/'Project Inputs and Calcs'!$E$11,0)</f>
        <v>0.0198235094669593</v>
      </c>
    </row>
    <row r="9977" customFormat="false" ht="15" hidden="false" customHeight="false" outlineLevel="0" collapsed="false">
      <c r="A9977" s="0" t="n">
        <v>57</v>
      </c>
      <c r="B9977" s="0" t="n">
        <v>5200</v>
      </c>
      <c r="C9977" s="0" t="n">
        <v>19.284</v>
      </c>
      <c r="D9977" s="0" t="n">
        <v>7.9426</v>
      </c>
      <c r="E9977" s="0" t="n">
        <f aca="false">IFERROR((C9977-D9977)/C9977/'Project Inputs and Calcs'!$E$11,0)</f>
        <v>0.0196041623452949</v>
      </c>
    </row>
    <row r="9978" customFormat="false" ht="15" hidden="false" customHeight="false" outlineLevel="0" collapsed="false">
      <c r="A9978" s="0" t="n">
        <v>57</v>
      </c>
      <c r="B9978" s="0" t="n">
        <v>5300</v>
      </c>
      <c r="C9978" s="0" t="n">
        <v>19.885</v>
      </c>
      <c r="D9978" s="0" t="n">
        <v>8.3249</v>
      </c>
      <c r="E9978" s="0" t="n">
        <f aca="false">IFERROR((C9978-D9978)/C9978/'Project Inputs and Calcs'!$E$11,0)</f>
        <v>0.0193782583186657</v>
      </c>
    </row>
    <row r="9979" customFormat="false" ht="15" hidden="false" customHeight="false" outlineLevel="0" collapsed="false">
      <c r="A9979" s="0" t="n">
        <v>57</v>
      </c>
      <c r="B9979" s="0" t="n">
        <v>5400</v>
      </c>
      <c r="C9979" s="0" t="n">
        <v>20.483</v>
      </c>
      <c r="D9979" s="0" t="n">
        <v>8.7175</v>
      </c>
      <c r="E9979" s="0" t="n">
        <f aca="false">IFERROR((C9979-D9979)/C9979/'Project Inputs and Calcs'!$E$11,0)</f>
        <v>0.0191467721199694</v>
      </c>
    </row>
    <row r="9980" customFormat="false" ht="15" hidden="false" customHeight="false" outlineLevel="0" collapsed="false">
      <c r="A9980" s="0" t="n">
        <v>57</v>
      </c>
      <c r="B9980" s="0" t="n">
        <v>5500</v>
      </c>
      <c r="C9980" s="0" t="n">
        <v>21.076</v>
      </c>
      <c r="D9980" s="0" t="n">
        <v>9.1207</v>
      </c>
      <c r="E9980" s="0" t="n">
        <f aca="false">IFERROR((C9980-D9980)/C9980/'Project Inputs and Calcs'!$E$11,0)</f>
        <v>0.0189082368570886</v>
      </c>
    </row>
    <row r="9981" customFormat="false" ht="15" hidden="false" customHeight="false" outlineLevel="0" collapsed="false">
      <c r="A9981" s="0" t="n">
        <v>57</v>
      </c>
      <c r="B9981" s="0" t="n">
        <v>5600</v>
      </c>
      <c r="C9981" s="0" t="n">
        <v>21.661</v>
      </c>
      <c r="D9981" s="0" t="n">
        <v>9.5349</v>
      </c>
      <c r="E9981" s="0" t="n">
        <f aca="false">IFERROR((C9981-D9981)/C9981/'Project Inputs and Calcs'!$E$11,0)</f>
        <v>0.0186604188787837</v>
      </c>
    </row>
    <row r="9982" customFormat="false" ht="15" hidden="false" customHeight="false" outlineLevel="0" collapsed="false">
      <c r="A9982" s="0" t="n">
        <v>57</v>
      </c>
      <c r="B9982" s="0" t="n">
        <v>5700</v>
      </c>
      <c r="C9982" s="0" t="n">
        <v>22.238</v>
      </c>
      <c r="D9982" s="0" t="n">
        <v>9.9605</v>
      </c>
      <c r="E9982" s="0" t="n">
        <f aca="false">IFERROR((C9982-D9982)/C9982/'Project Inputs and Calcs'!$E$11,0)</f>
        <v>0.0184031837395449</v>
      </c>
    </row>
    <row r="9983" customFormat="false" ht="15" hidden="false" customHeight="false" outlineLevel="0" collapsed="false">
      <c r="A9983" s="0" t="n">
        <v>57</v>
      </c>
      <c r="B9983" s="0" t="n">
        <v>5800</v>
      </c>
      <c r="C9983" s="0" t="n">
        <v>22.806</v>
      </c>
      <c r="D9983" s="0" t="n">
        <v>10.398</v>
      </c>
      <c r="E9983" s="0" t="n">
        <f aca="false">IFERROR((C9983-D9983)/C9983/'Project Inputs and Calcs'!$E$11,0)</f>
        <v>0.0181355783565728</v>
      </c>
    </row>
    <row r="9984" customFormat="false" ht="15" hidden="false" customHeight="false" outlineLevel="0" collapsed="false">
      <c r="A9984" s="0" t="n">
        <v>57</v>
      </c>
      <c r="B9984" s="0" t="n">
        <v>5900</v>
      </c>
      <c r="C9984" s="0" t="n">
        <v>23.36</v>
      </c>
      <c r="D9984" s="0" t="n">
        <v>10.848</v>
      </c>
      <c r="E9984" s="0" t="n">
        <f aca="false">IFERROR((C9984-D9984)/C9984/'Project Inputs and Calcs'!$E$11,0)</f>
        <v>0.0178538812785388</v>
      </c>
    </row>
    <row r="9985" customFormat="false" ht="15" hidden="false" customHeight="false" outlineLevel="0" collapsed="false">
      <c r="A9985" s="0" t="n">
        <v>57</v>
      </c>
      <c r="B9985" s="0" t="n">
        <v>6000</v>
      </c>
      <c r="C9985" s="0" t="n">
        <v>23.901</v>
      </c>
      <c r="D9985" s="0" t="n">
        <v>11.31</v>
      </c>
      <c r="E9985" s="0" t="n">
        <f aca="false">IFERROR((C9985-D9985)/C9985/'Project Inputs and Calcs'!$E$11,0)</f>
        <v>0.0175599347307644</v>
      </c>
    </row>
    <row r="9986" customFormat="false" ht="15" hidden="false" customHeight="false" outlineLevel="0" collapsed="false">
      <c r="A9986" s="0" t="n">
        <v>57</v>
      </c>
      <c r="B9986" s="0" t="n">
        <v>6100</v>
      </c>
      <c r="C9986" s="0" t="n">
        <v>24.424</v>
      </c>
      <c r="D9986" s="0" t="n">
        <v>11.787</v>
      </c>
      <c r="E9986" s="0" t="n">
        <f aca="false">IFERROR((C9986-D9986)/C9986/'Project Inputs and Calcs'!$E$11,0)</f>
        <v>0.0172466972376897</v>
      </c>
    </row>
    <row r="9987" customFormat="false" ht="15" hidden="false" customHeight="false" outlineLevel="0" collapsed="false">
      <c r="A9987" s="0" t="n">
        <v>57</v>
      </c>
      <c r="B9987" s="0" t="n">
        <v>6200</v>
      </c>
      <c r="C9987" s="0" t="n">
        <v>24.928</v>
      </c>
      <c r="D9987" s="0" t="n">
        <v>12.278</v>
      </c>
      <c r="E9987" s="0" t="n">
        <f aca="false">IFERROR((C9987-D9987)/C9987/'Project Inputs and Calcs'!$E$11,0)</f>
        <v>0.0169153829696192</v>
      </c>
    </row>
    <row r="9988" customFormat="false" ht="15" hidden="false" customHeight="false" outlineLevel="0" collapsed="false">
      <c r="A9988" s="0" t="n">
        <v>57</v>
      </c>
      <c r="B9988" s="0" t="n">
        <v>6300</v>
      </c>
      <c r="C9988" s="0" t="n">
        <v>25.405</v>
      </c>
      <c r="D9988" s="0" t="n">
        <v>12.786</v>
      </c>
      <c r="E9988" s="0" t="n">
        <f aca="false">IFERROR((C9988-D9988)/C9988/'Project Inputs and Calcs'!$E$11,0)</f>
        <v>0.0165571081808043</v>
      </c>
    </row>
    <row r="9989" customFormat="false" ht="15" hidden="false" customHeight="false" outlineLevel="0" collapsed="false">
      <c r="A9989" s="0" t="n">
        <v>57</v>
      </c>
      <c r="B9989" s="0" t="n">
        <v>6400</v>
      </c>
      <c r="C9989" s="0" t="n">
        <v>25.858</v>
      </c>
      <c r="D9989" s="0" t="n">
        <v>13.31</v>
      </c>
      <c r="E9989" s="0" t="n">
        <f aca="false">IFERROR((C9989-D9989)/C9989/'Project Inputs and Calcs'!$E$11,0)</f>
        <v>0.0161755227266868</v>
      </c>
    </row>
    <row r="9990" customFormat="false" ht="15" hidden="false" customHeight="false" outlineLevel="0" collapsed="false">
      <c r="A9990" s="0" t="n">
        <v>57</v>
      </c>
      <c r="B9990" s="0" t="n">
        <v>6500</v>
      </c>
      <c r="C9990" s="0" t="n">
        <v>26.273</v>
      </c>
      <c r="D9990" s="0" t="n">
        <v>13.856</v>
      </c>
      <c r="E9990" s="0" t="n">
        <f aca="false">IFERROR((C9990-D9990)/C9990/'Project Inputs and Calcs'!$E$11,0)</f>
        <v>0.0157538157043352</v>
      </c>
    </row>
    <row r="9991" customFormat="false" ht="15" hidden="false" customHeight="false" outlineLevel="0" collapsed="false">
      <c r="A9991" s="0" t="n">
        <v>57</v>
      </c>
      <c r="B9991" s="0" t="n">
        <v>6600</v>
      </c>
      <c r="C9991" s="0" t="n">
        <v>26.654</v>
      </c>
      <c r="D9991" s="0" t="n">
        <v>14.421</v>
      </c>
      <c r="E9991" s="0" t="n">
        <f aca="false">IFERROR((C9991-D9991)/C9991/'Project Inputs and Calcs'!$E$11,0)</f>
        <v>0.0152985167954779</v>
      </c>
    </row>
    <row r="9992" customFormat="false" ht="15" hidden="false" customHeight="false" outlineLevel="0" collapsed="false">
      <c r="A9992" s="0" t="n">
        <v>57</v>
      </c>
      <c r="B9992" s="0" t="n">
        <v>6700</v>
      </c>
      <c r="C9992" s="0" t="n">
        <v>26.986</v>
      </c>
      <c r="D9992" s="0" t="n">
        <v>15.01</v>
      </c>
      <c r="E9992" s="0" t="n">
        <f aca="false">IFERROR((C9992-D9992)/C9992/'Project Inputs and Calcs'!$E$11,0)</f>
        <v>0.0147928555547321</v>
      </c>
    </row>
    <row r="9993" customFormat="false" ht="15" hidden="false" customHeight="false" outlineLevel="0" collapsed="false">
      <c r="A9993" s="0" t="n">
        <v>57</v>
      </c>
      <c r="B9993" s="0" t="n">
        <v>6800</v>
      </c>
      <c r="C9993" s="0" t="n">
        <v>27.274</v>
      </c>
      <c r="D9993" s="0" t="n">
        <v>15.622</v>
      </c>
      <c r="E9993" s="0" t="n">
        <f aca="false">IFERROR((C9993-D9993)/C9993/'Project Inputs and Calcs'!$E$11,0)</f>
        <v>0.0142406687687908</v>
      </c>
    </row>
    <row r="9994" customFormat="false" ht="15" hidden="false" customHeight="false" outlineLevel="0" collapsed="false">
      <c r="A9994" s="0" t="n">
        <v>57</v>
      </c>
      <c r="B9994" s="0" t="n">
        <v>6900</v>
      </c>
      <c r="C9994" s="0" t="n">
        <v>27.491</v>
      </c>
      <c r="D9994" s="0" t="n">
        <v>16.268</v>
      </c>
      <c r="E9994" s="0" t="n">
        <f aca="false">IFERROR((C9994-D9994)/C9994/'Project Inputs and Calcs'!$E$11,0)</f>
        <v>0.0136080899203376</v>
      </c>
    </row>
    <row r="9995" customFormat="false" ht="15" hidden="false" customHeight="false" outlineLevel="0" collapsed="false">
      <c r="A9995" s="0" t="n">
        <v>57</v>
      </c>
      <c r="B9995" s="0" t="n">
        <v>7000</v>
      </c>
      <c r="C9995" s="0" t="n">
        <v>27.631</v>
      </c>
      <c r="D9995" s="0" t="n">
        <v>16.948</v>
      </c>
      <c r="E9995" s="0" t="n">
        <f aca="false">IFERROR((C9995-D9995)/C9995/'Project Inputs and Calcs'!$E$11,0)</f>
        <v>0.0128876985993992</v>
      </c>
    </row>
    <row r="9996" customFormat="false" ht="15" hidden="false" customHeight="false" outlineLevel="0" collapsed="false">
      <c r="A9996" s="0" t="n">
        <v>57</v>
      </c>
      <c r="B9996" s="0" t="n">
        <v>7100</v>
      </c>
      <c r="C9996" s="0" t="n">
        <v>27.666</v>
      </c>
      <c r="D9996" s="0" t="n">
        <v>17.675</v>
      </c>
      <c r="E9996" s="0" t="n">
        <f aca="false">IFERROR((C9996-D9996)/C9996/'Project Inputs and Calcs'!$E$11,0)</f>
        <v>0.0120376394611918</v>
      </c>
    </row>
    <row r="9997" customFormat="false" ht="15" hidden="false" customHeight="false" outlineLevel="0" collapsed="false">
      <c r="A9997" s="0" t="n">
        <v>57</v>
      </c>
      <c r="B9997" s="0" t="n">
        <v>7200</v>
      </c>
      <c r="C9997" s="0" t="n">
        <v>27.578</v>
      </c>
      <c r="D9997" s="0" t="n">
        <v>18.457</v>
      </c>
      <c r="E9997" s="0" t="n">
        <f aca="false">IFERROR((C9997-D9997)/C9997/'Project Inputs and Calcs'!$E$11,0)</f>
        <v>0.0110244881185486</v>
      </c>
    </row>
    <row r="9998" customFormat="false" ht="15" hidden="false" customHeight="false" outlineLevel="0" collapsed="false">
      <c r="A9998" s="0" t="n">
        <v>57</v>
      </c>
      <c r="B9998" s="0" t="n">
        <v>7300</v>
      </c>
      <c r="C9998" s="0" t="n">
        <v>27.364</v>
      </c>
      <c r="D9998" s="0" t="n">
        <v>19.29</v>
      </c>
      <c r="E9998" s="0" t="n">
        <f aca="false">IFERROR((C9998-D9998)/C9998/'Project Inputs and Calcs'!$E$11,0)</f>
        <v>0.00983530672903572</v>
      </c>
    </row>
    <row r="9999" customFormat="false" ht="15" hidden="false" customHeight="false" outlineLevel="0" collapsed="false">
      <c r="A9999" s="0" t="n">
        <v>57</v>
      </c>
      <c r="B9999" s="0" t="n">
        <v>7400</v>
      </c>
      <c r="C9999" s="0" t="n">
        <v>27.096</v>
      </c>
      <c r="D9999" s="0" t="n">
        <v>20.14</v>
      </c>
      <c r="E9999" s="0" t="n">
        <f aca="false">IFERROR((C9999-D9999)/C9999/'Project Inputs and Calcs'!$E$11,0)</f>
        <v>0.00855722861923039</v>
      </c>
    </row>
    <row r="10000" customFormat="false" ht="15" hidden="false" customHeight="false" outlineLevel="0" collapsed="false">
      <c r="A10000" s="0" t="n">
        <v>57</v>
      </c>
      <c r="B10000" s="0" t="n">
        <v>7500</v>
      </c>
      <c r="C10000" s="0" t="n">
        <v>26.828</v>
      </c>
      <c r="D10000" s="0" t="n">
        <v>20.981</v>
      </c>
      <c r="E10000" s="0" t="n">
        <f aca="false">IFERROR((C10000-D10000)/C10000/'Project Inputs and Calcs'!$E$11,0)</f>
        <v>0.00726479797226778</v>
      </c>
    </row>
    <row r="10001" customFormat="false" ht="15" hidden="false" customHeight="false" outlineLevel="0" collapsed="false">
      <c r="A10001" s="0" t="n">
        <v>57</v>
      </c>
      <c r="B10001" s="0" t="n">
        <v>7600</v>
      </c>
      <c r="C10001" s="0" t="n">
        <v>26.537</v>
      </c>
      <c r="D10001" s="0" t="n">
        <v>21.823</v>
      </c>
      <c r="E10001" s="0" t="n">
        <f aca="false">IFERROR((C10001-D10001)/C10001/'Project Inputs and Calcs'!$E$11,0)</f>
        <v>0.00592129228372963</v>
      </c>
    </row>
    <row r="10002" customFormat="false" ht="15" hidden="false" customHeight="false" outlineLevel="0" collapsed="false">
      <c r="A10002" s="0" t="n">
        <v>57</v>
      </c>
      <c r="B10002" s="0" t="n">
        <v>7700</v>
      </c>
      <c r="C10002" s="0" t="n">
        <v>26.177</v>
      </c>
      <c r="D10002" s="0" t="n">
        <v>22.688</v>
      </c>
      <c r="E10002" s="0" t="n">
        <f aca="false">IFERROR((C10002-D10002)/C10002/'Project Inputs and Calcs'!$E$11,0)</f>
        <v>0.00444283149329564</v>
      </c>
    </row>
    <row r="10003" customFormat="false" ht="15" hidden="false" customHeight="false" outlineLevel="0" collapsed="false">
      <c r="A10003" s="0" t="n">
        <v>57</v>
      </c>
      <c r="B10003" s="0" t="n">
        <v>7800</v>
      </c>
      <c r="C10003" s="0" t="n">
        <v>25.724</v>
      </c>
      <c r="D10003" s="0" t="n">
        <v>23.577</v>
      </c>
      <c r="E10003" s="0" t="n">
        <f aca="false">IFERROR((C10003-D10003)/C10003/'Project Inputs and Calcs'!$E$11,0)</f>
        <v>0.00278209713367542</v>
      </c>
    </row>
    <row r="10004" customFormat="false" ht="15" hidden="false" customHeight="false" outlineLevel="0" collapsed="false">
      <c r="A10004" s="0" t="n">
        <v>57</v>
      </c>
      <c r="B10004" s="0" t="n">
        <v>7900</v>
      </c>
      <c r="C10004" s="0" t="n">
        <v>25.293</v>
      </c>
      <c r="D10004" s="0" t="n">
        <v>24.407</v>
      </c>
      <c r="E10004" s="0" t="n">
        <f aca="false">IFERROR((C10004-D10004)/C10004/'Project Inputs and Calcs'!$E$11,0)</f>
        <v>0.00116764849299543</v>
      </c>
    </row>
    <row r="10005" customFormat="false" ht="15" hidden="false" customHeight="false" outlineLevel="0" collapsed="false">
      <c r="A10005" s="0" t="n">
        <v>57</v>
      </c>
      <c r="B10005" s="0" t="n">
        <v>8000</v>
      </c>
      <c r="C10005" s="0" t="n">
        <v>25.01</v>
      </c>
      <c r="D10005" s="0" t="n">
        <v>25.101</v>
      </c>
      <c r="E10005" s="0" t="n">
        <f aca="false">IFERROR((C10005-D10005)/C10005/'Project Inputs and Calcs'!$E$11,0)</f>
        <v>-0.000121284819405568</v>
      </c>
    </row>
    <row r="10006" customFormat="false" ht="15" hidden="false" customHeight="false" outlineLevel="0" collapsed="false">
      <c r="A10006" s="0" t="n">
        <v>57</v>
      </c>
      <c r="B10006" s="0" t="n">
        <v>8100</v>
      </c>
      <c r="C10006" s="0" t="n">
        <v>24.841</v>
      </c>
      <c r="D10006" s="0" t="n">
        <v>25.683</v>
      </c>
      <c r="E10006" s="0" t="n">
        <f aca="false">IFERROR((C10006-D10006)/C10006/'Project Inputs and Calcs'!$E$11,0)</f>
        <v>-0.00112985252874951</v>
      </c>
    </row>
    <row r="10007" customFormat="false" ht="15" hidden="false" customHeight="false" outlineLevel="0" collapsed="false">
      <c r="A10007" s="0" t="n">
        <v>57</v>
      </c>
      <c r="B10007" s="0" t="n">
        <v>8200</v>
      </c>
      <c r="C10007" s="0" t="n">
        <v>24.734</v>
      </c>
      <c r="D10007" s="0" t="n">
        <v>26.187</v>
      </c>
      <c r="E10007" s="0" t="n">
        <f aca="false">IFERROR((C10007-D10007)/C10007/'Project Inputs and Calcs'!$E$11,0)</f>
        <v>-0.00195816824344357</v>
      </c>
    </row>
    <row r="10008" customFormat="false" ht="15" hidden="false" customHeight="false" outlineLevel="0" collapsed="false">
      <c r="A10008" s="0" t="n">
        <v>57</v>
      </c>
      <c r="B10008" s="0" t="n">
        <v>8300</v>
      </c>
      <c r="C10008" s="0" t="n">
        <v>24.665</v>
      </c>
      <c r="D10008" s="0" t="n">
        <v>26.617</v>
      </c>
      <c r="E10008" s="0" t="n">
        <f aca="false">IFERROR((C10008-D10008)/C10008/'Project Inputs and Calcs'!$E$11,0)</f>
        <v>-0.00263801608216772</v>
      </c>
    </row>
    <row r="10009" customFormat="false" ht="15" hidden="false" customHeight="false" outlineLevel="0" collapsed="false">
      <c r="A10009" s="0" t="n">
        <v>57</v>
      </c>
      <c r="B10009" s="0" t="n">
        <v>8400</v>
      </c>
      <c r="C10009" s="0" t="n">
        <v>24.619</v>
      </c>
      <c r="D10009" s="0" t="n">
        <v>26.982</v>
      </c>
      <c r="E10009" s="0" t="n">
        <f aca="false">IFERROR((C10009-D10009)/C10009/'Project Inputs and Calcs'!$E$11,0)</f>
        <v>-0.00319942591765168</v>
      </c>
    </row>
    <row r="10010" customFormat="false" ht="15" hidden="false" customHeight="false" outlineLevel="0" collapsed="false">
      <c r="A10010" s="0" t="n">
        <v>57</v>
      </c>
      <c r="B10010" s="0" t="n">
        <v>8500</v>
      </c>
      <c r="C10010" s="0" t="n">
        <v>24.591</v>
      </c>
      <c r="D10010" s="0" t="n">
        <v>27.287</v>
      </c>
      <c r="E10010" s="0" t="n">
        <f aca="false">IFERROR((C10010-D10010)/C10010/'Project Inputs and Calcs'!$E$11,0)</f>
        <v>-0.00365445352635788</v>
      </c>
    </row>
    <row r="10011" customFormat="false" ht="15" hidden="false" customHeight="false" outlineLevel="0" collapsed="false">
      <c r="A10011" s="0" t="n">
        <v>57</v>
      </c>
      <c r="B10011" s="0" t="n">
        <v>8600</v>
      </c>
      <c r="C10011" s="0" t="s">
        <v>155</v>
      </c>
      <c r="D10011" s="0" t="s">
        <v>155</v>
      </c>
      <c r="E10011" s="0" t="n">
        <f aca="false">IFERROR((C10011-D10011)/C10011/'Project Inputs and Calcs'!$E$11,0)</f>
        <v>0</v>
      </c>
    </row>
    <row r="10012" customFormat="false" ht="15" hidden="false" customHeight="false" outlineLevel="0" collapsed="false">
      <c r="A10012" s="0" t="n">
        <v>57</v>
      </c>
      <c r="B10012" s="0" t="n">
        <v>8700</v>
      </c>
      <c r="C10012" s="0" t="s">
        <v>155</v>
      </c>
      <c r="D10012" s="0" t="s">
        <v>155</v>
      </c>
      <c r="E10012" s="0" t="n">
        <f aca="false">IFERROR((C10012-D10012)/C10012/'Project Inputs and Calcs'!$E$11,0)</f>
        <v>0</v>
      </c>
    </row>
    <row r="10013" customFormat="false" ht="15" hidden="false" customHeight="false" outlineLevel="0" collapsed="false">
      <c r="A10013" s="0" t="n">
        <v>57</v>
      </c>
      <c r="B10013" s="0" t="n">
        <v>8800</v>
      </c>
      <c r="C10013" s="0" t="s">
        <v>155</v>
      </c>
      <c r="D10013" s="0" t="s">
        <v>155</v>
      </c>
      <c r="E10013" s="0" t="n">
        <f aca="false">IFERROR((C10013-D10013)/C10013/'Project Inputs and Calcs'!$E$11,0)</f>
        <v>0</v>
      </c>
    </row>
    <row r="10014" customFormat="false" ht="15" hidden="false" customHeight="false" outlineLevel="0" collapsed="false">
      <c r="A10014" s="0" t="n">
        <v>57</v>
      </c>
      <c r="B10014" s="0" t="n">
        <v>8900</v>
      </c>
      <c r="C10014" s="0" t="s">
        <v>155</v>
      </c>
      <c r="D10014" s="0" t="s">
        <v>155</v>
      </c>
      <c r="E10014" s="0" t="n">
        <f aca="false">IFERROR((C10014-D10014)/C10014/'Project Inputs and Calcs'!$E$11,0)</f>
        <v>0</v>
      </c>
    </row>
    <row r="10015" customFormat="false" ht="15" hidden="false" customHeight="false" outlineLevel="0" collapsed="false">
      <c r="A10015" s="0" t="n">
        <v>57</v>
      </c>
      <c r="B10015" s="0" t="n">
        <v>9000</v>
      </c>
      <c r="C10015" s="0" t="s">
        <v>155</v>
      </c>
      <c r="D10015" s="0" t="s">
        <v>155</v>
      </c>
      <c r="E10015" s="0" t="n">
        <f aca="false">IFERROR((C10015-D10015)/C10015/'Project Inputs and Calcs'!$E$11,0)</f>
        <v>0</v>
      </c>
    </row>
    <row r="10016" customFormat="false" ht="15" hidden="false" customHeight="false" outlineLevel="0" collapsed="false">
      <c r="A10016" s="0" t="n">
        <v>57</v>
      </c>
      <c r="B10016" s="0" t="n">
        <v>9100</v>
      </c>
      <c r="C10016" s="0" t="s">
        <v>155</v>
      </c>
      <c r="D10016" s="0" t="s">
        <v>155</v>
      </c>
      <c r="E10016" s="0" t="n">
        <f aca="false">IFERROR((C10016-D10016)/C10016/'Project Inputs and Calcs'!$E$11,0)</f>
        <v>0</v>
      </c>
    </row>
    <row r="10017" customFormat="false" ht="15" hidden="false" customHeight="false" outlineLevel="0" collapsed="false">
      <c r="A10017" s="0" t="n">
        <v>57</v>
      </c>
      <c r="B10017" s="0" t="n">
        <v>9200</v>
      </c>
      <c r="C10017" s="0" t="s">
        <v>155</v>
      </c>
      <c r="D10017" s="0" t="s">
        <v>155</v>
      </c>
      <c r="E10017" s="0" t="n">
        <f aca="false">IFERROR((C10017-D10017)/C10017/'Project Inputs and Calcs'!$E$11,0)</f>
        <v>0</v>
      </c>
    </row>
    <row r="10018" customFormat="false" ht="15" hidden="false" customHeight="false" outlineLevel="0" collapsed="false">
      <c r="A10018" s="0" t="n">
        <v>57</v>
      </c>
      <c r="B10018" s="0" t="n">
        <v>9300</v>
      </c>
      <c r="C10018" s="0" t="s">
        <v>155</v>
      </c>
      <c r="D10018" s="0" t="s">
        <v>155</v>
      </c>
      <c r="E10018" s="0" t="n">
        <f aca="false">IFERROR((C10018-D10018)/C10018/'Project Inputs and Calcs'!$E$11,0)</f>
        <v>0</v>
      </c>
    </row>
    <row r="10019" customFormat="false" ht="15" hidden="false" customHeight="false" outlineLevel="0" collapsed="false">
      <c r="A10019" s="0" t="n">
        <v>57</v>
      </c>
      <c r="B10019" s="0" t="n">
        <v>9400</v>
      </c>
      <c r="C10019" s="0" t="s">
        <v>155</v>
      </c>
      <c r="D10019" s="0" t="s">
        <v>155</v>
      </c>
      <c r="E10019" s="0" t="n">
        <f aca="false">IFERROR((C10019-D10019)/C10019/'Project Inputs and Calcs'!$E$11,0)</f>
        <v>0</v>
      </c>
    </row>
    <row r="10020" customFormat="false" ht="15" hidden="false" customHeight="false" outlineLevel="0" collapsed="false">
      <c r="A10020" s="0" t="n">
        <v>57</v>
      </c>
      <c r="B10020" s="0" t="n">
        <v>9500</v>
      </c>
      <c r="C10020" s="0" t="s">
        <v>155</v>
      </c>
      <c r="D10020" s="0" t="s">
        <v>155</v>
      </c>
      <c r="E10020" s="0" t="n">
        <f aca="false">IFERROR((C10020-D10020)/C10020/'Project Inputs and Calcs'!$E$11,0)</f>
        <v>0</v>
      </c>
    </row>
    <row r="10021" customFormat="false" ht="15" hidden="false" customHeight="false" outlineLevel="0" collapsed="false">
      <c r="A10021" s="0" t="n">
        <v>57</v>
      </c>
      <c r="B10021" s="0" t="n">
        <v>9600</v>
      </c>
      <c r="C10021" s="0" t="s">
        <v>155</v>
      </c>
      <c r="D10021" s="0" t="s">
        <v>155</v>
      </c>
      <c r="E10021" s="0" t="n">
        <f aca="false">IFERROR((C10021-D10021)/C10021/'Project Inputs and Calcs'!$E$11,0)</f>
        <v>0</v>
      </c>
    </row>
    <row r="10022" customFormat="false" ht="15" hidden="false" customHeight="false" outlineLevel="0" collapsed="false">
      <c r="A10022" s="0" t="n">
        <v>57</v>
      </c>
      <c r="B10022" s="0" t="n">
        <v>9700</v>
      </c>
      <c r="C10022" s="0" t="s">
        <v>155</v>
      </c>
      <c r="D10022" s="0" t="s">
        <v>155</v>
      </c>
      <c r="E10022" s="0" t="n">
        <f aca="false">IFERROR((C10022-D10022)/C10022/'Project Inputs and Calcs'!$E$11,0)</f>
        <v>0</v>
      </c>
    </row>
    <row r="10023" customFormat="false" ht="15" hidden="false" customHeight="false" outlineLevel="0" collapsed="false">
      <c r="A10023" s="0" t="n">
        <v>57</v>
      </c>
      <c r="B10023" s="0" t="n">
        <v>9800</v>
      </c>
      <c r="C10023" s="0" t="s">
        <v>155</v>
      </c>
      <c r="D10023" s="0" t="s">
        <v>155</v>
      </c>
      <c r="E10023" s="0" t="n">
        <f aca="false">IFERROR((C10023-D10023)/C10023/'Project Inputs and Calcs'!$E$11,0)</f>
        <v>0</v>
      </c>
    </row>
    <row r="10024" customFormat="false" ht="15" hidden="false" customHeight="false" outlineLevel="0" collapsed="false">
      <c r="A10024" s="0" t="n">
        <v>57</v>
      </c>
      <c r="B10024" s="0" t="n">
        <v>9900</v>
      </c>
      <c r="C10024" s="0" t="s">
        <v>155</v>
      </c>
      <c r="D10024" s="0" t="s">
        <v>155</v>
      </c>
      <c r="E10024" s="0" t="n">
        <f aca="false">IFERROR((C10024-D10024)/C10024/'Project Inputs and Calcs'!$E$11,0)</f>
        <v>0</v>
      </c>
    </row>
    <row r="10025" customFormat="false" ht="15" hidden="false" customHeight="false" outlineLevel="0" collapsed="false">
      <c r="A10025" s="0" t="n">
        <v>57</v>
      </c>
      <c r="B10025" s="0" t="n">
        <v>10000</v>
      </c>
      <c r="C10025" s="0" t="s">
        <v>155</v>
      </c>
      <c r="D10025" s="0" t="s">
        <v>155</v>
      </c>
      <c r="E10025" s="0" t="n">
        <f aca="false">IFERROR((C10025-D10025)/C10025/'Project Inputs and Calcs'!$E$11,0)</f>
        <v>0</v>
      </c>
    </row>
    <row r="10026" customFormat="false" ht="15" hidden="false" customHeight="false" outlineLevel="0" collapsed="false">
      <c r="A10026" s="0" t="n">
        <v>57</v>
      </c>
      <c r="B10026" s="0" t="n">
        <v>10100</v>
      </c>
      <c r="C10026" s="0" t="s">
        <v>155</v>
      </c>
      <c r="D10026" s="0" t="s">
        <v>155</v>
      </c>
      <c r="E10026" s="0" t="n">
        <f aca="false">IFERROR((C10026-D10026)/C10026/'Project Inputs and Calcs'!$E$11,0)</f>
        <v>0</v>
      </c>
    </row>
    <row r="10027" customFormat="false" ht="15" hidden="false" customHeight="false" outlineLevel="0" collapsed="false">
      <c r="A10027" s="0" t="n">
        <v>57</v>
      </c>
      <c r="B10027" s="0" t="n">
        <v>10200</v>
      </c>
      <c r="C10027" s="0" t="s">
        <v>155</v>
      </c>
      <c r="D10027" s="0" t="s">
        <v>155</v>
      </c>
      <c r="E10027" s="0" t="n">
        <f aca="false">IFERROR((C10027-D10027)/C10027/'Project Inputs and Calcs'!$E$11,0)</f>
        <v>0</v>
      </c>
    </row>
    <row r="10028" customFormat="false" ht="15" hidden="false" customHeight="false" outlineLevel="0" collapsed="false">
      <c r="A10028" s="0" t="n">
        <v>57</v>
      </c>
      <c r="B10028" s="0" t="n">
        <v>10300</v>
      </c>
      <c r="C10028" s="0" t="s">
        <v>155</v>
      </c>
      <c r="D10028" s="0" t="s">
        <v>155</v>
      </c>
      <c r="E10028" s="0" t="n">
        <f aca="false">IFERROR((C10028-D10028)/C10028/'Project Inputs and Calcs'!$E$11,0)</f>
        <v>0</v>
      </c>
    </row>
    <row r="10029" customFormat="false" ht="15" hidden="false" customHeight="false" outlineLevel="0" collapsed="false">
      <c r="A10029" s="0" t="n">
        <v>57</v>
      </c>
      <c r="B10029" s="0" t="n">
        <v>10400</v>
      </c>
      <c r="C10029" s="0" t="s">
        <v>155</v>
      </c>
      <c r="D10029" s="0" t="s">
        <v>155</v>
      </c>
      <c r="E10029" s="0" t="n">
        <f aca="false">IFERROR((C10029-D10029)/C10029/'Project Inputs and Calcs'!$E$11,0)</f>
        <v>0</v>
      </c>
    </row>
    <row r="10030" customFormat="false" ht="15" hidden="false" customHeight="false" outlineLevel="0" collapsed="false">
      <c r="A10030" s="0" t="n">
        <v>57</v>
      </c>
      <c r="B10030" s="0" t="n">
        <v>10500</v>
      </c>
      <c r="C10030" s="0" t="s">
        <v>155</v>
      </c>
      <c r="D10030" s="0" t="s">
        <v>155</v>
      </c>
      <c r="E10030" s="0" t="n">
        <f aca="false">IFERROR((C10030-D10030)/C10030/'Project Inputs and Calcs'!$E$11,0)</f>
        <v>0</v>
      </c>
    </row>
    <row r="10031" customFormat="false" ht="15" hidden="false" customHeight="false" outlineLevel="0" collapsed="false">
      <c r="A10031" s="0" t="n">
        <v>57</v>
      </c>
      <c r="B10031" s="0" t="n">
        <v>10600</v>
      </c>
      <c r="C10031" s="0" t="s">
        <v>155</v>
      </c>
      <c r="D10031" s="0" t="s">
        <v>155</v>
      </c>
      <c r="E10031" s="0" t="n">
        <f aca="false">IFERROR((C10031-D10031)/C10031/'Project Inputs and Calcs'!$E$11,0)</f>
        <v>0</v>
      </c>
    </row>
    <row r="10032" customFormat="false" ht="15" hidden="false" customHeight="false" outlineLevel="0" collapsed="false">
      <c r="A10032" s="0" t="n">
        <v>57</v>
      </c>
      <c r="B10032" s="0" t="n">
        <v>10700</v>
      </c>
      <c r="C10032" s="0" t="s">
        <v>155</v>
      </c>
      <c r="D10032" s="0" t="s">
        <v>155</v>
      </c>
      <c r="E10032" s="0" t="n">
        <f aca="false">IFERROR((C10032-D10032)/C10032/'Project Inputs and Calcs'!$E$11,0)</f>
        <v>0</v>
      </c>
    </row>
    <row r="10033" customFormat="false" ht="15" hidden="false" customHeight="false" outlineLevel="0" collapsed="false">
      <c r="A10033" s="0" t="n">
        <v>57</v>
      </c>
      <c r="B10033" s="0" t="n">
        <v>10800</v>
      </c>
      <c r="C10033" s="0" t="s">
        <v>155</v>
      </c>
      <c r="D10033" s="0" t="s">
        <v>155</v>
      </c>
      <c r="E10033" s="0" t="n">
        <f aca="false">IFERROR((C10033-D10033)/C10033/'Project Inputs and Calcs'!$E$11,0)</f>
        <v>0</v>
      </c>
    </row>
    <row r="10034" customFormat="false" ht="15" hidden="false" customHeight="false" outlineLevel="0" collapsed="false">
      <c r="A10034" s="0" t="n">
        <v>57</v>
      </c>
      <c r="B10034" s="0" t="n">
        <v>10900</v>
      </c>
      <c r="C10034" s="0" t="s">
        <v>155</v>
      </c>
      <c r="D10034" s="0" t="s">
        <v>155</v>
      </c>
      <c r="E10034" s="0" t="n">
        <f aca="false">IFERROR((C10034-D10034)/C10034/'Project Inputs and Calcs'!$E$11,0)</f>
        <v>0</v>
      </c>
    </row>
    <row r="10035" customFormat="false" ht="15" hidden="false" customHeight="false" outlineLevel="0" collapsed="false">
      <c r="A10035" s="0" t="n">
        <v>57</v>
      </c>
      <c r="B10035" s="0" t="n">
        <v>11000</v>
      </c>
      <c r="C10035" s="0" t="s">
        <v>155</v>
      </c>
      <c r="D10035" s="0" t="s">
        <v>155</v>
      </c>
      <c r="E10035" s="0" t="n">
        <f aca="false">IFERROR((C10035-D10035)/C10035/'Project Inputs and Calcs'!$E$11,0)</f>
        <v>0</v>
      </c>
    </row>
    <row r="10036" customFormat="false" ht="15" hidden="false" customHeight="false" outlineLevel="0" collapsed="false">
      <c r="A10036" s="0" t="n">
        <v>57</v>
      </c>
      <c r="B10036" s="0" t="n">
        <v>11100</v>
      </c>
      <c r="C10036" s="0" t="s">
        <v>155</v>
      </c>
      <c r="D10036" s="0" t="s">
        <v>155</v>
      </c>
      <c r="E10036" s="0" t="n">
        <f aca="false">IFERROR((C10036-D10036)/C10036/'Project Inputs and Calcs'!$E$11,0)</f>
        <v>0</v>
      </c>
    </row>
    <row r="10037" customFormat="false" ht="15" hidden="false" customHeight="false" outlineLevel="0" collapsed="false">
      <c r="A10037" s="0" t="n">
        <v>57</v>
      </c>
      <c r="B10037" s="0" t="n">
        <v>11200</v>
      </c>
      <c r="C10037" s="0" t="s">
        <v>155</v>
      </c>
      <c r="D10037" s="0" t="s">
        <v>155</v>
      </c>
      <c r="E10037" s="0" t="n">
        <f aca="false">IFERROR((C10037-D10037)/C10037/'Project Inputs and Calcs'!$E$11,0)</f>
        <v>0</v>
      </c>
    </row>
    <row r="10038" customFormat="false" ht="15" hidden="false" customHeight="false" outlineLevel="0" collapsed="false">
      <c r="A10038" s="0" t="n">
        <v>57</v>
      </c>
      <c r="B10038" s="0" t="n">
        <v>11300</v>
      </c>
      <c r="C10038" s="0" t="s">
        <v>155</v>
      </c>
      <c r="D10038" s="0" t="s">
        <v>155</v>
      </c>
      <c r="E10038" s="0" t="n">
        <f aca="false">IFERROR((C10038-D10038)/C10038/'Project Inputs and Calcs'!$E$11,0)</f>
        <v>0</v>
      </c>
    </row>
    <row r="10039" customFormat="false" ht="15" hidden="false" customHeight="false" outlineLevel="0" collapsed="false">
      <c r="A10039" s="0" t="n">
        <v>57</v>
      </c>
      <c r="B10039" s="0" t="n">
        <v>11400</v>
      </c>
      <c r="C10039" s="0" t="s">
        <v>155</v>
      </c>
      <c r="D10039" s="0" t="s">
        <v>155</v>
      </c>
      <c r="E10039" s="0" t="n">
        <f aca="false">IFERROR((C10039-D10039)/C10039/'Project Inputs and Calcs'!$E$11,0)</f>
        <v>0</v>
      </c>
    </row>
    <row r="10040" customFormat="false" ht="15" hidden="false" customHeight="false" outlineLevel="0" collapsed="false">
      <c r="A10040" s="0" t="n">
        <v>57</v>
      </c>
      <c r="B10040" s="0" t="n">
        <v>11500</v>
      </c>
      <c r="C10040" s="0" t="s">
        <v>155</v>
      </c>
      <c r="D10040" s="0" t="s">
        <v>155</v>
      </c>
      <c r="E10040" s="0" t="n">
        <f aca="false">IFERROR((C10040-D10040)/C10040/'Project Inputs and Calcs'!$E$11,0)</f>
        <v>0</v>
      </c>
    </row>
    <row r="10041" customFormat="false" ht="15" hidden="false" customHeight="false" outlineLevel="0" collapsed="false">
      <c r="A10041" s="0" t="n">
        <v>57</v>
      </c>
      <c r="B10041" s="0" t="n">
        <v>11600</v>
      </c>
      <c r="C10041" s="0" t="s">
        <v>155</v>
      </c>
      <c r="D10041" s="0" t="s">
        <v>155</v>
      </c>
      <c r="E10041" s="0" t="n">
        <f aca="false">IFERROR((C10041-D10041)/C10041/'Project Inputs and Calcs'!$E$11,0)</f>
        <v>0</v>
      </c>
    </row>
    <row r="10042" customFormat="false" ht="15" hidden="false" customHeight="false" outlineLevel="0" collapsed="false">
      <c r="A10042" s="0" t="n">
        <v>57</v>
      </c>
      <c r="B10042" s="0" t="n">
        <v>11700</v>
      </c>
      <c r="C10042" s="0" t="s">
        <v>155</v>
      </c>
      <c r="D10042" s="0" t="s">
        <v>155</v>
      </c>
      <c r="E10042" s="0" t="n">
        <f aca="false">IFERROR((C10042-D10042)/C10042/'Project Inputs and Calcs'!$E$11,0)</f>
        <v>0</v>
      </c>
    </row>
    <row r="10043" customFormat="false" ht="15" hidden="false" customHeight="false" outlineLevel="0" collapsed="false">
      <c r="A10043" s="0" t="n">
        <v>57</v>
      </c>
      <c r="B10043" s="0" t="n">
        <v>11800</v>
      </c>
      <c r="C10043" s="0" t="s">
        <v>155</v>
      </c>
      <c r="D10043" s="0" t="s">
        <v>155</v>
      </c>
      <c r="E10043" s="0" t="n">
        <f aca="false">IFERROR((C10043-D10043)/C10043/'Project Inputs and Calcs'!$E$11,0)</f>
        <v>0</v>
      </c>
    </row>
    <row r="10044" customFormat="false" ht="15" hidden="false" customHeight="false" outlineLevel="0" collapsed="false">
      <c r="A10044" s="0" t="n">
        <v>57</v>
      </c>
      <c r="B10044" s="0" t="n">
        <v>11900</v>
      </c>
      <c r="C10044" s="0" t="s">
        <v>155</v>
      </c>
      <c r="D10044" s="0" t="s">
        <v>155</v>
      </c>
      <c r="E10044" s="0" t="n">
        <f aca="false">IFERROR((C10044-D10044)/C10044/'Project Inputs and Calcs'!$E$11,0)</f>
        <v>0</v>
      </c>
    </row>
    <row r="10045" customFormat="false" ht="15" hidden="false" customHeight="false" outlineLevel="0" collapsed="false">
      <c r="A10045" s="0" t="n">
        <v>57</v>
      </c>
      <c r="B10045" s="0" t="n">
        <v>12000</v>
      </c>
      <c r="C10045" s="0" t="s">
        <v>155</v>
      </c>
      <c r="D10045" s="0" t="s">
        <v>155</v>
      </c>
      <c r="E10045" s="0" t="n">
        <f aca="false">IFERROR((C10045-D10045)/C10045/'Project Inputs and Calcs'!$E$11,0)</f>
        <v>0</v>
      </c>
    </row>
    <row r="10046" customFormat="false" ht="15" hidden="false" customHeight="false" outlineLevel="0" collapsed="false">
      <c r="A10046" s="0" t="n">
        <v>57</v>
      </c>
      <c r="B10046" s="0" t="n">
        <v>12100</v>
      </c>
      <c r="C10046" s="0" t="s">
        <v>155</v>
      </c>
      <c r="D10046" s="0" t="s">
        <v>155</v>
      </c>
      <c r="E10046" s="0" t="n">
        <f aca="false">IFERROR((C10046-D10046)/C10046/'Project Inputs and Calcs'!$E$11,0)</f>
        <v>0</v>
      </c>
    </row>
    <row r="10047" customFormat="false" ht="15" hidden="false" customHeight="false" outlineLevel="0" collapsed="false">
      <c r="A10047" s="0" t="n">
        <v>57</v>
      </c>
      <c r="B10047" s="0" t="n">
        <v>12200</v>
      </c>
      <c r="C10047" s="0" t="s">
        <v>155</v>
      </c>
      <c r="D10047" s="0" t="s">
        <v>155</v>
      </c>
      <c r="E10047" s="0" t="n">
        <f aca="false">IFERROR((C10047-D10047)/C10047/'Project Inputs and Calcs'!$E$11,0)</f>
        <v>0</v>
      </c>
    </row>
    <row r="10048" customFormat="false" ht="15" hidden="false" customHeight="false" outlineLevel="0" collapsed="false">
      <c r="A10048" s="0" t="n">
        <v>57</v>
      </c>
      <c r="B10048" s="0" t="n">
        <v>12300</v>
      </c>
      <c r="C10048" s="0" t="s">
        <v>155</v>
      </c>
      <c r="D10048" s="0" t="s">
        <v>155</v>
      </c>
      <c r="E10048" s="0" t="n">
        <f aca="false">IFERROR((C10048-D10048)/C10048/'Project Inputs and Calcs'!$E$11,0)</f>
        <v>0</v>
      </c>
    </row>
    <row r="10049" customFormat="false" ht="15" hidden="false" customHeight="false" outlineLevel="0" collapsed="false">
      <c r="A10049" s="0" t="n">
        <v>57</v>
      </c>
      <c r="B10049" s="0" t="n">
        <v>12400</v>
      </c>
      <c r="C10049" s="0" t="s">
        <v>155</v>
      </c>
      <c r="D10049" s="0" t="s">
        <v>155</v>
      </c>
      <c r="E10049" s="0" t="n">
        <f aca="false">IFERROR((C10049-D10049)/C10049/'Project Inputs and Calcs'!$E$11,0)</f>
        <v>0</v>
      </c>
    </row>
    <row r="10050" customFormat="false" ht="15" hidden="false" customHeight="false" outlineLevel="0" collapsed="false">
      <c r="A10050" s="0" t="n">
        <v>57</v>
      </c>
      <c r="B10050" s="0" t="n">
        <v>12500</v>
      </c>
      <c r="C10050" s="0" t="s">
        <v>155</v>
      </c>
      <c r="D10050" s="0" t="s">
        <v>155</v>
      </c>
      <c r="E10050" s="0" t="n">
        <f aca="false">IFERROR((C10050-D10050)/C10050/'Project Inputs and Calcs'!$E$11,0)</f>
        <v>0</v>
      </c>
    </row>
    <row r="10051" customFormat="false" ht="15" hidden="false" customHeight="false" outlineLevel="0" collapsed="false">
      <c r="A10051" s="0" t="n">
        <v>57</v>
      </c>
      <c r="B10051" s="0" t="n">
        <v>12600</v>
      </c>
      <c r="C10051" s="0" t="s">
        <v>155</v>
      </c>
      <c r="D10051" s="0" t="s">
        <v>155</v>
      </c>
      <c r="E10051" s="0" t="n">
        <f aca="false">IFERROR((C10051-D10051)/C10051/'Project Inputs and Calcs'!$E$11,0)</f>
        <v>0</v>
      </c>
    </row>
    <row r="10052" customFormat="false" ht="15" hidden="false" customHeight="false" outlineLevel="0" collapsed="false">
      <c r="A10052" s="0" t="n">
        <v>57</v>
      </c>
      <c r="B10052" s="0" t="n">
        <v>12700</v>
      </c>
      <c r="C10052" s="0" t="s">
        <v>155</v>
      </c>
      <c r="D10052" s="0" t="s">
        <v>155</v>
      </c>
      <c r="E10052" s="0" t="n">
        <f aca="false">IFERROR((C10052-D10052)/C10052/'Project Inputs and Calcs'!$E$11,0)</f>
        <v>0</v>
      </c>
    </row>
    <row r="10053" customFormat="false" ht="15" hidden="false" customHeight="false" outlineLevel="0" collapsed="false">
      <c r="A10053" s="0" t="n">
        <v>57</v>
      </c>
      <c r="B10053" s="0" t="n">
        <v>12800</v>
      </c>
      <c r="C10053" s="0" t="s">
        <v>155</v>
      </c>
      <c r="D10053" s="0" t="s">
        <v>155</v>
      </c>
      <c r="E10053" s="0" t="n">
        <f aca="false">IFERROR((C10053-D10053)/C10053/'Project Inputs and Calcs'!$E$11,0)</f>
        <v>0</v>
      </c>
    </row>
    <row r="10054" customFormat="false" ht="15" hidden="false" customHeight="false" outlineLevel="0" collapsed="false">
      <c r="A10054" s="0" t="n">
        <v>57</v>
      </c>
      <c r="B10054" s="0" t="n">
        <v>12900</v>
      </c>
      <c r="C10054" s="0" t="s">
        <v>155</v>
      </c>
      <c r="D10054" s="0" t="s">
        <v>155</v>
      </c>
      <c r="E10054" s="0" t="n">
        <f aca="false">IFERROR((C10054-D10054)/C10054/'Project Inputs and Calcs'!$E$11,0)</f>
        <v>0</v>
      </c>
    </row>
    <row r="10055" customFormat="false" ht="15" hidden="false" customHeight="false" outlineLevel="0" collapsed="false">
      <c r="A10055" s="0" t="n">
        <v>57</v>
      </c>
      <c r="B10055" s="0" t="n">
        <v>13000</v>
      </c>
      <c r="C10055" s="0" t="s">
        <v>155</v>
      </c>
      <c r="D10055" s="0" t="s">
        <v>155</v>
      </c>
      <c r="E10055" s="0" t="n">
        <f aca="false">IFERROR((C10055-D10055)/C10055/'Project Inputs and Calcs'!$E$11,0)</f>
        <v>0</v>
      </c>
    </row>
    <row r="10056" customFormat="false" ht="15" hidden="false" customHeight="false" outlineLevel="0" collapsed="false">
      <c r="A10056" s="0" t="n">
        <v>57</v>
      </c>
      <c r="B10056" s="0" t="n">
        <v>13100</v>
      </c>
      <c r="C10056" s="0" t="s">
        <v>155</v>
      </c>
      <c r="D10056" s="0" t="s">
        <v>155</v>
      </c>
      <c r="E10056" s="0" t="n">
        <f aca="false">IFERROR((C10056-D10056)/C10056/'Project Inputs and Calcs'!$E$11,0)</f>
        <v>0</v>
      </c>
    </row>
    <row r="10057" customFormat="false" ht="15" hidden="false" customHeight="false" outlineLevel="0" collapsed="false">
      <c r="A10057" s="0" t="n">
        <v>57</v>
      </c>
      <c r="B10057" s="0" t="n">
        <v>13200</v>
      </c>
      <c r="C10057" s="0" t="s">
        <v>155</v>
      </c>
      <c r="D10057" s="0" t="s">
        <v>155</v>
      </c>
      <c r="E10057" s="0" t="n">
        <f aca="false">IFERROR((C10057-D10057)/C10057/'Project Inputs and Calcs'!$E$11,0)</f>
        <v>0</v>
      </c>
    </row>
    <row r="10058" customFormat="false" ht="15" hidden="false" customHeight="false" outlineLevel="0" collapsed="false">
      <c r="A10058" s="0" t="n">
        <v>57</v>
      </c>
      <c r="B10058" s="0" t="n">
        <v>13300</v>
      </c>
      <c r="C10058" s="0" t="s">
        <v>155</v>
      </c>
      <c r="D10058" s="0" t="s">
        <v>155</v>
      </c>
      <c r="E10058" s="0" t="n">
        <f aca="false">IFERROR((C10058-D10058)/C10058/'Project Inputs and Calcs'!$E$11,0)</f>
        <v>0</v>
      </c>
    </row>
    <row r="10059" customFormat="false" ht="15" hidden="false" customHeight="false" outlineLevel="0" collapsed="false">
      <c r="A10059" s="0" t="n">
        <v>57</v>
      </c>
      <c r="B10059" s="0" t="n">
        <v>13400</v>
      </c>
      <c r="C10059" s="0" t="s">
        <v>155</v>
      </c>
      <c r="D10059" s="0" t="s">
        <v>155</v>
      </c>
      <c r="E10059" s="0" t="n">
        <f aca="false">IFERROR((C10059-D10059)/C10059/'Project Inputs and Calcs'!$E$11,0)</f>
        <v>0</v>
      </c>
    </row>
    <row r="10060" customFormat="false" ht="15" hidden="false" customHeight="false" outlineLevel="0" collapsed="false">
      <c r="A10060" s="0" t="n">
        <v>57</v>
      </c>
      <c r="B10060" s="0" t="n">
        <v>13500</v>
      </c>
      <c r="C10060" s="0" t="s">
        <v>155</v>
      </c>
      <c r="D10060" s="0" t="s">
        <v>155</v>
      </c>
      <c r="E10060" s="0" t="n">
        <f aca="false">IFERROR((C10060-D10060)/C10060/'Project Inputs and Calcs'!$E$11,0)</f>
        <v>0</v>
      </c>
    </row>
    <row r="10061" customFormat="false" ht="15" hidden="false" customHeight="false" outlineLevel="0" collapsed="false">
      <c r="A10061" s="0" t="n">
        <v>57</v>
      </c>
      <c r="B10061" s="0" t="n">
        <v>13600</v>
      </c>
      <c r="C10061" s="0" t="s">
        <v>155</v>
      </c>
      <c r="D10061" s="0" t="s">
        <v>155</v>
      </c>
      <c r="E10061" s="0" t="n">
        <f aca="false">IFERROR((C10061-D10061)/C10061/'Project Inputs and Calcs'!$E$11,0)</f>
        <v>0</v>
      </c>
    </row>
    <row r="10062" customFormat="false" ht="15" hidden="false" customHeight="false" outlineLevel="0" collapsed="false">
      <c r="A10062" s="0" t="n">
        <v>57</v>
      </c>
      <c r="B10062" s="0" t="n">
        <v>13700</v>
      </c>
      <c r="C10062" s="0" t="s">
        <v>155</v>
      </c>
      <c r="D10062" s="0" t="s">
        <v>155</v>
      </c>
      <c r="E10062" s="0" t="n">
        <f aca="false">IFERROR((C10062-D10062)/C10062/'Project Inputs and Calcs'!$E$11,0)</f>
        <v>0</v>
      </c>
    </row>
    <row r="10063" customFormat="false" ht="15" hidden="false" customHeight="false" outlineLevel="0" collapsed="false">
      <c r="A10063" s="0" t="n">
        <v>57</v>
      </c>
      <c r="B10063" s="0" t="n">
        <v>13800</v>
      </c>
      <c r="C10063" s="0" t="s">
        <v>155</v>
      </c>
      <c r="D10063" s="0" t="s">
        <v>155</v>
      </c>
      <c r="E10063" s="0" t="n">
        <f aca="false">IFERROR((C10063-D10063)/C10063/'Project Inputs and Calcs'!$E$11,0)</f>
        <v>0</v>
      </c>
    </row>
    <row r="10064" customFormat="false" ht="15" hidden="false" customHeight="false" outlineLevel="0" collapsed="false">
      <c r="A10064" s="0" t="n">
        <v>57</v>
      </c>
      <c r="B10064" s="0" t="n">
        <v>13900</v>
      </c>
      <c r="C10064" s="0" t="s">
        <v>155</v>
      </c>
      <c r="D10064" s="0" t="s">
        <v>155</v>
      </c>
      <c r="E10064" s="0" t="n">
        <f aca="false">IFERROR((C10064-D10064)/C10064/'Project Inputs and Calcs'!$E$11,0)</f>
        <v>0</v>
      </c>
    </row>
    <row r="10065" customFormat="false" ht="15" hidden="false" customHeight="false" outlineLevel="0" collapsed="false">
      <c r="A10065" s="0" t="n">
        <v>57</v>
      </c>
      <c r="B10065" s="0" t="n">
        <v>14000</v>
      </c>
      <c r="C10065" s="0" t="s">
        <v>155</v>
      </c>
      <c r="D10065" s="0" t="s">
        <v>155</v>
      </c>
      <c r="E10065" s="0" t="n">
        <f aca="false">IFERROR((C10065-D10065)/C10065/'Project Inputs and Calcs'!$E$11,0)</f>
        <v>0</v>
      </c>
    </row>
    <row r="10066" customFormat="false" ht="15" hidden="false" customHeight="false" outlineLevel="0" collapsed="false">
      <c r="A10066" s="0" t="n">
        <v>57</v>
      </c>
      <c r="B10066" s="0" t="n">
        <v>14100</v>
      </c>
      <c r="C10066" s="0" t="s">
        <v>155</v>
      </c>
      <c r="D10066" s="0" t="s">
        <v>155</v>
      </c>
      <c r="E10066" s="0" t="n">
        <f aca="false">IFERROR((C10066-D10066)/C10066/'Project Inputs and Calcs'!$E$11,0)</f>
        <v>0</v>
      </c>
    </row>
    <row r="10067" customFormat="false" ht="15" hidden="false" customHeight="false" outlineLevel="0" collapsed="false">
      <c r="A10067" s="0" t="n">
        <v>57</v>
      </c>
      <c r="B10067" s="0" t="n">
        <v>14200</v>
      </c>
      <c r="C10067" s="0" t="s">
        <v>155</v>
      </c>
      <c r="D10067" s="0" t="s">
        <v>155</v>
      </c>
      <c r="E10067" s="0" t="n">
        <f aca="false">IFERROR((C10067-D10067)/C10067/'Project Inputs and Calcs'!$E$11,0)</f>
        <v>0</v>
      </c>
    </row>
    <row r="10068" customFormat="false" ht="15" hidden="false" customHeight="false" outlineLevel="0" collapsed="false">
      <c r="A10068" s="0" t="n">
        <v>57</v>
      </c>
      <c r="B10068" s="0" t="n">
        <v>14300</v>
      </c>
      <c r="C10068" s="0" t="s">
        <v>155</v>
      </c>
      <c r="D10068" s="0" t="s">
        <v>155</v>
      </c>
      <c r="E10068" s="0" t="n">
        <f aca="false">IFERROR((C10068-D10068)/C10068/'Project Inputs and Calcs'!$E$11,0)</f>
        <v>0</v>
      </c>
    </row>
    <row r="10069" customFormat="false" ht="15" hidden="false" customHeight="false" outlineLevel="0" collapsed="false">
      <c r="A10069" s="0" t="n">
        <v>57</v>
      </c>
      <c r="B10069" s="0" t="n">
        <v>14400</v>
      </c>
      <c r="C10069" s="0" t="s">
        <v>155</v>
      </c>
      <c r="D10069" s="0" t="s">
        <v>155</v>
      </c>
      <c r="E10069" s="0" t="n">
        <f aca="false">IFERROR((C10069-D10069)/C10069/'Project Inputs and Calcs'!$E$11,0)</f>
        <v>0</v>
      </c>
    </row>
    <row r="10070" customFormat="false" ht="15" hidden="false" customHeight="false" outlineLevel="0" collapsed="false">
      <c r="A10070" s="0" t="n">
        <v>57</v>
      </c>
      <c r="B10070" s="0" t="n">
        <v>14500</v>
      </c>
      <c r="C10070" s="0" t="s">
        <v>155</v>
      </c>
      <c r="D10070" s="0" t="s">
        <v>155</v>
      </c>
      <c r="E10070" s="0" t="n">
        <f aca="false">IFERROR((C10070-D10070)/C10070/'Project Inputs and Calcs'!$E$11,0)</f>
        <v>0</v>
      </c>
    </row>
    <row r="10071" customFormat="false" ht="15" hidden="false" customHeight="false" outlineLevel="0" collapsed="false">
      <c r="A10071" s="0" t="n">
        <v>57</v>
      </c>
      <c r="B10071" s="0" t="n">
        <v>14600</v>
      </c>
      <c r="C10071" s="0" t="s">
        <v>155</v>
      </c>
      <c r="D10071" s="0" t="s">
        <v>155</v>
      </c>
      <c r="E10071" s="0" t="n">
        <f aca="false">IFERROR((C10071-D10071)/C10071/'Project Inputs and Calcs'!$E$11,0)</f>
        <v>0</v>
      </c>
    </row>
    <row r="10072" customFormat="false" ht="15" hidden="false" customHeight="false" outlineLevel="0" collapsed="false">
      <c r="A10072" s="0" t="n">
        <v>57</v>
      </c>
      <c r="B10072" s="0" t="n">
        <v>14700</v>
      </c>
      <c r="C10072" s="0" t="s">
        <v>155</v>
      </c>
      <c r="D10072" s="0" t="s">
        <v>155</v>
      </c>
      <c r="E10072" s="0" t="n">
        <f aca="false">IFERROR((C10072-D10072)/C10072/'Project Inputs and Calcs'!$E$11,0)</f>
        <v>0</v>
      </c>
    </row>
    <row r="10073" customFormat="false" ht="15" hidden="false" customHeight="false" outlineLevel="0" collapsed="false">
      <c r="A10073" s="0" t="n">
        <v>57</v>
      </c>
      <c r="B10073" s="0" t="n">
        <v>14800</v>
      </c>
      <c r="C10073" s="0" t="s">
        <v>155</v>
      </c>
      <c r="D10073" s="0" t="s">
        <v>155</v>
      </c>
      <c r="E10073" s="0" t="n">
        <f aca="false">IFERROR((C10073-D10073)/C10073/'Project Inputs and Calcs'!$E$11,0)</f>
        <v>0</v>
      </c>
    </row>
    <row r="10074" customFormat="false" ht="15" hidden="false" customHeight="false" outlineLevel="0" collapsed="false">
      <c r="A10074" s="0" t="n">
        <v>57</v>
      </c>
      <c r="B10074" s="0" t="n">
        <v>14900</v>
      </c>
      <c r="C10074" s="0" t="s">
        <v>155</v>
      </c>
      <c r="D10074" s="0" t="s">
        <v>155</v>
      </c>
      <c r="E10074" s="0" t="n">
        <f aca="false">IFERROR((C10074-D10074)/C10074/'Project Inputs and Calcs'!$E$11,0)</f>
        <v>0</v>
      </c>
    </row>
    <row r="10075" customFormat="false" ht="15" hidden="false" customHeight="false" outlineLevel="0" collapsed="false">
      <c r="A10075" s="0" t="n">
        <v>57</v>
      </c>
      <c r="B10075" s="0" t="n">
        <v>15000</v>
      </c>
      <c r="C10075" s="0" t="s">
        <v>155</v>
      </c>
      <c r="D10075" s="0" t="s">
        <v>155</v>
      </c>
      <c r="E10075" s="0" t="n">
        <f aca="false">IFERROR((C10075-D10075)/C10075/'Project Inputs and Calcs'!$E$11,0)</f>
        <v>0</v>
      </c>
    </row>
    <row r="10076" customFormat="false" ht="15" hidden="false" customHeight="false" outlineLevel="0" collapsed="false">
      <c r="A10076" s="0" t="n">
        <v>57</v>
      </c>
      <c r="B10076" s="0" t="n">
        <v>15100</v>
      </c>
      <c r="C10076" s="0" t="s">
        <v>155</v>
      </c>
      <c r="D10076" s="0" t="s">
        <v>155</v>
      </c>
      <c r="E10076" s="0" t="n">
        <f aca="false">IFERROR((C10076-D10076)/C10076/'Project Inputs and Calcs'!$E$11,0)</f>
        <v>0</v>
      </c>
    </row>
    <row r="10077" customFormat="false" ht="15" hidden="false" customHeight="false" outlineLevel="0" collapsed="false">
      <c r="A10077" s="0" t="n">
        <v>57</v>
      </c>
      <c r="B10077" s="0" t="n">
        <v>15200</v>
      </c>
      <c r="C10077" s="0" t="s">
        <v>155</v>
      </c>
      <c r="D10077" s="0" t="s">
        <v>155</v>
      </c>
      <c r="E10077" s="0" t="n">
        <f aca="false">IFERROR((C10077-D10077)/C10077/'Project Inputs and Calcs'!$E$11,0)</f>
        <v>0</v>
      </c>
    </row>
    <row r="10078" customFormat="false" ht="15" hidden="false" customHeight="false" outlineLevel="0" collapsed="false">
      <c r="A10078" s="0" t="n">
        <v>57</v>
      </c>
      <c r="B10078" s="0" t="n">
        <v>15300</v>
      </c>
      <c r="C10078" s="0" t="s">
        <v>155</v>
      </c>
      <c r="D10078" s="0" t="s">
        <v>155</v>
      </c>
      <c r="E10078" s="0" t="n">
        <f aca="false">IFERROR((C10078-D10078)/C10078/'Project Inputs and Calcs'!$E$11,0)</f>
        <v>0</v>
      </c>
    </row>
    <row r="10079" customFormat="false" ht="15" hidden="false" customHeight="false" outlineLevel="0" collapsed="false">
      <c r="A10079" s="0" t="n">
        <v>57</v>
      </c>
      <c r="B10079" s="0" t="n">
        <v>15400</v>
      </c>
      <c r="C10079" s="0" t="s">
        <v>155</v>
      </c>
      <c r="D10079" s="0" t="s">
        <v>155</v>
      </c>
      <c r="E10079" s="0" t="n">
        <f aca="false">IFERROR((C10079-D10079)/C10079/'Project Inputs and Calcs'!$E$11,0)</f>
        <v>0</v>
      </c>
    </row>
    <row r="10080" customFormat="false" ht="15" hidden="false" customHeight="false" outlineLevel="0" collapsed="false">
      <c r="A10080" s="0" t="n">
        <v>57</v>
      </c>
      <c r="B10080" s="0" t="n">
        <v>15500</v>
      </c>
      <c r="C10080" s="0" t="s">
        <v>155</v>
      </c>
      <c r="D10080" s="0" t="s">
        <v>155</v>
      </c>
      <c r="E10080" s="0" t="n">
        <f aca="false">IFERROR((C10080-D10080)/C10080/'Project Inputs and Calcs'!$E$11,0)</f>
        <v>0</v>
      </c>
    </row>
    <row r="10081" customFormat="false" ht="15" hidden="false" customHeight="false" outlineLevel="0" collapsed="false">
      <c r="A10081" s="0" t="n">
        <v>57</v>
      </c>
      <c r="B10081" s="0" t="n">
        <v>15600</v>
      </c>
      <c r="C10081" s="0" t="s">
        <v>155</v>
      </c>
      <c r="D10081" s="0" t="s">
        <v>155</v>
      </c>
      <c r="E10081" s="0" t="n">
        <f aca="false">IFERROR((C10081-D10081)/C10081/'Project Inputs and Calcs'!$E$11,0)</f>
        <v>0</v>
      </c>
    </row>
    <row r="10082" customFormat="false" ht="15" hidden="false" customHeight="false" outlineLevel="0" collapsed="false">
      <c r="A10082" s="0" t="n">
        <v>57</v>
      </c>
      <c r="B10082" s="0" t="n">
        <v>15700</v>
      </c>
      <c r="C10082" s="0" t="s">
        <v>155</v>
      </c>
      <c r="D10082" s="0" t="s">
        <v>155</v>
      </c>
      <c r="E10082" s="0" t="n">
        <f aca="false">IFERROR((C10082-D10082)/C10082/'Project Inputs and Calcs'!$E$11,0)</f>
        <v>0</v>
      </c>
    </row>
    <row r="10083" customFormat="false" ht="15" hidden="false" customHeight="false" outlineLevel="0" collapsed="false">
      <c r="A10083" s="0" t="n">
        <v>57</v>
      </c>
      <c r="B10083" s="0" t="n">
        <v>15800</v>
      </c>
      <c r="C10083" s="0" t="s">
        <v>155</v>
      </c>
      <c r="D10083" s="0" t="s">
        <v>155</v>
      </c>
      <c r="E10083" s="0" t="n">
        <f aca="false">IFERROR((C10083-D10083)/C10083/'Project Inputs and Calcs'!$E$11,0)</f>
        <v>0</v>
      </c>
    </row>
    <row r="10084" customFormat="false" ht="15" hidden="false" customHeight="false" outlineLevel="0" collapsed="false">
      <c r="A10084" s="0" t="n">
        <v>57</v>
      </c>
      <c r="B10084" s="0" t="n">
        <v>15900</v>
      </c>
      <c r="C10084" s="0" t="s">
        <v>155</v>
      </c>
      <c r="D10084" s="0" t="s">
        <v>155</v>
      </c>
      <c r="E10084" s="0" t="n">
        <f aca="false">IFERROR((C10084-D10084)/C10084/'Project Inputs and Calcs'!$E$11,0)</f>
        <v>0</v>
      </c>
    </row>
    <row r="10085" customFormat="false" ht="15" hidden="false" customHeight="false" outlineLevel="0" collapsed="false">
      <c r="A10085" s="0" t="n">
        <v>57</v>
      </c>
      <c r="B10085" s="0" t="n">
        <v>16000</v>
      </c>
      <c r="C10085" s="0" t="s">
        <v>155</v>
      </c>
      <c r="D10085" s="0" t="s">
        <v>155</v>
      </c>
      <c r="E10085" s="0" t="n">
        <f aca="false">IFERROR((C10085-D10085)/C10085/'Project Inputs and Calcs'!$E$11,0)</f>
        <v>0</v>
      </c>
    </row>
    <row r="10086" customFormat="false" ht="15" hidden="false" customHeight="false" outlineLevel="0" collapsed="false">
      <c r="A10086" s="0" t="n">
        <v>57</v>
      </c>
      <c r="B10086" s="0" t="n">
        <v>16100</v>
      </c>
      <c r="C10086" s="0" t="s">
        <v>155</v>
      </c>
      <c r="D10086" s="0" t="s">
        <v>155</v>
      </c>
      <c r="E10086" s="0" t="n">
        <f aca="false">IFERROR((C10086-D10086)/C10086/'Project Inputs and Calcs'!$E$11,0)</f>
        <v>0</v>
      </c>
    </row>
    <row r="10087" customFormat="false" ht="15" hidden="false" customHeight="false" outlineLevel="0" collapsed="false">
      <c r="A10087" s="0" t="n">
        <v>57</v>
      </c>
      <c r="B10087" s="0" t="n">
        <v>16200</v>
      </c>
      <c r="C10087" s="0" t="s">
        <v>155</v>
      </c>
      <c r="D10087" s="0" t="s">
        <v>155</v>
      </c>
      <c r="E10087" s="0" t="n">
        <f aca="false">IFERROR((C10087-D10087)/C10087/'Project Inputs and Calcs'!$E$11,0)</f>
        <v>0</v>
      </c>
    </row>
    <row r="10088" customFormat="false" ht="15" hidden="false" customHeight="false" outlineLevel="0" collapsed="false">
      <c r="A10088" s="0" t="n">
        <v>57</v>
      </c>
      <c r="B10088" s="0" t="n">
        <v>16300</v>
      </c>
      <c r="C10088" s="0" t="s">
        <v>155</v>
      </c>
      <c r="D10088" s="0" t="s">
        <v>155</v>
      </c>
      <c r="E10088" s="0" t="n">
        <f aca="false">IFERROR((C10088-D10088)/C10088/'Project Inputs and Calcs'!$E$11,0)</f>
        <v>0</v>
      </c>
    </row>
    <row r="10089" customFormat="false" ht="15" hidden="false" customHeight="false" outlineLevel="0" collapsed="false">
      <c r="A10089" s="0" t="n">
        <v>57</v>
      </c>
      <c r="B10089" s="0" t="n">
        <v>16400</v>
      </c>
      <c r="C10089" s="0" t="s">
        <v>155</v>
      </c>
      <c r="D10089" s="0" t="s">
        <v>155</v>
      </c>
      <c r="E10089" s="0" t="n">
        <f aca="false">IFERROR((C10089-D10089)/C10089/'Project Inputs and Calcs'!$E$11,0)</f>
        <v>0</v>
      </c>
    </row>
    <row r="10090" customFormat="false" ht="15" hidden="false" customHeight="false" outlineLevel="0" collapsed="false">
      <c r="A10090" s="0" t="n">
        <v>57</v>
      </c>
      <c r="B10090" s="0" t="n">
        <v>16500</v>
      </c>
      <c r="C10090" s="0" t="s">
        <v>155</v>
      </c>
      <c r="D10090" s="0" t="s">
        <v>155</v>
      </c>
      <c r="E10090" s="0" t="n">
        <f aca="false">IFERROR((C10090-D10090)/C10090/'Project Inputs and Calcs'!$E$11,0)</f>
        <v>0</v>
      </c>
    </row>
    <row r="10091" customFormat="false" ht="15" hidden="false" customHeight="false" outlineLevel="0" collapsed="false">
      <c r="A10091" s="0" t="n">
        <v>57</v>
      </c>
      <c r="B10091" s="0" t="n">
        <v>16600</v>
      </c>
      <c r="C10091" s="0" t="s">
        <v>155</v>
      </c>
      <c r="D10091" s="0" t="s">
        <v>155</v>
      </c>
      <c r="E10091" s="0" t="n">
        <f aca="false">IFERROR((C10091-D10091)/C10091/'Project Inputs and Calcs'!$E$11,0)</f>
        <v>0</v>
      </c>
    </row>
    <row r="10092" customFormat="false" ht="15" hidden="false" customHeight="false" outlineLevel="0" collapsed="false">
      <c r="A10092" s="0" t="n">
        <v>57</v>
      </c>
      <c r="B10092" s="0" t="n">
        <v>16700</v>
      </c>
      <c r="C10092" s="0" t="s">
        <v>155</v>
      </c>
      <c r="D10092" s="0" t="s">
        <v>155</v>
      </c>
      <c r="E10092" s="0" t="n">
        <f aca="false">IFERROR((C10092-D10092)/C10092/'Project Inputs and Calcs'!$E$11,0)</f>
        <v>0</v>
      </c>
    </row>
    <row r="10093" customFormat="false" ht="15" hidden="false" customHeight="false" outlineLevel="0" collapsed="false">
      <c r="A10093" s="0" t="n">
        <v>57</v>
      </c>
      <c r="B10093" s="0" t="n">
        <v>16800</v>
      </c>
      <c r="C10093" s="0" t="s">
        <v>155</v>
      </c>
      <c r="D10093" s="0" t="s">
        <v>155</v>
      </c>
      <c r="E10093" s="0" t="n">
        <f aca="false">IFERROR((C10093-D10093)/C10093/'Project Inputs and Calcs'!$E$11,0)</f>
        <v>0</v>
      </c>
    </row>
    <row r="10094" customFormat="false" ht="15" hidden="false" customHeight="false" outlineLevel="0" collapsed="false">
      <c r="A10094" s="0" t="n">
        <v>57</v>
      </c>
      <c r="B10094" s="0" t="n">
        <v>16900</v>
      </c>
      <c r="C10094" s="0" t="s">
        <v>155</v>
      </c>
      <c r="D10094" s="0" t="s">
        <v>155</v>
      </c>
      <c r="E10094" s="0" t="n">
        <f aca="false">IFERROR((C10094-D10094)/C10094/'Project Inputs and Calcs'!$E$11,0)</f>
        <v>0</v>
      </c>
    </row>
    <row r="10095" customFormat="false" ht="15" hidden="false" customHeight="false" outlineLevel="0" collapsed="false">
      <c r="A10095" s="0" t="n">
        <v>57</v>
      </c>
      <c r="B10095" s="0" t="n">
        <v>17000</v>
      </c>
      <c r="C10095" s="0" t="s">
        <v>155</v>
      </c>
      <c r="D10095" s="0" t="s">
        <v>155</v>
      </c>
      <c r="E10095" s="0" t="n">
        <f aca="false">IFERROR((C10095-D10095)/C10095/'Project Inputs and Calcs'!$E$11,0)</f>
        <v>0</v>
      </c>
    </row>
    <row r="10096" customFormat="false" ht="15" hidden="false" customHeight="false" outlineLevel="0" collapsed="false">
      <c r="A10096" s="0" t="n">
        <v>57</v>
      </c>
      <c r="B10096" s="0" t="n">
        <v>17100</v>
      </c>
      <c r="C10096" s="0" t="s">
        <v>155</v>
      </c>
      <c r="D10096" s="0" t="s">
        <v>155</v>
      </c>
      <c r="E10096" s="0" t="n">
        <f aca="false">IFERROR((C10096-D10096)/C10096/'Project Inputs and Calcs'!$E$11,0)</f>
        <v>0</v>
      </c>
    </row>
    <row r="10097" customFormat="false" ht="15" hidden="false" customHeight="false" outlineLevel="0" collapsed="false">
      <c r="A10097" s="0" t="n">
        <v>57</v>
      </c>
      <c r="B10097" s="0" t="n">
        <v>17200</v>
      </c>
      <c r="C10097" s="0" t="s">
        <v>155</v>
      </c>
      <c r="D10097" s="0" t="s">
        <v>155</v>
      </c>
      <c r="E10097" s="0" t="n">
        <f aca="false">IFERROR((C10097-D10097)/C10097/'Project Inputs and Calcs'!$E$11,0)</f>
        <v>0</v>
      </c>
    </row>
    <row r="10098" customFormat="false" ht="15" hidden="false" customHeight="false" outlineLevel="0" collapsed="false">
      <c r="A10098" s="0" t="n">
        <v>57</v>
      </c>
      <c r="B10098" s="0" t="n">
        <v>17300</v>
      </c>
      <c r="C10098" s="0" t="s">
        <v>155</v>
      </c>
      <c r="D10098" s="0" t="s">
        <v>155</v>
      </c>
      <c r="E10098" s="0" t="n">
        <f aca="false">IFERROR((C10098-D10098)/C10098/'Project Inputs and Calcs'!$E$11,0)</f>
        <v>0</v>
      </c>
    </row>
    <row r="10099" customFormat="false" ht="15" hidden="false" customHeight="false" outlineLevel="0" collapsed="false">
      <c r="A10099" s="0" t="n">
        <v>57</v>
      </c>
      <c r="B10099" s="0" t="n">
        <v>17400</v>
      </c>
      <c r="C10099" s="0" t="s">
        <v>155</v>
      </c>
      <c r="D10099" s="0" t="s">
        <v>155</v>
      </c>
      <c r="E10099" s="0" t="n">
        <f aca="false">IFERROR((C10099-D10099)/C10099/'Project Inputs and Calcs'!$E$11,0)</f>
        <v>0</v>
      </c>
    </row>
    <row r="10100" customFormat="false" ht="15" hidden="false" customHeight="false" outlineLevel="0" collapsed="false">
      <c r="A10100" s="0" t="n">
        <v>57</v>
      </c>
      <c r="B10100" s="0" t="n">
        <v>17500</v>
      </c>
      <c r="C10100" s="0" t="s">
        <v>155</v>
      </c>
      <c r="D10100" s="0" t="s">
        <v>155</v>
      </c>
      <c r="E10100" s="0" t="n">
        <f aca="false">IFERROR((C10100-D10100)/C10100/'Project Inputs and Calcs'!$E$11,0)</f>
        <v>0</v>
      </c>
    </row>
    <row r="10101" customFormat="false" ht="15" hidden="false" customHeight="false" outlineLevel="0" collapsed="false">
      <c r="A10101" s="0" t="n">
        <v>57</v>
      </c>
      <c r="B10101" s="0" t="n">
        <v>17600</v>
      </c>
      <c r="C10101" s="0" t="s">
        <v>155</v>
      </c>
      <c r="D10101" s="0" t="s">
        <v>155</v>
      </c>
      <c r="E10101" s="0" t="n">
        <f aca="false">IFERROR((C10101-D10101)/C10101/'Project Inputs and Calcs'!$E$11,0)</f>
        <v>0</v>
      </c>
    </row>
    <row r="10102" customFormat="false" ht="15" hidden="false" customHeight="false" outlineLevel="0" collapsed="false">
      <c r="A10102" s="0" t="n">
        <v>57</v>
      </c>
      <c r="B10102" s="0" t="n">
        <v>17700</v>
      </c>
      <c r="C10102" s="0" t="s">
        <v>155</v>
      </c>
      <c r="D10102" s="0" t="s">
        <v>155</v>
      </c>
      <c r="E10102" s="0" t="n">
        <f aca="false">IFERROR((C10102-D10102)/C10102/'Project Inputs and Calcs'!$E$11,0)</f>
        <v>0</v>
      </c>
    </row>
    <row r="10103" customFormat="false" ht="15" hidden="false" customHeight="false" outlineLevel="0" collapsed="false">
      <c r="A10103" s="0" t="n">
        <v>57</v>
      </c>
      <c r="B10103" s="0" t="n">
        <v>17800</v>
      </c>
      <c r="C10103" s="0" t="s">
        <v>155</v>
      </c>
      <c r="D10103" s="0" t="s">
        <v>155</v>
      </c>
      <c r="E10103" s="0" t="n">
        <f aca="false">IFERROR((C10103-D10103)/C10103/'Project Inputs and Calcs'!$E$11,0)</f>
        <v>0</v>
      </c>
    </row>
    <row r="10104" customFormat="false" ht="15" hidden="false" customHeight="false" outlineLevel="0" collapsed="false">
      <c r="A10104" s="0" t="n">
        <v>57</v>
      </c>
      <c r="B10104" s="0" t="n">
        <v>17900</v>
      </c>
      <c r="C10104" s="0" t="s">
        <v>155</v>
      </c>
      <c r="D10104" s="0" t="s">
        <v>155</v>
      </c>
      <c r="E10104" s="0" t="n">
        <f aca="false">IFERROR((C10104-D10104)/C10104/'Project Inputs and Calcs'!$E$11,0)</f>
        <v>0</v>
      </c>
    </row>
    <row r="10105" customFormat="false" ht="15" hidden="false" customHeight="false" outlineLevel="0" collapsed="false">
      <c r="A10105" s="0" t="n">
        <v>57</v>
      </c>
      <c r="B10105" s="0" t="n">
        <v>18000</v>
      </c>
      <c r="C10105" s="0" t="s">
        <v>155</v>
      </c>
      <c r="D10105" s="0" t="s">
        <v>155</v>
      </c>
      <c r="E10105" s="0" t="n">
        <f aca="false">IFERROR((C10105-D10105)/C10105/'Project Inputs and Calcs'!$E$11,0)</f>
        <v>0</v>
      </c>
    </row>
    <row r="10106" customFormat="false" ht="15" hidden="false" customHeight="false" outlineLevel="0" collapsed="false">
      <c r="A10106" s="0" t="n">
        <v>57</v>
      </c>
      <c r="B10106" s="0" t="n">
        <v>18100</v>
      </c>
      <c r="C10106" s="0" t="s">
        <v>155</v>
      </c>
      <c r="D10106" s="0" t="s">
        <v>155</v>
      </c>
      <c r="E10106" s="0" t="n">
        <f aca="false">IFERROR((C10106-D10106)/C10106/'Project Inputs and Calcs'!$E$11,0)</f>
        <v>0</v>
      </c>
    </row>
    <row r="10107" customFormat="false" ht="15" hidden="false" customHeight="false" outlineLevel="0" collapsed="false">
      <c r="A10107" s="0" t="n">
        <v>57</v>
      </c>
      <c r="B10107" s="0" t="n">
        <v>18200</v>
      </c>
      <c r="C10107" s="0" t="s">
        <v>155</v>
      </c>
      <c r="D10107" s="0" t="s">
        <v>155</v>
      </c>
      <c r="E10107" s="0" t="n">
        <f aca="false">IFERROR((C10107-D10107)/C10107/'Project Inputs and Calcs'!$E$11,0)</f>
        <v>0</v>
      </c>
    </row>
    <row r="10108" customFormat="false" ht="15" hidden="false" customHeight="false" outlineLevel="0" collapsed="false">
      <c r="A10108" s="0" t="n">
        <v>57</v>
      </c>
      <c r="B10108" s="0" t="n">
        <v>18300</v>
      </c>
      <c r="C10108" s="0" t="s">
        <v>155</v>
      </c>
      <c r="D10108" s="0" t="s">
        <v>155</v>
      </c>
      <c r="E10108" s="0" t="n">
        <f aca="false">IFERROR((C10108-D10108)/C10108/'Project Inputs and Calcs'!$E$11,0)</f>
        <v>0</v>
      </c>
    </row>
    <row r="10109" customFormat="false" ht="15" hidden="false" customHeight="false" outlineLevel="0" collapsed="false">
      <c r="A10109" s="0" t="n">
        <v>57</v>
      </c>
      <c r="B10109" s="0" t="n">
        <v>18400</v>
      </c>
      <c r="C10109" s="0" t="s">
        <v>155</v>
      </c>
      <c r="D10109" s="0" t="s">
        <v>155</v>
      </c>
      <c r="E10109" s="0" t="n">
        <f aca="false">IFERROR((C10109-D10109)/C10109/'Project Inputs and Calcs'!$E$11,0)</f>
        <v>0</v>
      </c>
    </row>
    <row r="10110" customFormat="false" ht="15" hidden="false" customHeight="false" outlineLevel="0" collapsed="false">
      <c r="A10110" s="0" t="n">
        <v>57</v>
      </c>
      <c r="B10110" s="0" t="n">
        <v>18500</v>
      </c>
      <c r="C10110" s="0" t="s">
        <v>155</v>
      </c>
      <c r="D10110" s="0" t="s">
        <v>155</v>
      </c>
      <c r="E10110" s="0" t="n">
        <f aca="false">IFERROR((C10110-D10110)/C10110/'Project Inputs and Calcs'!$E$11,0)</f>
        <v>0</v>
      </c>
    </row>
    <row r="10111" customFormat="false" ht="15" hidden="false" customHeight="false" outlineLevel="0" collapsed="false">
      <c r="A10111" s="0" t="n">
        <v>57</v>
      </c>
      <c r="B10111" s="0" t="n">
        <v>18600</v>
      </c>
      <c r="C10111" s="0" t="s">
        <v>155</v>
      </c>
      <c r="D10111" s="0" t="s">
        <v>155</v>
      </c>
      <c r="E10111" s="0" t="n">
        <f aca="false">IFERROR((C10111-D10111)/C10111/'Project Inputs and Calcs'!$E$11,0)</f>
        <v>0</v>
      </c>
    </row>
    <row r="10112" customFormat="false" ht="15" hidden="false" customHeight="false" outlineLevel="0" collapsed="false">
      <c r="A10112" s="0" t="n">
        <v>57</v>
      </c>
      <c r="B10112" s="0" t="n">
        <v>18700</v>
      </c>
      <c r="C10112" s="0" t="s">
        <v>155</v>
      </c>
      <c r="D10112" s="0" t="s">
        <v>155</v>
      </c>
      <c r="E10112" s="0" t="n">
        <f aca="false">IFERROR((C10112-D10112)/C10112/'Project Inputs and Calcs'!$E$11,0)</f>
        <v>0</v>
      </c>
    </row>
    <row r="10113" customFormat="false" ht="15" hidden="false" customHeight="false" outlineLevel="0" collapsed="false">
      <c r="A10113" s="0" t="n">
        <v>57</v>
      </c>
      <c r="B10113" s="0" t="n">
        <v>18800</v>
      </c>
      <c r="C10113" s="0" t="s">
        <v>155</v>
      </c>
      <c r="D10113" s="0" t="s">
        <v>155</v>
      </c>
      <c r="E10113" s="0" t="n">
        <f aca="false">IFERROR((C10113-D10113)/C10113/'Project Inputs and Calcs'!$E$11,0)</f>
        <v>0</v>
      </c>
    </row>
    <row r="10114" customFormat="false" ht="15" hidden="false" customHeight="false" outlineLevel="0" collapsed="false">
      <c r="A10114" s="0" t="n">
        <v>57</v>
      </c>
      <c r="B10114" s="0" t="n">
        <v>18900</v>
      </c>
      <c r="C10114" s="0" t="s">
        <v>155</v>
      </c>
      <c r="D10114" s="0" t="s">
        <v>155</v>
      </c>
      <c r="E10114" s="0" t="n">
        <f aca="false">IFERROR((C10114-D10114)/C10114/'Project Inputs and Calcs'!$E$11,0)</f>
        <v>0</v>
      </c>
    </row>
    <row r="10115" customFormat="false" ht="15" hidden="false" customHeight="false" outlineLevel="0" collapsed="false">
      <c r="A10115" s="0" t="n">
        <v>57</v>
      </c>
      <c r="B10115" s="0" t="n">
        <v>19000</v>
      </c>
      <c r="C10115" s="0" t="s">
        <v>155</v>
      </c>
      <c r="D10115" s="0" t="s">
        <v>155</v>
      </c>
      <c r="E10115" s="0" t="n">
        <f aca="false">IFERROR((C10115-D10115)/C10115/'Project Inputs and Calcs'!$E$11,0)</f>
        <v>0</v>
      </c>
    </row>
    <row r="10116" customFormat="false" ht="15" hidden="false" customHeight="false" outlineLevel="0" collapsed="false">
      <c r="A10116" s="0" t="n">
        <v>57</v>
      </c>
      <c r="B10116" s="0" t="n">
        <v>19100</v>
      </c>
      <c r="C10116" s="0" t="s">
        <v>155</v>
      </c>
      <c r="D10116" s="0" t="s">
        <v>155</v>
      </c>
      <c r="E10116" s="0" t="n">
        <f aca="false">IFERROR((C10116-D10116)/C10116/'Project Inputs and Calcs'!$E$11,0)</f>
        <v>0</v>
      </c>
    </row>
    <row r="10117" customFormat="false" ht="15" hidden="false" customHeight="false" outlineLevel="0" collapsed="false">
      <c r="A10117" s="0" t="n">
        <v>57</v>
      </c>
      <c r="B10117" s="0" t="n">
        <v>19200</v>
      </c>
      <c r="C10117" s="0" t="s">
        <v>155</v>
      </c>
      <c r="D10117" s="0" t="s">
        <v>155</v>
      </c>
      <c r="E10117" s="0" t="n">
        <f aca="false">IFERROR((C10117-D10117)/C10117/'Project Inputs and Calcs'!$E$11,0)</f>
        <v>0</v>
      </c>
    </row>
    <row r="10118" customFormat="false" ht="15" hidden="false" customHeight="false" outlineLevel="0" collapsed="false">
      <c r="A10118" s="0" t="n">
        <v>57</v>
      </c>
      <c r="B10118" s="0" t="n">
        <v>19300</v>
      </c>
      <c r="C10118" s="0" t="s">
        <v>155</v>
      </c>
      <c r="D10118" s="0" t="s">
        <v>155</v>
      </c>
      <c r="E10118" s="0" t="n">
        <f aca="false">IFERROR((C10118-D10118)/C10118/'Project Inputs and Calcs'!$E$11,0)</f>
        <v>0</v>
      </c>
    </row>
    <row r="10119" customFormat="false" ht="15" hidden="false" customHeight="false" outlineLevel="0" collapsed="false">
      <c r="A10119" s="0" t="n">
        <v>57</v>
      </c>
      <c r="B10119" s="0" t="n">
        <v>19400</v>
      </c>
      <c r="C10119" s="0" t="s">
        <v>155</v>
      </c>
      <c r="D10119" s="0" t="s">
        <v>155</v>
      </c>
      <c r="E10119" s="0" t="n">
        <f aca="false">IFERROR((C10119-D10119)/C10119/'Project Inputs and Calcs'!$E$11,0)</f>
        <v>0</v>
      </c>
    </row>
    <row r="10120" customFormat="false" ht="15" hidden="false" customHeight="false" outlineLevel="0" collapsed="false">
      <c r="A10120" s="0" t="n">
        <v>57</v>
      </c>
      <c r="B10120" s="0" t="n">
        <v>19500</v>
      </c>
      <c r="C10120" s="0" t="s">
        <v>155</v>
      </c>
      <c r="D10120" s="0" t="s">
        <v>155</v>
      </c>
      <c r="E10120" s="0" t="n">
        <f aca="false">IFERROR((C10120-D10120)/C10120/'Project Inputs and Calcs'!$E$11,0)</f>
        <v>0</v>
      </c>
    </row>
    <row r="10121" customFormat="false" ht="15" hidden="false" customHeight="false" outlineLevel="0" collapsed="false">
      <c r="A10121" s="0" t="n">
        <v>57</v>
      </c>
      <c r="B10121" s="0" t="n">
        <v>19600</v>
      </c>
      <c r="C10121" s="0" t="s">
        <v>155</v>
      </c>
      <c r="D10121" s="0" t="s">
        <v>155</v>
      </c>
      <c r="E10121" s="0" t="n">
        <f aca="false">IFERROR((C10121-D10121)/C10121/'Project Inputs and Calcs'!$E$11,0)</f>
        <v>0</v>
      </c>
    </row>
    <row r="10122" customFormat="false" ht="15" hidden="false" customHeight="false" outlineLevel="0" collapsed="false">
      <c r="A10122" s="0" t="n">
        <v>57</v>
      </c>
      <c r="B10122" s="0" t="n">
        <v>19700</v>
      </c>
      <c r="C10122" s="0" t="s">
        <v>155</v>
      </c>
      <c r="D10122" s="0" t="s">
        <v>155</v>
      </c>
      <c r="E10122" s="0" t="n">
        <f aca="false">IFERROR((C10122-D10122)/C10122/'Project Inputs and Calcs'!$E$11,0)</f>
        <v>0</v>
      </c>
    </row>
    <row r="10123" customFormat="false" ht="15" hidden="false" customHeight="false" outlineLevel="0" collapsed="false">
      <c r="A10123" s="0" t="n">
        <v>57</v>
      </c>
      <c r="B10123" s="0" t="n">
        <v>19800</v>
      </c>
      <c r="C10123" s="0" t="s">
        <v>155</v>
      </c>
      <c r="D10123" s="0" t="s">
        <v>155</v>
      </c>
      <c r="E10123" s="0" t="n">
        <f aca="false">IFERROR((C10123-D10123)/C10123/'Project Inputs and Calcs'!$E$11,0)</f>
        <v>0</v>
      </c>
    </row>
    <row r="10124" customFormat="false" ht="15" hidden="false" customHeight="false" outlineLevel="0" collapsed="false">
      <c r="A10124" s="0" t="n">
        <v>57</v>
      </c>
      <c r="B10124" s="0" t="n">
        <v>19900</v>
      </c>
      <c r="C10124" s="0" t="s">
        <v>155</v>
      </c>
      <c r="D10124" s="0" t="s">
        <v>155</v>
      </c>
      <c r="E10124" s="0" t="n">
        <f aca="false">IFERROR((C10124-D10124)/C10124/'Project Inputs and Calcs'!$E$11,0)</f>
        <v>0</v>
      </c>
    </row>
    <row r="10125" customFormat="false" ht="15" hidden="false" customHeight="false" outlineLevel="0" collapsed="false">
      <c r="A10125" s="0" t="n">
        <v>57</v>
      </c>
      <c r="B10125" s="0" t="n">
        <v>20000</v>
      </c>
      <c r="C10125" s="0" t="s">
        <v>155</v>
      </c>
      <c r="D10125" s="0" t="s">
        <v>155</v>
      </c>
      <c r="E10125" s="0" t="n">
        <f aca="false">IFERROR((C10125-D10125)/C10125/'Project Inputs and Calcs'!$E$11,0)</f>
        <v>0</v>
      </c>
    </row>
    <row r="10126" customFormat="false" ht="15" hidden="false" customHeight="false" outlineLevel="0" collapsed="false">
      <c r="A10126" s="0" t="n">
        <v>58</v>
      </c>
      <c r="B10126" s="0" t="n">
        <v>1000</v>
      </c>
      <c r="C10126" s="0" t="n">
        <v>0.27153</v>
      </c>
      <c r="D10126" s="0" t="n">
        <v>0.041092</v>
      </c>
      <c r="E10126" s="0" t="n">
        <f aca="false">IFERROR((C10126-D10126)/C10126/'Project Inputs and Calcs'!$E$11,0)</f>
        <v>0.0282888324187628</v>
      </c>
    </row>
    <row r="10127" customFormat="false" ht="15" hidden="false" customHeight="false" outlineLevel="0" collapsed="false">
      <c r="A10127" s="0" t="n">
        <v>58</v>
      </c>
      <c r="B10127" s="0" t="n">
        <v>1100</v>
      </c>
      <c r="C10127" s="0" t="n">
        <v>0.41064</v>
      </c>
      <c r="D10127" s="0" t="n">
        <v>0.064944</v>
      </c>
      <c r="E10127" s="0" t="n">
        <f aca="false">IFERROR((C10127-D10127)/C10127/'Project Inputs and Calcs'!$E$11,0)</f>
        <v>0.0280615624391194</v>
      </c>
    </row>
    <row r="10128" customFormat="false" ht="15" hidden="false" customHeight="false" outlineLevel="0" collapsed="false">
      <c r="A10128" s="0" t="n">
        <v>58</v>
      </c>
      <c r="B10128" s="0" t="n">
        <v>1200</v>
      </c>
      <c r="C10128" s="0" t="n">
        <v>0.57598</v>
      </c>
      <c r="D10128" s="0" t="n">
        <v>0.095019</v>
      </c>
      <c r="E10128" s="0" t="n">
        <f aca="false">IFERROR((C10128-D10128)/C10128/'Project Inputs and Calcs'!$E$11,0)</f>
        <v>0.0278343576744563</v>
      </c>
    </row>
    <row r="10129" customFormat="false" ht="15" hidden="false" customHeight="false" outlineLevel="0" collapsed="false">
      <c r="A10129" s="0" t="n">
        <v>58</v>
      </c>
      <c r="B10129" s="0" t="n">
        <v>1300</v>
      </c>
      <c r="C10129" s="0" t="n">
        <v>0.76645</v>
      </c>
      <c r="D10129" s="0" t="n">
        <v>0.1317</v>
      </c>
      <c r="E10129" s="0" t="n">
        <f aca="false">IFERROR((C10129-D10129)/C10129/'Project Inputs and Calcs'!$E$11,0)</f>
        <v>0.0276056276773871</v>
      </c>
    </row>
    <row r="10130" customFormat="false" ht="15" hidden="false" customHeight="false" outlineLevel="0" collapsed="false">
      <c r="A10130" s="0" t="n">
        <v>58</v>
      </c>
      <c r="B10130" s="0" t="n">
        <v>1400</v>
      </c>
      <c r="C10130" s="0" t="n">
        <v>0.981</v>
      </c>
      <c r="D10130" s="0" t="n">
        <v>0.17528</v>
      </c>
      <c r="E10130" s="0" t="n">
        <f aca="false">IFERROR((C10130-D10130)/C10130/'Project Inputs and Calcs'!$E$11,0)</f>
        <v>0.0273775059463133</v>
      </c>
    </row>
    <row r="10131" customFormat="false" ht="15" hidden="false" customHeight="false" outlineLevel="0" collapsed="false">
      <c r="A10131" s="0" t="n">
        <v>58</v>
      </c>
      <c r="B10131" s="0" t="n">
        <v>1500</v>
      </c>
      <c r="C10131" s="0" t="n">
        <v>1.2186</v>
      </c>
      <c r="D10131" s="0" t="n">
        <v>0.22611</v>
      </c>
      <c r="E10131" s="0" t="n">
        <f aca="false">IFERROR((C10131-D10131)/C10131/'Project Inputs and Calcs'!$E$11,0)</f>
        <v>0.0271483669784999</v>
      </c>
    </row>
    <row r="10132" customFormat="false" ht="15" hidden="false" customHeight="false" outlineLevel="0" collapsed="false">
      <c r="A10132" s="0" t="n">
        <v>58</v>
      </c>
      <c r="B10132" s="0" t="n">
        <v>1600</v>
      </c>
      <c r="C10132" s="0" t="n">
        <v>1.4784</v>
      </c>
      <c r="D10132" s="0" t="n">
        <v>0.28441</v>
      </c>
      <c r="E10132" s="0" t="n">
        <f aca="false">IFERROR((C10132-D10132)/C10132/'Project Inputs and Calcs'!$E$11,0)</f>
        <v>0.0269207702020202</v>
      </c>
    </row>
    <row r="10133" customFormat="false" ht="15" hidden="false" customHeight="false" outlineLevel="0" collapsed="false">
      <c r="A10133" s="0" t="n">
        <v>58</v>
      </c>
      <c r="B10133" s="0" t="n">
        <v>1700</v>
      </c>
      <c r="C10133" s="0" t="n">
        <v>1.7596</v>
      </c>
      <c r="D10133" s="0" t="n">
        <v>0.35044</v>
      </c>
      <c r="E10133" s="0" t="n">
        <f aca="false">IFERROR((C10133-D10133)/C10133/'Project Inputs and Calcs'!$E$11,0)</f>
        <v>0.0266947033416686</v>
      </c>
    </row>
    <row r="10134" customFormat="false" ht="15" hidden="false" customHeight="false" outlineLevel="0" collapsed="false">
      <c r="A10134" s="0" t="n">
        <v>58</v>
      </c>
      <c r="B10134" s="0" t="n">
        <v>1800</v>
      </c>
      <c r="C10134" s="0" t="n">
        <v>2.0612</v>
      </c>
      <c r="D10134" s="0" t="n">
        <v>0.42441</v>
      </c>
      <c r="E10134" s="0" t="n">
        <f aca="false">IFERROR((C10134-D10134)/C10134/'Project Inputs and Calcs'!$E$11,0)</f>
        <v>0.026469855747461</v>
      </c>
    </row>
    <row r="10135" customFormat="false" ht="15" hidden="false" customHeight="false" outlineLevel="0" collapsed="false">
      <c r="A10135" s="0" t="n">
        <v>58</v>
      </c>
      <c r="B10135" s="0" t="n">
        <v>1900</v>
      </c>
      <c r="C10135" s="0" t="n">
        <v>2.3824</v>
      </c>
      <c r="D10135" s="0" t="n">
        <v>0.50655</v>
      </c>
      <c r="E10135" s="0" t="n">
        <f aca="false">IFERROR((C10135-D10135)/C10135/'Project Inputs and Calcs'!$E$11,0)</f>
        <v>0.0262459424669801</v>
      </c>
    </row>
    <row r="10136" customFormat="false" ht="15" hidden="false" customHeight="false" outlineLevel="0" collapsed="false">
      <c r="A10136" s="0" t="n">
        <v>58</v>
      </c>
      <c r="B10136" s="0" t="n">
        <v>2000</v>
      </c>
      <c r="C10136" s="0" t="n">
        <v>2.7225</v>
      </c>
      <c r="D10136" s="0" t="n">
        <v>0.59703</v>
      </c>
      <c r="E10136" s="0" t="n">
        <f aca="false">IFERROR((C10136-D10136)/C10136/'Project Inputs and Calcs'!$E$11,0)</f>
        <v>0.026023507805326</v>
      </c>
    </row>
    <row r="10137" customFormat="false" ht="15" hidden="false" customHeight="false" outlineLevel="0" collapsed="false">
      <c r="A10137" s="0" t="n">
        <v>58</v>
      </c>
      <c r="B10137" s="0" t="n">
        <v>2100</v>
      </c>
      <c r="C10137" s="0" t="n">
        <v>3.0807</v>
      </c>
      <c r="D10137" s="0" t="n">
        <v>0.69596</v>
      </c>
      <c r="E10137" s="0" t="n">
        <f aca="false">IFERROR((C10137-D10137)/C10137/'Project Inputs and Calcs'!$E$11,0)</f>
        <v>0.0258030101383885</v>
      </c>
    </row>
    <row r="10138" customFormat="false" ht="15" hidden="false" customHeight="false" outlineLevel="0" collapsed="false">
      <c r="A10138" s="0" t="n">
        <v>58</v>
      </c>
      <c r="B10138" s="0" t="n">
        <v>2200</v>
      </c>
      <c r="C10138" s="0" t="n">
        <v>3.4563</v>
      </c>
      <c r="D10138" s="0" t="n">
        <v>0.80351</v>
      </c>
      <c r="E10138" s="0" t="n">
        <f aca="false">IFERROR((C10138-D10138)/C10138/'Project Inputs and Calcs'!$E$11,0)</f>
        <v>0.0255841024602417</v>
      </c>
    </row>
    <row r="10139" customFormat="false" ht="15" hidden="false" customHeight="false" outlineLevel="0" collapsed="false">
      <c r="A10139" s="0" t="n">
        <v>58</v>
      </c>
      <c r="B10139" s="0" t="n">
        <v>2300</v>
      </c>
      <c r="C10139" s="0" t="n">
        <v>3.8487</v>
      </c>
      <c r="D10139" s="0" t="n">
        <v>0.91978</v>
      </c>
      <c r="E10139" s="0" t="n">
        <f aca="false">IFERROR((C10139-D10139)/C10139/'Project Inputs and Calcs'!$E$11,0)</f>
        <v>0.0253671802600012</v>
      </c>
    </row>
    <row r="10140" customFormat="false" ht="15" hidden="false" customHeight="false" outlineLevel="0" collapsed="false">
      <c r="A10140" s="0" t="n">
        <v>58</v>
      </c>
      <c r="B10140" s="0" t="n">
        <v>2400</v>
      </c>
      <c r="C10140" s="0" t="n">
        <v>4.2571</v>
      </c>
      <c r="D10140" s="0" t="n">
        <v>1.0449</v>
      </c>
      <c r="E10140" s="0" t="n">
        <f aca="false">IFERROR((C10140-D10140)/C10140/'Project Inputs and Calcs'!$E$11,0)</f>
        <v>0.0251517073438099</v>
      </c>
    </row>
    <row r="10141" customFormat="false" ht="15" hidden="false" customHeight="false" outlineLevel="0" collapsed="false">
      <c r="A10141" s="0" t="n">
        <v>58</v>
      </c>
      <c r="B10141" s="0" t="n">
        <v>2500</v>
      </c>
      <c r="C10141" s="0" t="n">
        <v>4.6808</v>
      </c>
      <c r="D10141" s="0" t="n">
        <v>1.179</v>
      </c>
      <c r="E10141" s="0" t="n">
        <f aca="false">IFERROR((C10141-D10141)/C10141/'Project Inputs and Calcs'!$E$11,0)</f>
        <v>0.0249373326496895</v>
      </c>
    </row>
    <row r="10142" customFormat="false" ht="15" hidden="false" customHeight="false" outlineLevel="0" collapsed="false">
      <c r="A10142" s="0" t="n">
        <v>58</v>
      </c>
      <c r="B10142" s="0" t="n">
        <v>2600</v>
      </c>
      <c r="C10142" s="0" t="n">
        <v>5.1195</v>
      </c>
      <c r="D10142" s="0" t="n">
        <v>1.3219</v>
      </c>
      <c r="E10142" s="0" t="n">
        <f aca="false">IFERROR((C10142-D10142)/C10142/'Project Inputs and Calcs'!$E$11,0)</f>
        <v>0.0247263730181984</v>
      </c>
    </row>
    <row r="10143" customFormat="false" ht="15" hidden="false" customHeight="false" outlineLevel="0" collapsed="false">
      <c r="A10143" s="0" t="n">
        <v>58</v>
      </c>
      <c r="B10143" s="0" t="n">
        <v>2700</v>
      </c>
      <c r="C10143" s="0" t="n">
        <v>5.5723</v>
      </c>
      <c r="D10143" s="0" t="n">
        <v>1.4739</v>
      </c>
      <c r="E10143" s="0" t="n">
        <f aca="false">IFERROR((C10143-D10143)/C10143/'Project Inputs and Calcs'!$E$11,0)</f>
        <v>0.0245165072471571</v>
      </c>
    </row>
    <row r="10144" customFormat="false" ht="15" hidden="false" customHeight="false" outlineLevel="0" collapsed="false">
      <c r="A10144" s="0" t="n">
        <v>58</v>
      </c>
      <c r="B10144" s="0" t="n">
        <v>2800</v>
      </c>
      <c r="C10144" s="0" t="n">
        <v>6.0388</v>
      </c>
      <c r="D10144" s="0" t="n">
        <v>1.6351</v>
      </c>
      <c r="E10144" s="0" t="n">
        <f aca="false">IFERROR((C10144-D10144)/C10144/'Project Inputs and Calcs'!$E$11,0)</f>
        <v>0.0243078094985759</v>
      </c>
    </row>
    <row r="10145" customFormat="false" ht="15" hidden="false" customHeight="false" outlineLevel="0" collapsed="false">
      <c r="A10145" s="0" t="n">
        <v>58</v>
      </c>
      <c r="B10145" s="0" t="n">
        <v>2900</v>
      </c>
      <c r="C10145" s="0" t="n">
        <v>6.5184</v>
      </c>
      <c r="D10145" s="0" t="n">
        <v>1.8053</v>
      </c>
      <c r="E10145" s="0" t="n">
        <f aca="false">IFERROR((C10145-D10145)/C10145/'Project Inputs and Calcs'!$E$11,0)</f>
        <v>0.0241015177548683</v>
      </c>
    </row>
    <row r="10146" customFormat="false" ht="15" hidden="false" customHeight="false" outlineLevel="0" collapsed="false">
      <c r="A10146" s="0" t="n">
        <v>58</v>
      </c>
      <c r="B10146" s="0" t="n">
        <v>3000</v>
      </c>
      <c r="C10146" s="0" t="n">
        <v>7.0104</v>
      </c>
      <c r="D10146" s="0" t="n">
        <v>1.9847</v>
      </c>
      <c r="E10146" s="0" t="n">
        <f aca="false">IFERROR((C10146-D10146)/C10146/'Project Inputs and Calcs'!$E$11,0)</f>
        <v>0.0238964015367644</v>
      </c>
    </row>
    <row r="10147" customFormat="false" ht="15" hidden="false" customHeight="false" outlineLevel="0" collapsed="false">
      <c r="A10147" s="0" t="n">
        <v>58</v>
      </c>
      <c r="B10147" s="0" t="n">
        <v>3100</v>
      </c>
      <c r="C10147" s="0" t="n">
        <v>7.5143</v>
      </c>
      <c r="D10147" s="0" t="n">
        <v>2.1732</v>
      </c>
      <c r="E10147" s="0" t="n">
        <f aca="false">IFERROR((C10147-D10147)/C10147/'Project Inputs and Calcs'!$E$11,0)</f>
        <v>0.0236930474783635</v>
      </c>
    </row>
    <row r="10148" customFormat="false" ht="15" hidden="false" customHeight="false" outlineLevel="0" collapsed="false">
      <c r="A10148" s="0" t="n">
        <v>58</v>
      </c>
      <c r="B10148" s="0" t="n">
        <v>3200</v>
      </c>
      <c r="C10148" s="0" t="n">
        <v>8.0298</v>
      </c>
      <c r="D10148" s="0" t="n">
        <v>2.3709</v>
      </c>
      <c r="E10148" s="0" t="n">
        <f aca="false">IFERROR((C10148-D10148)/C10148/'Project Inputs and Calcs'!$E$11,0)</f>
        <v>0.023491245111958</v>
      </c>
    </row>
    <row r="10149" customFormat="false" ht="15" hidden="false" customHeight="false" outlineLevel="0" collapsed="false">
      <c r="A10149" s="0" t="n">
        <v>58</v>
      </c>
      <c r="B10149" s="0" t="n">
        <v>3300</v>
      </c>
      <c r="C10149" s="0" t="n">
        <v>8.5562</v>
      </c>
      <c r="D10149" s="0" t="n">
        <v>2.5778</v>
      </c>
      <c r="E10149" s="0" t="n">
        <f aca="false">IFERROR((C10149-D10149)/C10149/'Project Inputs and Calcs'!$E$11,0)</f>
        <v>0.0232907131670601</v>
      </c>
    </row>
    <row r="10150" customFormat="false" ht="15" hidden="false" customHeight="false" outlineLevel="0" collapsed="false">
      <c r="A10150" s="0" t="n">
        <v>58</v>
      </c>
      <c r="B10150" s="0" t="n">
        <v>3400</v>
      </c>
      <c r="C10150" s="0" t="n">
        <v>9.0928</v>
      </c>
      <c r="D10150" s="0" t="n">
        <v>2.7938</v>
      </c>
      <c r="E10150" s="0" t="n">
        <f aca="false">IFERROR((C10150-D10150)/C10150/'Project Inputs and Calcs'!$E$11,0)</f>
        <v>0.023091530295032</v>
      </c>
    </row>
    <row r="10151" customFormat="false" ht="15" hidden="false" customHeight="false" outlineLevel="0" collapsed="false">
      <c r="A10151" s="0" t="n">
        <v>58</v>
      </c>
      <c r="B10151" s="0" t="n">
        <v>3500</v>
      </c>
      <c r="C10151" s="0" t="n">
        <v>9.6392</v>
      </c>
      <c r="D10151" s="0" t="n">
        <v>3.019</v>
      </c>
      <c r="E10151" s="0" t="n">
        <f aca="false">IFERROR((C10151-D10151)/C10151/'Project Inputs and Calcs'!$E$11,0)</f>
        <v>0.0228933244805931</v>
      </c>
    </row>
    <row r="10152" customFormat="false" ht="15" hidden="false" customHeight="false" outlineLevel="0" collapsed="false">
      <c r="A10152" s="0" t="n">
        <v>58</v>
      </c>
      <c r="B10152" s="0" t="n">
        <v>3600</v>
      </c>
      <c r="C10152" s="0" t="n">
        <v>10.195</v>
      </c>
      <c r="D10152" s="0" t="n">
        <v>3.2535</v>
      </c>
      <c r="E10152" s="0" t="n">
        <f aca="false">IFERROR((C10152-D10152)/C10152/'Project Inputs and Calcs'!$E$11,0)</f>
        <v>0.0226957658983162</v>
      </c>
    </row>
    <row r="10153" customFormat="false" ht="15" hidden="false" customHeight="false" outlineLevel="0" collapsed="false">
      <c r="A10153" s="0" t="n">
        <v>58</v>
      </c>
      <c r="B10153" s="0" t="n">
        <v>3700</v>
      </c>
      <c r="C10153" s="0" t="n">
        <v>10.759</v>
      </c>
      <c r="D10153" s="0" t="n">
        <v>3.4972</v>
      </c>
      <c r="E10153" s="0" t="n">
        <f aca="false">IFERROR((C10153-D10153)/C10153/'Project Inputs and Calcs'!$E$11,0)</f>
        <v>0.022498373454782</v>
      </c>
    </row>
    <row r="10154" customFormat="false" ht="15" hidden="false" customHeight="false" outlineLevel="0" collapsed="false">
      <c r="A10154" s="0" t="n">
        <v>58</v>
      </c>
      <c r="B10154" s="0" t="n">
        <v>3800</v>
      </c>
      <c r="C10154" s="0" t="n">
        <v>11.332</v>
      </c>
      <c r="D10154" s="0" t="n">
        <v>3.75</v>
      </c>
      <c r="E10154" s="0" t="n">
        <f aca="false">IFERROR((C10154-D10154)/C10154/'Project Inputs and Calcs'!$E$11,0)</f>
        <v>0.0223026238380986</v>
      </c>
    </row>
    <row r="10155" customFormat="false" ht="15" hidden="false" customHeight="false" outlineLevel="0" collapsed="false">
      <c r="A10155" s="0" t="n">
        <v>58</v>
      </c>
      <c r="B10155" s="0" t="n">
        <v>3900</v>
      </c>
      <c r="C10155" s="0" t="n">
        <v>11.912</v>
      </c>
      <c r="D10155" s="0" t="n">
        <v>4.0121</v>
      </c>
      <c r="E10155" s="0" t="n">
        <f aca="false">IFERROR((C10155-D10155)/C10155/'Project Inputs and Calcs'!$E$11,0)</f>
        <v>0.0221062793821357</v>
      </c>
    </row>
    <row r="10156" customFormat="false" ht="15" hidden="false" customHeight="false" outlineLevel="0" collapsed="false">
      <c r="A10156" s="0" t="n">
        <v>58</v>
      </c>
      <c r="B10156" s="0" t="n">
        <v>4000</v>
      </c>
      <c r="C10156" s="0" t="n">
        <v>12.499</v>
      </c>
      <c r="D10156" s="0" t="n">
        <v>4.2835</v>
      </c>
      <c r="E10156" s="0" t="n">
        <f aca="false">IFERROR((C10156-D10156)/C10156/'Project Inputs and Calcs'!$E$11,0)</f>
        <v>0.0219097527802224</v>
      </c>
    </row>
    <row r="10157" customFormat="false" ht="15" hidden="false" customHeight="false" outlineLevel="0" collapsed="false">
      <c r="A10157" s="0" t="n">
        <v>58</v>
      </c>
      <c r="B10157" s="0" t="n">
        <v>4100</v>
      </c>
      <c r="C10157" s="0" t="n">
        <v>13.093</v>
      </c>
      <c r="D10157" s="0" t="n">
        <v>4.564</v>
      </c>
      <c r="E10157" s="0" t="n">
        <f aca="false">IFERROR((C10157-D10157)/C10157/'Project Inputs and Calcs'!$E$11,0)</f>
        <v>0.0217138929198809</v>
      </c>
    </row>
    <row r="10158" customFormat="false" ht="15" hidden="false" customHeight="false" outlineLevel="0" collapsed="false">
      <c r="A10158" s="0" t="n">
        <v>58</v>
      </c>
      <c r="B10158" s="0" t="n">
        <v>4200</v>
      </c>
      <c r="C10158" s="0" t="n">
        <v>13.692</v>
      </c>
      <c r="D10158" s="0" t="n">
        <v>4.854</v>
      </c>
      <c r="E10158" s="0" t="n">
        <f aca="false">IFERROR((C10158-D10158)/C10158/'Project Inputs and Calcs'!$E$11,0)</f>
        <v>0.0215162138475022</v>
      </c>
    </row>
    <row r="10159" customFormat="false" ht="15" hidden="false" customHeight="false" outlineLevel="0" collapsed="false">
      <c r="A10159" s="0" t="n">
        <v>58</v>
      </c>
      <c r="B10159" s="0" t="n">
        <v>4300</v>
      </c>
      <c r="C10159" s="0" t="n">
        <v>14.296</v>
      </c>
      <c r="D10159" s="0" t="n">
        <v>5.1532</v>
      </c>
      <c r="E10159" s="0" t="n">
        <f aca="false">IFERROR((C10159-D10159)/C10159/'Project Inputs and Calcs'!$E$11,0)</f>
        <v>0.021317851147174</v>
      </c>
    </row>
    <row r="10160" customFormat="false" ht="15" hidden="false" customHeight="false" outlineLevel="0" collapsed="false">
      <c r="A10160" s="0" t="n">
        <v>58</v>
      </c>
      <c r="B10160" s="0" t="n">
        <v>4400</v>
      </c>
      <c r="C10160" s="0" t="n">
        <v>14.905</v>
      </c>
      <c r="D10160" s="0" t="n">
        <v>5.4618</v>
      </c>
      <c r="E10160" s="0" t="n">
        <f aca="false">IFERROR((C10160-D10160)/C10160/'Project Inputs and Calcs'!$E$11,0)</f>
        <v>0.0211186402773119</v>
      </c>
    </row>
    <row r="10161" customFormat="false" ht="15" hidden="false" customHeight="false" outlineLevel="0" collapsed="false">
      <c r="A10161" s="0" t="n">
        <v>58</v>
      </c>
      <c r="B10161" s="0" t="n">
        <v>4500</v>
      </c>
      <c r="C10161" s="0" t="n">
        <v>15.518</v>
      </c>
      <c r="D10161" s="0" t="n">
        <v>5.7799</v>
      </c>
      <c r="E10161" s="0" t="n">
        <f aca="false">IFERROR((C10161-D10161)/C10161/'Project Inputs and Calcs'!$E$11,0)</f>
        <v>0.0209178588306053</v>
      </c>
    </row>
    <row r="10162" customFormat="false" ht="15" hidden="false" customHeight="false" outlineLevel="0" collapsed="false">
      <c r="A10162" s="0" t="n">
        <v>58</v>
      </c>
      <c r="B10162" s="0" t="n">
        <v>4600</v>
      </c>
      <c r="C10162" s="0" t="n">
        <v>16.133</v>
      </c>
      <c r="D10162" s="0" t="n">
        <v>6.1075</v>
      </c>
      <c r="E10162" s="0" t="n">
        <f aca="false">IFERROR((C10162-D10162)/C10162/'Project Inputs and Calcs'!$E$11,0)</f>
        <v>0.0207142709560115</v>
      </c>
    </row>
    <row r="10163" customFormat="false" ht="15" hidden="false" customHeight="false" outlineLevel="0" collapsed="false">
      <c r="A10163" s="0" t="n">
        <v>58</v>
      </c>
      <c r="B10163" s="0" t="n">
        <v>4700</v>
      </c>
      <c r="C10163" s="0" t="n">
        <v>16.751</v>
      </c>
      <c r="D10163" s="0" t="n">
        <v>6.4447</v>
      </c>
      <c r="E10163" s="0" t="n">
        <f aca="false">IFERROR((C10163-D10163)/C10163/'Project Inputs and Calcs'!$E$11,0)</f>
        <v>0.0205088253437606</v>
      </c>
    </row>
    <row r="10164" customFormat="false" ht="15" hidden="false" customHeight="false" outlineLevel="0" collapsed="false">
      <c r="A10164" s="0" t="n">
        <v>58</v>
      </c>
      <c r="B10164" s="0" t="n">
        <v>4800</v>
      </c>
      <c r="C10164" s="0" t="n">
        <v>17.369</v>
      </c>
      <c r="D10164" s="0" t="n">
        <v>6.7916</v>
      </c>
      <c r="E10164" s="0" t="n">
        <f aca="false">IFERROR((C10164-D10164)/C10164/'Project Inputs and Calcs'!$E$11,0)</f>
        <v>0.0202993839599286</v>
      </c>
    </row>
    <row r="10165" customFormat="false" ht="15" hidden="false" customHeight="false" outlineLevel="0" collapsed="false">
      <c r="A10165" s="0" t="n">
        <v>58</v>
      </c>
      <c r="B10165" s="0" t="n">
        <v>4900</v>
      </c>
      <c r="C10165" s="0" t="n">
        <v>17.988</v>
      </c>
      <c r="D10165" s="0" t="n">
        <v>7.1485</v>
      </c>
      <c r="E10165" s="0" t="n">
        <f aca="false">IFERROR((C10165-D10165)/C10165/'Project Inputs and Calcs'!$E$11,0)</f>
        <v>0.0200865391742643</v>
      </c>
    </row>
    <row r="10166" customFormat="false" ht="15" hidden="false" customHeight="false" outlineLevel="0" collapsed="false">
      <c r="A10166" s="0" t="n">
        <v>58</v>
      </c>
      <c r="B10166" s="0" t="n">
        <v>5000</v>
      </c>
      <c r="C10166" s="0" t="n">
        <v>18.607</v>
      </c>
      <c r="D10166" s="0" t="n">
        <v>7.5154</v>
      </c>
      <c r="E10166" s="0" t="n">
        <f aca="false">IFERROR((C10166-D10166)/C10166/'Project Inputs and Calcs'!$E$11,0)</f>
        <v>0.0198699414198957</v>
      </c>
    </row>
    <row r="10167" customFormat="false" ht="15" hidden="false" customHeight="false" outlineLevel="0" collapsed="false">
      <c r="A10167" s="0" t="n">
        <v>58</v>
      </c>
      <c r="B10167" s="0" t="n">
        <v>5100</v>
      </c>
      <c r="C10167" s="0" t="n">
        <v>19.224</v>
      </c>
      <c r="D10167" s="0" t="n">
        <v>7.8925</v>
      </c>
      <c r="E10167" s="0" t="n">
        <f aca="false">IFERROR((C10167-D10167)/C10167/'Project Inputs and Calcs'!$E$11,0)</f>
        <v>0.0196481828270218</v>
      </c>
    </row>
    <row r="10168" customFormat="false" ht="15" hidden="false" customHeight="false" outlineLevel="0" collapsed="false">
      <c r="A10168" s="0" t="n">
        <v>58</v>
      </c>
      <c r="B10168" s="0" t="n">
        <v>5200</v>
      </c>
      <c r="C10168" s="0" t="n">
        <v>19.838</v>
      </c>
      <c r="D10168" s="0" t="n">
        <v>8.2801</v>
      </c>
      <c r="E10168" s="0" t="n">
        <f aca="false">IFERROR((C10168-D10168)/C10168/'Project Inputs and Calcs'!$E$11,0)</f>
        <v>0.019420472493867</v>
      </c>
    </row>
    <row r="10169" customFormat="false" ht="15" hidden="false" customHeight="false" outlineLevel="0" collapsed="false">
      <c r="A10169" s="0" t="n">
        <v>58</v>
      </c>
      <c r="B10169" s="0" t="n">
        <v>5300</v>
      </c>
      <c r="C10169" s="0" t="n">
        <v>20.447</v>
      </c>
      <c r="D10169" s="0" t="n">
        <v>8.6785</v>
      </c>
      <c r="E10169" s="0" t="n">
        <f aca="false">IFERROR((C10169-D10169)/C10169/'Project Inputs and Calcs'!$E$11,0)</f>
        <v>0.0191853735674345</v>
      </c>
    </row>
    <row r="10170" customFormat="false" ht="15" hidden="false" customHeight="false" outlineLevel="0" collapsed="false">
      <c r="A10170" s="0" t="n">
        <v>58</v>
      </c>
      <c r="B10170" s="0" t="n">
        <v>5400</v>
      </c>
      <c r="C10170" s="0" t="n">
        <v>21.052</v>
      </c>
      <c r="D10170" s="0" t="n">
        <v>9.0879</v>
      </c>
      <c r="E10170" s="0" t="n">
        <f aca="false">IFERROR((C10170-D10170)/C10170/'Project Inputs and Calcs'!$E$11,0)</f>
        <v>0.0189437266451327</v>
      </c>
    </row>
    <row r="10171" customFormat="false" ht="15" hidden="false" customHeight="false" outlineLevel="0" collapsed="false">
      <c r="A10171" s="0" t="n">
        <v>58</v>
      </c>
      <c r="B10171" s="0" t="n">
        <v>5500</v>
      </c>
      <c r="C10171" s="0" t="n">
        <v>21.649</v>
      </c>
      <c r="D10171" s="0" t="n">
        <v>9.5086</v>
      </c>
      <c r="E10171" s="0" t="n">
        <f aca="false">IFERROR((C10171-D10171)/C10171/'Project Inputs and Calcs'!$E$11,0)</f>
        <v>0.0186927802669869</v>
      </c>
    </row>
    <row r="10172" customFormat="false" ht="15" hidden="false" customHeight="false" outlineLevel="0" collapsed="false">
      <c r="A10172" s="0" t="n">
        <v>58</v>
      </c>
      <c r="B10172" s="0" t="n">
        <v>5600</v>
      </c>
      <c r="C10172" s="0" t="n">
        <v>22.238</v>
      </c>
      <c r="D10172" s="0" t="n">
        <v>9.9413</v>
      </c>
      <c r="E10172" s="0" t="n">
        <f aca="false">IFERROR((C10172-D10172)/C10172/'Project Inputs and Calcs'!$E$11,0)</f>
        <v>0.0184319633060527</v>
      </c>
    </row>
    <row r="10173" customFormat="false" ht="15" hidden="false" customHeight="false" outlineLevel="0" collapsed="false">
      <c r="A10173" s="0" t="n">
        <v>58</v>
      </c>
      <c r="B10173" s="0" t="n">
        <v>5700</v>
      </c>
      <c r="C10173" s="0" t="n">
        <v>22.816</v>
      </c>
      <c r="D10173" s="0" t="n">
        <v>10.386</v>
      </c>
      <c r="E10173" s="0" t="n">
        <f aca="false">IFERROR((C10173-D10173)/C10173/'Project Inputs and Calcs'!$E$11,0)</f>
        <v>0.0181597709209911</v>
      </c>
    </row>
    <row r="10174" customFormat="false" ht="15" hidden="false" customHeight="false" outlineLevel="0" collapsed="false">
      <c r="A10174" s="0" t="n">
        <v>58</v>
      </c>
      <c r="B10174" s="0" t="n">
        <v>5800</v>
      </c>
      <c r="C10174" s="0" t="n">
        <v>23.382</v>
      </c>
      <c r="D10174" s="0" t="n">
        <v>10.844</v>
      </c>
      <c r="E10174" s="0" t="n">
        <f aca="false">IFERROR((C10174-D10174)/C10174/'Project Inputs and Calcs'!$E$11,0)</f>
        <v>0.0178741482051721</v>
      </c>
    </row>
    <row r="10175" customFormat="false" ht="15" hidden="false" customHeight="false" outlineLevel="0" collapsed="false">
      <c r="A10175" s="0" t="n">
        <v>58</v>
      </c>
      <c r="B10175" s="0" t="n">
        <v>5900</v>
      </c>
      <c r="C10175" s="0" t="n">
        <v>23.932</v>
      </c>
      <c r="D10175" s="0" t="n">
        <v>11.315</v>
      </c>
      <c r="E10175" s="0" t="n">
        <f aca="false">IFERROR((C10175-D10175)/C10175/'Project Inputs and Calcs'!$E$11,0)</f>
        <v>0.017573402417962</v>
      </c>
    </row>
    <row r="10176" customFormat="false" ht="15" hidden="false" customHeight="false" outlineLevel="0" collapsed="false">
      <c r="A10176" s="0" t="n">
        <v>58</v>
      </c>
      <c r="B10176" s="0" t="n">
        <v>6000</v>
      </c>
      <c r="C10176" s="0" t="n">
        <v>24.465</v>
      </c>
      <c r="D10176" s="0" t="n">
        <v>11.801</v>
      </c>
      <c r="E10176" s="0" t="n">
        <f aca="false">IFERROR((C10176-D10176)/C10176/'Project Inputs and Calcs'!$E$11,0)</f>
        <v>0.0172545813747531</v>
      </c>
    </row>
    <row r="10177" customFormat="false" ht="15" hidden="false" customHeight="false" outlineLevel="0" collapsed="false">
      <c r="A10177" s="0" t="n">
        <v>58</v>
      </c>
      <c r="B10177" s="0" t="n">
        <v>6100</v>
      </c>
      <c r="C10177" s="0" t="n">
        <v>24.977</v>
      </c>
      <c r="D10177" s="0" t="n">
        <v>12.302</v>
      </c>
      <c r="E10177" s="0" t="n">
        <f aca="false">IFERROR((C10177-D10177)/C10177/'Project Inputs and Calcs'!$E$11,0)</f>
        <v>0.0169155623173319</v>
      </c>
    </row>
    <row r="10178" customFormat="false" ht="15" hidden="false" customHeight="false" outlineLevel="0" collapsed="false">
      <c r="A10178" s="0" t="n">
        <v>58</v>
      </c>
      <c r="B10178" s="0" t="n">
        <v>6200</v>
      </c>
      <c r="C10178" s="0" t="n">
        <v>25.462</v>
      </c>
      <c r="D10178" s="0" t="n">
        <v>12.82</v>
      </c>
      <c r="E10178" s="0" t="n">
        <f aca="false">IFERROR((C10178-D10178)/C10178/'Project Inputs and Calcs'!$E$11,0)</f>
        <v>0.016550153169429</v>
      </c>
    </row>
    <row r="10179" customFormat="false" ht="15" hidden="false" customHeight="false" outlineLevel="0" collapsed="false">
      <c r="A10179" s="0" t="n">
        <v>58</v>
      </c>
      <c r="B10179" s="0" t="n">
        <v>6300</v>
      </c>
      <c r="C10179" s="0" t="n">
        <v>25.92</v>
      </c>
      <c r="D10179" s="0" t="n">
        <v>13.357</v>
      </c>
      <c r="E10179" s="0" t="n">
        <f aca="false">IFERROR((C10179-D10179)/C10179/'Project Inputs and Calcs'!$E$11,0)</f>
        <v>0.016156121399177</v>
      </c>
    </row>
    <row r="10180" customFormat="false" ht="15" hidden="false" customHeight="false" outlineLevel="0" collapsed="false">
      <c r="A10180" s="0" t="n">
        <v>58</v>
      </c>
      <c r="B10180" s="0" t="n">
        <v>6400</v>
      </c>
      <c r="C10180" s="0" t="n">
        <v>26.339</v>
      </c>
      <c r="D10180" s="0" t="n">
        <v>13.915</v>
      </c>
      <c r="E10180" s="0" t="n">
        <f aca="false">IFERROR((C10180-D10180)/C10180/'Project Inputs and Calcs'!$E$11,0)</f>
        <v>0.0157231988053204</v>
      </c>
    </row>
    <row r="10181" customFormat="false" ht="15" hidden="false" customHeight="false" outlineLevel="0" collapsed="false">
      <c r="A10181" s="0" t="n">
        <v>58</v>
      </c>
      <c r="B10181" s="0" t="n">
        <v>6500</v>
      </c>
      <c r="C10181" s="0" t="n">
        <v>26.72</v>
      </c>
      <c r="D10181" s="0" t="n">
        <v>14.494</v>
      </c>
      <c r="E10181" s="0" t="n">
        <f aca="false">IFERROR((C10181-D10181)/C10181/'Project Inputs and Calcs'!$E$11,0)</f>
        <v>0.015251996007984</v>
      </c>
    </row>
    <row r="10182" customFormat="false" ht="15" hidden="false" customHeight="false" outlineLevel="0" collapsed="false">
      <c r="A10182" s="0" t="n">
        <v>58</v>
      </c>
      <c r="B10182" s="0" t="n">
        <v>6600</v>
      </c>
      <c r="C10182" s="0" t="n">
        <v>27.05</v>
      </c>
      <c r="D10182" s="0" t="n">
        <v>15.099</v>
      </c>
      <c r="E10182" s="0" t="n">
        <f aca="false">IFERROR((C10182-D10182)/C10182/'Project Inputs and Calcs'!$E$11,0)</f>
        <v>0.0147270486752927</v>
      </c>
    </row>
    <row r="10183" customFormat="false" ht="15" hidden="false" customHeight="false" outlineLevel="0" collapsed="false">
      <c r="A10183" s="0" t="n">
        <v>58</v>
      </c>
      <c r="B10183" s="0" t="n">
        <v>6700</v>
      </c>
      <c r="C10183" s="0" t="n">
        <v>27.327</v>
      </c>
      <c r="D10183" s="0" t="n">
        <v>15.731</v>
      </c>
      <c r="E10183" s="0" t="n">
        <f aca="false">IFERROR((C10183-D10183)/C10183/'Project Inputs and Calcs'!$E$11,0)</f>
        <v>0.0141447408545883</v>
      </c>
    </row>
    <row r="10184" customFormat="false" ht="15" hidden="false" customHeight="false" outlineLevel="0" collapsed="false">
      <c r="A10184" s="0" t="n">
        <v>58</v>
      </c>
      <c r="B10184" s="0" t="n">
        <v>6800</v>
      </c>
      <c r="C10184" s="0" t="n">
        <v>27.542</v>
      </c>
      <c r="D10184" s="0" t="n">
        <v>16.392</v>
      </c>
      <c r="E10184" s="0" t="n">
        <f aca="false">IFERROR((C10184-D10184)/C10184/'Project Inputs and Calcs'!$E$11,0)</f>
        <v>0.0134945416696924</v>
      </c>
    </row>
    <row r="10185" customFormat="false" ht="15" hidden="false" customHeight="false" outlineLevel="0" collapsed="false">
      <c r="A10185" s="0" t="n">
        <v>58</v>
      </c>
      <c r="B10185" s="0" t="n">
        <v>6900</v>
      </c>
      <c r="C10185" s="0" t="n">
        <v>27.653</v>
      </c>
      <c r="D10185" s="0" t="n">
        <v>17.101</v>
      </c>
      <c r="E10185" s="0" t="n">
        <f aca="false">IFERROR((C10185-D10185)/C10185/'Project Inputs and Calcs'!$E$11,0)</f>
        <v>0.0127195361564146</v>
      </c>
    </row>
    <row r="10186" customFormat="false" ht="15" hidden="false" customHeight="false" outlineLevel="0" collapsed="false">
      <c r="A10186" s="0" t="n">
        <v>58</v>
      </c>
      <c r="B10186" s="0" t="n">
        <v>7000</v>
      </c>
      <c r="C10186" s="0" t="n">
        <v>27.649</v>
      </c>
      <c r="D10186" s="0" t="n">
        <v>17.861</v>
      </c>
      <c r="E10186" s="0" t="n">
        <f aca="false">IFERROR((C10186-D10186)/C10186/'Project Inputs and Calcs'!$E$11,0)</f>
        <v>0.0118003062196342</v>
      </c>
    </row>
    <row r="10187" customFormat="false" ht="15" hidden="false" customHeight="false" outlineLevel="0" collapsed="false">
      <c r="A10187" s="0" t="n">
        <v>58</v>
      </c>
      <c r="B10187" s="0" t="n">
        <v>7100</v>
      </c>
      <c r="C10187" s="0" t="n">
        <v>27.517</v>
      </c>
      <c r="D10187" s="0" t="n">
        <v>18.677</v>
      </c>
      <c r="E10187" s="0" t="n">
        <f aca="false">IFERROR((C10187-D10187)/C10187/'Project Inputs and Calcs'!$E$11,0)</f>
        <v>0.0107085316955579</v>
      </c>
    </row>
    <row r="10188" customFormat="false" ht="15" hidden="false" customHeight="false" outlineLevel="0" collapsed="false">
      <c r="A10188" s="0" t="n">
        <v>58</v>
      </c>
      <c r="B10188" s="0" t="n">
        <v>7200</v>
      </c>
      <c r="C10188" s="0" t="n">
        <v>27.27</v>
      </c>
      <c r="D10188" s="0" t="n">
        <v>19.539</v>
      </c>
      <c r="E10188" s="0" t="n">
        <f aca="false">IFERROR((C10188-D10188)/C10188/'Project Inputs and Calcs'!$E$11,0)</f>
        <v>0.00944994499449945</v>
      </c>
    </row>
    <row r="10189" customFormat="false" ht="15" hidden="false" customHeight="false" outlineLevel="0" collapsed="false">
      <c r="A10189" s="0" t="n">
        <v>58</v>
      </c>
      <c r="B10189" s="0" t="n">
        <v>7300</v>
      </c>
      <c r="C10189" s="0" t="n">
        <v>26.989</v>
      </c>
      <c r="D10189" s="0" t="n">
        <v>20.409</v>
      </c>
      <c r="E10189" s="0" t="n">
        <f aca="false">IFERROR((C10189-D10189)/C10189/'Project Inputs and Calcs'!$E$11,0)</f>
        <v>0.00812676769548088</v>
      </c>
    </row>
    <row r="10190" customFormat="false" ht="15" hidden="false" customHeight="false" outlineLevel="0" collapsed="false">
      <c r="A10190" s="0" t="n">
        <v>58</v>
      </c>
      <c r="B10190" s="0" t="n">
        <v>7400</v>
      </c>
      <c r="C10190" s="0" t="n">
        <v>26.706</v>
      </c>
      <c r="D10190" s="0" t="n">
        <v>21.271</v>
      </c>
      <c r="E10190" s="0" t="n">
        <f aca="false">IFERROR((C10190-D10190)/C10190/'Project Inputs and Calcs'!$E$11,0)</f>
        <v>0.00678374397763299</v>
      </c>
    </row>
    <row r="10191" customFormat="false" ht="15" hidden="false" customHeight="false" outlineLevel="0" collapsed="false">
      <c r="A10191" s="0" t="n">
        <v>58</v>
      </c>
      <c r="B10191" s="0" t="n">
        <v>7500</v>
      </c>
      <c r="C10191" s="0" t="n">
        <v>26.376</v>
      </c>
      <c r="D10191" s="0" t="n">
        <v>22.147</v>
      </c>
      <c r="E10191" s="0" t="n">
        <f aca="false">IFERROR((C10191-D10191)/C10191/'Project Inputs and Calcs'!$E$11,0)</f>
        <v>0.00534450510565161</v>
      </c>
    </row>
    <row r="10192" customFormat="false" ht="15" hidden="false" customHeight="false" outlineLevel="0" collapsed="false">
      <c r="A10192" s="0" t="n">
        <v>58</v>
      </c>
      <c r="B10192" s="0" t="n">
        <v>7600</v>
      </c>
      <c r="C10192" s="0" t="n">
        <v>25.947</v>
      </c>
      <c r="D10192" s="0" t="n">
        <v>23.058</v>
      </c>
      <c r="E10192" s="0" t="n">
        <f aca="false">IFERROR((C10192-D10192)/C10192/'Project Inputs and Calcs'!$E$11,0)</f>
        <v>0.00371141172389872</v>
      </c>
    </row>
    <row r="10193" customFormat="false" ht="15" hidden="false" customHeight="false" outlineLevel="0" collapsed="false">
      <c r="A10193" s="0" t="n">
        <v>58</v>
      </c>
      <c r="B10193" s="0" t="n">
        <v>7700</v>
      </c>
      <c r="C10193" s="0" t="n">
        <v>25.463</v>
      </c>
      <c r="D10193" s="0" t="n">
        <v>23.962</v>
      </c>
      <c r="E10193" s="0" t="n">
        <f aca="false">IFERROR((C10193-D10193)/C10193/'Project Inputs and Calcs'!$E$11,0)</f>
        <v>0.00196494259644713</v>
      </c>
    </row>
    <row r="10194" customFormat="false" ht="15" hidden="false" customHeight="false" outlineLevel="0" collapsed="false">
      <c r="A10194" s="0" t="n">
        <v>58</v>
      </c>
      <c r="B10194" s="0" t="n">
        <v>7800</v>
      </c>
      <c r="C10194" s="0" t="n">
        <v>25.107</v>
      </c>
      <c r="D10194" s="0" t="n">
        <v>24.737</v>
      </c>
      <c r="E10194" s="0" t="n">
        <f aca="false">IFERROR((C10194-D10194)/C10194/'Project Inputs and Calcs'!$E$11,0)</f>
        <v>0.00049123086523015</v>
      </c>
    </row>
    <row r="10195" customFormat="false" ht="15" hidden="false" customHeight="false" outlineLevel="0" collapsed="false">
      <c r="A10195" s="0" t="n">
        <v>58</v>
      </c>
      <c r="B10195" s="0" t="n">
        <v>7900</v>
      </c>
      <c r="C10195" s="0" t="n">
        <v>24.896</v>
      </c>
      <c r="D10195" s="0" t="n">
        <v>25.379</v>
      </c>
      <c r="E10195" s="0" t="n">
        <f aca="false">IFERROR((C10195-D10195)/C10195/'Project Inputs and Calcs'!$E$11,0)</f>
        <v>-0.000646690231362469</v>
      </c>
    </row>
    <row r="10196" customFormat="false" ht="15" hidden="false" customHeight="false" outlineLevel="0" collapsed="false">
      <c r="A10196" s="0" t="n">
        <v>58</v>
      </c>
      <c r="B10196" s="0" t="n">
        <v>8000</v>
      </c>
      <c r="C10196" s="0" t="n">
        <v>24.768</v>
      </c>
      <c r="D10196" s="0" t="n">
        <v>25.929</v>
      </c>
      <c r="E10196" s="0" t="n">
        <f aca="false">IFERROR((C10196-D10196)/C10196/'Project Inputs and Calcs'!$E$11,0)</f>
        <v>-0.0015625</v>
      </c>
    </row>
    <row r="10197" customFormat="false" ht="15" hidden="false" customHeight="false" outlineLevel="0" collapsed="false">
      <c r="A10197" s="0" t="n">
        <v>58</v>
      </c>
      <c r="B10197" s="0" t="n">
        <v>8100</v>
      </c>
      <c r="C10197" s="0" t="n">
        <v>24.686</v>
      </c>
      <c r="D10197" s="0" t="n">
        <v>26.404</v>
      </c>
      <c r="E10197" s="0" t="n">
        <f aca="false">IFERROR((C10197-D10197)/C10197/'Project Inputs and Calcs'!$E$11,0)</f>
        <v>-0.00231980339733722</v>
      </c>
    </row>
    <row r="10198" customFormat="false" ht="15" hidden="false" customHeight="false" outlineLevel="0" collapsed="false">
      <c r="A10198" s="0" t="n">
        <v>58</v>
      </c>
      <c r="B10198" s="0" t="n">
        <v>8200</v>
      </c>
      <c r="C10198" s="0" t="n">
        <v>24.633</v>
      </c>
      <c r="D10198" s="0" t="n">
        <v>26.808</v>
      </c>
      <c r="E10198" s="0" t="n">
        <f aca="false">IFERROR((C10198-D10198)/C10198/'Project Inputs and Calcs'!$E$11,0)</f>
        <v>-0.00294320626801445</v>
      </c>
    </row>
    <row r="10199" customFormat="false" ht="15" hidden="false" customHeight="false" outlineLevel="0" collapsed="false">
      <c r="A10199" s="0" t="n">
        <v>58</v>
      </c>
      <c r="B10199" s="0" t="n">
        <v>8300</v>
      </c>
      <c r="C10199" s="0" t="n">
        <v>24.599</v>
      </c>
      <c r="D10199" s="0" t="n">
        <v>27.148</v>
      </c>
      <c r="E10199" s="0" t="n">
        <f aca="false">IFERROR((C10199-D10199)/C10199/'Project Inputs and Calcs'!$E$11,0)</f>
        <v>-0.0034540699486429</v>
      </c>
    </row>
    <row r="10200" customFormat="false" ht="15" hidden="false" customHeight="false" outlineLevel="0" collapsed="false">
      <c r="A10200" s="0" t="n">
        <v>58</v>
      </c>
      <c r="B10200" s="0" t="n">
        <v>8400</v>
      </c>
      <c r="C10200" s="0" t="s">
        <v>155</v>
      </c>
      <c r="D10200" s="0" t="s">
        <v>155</v>
      </c>
      <c r="E10200" s="0" t="n">
        <f aca="false">IFERROR((C10200-D10200)/C10200/'Project Inputs and Calcs'!$E$11,0)</f>
        <v>0</v>
      </c>
    </row>
    <row r="10201" customFormat="false" ht="15" hidden="false" customHeight="false" outlineLevel="0" collapsed="false">
      <c r="A10201" s="0" t="n">
        <v>58</v>
      </c>
      <c r="B10201" s="0" t="n">
        <v>8500</v>
      </c>
      <c r="C10201" s="0" t="s">
        <v>155</v>
      </c>
      <c r="D10201" s="0" t="s">
        <v>155</v>
      </c>
      <c r="E10201" s="0" t="n">
        <f aca="false">IFERROR((C10201-D10201)/C10201/'Project Inputs and Calcs'!$E$11,0)</f>
        <v>0</v>
      </c>
    </row>
    <row r="10202" customFormat="false" ht="15" hidden="false" customHeight="false" outlineLevel="0" collapsed="false">
      <c r="A10202" s="0" t="n">
        <v>58</v>
      </c>
      <c r="B10202" s="0" t="n">
        <v>8600</v>
      </c>
      <c r="C10202" s="0" t="s">
        <v>155</v>
      </c>
      <c r="D10202" s="0" t="s">
        <v>155</v>
      </c>
      <c r="E10202" s="0" t="n">
        <f aca="false">IFERROR((C10202-D10202)/C10202/'Project Inputs and Calcs'!$E$11,0)</f>
        <v>0</v>
      </c>
    </row>
    <row r="10203" customFormat="false" ht="15" hidden="false" customHeight="false" outlineLevel="0" collapsed="false">
      <c r="A10203" s="0" t="n">
        <v>58</v>
      </c>
      <c r="B10203" s="0" t="n">
        <v>8700</v>
      </c>
      <c r="C10203" s="0" t="s">
        <v>155</v>
      </c>
      <c r="D10203" s="0" t="s">
        <v>155</v>
      </c>
      <c r="E10203" s="0" t="n">
        <f aca="false">IFERROR((C10203-D10203)/C10203/'Project Inputs and Calcs'!$E$11,0)</f>
        <v>0</v>
      </c>
    </row>
    <row r="10204" customFormat="false" ht="15" hidden="false" customHeight="false" outlineLevel="0" collapsed="false">
      <c r="A10204" s="0" t="n">
        <v>58</v>
      </c>
      <c r="B10204" s="0" t="n">
        <v>8800</v>
      </c>
      <c r="C10204" s="0" t="s">
        <v>155</v>
      </c>
      <c r="D10204" s="0" t="s">
        <v>155</v>
      </c>
      <c r="E10204" s="0" t="n">
        <f aca="false">IFERROR((C10204-D10204)/C10204/'Project Inputs and Calcs'!$E$11,0)</f>
        <v>0</v>
      </c>
    </row>
    <row r="10205" customFormat="false" ht="15" hidden="false" customHeight="false" outlineLevel="0" collapsed="false">
      <c r="A10205" s="0" t="n">
        <v>58</v>
      </c>
      <c r="B10205" s="0" t="n">
        <v>8900</v>
      </c>
      <c r="C10205" s="0" t="s">
        <v>155</v>
      </c>
      <c r="D10205" s="0" t="s">
        <v>155</v>
      </c>
      <c r="E10205" s="0" t="n">
        <f aca="false">IFERROR((C10205-D10205)/C10205/'Project Inputs and Calcs'!$E$11,0)</f>
        <v>0</v>
      </c>
    </row>
    <row r="10206" customFormat="false" ht="15" hidden="false" customHeight="false" outlineLevel="0" collapsed="false">
      <c r="A10206" s="0" t="n">
        <v>58</v>
      </c>
      <c r="B10206" s="0" t="n">
        <v>9000</v>
      </c>
      <c r="C10206" s="0" t="s">
        <v>155</v>
      </c>
      <c r="D10206" s="0" t="s">
        <v>155</v>
      </c>
      <c r="E10206" s="0" t="n">
        <f aca="false">IFERROR((C10206-D10206)/C10206/'Project Inputs and Calcs'!$E$11,0)</f>
        <v>0</v>
      </c>
    </row>
    <row r="10207" customFormat="false" ht="15" hidden="false" customHeight="false" outlineLevel="0" collapsed="false">
      <c r="A10207" s="0" t="n">
        <v>58</v>
      </c>
      <c r="B10207" s="0" t="n">
        <v>9100</v>
      </c>
      <c r="C10207" s="0" t="s">
        <v>155</v>
      </c>
      <c r="D10207" s="0" t="s">
        <v>155</v>
      </c>
      <c r="E10207" s="0" t="n">
        <f aca="false">IFERROR((C10207-D10207)/C10207/'Project Inputs and Calcs'!$E$11,0)</f>
        <v>0</v>
      </c>
    </row>
    <row r="10208" customFormat="false" ht="15" hidden="false" customHeight="false" outlineLevel="0" collapsed="false">
      <c r="A10208" s="0" t="n">
        <v>58</v>
      </c>
      <c r="B10208" s="0" t="n">
        <v>9200</v>
      </c>
      <c r="C10208" s="0" t="s">
        <v>155</v>
      </c>
      <c r="D10208" s="0" t="s">
        <v>155</v>
      </c>
      <c r="E10208" s="0" t="n">
        <f aca="false">IFERROR((C10208-D10208)/C10208/'Project Inputs and Calcs'!$E$11,0)</f>
        <v>0</v>
      </c>
    </row>
    <row r="10209" customFormat="false" ht="15" hidden="false" customHeight="false" outlineLevel="0" collapsed="false">
      <c r="A10209" s="0" t="n">
        <v>58</v>
      </c>
      <c r="B10209" s="0" t="n">
        <v>9300</v>
      </c>
      <c r="C10209" s="0" t="s">
        <v>155</v>
      </c>
      <c r="D10209" s="0" t="s">
        <v>155</v>
      </c>
      <c r="E10209" s="0" t="n">
        <f aca="false">IFERROR((C10209-D10209)/C10209/'Project Inputs and Calcs'!$E$11,0)</f>
        <v>0</v>
      </c>
    </row>
    <row r="10210" customFormat="false" ht="15" hidden="false" customHeight="false" outlineLevel="0" collapsed="false">
      <c r="A10210" s="0" t="n">
        <v>58</v>
      </c>
      <c r="B10210" s="0" t="n">
        <v>9400</v>
      </c>
      <c r="C10210" s="0" t="s">
        <v>155</v>
      </c>
      <c r="D10210" s="0" t="s">
        <v>155</v>
      </c>
      <c r="E10210" s="0" t="n">
        <f aca="false">IFERROR((C10210-D10210)/C10210/'Project Inputs and Calcs'!$E$11,0)</f>
        <v>0</v>
      </c>
    </row>
    <row r="10211" customFormat="false" ht="15" hidden="false" customHeight="false" outlineLevel="0" collapsed="false">
      <c r="A10211" s="0" t="n">
        <v>58</v>
      </c>
      <c r="B10211" s="0" t="n">
        <v>9500</v>
      </c>
      <c r="C10211" s="0" t="s">
        <v>155</v>
      </c>
      <c r="D10211" s="0" t="s">
        <v>155</v>
      </c>
      <c r="E10211" s="0" t="n">
        <f aca="false">IFERROR((C10211-D10211)/C10211/'Project Inputs and Calcs'!$E$11,0)</f>
        <v>0</v>
      </c>
    </row>
    <row r="10212" customFormat="false" ht="15" hidden="false" customHeight="false" outlineLevel="0" collapsed="false">
      <c r="A10212" s="0" t="n">
        <v>58</v>
      </c>
      <c r="B10212" s="0" t="n">
        <v>9600</v>
      </c>
      <c r="C10212" s="0" t="s">
        <v>155</v>
      </c>
      <c r="D10212" s="0" t="s">
        <v>155</v>
      </c>
      <c r="E10212" s="0" t="n">
        <f aca="false">IFERROR((C10212-D10212)/C10212/'Project Inputs and Calcs'!$E$11,0)</f>
        <v>0</v>
      </c>
    </row>
    <row r="10213" customFormat="false" ht="15" hidden="false" customHeight="false" outlineLevel="0" collapsed="false">
      <c r="A10213" s="0" t="n">
        <v>58</v>
      </c>
      <c r="B10213" s="0" t="n">
        <v>9700</v>
      </c>
      <c r="C10213" s="0" t="s">
        <v>155</v>
      </c>
      <c r="D10213" s="0" t="s">
        <v>155</v>
      </c>
      <c r="E10213" s="0" t="n">
        <f aca="false">IFERROR((C10213-D10213)/C10213/'Project Inputs and Calcs'!$E$11,0)</f>
        <v>0</v>
      </c>
    </row>
    <row r="10214" customFormat="false" ht="15" hidden="false" customHeight="false" outlineLevel="0" collapsed="false">
      <c r="A10214" s="0" t="n">
        <v>58</v>
      </c>
      <c r="B10214" s="0" t="n">
        <v>9800</v>
      </c>
      <c r="C10214" s="0" t="s">
        <v>155</v>
      </c>
      <c r="D10214" s="0" t="s">
        <v>155</v>
      </c>
      <c r="E10214" s="0" t="n">
        <f aca="false">IFERROR((C10214-D10214)/C10214/'Project Inputs and Calcs'!$E$11,0)</f>
        <v>0</v>
      </c>
    </row>
    <row r="10215" customFormat="false" ht="15" hidden="false" customHeight="false" outlineLevel="0" collapsed="false">
      <c r="A10215" s="0" t="n">
        <v>58</v>
      </c>
      <c r="B10215" s="0" t="n">
        <v>9900</v>
      </c>
      <c r="C10215" s="0" t="s">
        <v>155</v>
      </c>
      <c r="D10215" s="0" t="s">
        <v>155</v>
      </c>
      <c r="E10215" s="0" t="n">
        <f aca="false">IFERROR((C10215-D10215)/C10215/'Project Inputs and Calcs'!$E$11,0)</f>
        <v>0</v>
      </c>
    </row>
    <row r="10216" customFormat="false" ht="15" hidden="false" customHeight="false" outlineLevel="0" collapsed="false">
      <c r="A10216" s="0" t="n">
        <v>58</v>
      </c>
      <c r="B10216" s="0" t="n">
        <v>10000</v>
      </c>
      <c r="C10216" s="0" t="s">
        <v>155</v>
      </c>
      <c r="D10216" s="0" t="s">
        <v>155</v>
      </c>
      <c r="E10216" s="0" t="n">
        <f aca="false">IFERROR((C10216-D10216)/C10216/'Project Inputs and Calcs'!$E$11,0)</f>
        <v>0</v>
      </c>
    </row>
    <row r="10217" customFormat="false" ht="15" hidden="false" customHeight="false" outlineLevel="0" collapsed="false">
      <c r="A10217" s="0" t="n">
        <v>58</v>
      </c>
      <c r="B10217" s="0" t="n">
        <v>10100</v>
      </c>
      <c r="C10217" s="0" t="s">
        <v>155</v>
      </c>
      <c r="D10217" s="0" t="s">
        <v>155</v>
      </c>
      <c r="E10217" s="0" t="n">
        <f aca="false">IFERROR((C10217-D10217)/C10217/'Project Inputs and Calcs'!$E$11,0)</f>
        <v>0</v>
      </c>
    </row>
    <row r="10218" customFormat="false" ht="15" hidden="false" customHeight="false" outlineLevel="0" collapsed="false">
      <c r="A10218" s="0" t="n">
        <v>58</v>
      </c>
      <c r="B10218" s="0" t="n">
        <v>10200</v>
      </c>
      <c r="C10218" s="0" t="s">
        <v>155</v>
      </c>
      <c r="D10218" s="0" t="s">
        <v>155</v>
      </c>
      <c r="E10218" s="0" t="n">
        <f aca="false">IFERROR((C10218-D10218)/C10218/'Project Inputs and Calcs'!$E$11,0)</f>
        <v>0</v>
      </c>
    </row>
    <row r="10219" customFormat="false" ht="15" hidden="false" customHeight="false" outlineLevel="0" collapsed="false">
      <c r="A10219" s="0" t="n">
        <v>58</v>
      </c>
      <c r="B10219" s="0" t="n">
        <v>10300</v>
      </c>
      <c r="C10219" s="0" t="s">
        <v>155</v>
      </c>
      <c r="D10219" s="0" t="s">
        <v>155</v>
      </c>
      <c r="E10219" s="0" t="n">
        <f aca="false">IFERROR((C10219-D10219)/C10219/'Project Inputs and Calcs'!$E$11,0)</f>
        <v>0</v>
      </c>
    </row>
    <row r="10220" customFormat="false" ht="15" hidden="false" customHeight="false" outlineLevel="0" collapsed="false">
      <c r="A10220" s="0" t="n">
        <v>58</v>
      </c>
      <c r="B10220" s="0" t="n">
        <v>10400</v>
      </c>
      <c r="C10220" s="0" t="s">
        <v>155</v>
      </c>
      <c r="D10220" s="0" t="s">
        <v>155</v>
      </c>
      <c r="E10220" s="0" t="n">
        <f aca="false">IFERROR((C10220-D10220)/C10220/'Project Inputs and Calcs'!$E$11,0)</f>
        <v>0</v>
      </c>
    </row>
    <row r="10221" customFormat="false" ht="15" hidden="false" customHeight="false" outlineLevel="0" collapsed="false">
      <c r="A10221" s="0" t="n">
        <v>58</v>
      </c>
      <c r="B10221" s="0" t="n">
        <v>10500</v>
      </c>
      <c r="C10221" s="0" t="s">
        <v>155</v>
      </c>
      <c r="D10221" s="0" t="s">
        <v>155</v>
      </c>
      <c r="E10221" s="0" t="n">
        <f aca="false">IFERROR((C10221-D10221)/C10221/'Project Inputs and Calcs'!$E$11,0)</f>
        <v>0</v>
      </c>
    </row>
    <row r="10222" customFormat="false" ht="15" hidden="false" customHeight="false" outlineLevel="0" collapsed="false">
      <c r="A10222" s="0" t="n">
        <v>58</v>
      </c>
      <c r="B10222" s="0" t="n">
        <v>10600</v>
      </c>
      <c r="C10222" s="0" t="s">
        <v>155</v>
      </c>
      <c r="D10222" s="0" t="s">
        <v>155</v>
      </c>
      <c r="E10222" s="0" t="n">
        <f aca="false">IFERROR((C10222-D10222)/C10222/'Project Inputs and Calcs'!$E$11,0)</f>
        <v>0</v>
      </c>
    </row>
    <row r="10223" customFormat="false" ht="15" hidden="false" customHeight="false" outlineLevel="0" collapsed="false">
      <c r="A10223" s="0" t="n">
        <v>58</v>
      </c>
      <c r="B10223" s="0" t="n">
        <v>10700</v>
      </c>
      <c r="C10223" s="0" t="s">
        <v>155</v>
      </c>
      <c r="D10223" s="0" t="s">
        <v>155</v>
      </c>
      <c r="E10223" s="0" t="n">
        <f aca="false">IFERROR((C10223-D10223)/C10223/'Project Inputs and Calcs'!$E$11,0)</f>
        <v>0</v>
      </c>
    </row>
    <row r="10224" customFormat="false" ht="15" hidden="false" customHeight="false" outlineLevel="0" collapsed="false">
      <c r="A10224" s="0" t="n">
        <v>58</v>
      </c>
      <c r="B10224" s="0" t="n">
        <v>10800</v>
      </c>
      <c r="C10224" s="0" t="s">
        <v>155</v>
      </c>
      <c r="D10224" s="0" t="s">
        <v>155</v>
      </c>
      <c r="E10224" s="0" t="n">
        <f aca="false">IFERROR((C10224-D10224)/C10224/'Project Inputs and Calcs'!$E$11,0)</f>
        <v>0</v>
      </c>
    </row>
    <row r="10225" customFormat="false" ht="15" hidden="false" customHeight="false" outlineLevel="0" collapsed="false">
      <c r="A10225" s="0" t="n">
        <v>58</v>
      </c>
      <c r="B10225" s="0" t="n">
        <v>10900</v>
      </c>
      <c r="C10225" s="0" t="s">
        <v>155</v>
      </c>
      <c r="D10225" s="0" t="s">
        <v>155</v>
      </c>
      <c r="E10225" s="0" t="n">
        <f aca="false">IFERROR((C10225-D10225)/C10225/'Project Inputs and Calcs'!$E$11,0)</f>
        <v>0</v>
      </c>
    </row>
    <row r="10226" customFormat="false" ht="15" hidden="false" customHeight="false" outlineLevel="0" collapsed="false">
      <c r="A10226" s="0" t="n">
        <v>58</v>
      </c>
      <c r="B10226" s="0" t="n">
        <v>11000</v>
      </c>
      <c r="C10226" s="0" t="s">
        <v>155</v>
      </c>
      <c r="D10226" s="0" t="s">
        <v>155</v>
      </c>
      <c r="E10226" s="0" t="n">
        <f aca="false">IFERROR((C10226-D10226)/C10226/'Project Inputs and Calcs'!$E$11,0)</f>
        <v>0</v>
      </c>
    </row>
    <row r="10227" customFormat="false" ht="15" hidden="false" customHeight="false" outlineLevel="0" collapsed="false">
      <c r="A10227" s="0" t="n">
        <v>58</v>
      </c>
      <c r="B10227" s="0" t="n">
        <v>11100</v>
      </c>
      <c r="C10227" s="0" t="s">
        <v>155</v>
      </c>
      <c r="D10227" s="0" t="s">
        <v>155</v>
      </c>
      <c r="E10227" s="0" t="n">
        <f aca="false">IFERROR((C10227-D10227)/C10227/'Project Inputs and Calcs'!$E$11,0)</f>
        <v>0</v>
      </c>
    </row>
    <row r="10228" customFormat="false" ht="15" hidden="false" customHeight="false" outlineLevel="0" collapsed="false">
      <c r="A10228" s="0" t="n">
        <v>58</v>
      </c>
      <c r="B10228" s="0" t="n">
        <v>11200</v>
      </c>
      <c r="C10228" s="0" t="s">
        <v>155</v>
      </c>
      <c r="D10228" s="0" t="s">
        <v>155</v>
      </c>
      <c r="E10228" s="0" t="n">
        <f aca="false">IFERROR((C10228-D10228)/C10228/'Project Inputs and Calcs'!$E$11,0)</f>
        <v>0</v>
      </c>
    </row>
    <row r="10229" customFormat="false" ht="15" hidden="false" customHeight="false" outlineLevel="0" collapsed="false">
      <c r="A10229" s="0" t="n">
        <v>58</v>
      </c>
      <c r="B10229" s="0" t="n">
        <v>11300</v>
      </c>
      <c r="C10229" s="0" t="s">
        <v>155</v>
      </c>
      <c r="D10229" s="0" t="s">
        <v>155</v>
      </c>
      <c r="E10229" s="0" t="n">
        <f aca="false">IFERROR((C10229-D10229)/C10229/'Project Inputs and Calcs'!$E$11,0)</f>
        <v>0</v>
      </c>
    </row>
    <row r="10230" customFormat="false" ht="15" hidden="false" customHeight="false" outlineLevel="0" collapsed="false">
      <c r="A10230" s="0" t="n">
        <v>58</v>
      </c>
      <c r="B10230" s="0" t="n">
        <v>11400</v>
      </c>
      <c r="C10230" s="0" t="s">
        <v>155</v>
      </c>
      <c r="D10230" s="0" t="s">
        <v>155</v>
      </c>
      <c r="E10230" s="0" t="n">
        <f aca="false">IFERROR((C10230-D10230)/C10230/'Project Inputs and Calcs'!$E$11,0)</f>
        <v>0</v>
      </c>
    </row>
    <row r="10231" customFormat="false" ht="15" hidden="false" customHeight="false" outlineLevel="0" collapsed="false">
      <c r="A10231" s="0" t="n">
        <v>58</v>
      </c>
      <c r="B10231" s="0" t="n">
        <v>11500</v>
      </c>
      <c r="C10231" s="0" t="s">
        <v>155</v>
      </c>
      <c r="D10231" s="0" t="s">
        <v>155</v>
      </c>
      <c r="E10231" s="0" t="n">
        <f aca="false">IFERROR((C10231-D10231)/C10231/'Project Inputs and Calcs'!$E$11,0)</f>
        <v>0</v>
      </c>
    </row>
    <row r="10232" customFormat="false" ht="15" hidden="false" customHeight="false" outlineLevel="0" collapsed="false">
      <c r="A10232" s="0" t="n">
        <v>58</v>
      </c>
      <c r="B10232" s="0" t="n">
        <v>11600</v>
      </c>
      <c r="C10232" s="0" t="s">
        <v>155</v>
      </c>
      <c r="D10232" s="0" t="s">
        <v>155</v>
      </c>
      <c r="E10232" s="0" t="n">
        <f aca="false">IFERROR((C10232-D10232)/C10232/'Project Inputs and Calcs'!$E$11,0)</f>
        <v>0</v>
      </c>
    </row>
    <row r="10233" customFormat="false" ht="15" hidden="false" customHeight="false" outlineLevel="0" collapsed="false">
      <c r="A10233" s="0" t="n">
        <v>58</v>
      </c>
      <c r="B10233" s="0" t="n">
        <v>11700</v>
      </c>
      <c r="C10233" s="0" t="s">
        <v>155</v>
      </c>
      <c r="D10233" s="0" t="s">
        <v>155</v>
      </c>
      <c r="E10233" s="0" t="n">
        <f aca="false">IFERROR((C10233-D10233)/C10233/'Project Inputs and Calcs'!$E$11,0)</f>
        <v>0</v>
      </c>
    </row>
    <row r="10234" customFormat="false" ht="15" hidden="false" customHeight="false" outlineLevel="0" collapsed="false">
      <c r="A10234" s="0" t="n">
        <v>58</v>
      </c>
      <c r="B10234" s="0" t="n">
        <v>11800</v>
      </c>
      <c r="C10234" s="0" t="s">
        <v>155</v>
      </c>
      <c r="D10234" s="0" t="s">
        <v>155</v>
      </c>
      <c r="E10234" s="0" t="n">
        <f aca="false">IFERROR((C10234-D10234)/C10234/'Project Inputs and Calcs'!$E$11,0)</f>
        <v>0</v>
      </c>
    </row>
    <row r="10235" customFormat="false" ht="15" hidden="false" customHeight="false" outlineLevel="0" collapsed="false">
      <c r="A10235" s="0" t="n">
        <v>58</v>
      </c>
      <c r="B10235" s="0" t="n">
        <v>11900</v>
      </c>
      <c r="C10235" s="0" t="s">
        <v>155</v>
      </c>
      <c r="D10235" s="0" t="s">
        <v>155</v>
      </c>
      <c r="E10235" s="0" t="n">
        <f aca="false">IFERROR((C10235-D10235)/C10235/'Project Inputs and Calcs'!$E$11,0)</f>
        <v>0</v>
      </c>
    </row>
    <row r="10236" customFormat="false" ht="15" hidden="false" customHeight="false" outlineLevel="0" collapsed="false">
      <c r="A10236" s="0" t="n">
        <v>58</v>
      </c>
      <c r="B10236" s="0" t="n">
        <v>12000</v>
      </c>
      <c r="C10236" s="0" t="s">
        <v>155</v>
      </c>
      <c r="D10236" s="0" t="s">
        <v>155</v>
      </c>
      <c r="E10236" s="0" t="n">
        <f aca="false">IFERROR((C10236-D10236)/C10236/'Project Inputs and Calcs'!$E$11,0)</f>
        <v>0</v>
      </c>
    </row>
    <row r="10237" customFormat="false" ht="15" hidden="false" customHeight="false" outlineLevel="0" collapsed="false">
      <c r="A10237" s="0" t="n">
        <v>58</v>
      </c>
      <c r="B10237" s="0" t="n">
        <v>12100</v>
      </c>
      <c r="C10237" s="0" t="s">
        <v>155</v>
      </c>
      <c r="D10237" s="0" t="s">
        <v>155</v>
      </c>
      <c r="E10237" s="0" t="n">
        <f aca="false">IFERROR((C10237-D10237)/C10237/'Project Inputs and Calcs'!$E$11,0)</f>
        <v>0</v>
      </c>
    </row>
    <row r="10238" customFormat="false" ht="15" hidden="false" customHeight="false" outlineLevel="0" collapsed="false">
      <c r="A10238" s="0" t="n">
        <v>58</v>
      </c>
      <c r="B10238" s="0" t="n">
        <v>12200</v>
      </c>
      <c r="C10238" s="0" t="s">
        <v>155</v>
      </c>
      <c r="D10238" s="0" t="s">
        <v>155</v>
      </c>
      <c r="E10238" s="0" t="n">
        <f aca="false">IFERROR((C10238-D10238)/C10238/'Project Inputs and Calcs'!$E$11,0)</f>
        <v>0</v>
      </c>
    </row>
    <row r="10239" customFormat="false" ht="15" hidden="false" customHeight="false" outlineLevel="0" collapsed="false">
      <c r="A10239" s="0" t="n">
        <v>58</v>
      </c>
      <c r="B10239" s="0" t="n">
        <v>12300</v>
      </c>
      <c r="C10239" s="0" t="s">
        <v>155</v>
      </c>
      <c r="D10239" s="0" t="s">
        <v>155</v>
      </c>
      <c r="E10239" s="0" t="n">
        <f aca="false">IFERROR((C10239-D10239)/C10239/'Project Inputs and Calcs'!$E$11,0)</f>
        <v>0</v>
      </c>
    </row>
    <row r="10240" customFormat="false" ht="15" hidden="false" customHeight="false" outlineLevel="0" collapsed="false">
      <c r="A10240" s="0" t="n">
        <v>58</v>
      </c>
      <c r="B10240" s="0" t="n">
        <v>12400</v>
      </c>
      <c r="C10240" s="0" t="s">
        <v>155</v>
      </c>
      <c r="D10240" s="0" t="s">
        <v>155</v>
      </c>
      <c r="E10240" s="0" t="n">
        <f aca="false">IFERROR((C10240-D10240)/C10240/'Project Inputs and Calcs'!$E$11,0)</f>
        <v>0</v>
      </c>
    </row>
    <row r="10241" customFormat="false" ht="15" hidden="false" customHeight="false" outlineLevel="0" collapsed="false">
      <c r="A10241" s="0" t="n">
        <v>58</v>
      </c>
      <c r="B10241" s="0" t="n">
        <v>12500</v>
      </c>
      <c r="C10241" s="0" t="s">
        <v>155</v>
      </c>
      <c r="D10241" s="0" t="s">
        <v>155</v>
      </c>
      <c r="E10241" s="0" t="n">
        <f aca="false">IFERROR((C10241-D10241)/C10241/'Project Inputs and Calcs'!$E$11,0)</f>
        <v>0</v>
      </c>
    </row>
    <row r="10242" customFormat="false" ht="15" hidden="false" customHeight="false" outlineLevel="0" collapsed="false">
      <c r="A10242" s="0" t="n">
        <v>58</v>
      </c>
      <c r="B10242" s="0" t="n">
        <v>12600</v>
      </c>
      <c r="C10242" s="0" t="s">
        <v>155</v>
      </c>
      <c r="D10242" s="0" t="s">
        <v>155</v>
      </c>
      <c r="E10242" s="0" t="n">
        <f aca="false">IFERROR((C10242-D10242)/C10242/'Project Inputs and Calcs'!$E$11,0)</f>
        <v>0</v>
      </c>
    </row>
    <row r="10243" customFormat="false" ht="15" hidden="false" customHeight="false" outlineLevel="0" collapsed="false">
      <c r="A10243" s="0" t="n">
        <v>58</v>
      </c>
      <c r="B10243" s="0" t="n">
        <v>12700</v>
      </c>
      <c r="C10243" s="0" t="s">
        <v>155</v>
      </c>
      <c r="D10243" s="0" t="s">
        <v>155</v>
      </c>
      <c r="E10243" s="0" t="n">
        <f aca="false">IFERROR((C10243-D10243)/C10243/'Project Inputs and Calcs'!$E$11,0)</f>
        <v>0</v>
      </c>
    </row>
    <row r="10244" customFormat="false" ht="15" hidden="false" customHeight="false" outlineLevel="0" collapsed="false">
      <c r="A10244" s="0" t="n">
        <v>58</v>
      </c>
      <c r="B10244" s="0" t="n">
        <v>12800</v>
      </c>
      <c r="C10244" s="0" t="s">
        <v>155</v>
      </c>
      <c r="D10244" s="0" t="s">
        <v>155</v>
      </c>
      <c r="E10244" s="0" t="n">
        <f aca="false">IFERROR((C10244-D10244)/C10244/'Project Inputs and Calcs'!$E$11,0)</f>
        <v>0</v>
      </c>
    </row>
    <row r="10245" customFormat="false" ht="15" hidden="false" customHeight="false" outlineLevel="0" collapsed="false">
      <c r="A10245" s="0" t="n">
        <v>58</v>
      </c>
      <c r="B10245" s="0" t="n">
        <v>12900</v>
      </c>
      <c r="C10245" s="0" t="s">
        <v>155</v>
      </c>
      <c r="D10245" s="0" t="s">
        <v>155</v>
      </c>
      <c r="E10245" s="0" t="n">
        <f aca="false">IFERROR((C10245-D10245)/C10245/'Project Inputs and Calcs'!$E$11,0)</f>
        <v>0</v>
      </c>
    </row>
    <row r="10246" customFormat="false" ht="15" hidden="false" customHeight="false" outlineLevel="0" collapsed="false">
      <c r="A10246" s="0" t="n">
        <v>58</v>
      </c>
      <c r="B10246" s="0" t="n">
        <v>13000</v>
      </c>
      <c r="C10246" s="0" t="s">
        <v>155</v>
      </c>
      <c r="D10246" s="0" t="s">
        <v>155</v>
      </c>
      <c r="E10246" s="0" t="n">
        <f aca="false">IFERROR((C10246-D10246)/C10246/'Project Inputs and Calcs'!$E$11,0)</f>
        <v>0</v>
      </c>
    </row>
    <row r="10247" customFormat="false" ht="15" hidden="false" customHeight="false" outlineLevel="0" collapsed="false">
      <c r="A10247" s="0" t="n">
        <v>58</v>
      </c>
      <c r="B10247" s="0" t="n">
        <v>13100</v>
      </c>
      <c r="C10247" s="0" t="s">
        <v>155</v>
      </c>
      <c r="D10247" s="0" t="s">
        <v>155</v>
      </c>
      <c r="E10247" s="0" t="n">
        <f aca="false">IFERROR((C10247-D10247)/C10247/'Project Inputs and Calcs'!$E$11,0)</f>
        <v>0</v>
      </c>
    </row>
    <row r="10248" customFormat="false" ht="15" hidden="false" customHeight="false" outlineLevel="0" collapsed="false">
      <c r="A10248" s="0" t="n">
        <v>58</v>
      </c>
      <c r="B10248" s="0" t="n">
        <v>13200</v>
      </c>
      <c r="C10248" s="0" t="s">
        <v>155</v>
      </c>
      <c r="D10248" s="0" t="s">
        <v>155</v>
      </c>
      <c r="E10248" s="0" t="n">
        <f aca="false">IFERROR((C10248-D10248)/C10248/'Project Inputs and Calcs'!$E$11,0)</f>
        <v>0</v>
      </c>
    </row>
    <row r="10249" customFormat="false" ht="15" hidden="false" customHeight="false" outlineLevel="0" collapsed="false">
      <c r="A10249" s="0" t="n">
        <v>58</v>
      </c>
      <c r="B10249" s="0" t="n">
        <v>13300</v>
      </c>
      <c r="C10249" s="0" t="s">
        <v>155</v>
      </c>
      <c r="D10249" s="0" t="s">
        <v>155</v>
      </c>
      <c r="E10249" s="0" t="n">
        <f aca="false">IFERROR((C10249-D10249)/C10249/'Project Inputs and Calcs'!$E$11,0)</f>
        <v>0</v>
      </c>
    </row>
    <row r="10250" customFormat="false" ht="15" hidden="false" customHeight="false" outlineLevel="0" collapsed="false">
      <c r="A10250" s="0" t="n">
        <v>58</v>
      </c>
      <c r="B10250" s="0" t="n">
        <v>13400</v>
      </c>
      <c r="C10250" s="0" t="s">
        <v>155</v>
      </c>
      <c r="D10250" s="0" t="s">
        <v>155</v>
      </c>
      <c r="E10250" s="0" t="n">
        <f aca="false">IFERROR((C10250-D10250)/C10250/'Project Inputs and Calcs'!$E$11,0)</f>
        <v>0</v>
      </c>
    </row>
    <row r="10251" customFormat="false" ht="15" hidden="false" customHeight="false" outlineLevel="0" collapsed="false">
      <c r="A10251" s="0" t="n">
        <v>58</v>
      </c>
      <c r="B10251" s="0" t="n">
        <v>13500</v>
      </c>
      <c r="C10251" s="0" t="s">
        <v>155</v>
      </c>
      <c r="D10251" s="0" t="s">
        <v>155</v>
      </c>
      <c r="E10251" s="0" t="n">
        <f aca="false">IFERROR((C10251-D10251)/C10251/'Project Inputs and Calcs'!$E$11,0)</f>
        <v>0</v>
      </c>
    </row>
    <row r="10252" customFormat="false" ht="15" hidden="false" customHeight="false" outlineLevel="0" collapsed="false">
      <c r="A10252" s="0" t="n">
        <v>58</v>
      </c>
      <c r="B10252" s="0" t="n">
        <v>13600</v>
      </c>
      <c r="C10252" s="0" t="s">
        <v>155</v>
      </c>
      <c r="D10252" s="0" t="s">
        <v>155</v>
      </c>
      <c r="E10252" s="0" t="n">
        <f aca="false">IFERROR((C10252-D10252)/C10252/'Project Inputs and Calcs'!$E$11,0)</f>
        <v>0</v>
      </c>
    </row>
    <row r="10253" customFormat="false" ht="15" hidden="false" customHeight="false" outlineLevel="0" collapsed="false">
      <c r="A10253" s="0" t="n">
        <v>58</v>
      </c>
      <c r="B10253" s="0" t="n">
        <v>13700</v>
      </c>
      <c r="C10253" s="0" t="s">
        <v>155</v>
      </c>
      <c r="D10253" s="0" t="s">
        <v>155</v>
      </c>
      <c r="E10253" s="0" t="n">
        <f aca="false">IFERROR((C10253-D10253)/C10253/'Project Inputs and Calcs'!$E$11,0)</f>
        <v>0</v>
      </c>
    </row>
    <row r="10254" customFormat="false" ht="15" hidden="false" customHeight="false" outlineLevel="0" collapsed="false">
      <c r="A10254" s="0" t="n">
        <v>58</v>
      </c>
      <c r="B10254" s="0" t="n">
        <v>13800</v>
      </c>
      <c r="C10254" s="0" t="s">
        <v>155</v>
      </c>
      <c r="D10254" s="0" t="s">
        <v>155</v>
      </c>
      <c r="E10254" s="0" t="n">
        <f aca="false">IFERROR((C10254-D10254)/C10254/'Project Inputs and Calcs'!$E$11,0)</f>
        <v>0</v>
      </c>
    </row>
    <row r="10255" customFormat="false" ht="15" hidden="false" customHeight="false" outlineLevel="0" collapsed="false">
      <c r="A10255" s="0" t="n">
        <v>58</v>
      </c>
      <c r="B10255" s="0" t="n">
        <v>13900</v>
      </c>
      <c r="C10255" s="0" t="s">
        <v>155</v>
      </c>
      <c r="D10255" s="0" t="s">
        <v>155</v>
      </c>
      <c r="E10255" s="0" t="n">
        <f aca="false">IFERROR((C10255-D10255)/C10255/'Project Inputs and Calcs'!$E$11,0)</f>
        <v>0</v>
      </c>
    </row>
    <row r="10256" customFormat="false" ht="15" hidden="false" customHeight="false" outlineLevel="0" collapsed="false">
      <c r="A10256" s="0" t="n">
        <v>58</v>
      </c>
      <c r="B10256" s="0" t="n">
        <v>14000</v>
      </c>
      <c r="C10256" s="0" t="s">
        <v>155</v>
      </c>
      <c r="D10256" s="0" t="s">
        <v>155</v>
      </c>
      <c r="E10256" s="0" t="n">
        <f aca="false">IFERROR((C10256-D10256)/C10256/'Project Inputs and Calcs'!$E$11,0)</f>
        <v>0</v>
      </c>
    </row>
    <row r="10257" customFormat="false" ht="15" hidden="false" customHeight="false" outlineLevel="0" collapsed="false">
      <c r="A10257" s="0" t="n">
        <v>58</v>
      </c>
      <c r="B10257" s="0" t="n">
        <v>14100</v>
      </c>
      <c r="C10257" s="0" t="s">
        <v>155</v>
      </c>
      <c r="D10257" s="0" t="s">
        <v>155</v>
      </c>
      <c r="E10257" s="0" t="n">
        <f aca="false">IFERROR((C10257-D10257)/C10257/'Project Inputs and Calcs'!$E$11,0)</f>
        <v>0</v>
      </c>
    </row>
    <row r="10258" customFormat="false" ht="15" hidden="false" customHeight="false" outlineLevel="0" collapsed="false">
      <c r="A10258" s="0" t="n">
        <v>58</v>
      </c>
      <c r="B10258" s="0" t="n">
        <v>14200</v>
      </c>
      <c r="C10258" s="0" t="s">
        <v>155</v>
      </c>
      <c r="D10258" s="0" t="s">
        <v>155</v>
      </c>
      <c r="E10258" s="0" t="n">
        <f aca="false">IFERROR((C10258-D10258)/C10258/'Project Inputs and Calcs'!$E$11,0)</f>
        <v>0</v>
      </c>
    </row>
    <row r="10259" customFormat="false" ht="15" hidden="false" customHeight="false" outlineLevel="0" collapsed="false">
      <c r="A10259" s="0" t="n">
        <v>58</v>
      </c>
      <c r="B10259" s="0" t="n">
        <v>14300</v>
      </c>
      <c r="C10259" s="0" t="s">
        <v>155</v>
      </c>
      <c r="D10259" s="0" t="s">
        <v>155</v>
      </c>
      <c r="E10259" s="0" t="n">
        <f aca="false">IFERROR((C10259-D10259)/C10259/'Project Inputs and Calcs'!$E$11,0)</f>
        <v>0</v>
      </c>
    </row>
    <row r="10260" customFormat="false" ht="15" hidden="false" customHeight="false" outlineLevel="0" collapsed="false">
      <c r="A10260" s="0" t="n">
        <v>58</v>
      </c>
      <c r="B10260" s="0" t="n">
        <v>14400</v>
      </c>
      <c r="C10260" s="0" t="s">
        <v>155</v>
      </c>
      <c r="D10260" s="0" t="s">
        <v>155</v>
      </c>
      <c r="E10260" s="0" t="n">
        <f aca="false">IFERROR((C10260-D10260)/C10260/'Project Inputs and Calcs'!$E$11,0)</f>
        <v>0</v>
      </c>
    </row>
    <row r="10261" customFormat="false" ht="15" hidden="false" customHeight="false" outlineLevel="0" collapsed="false">
      <c r="A10261" s="0" t="n">
        <v>58</v>
      </c>
      <c r="B10261" s="0" t="n">
        <v>14500</v>
      </c>
      <c r="C10261" s="0" t="s">
        <v>155</v>
      </c>
      <c r="D10261" s="0" t="s">
        <v>155</v>
      </c>
      <c r="E10261" s="0" t="n">
        <f aca="false">IFERROR((C10261-D10261)/C10261/'Project Inputs and Calcs'!$E$11,0)</f>
        <v>0</v>
      </c>
    </row>
    <row r="10262" customFormat="false" ht="15" hidden="false" customHeight="false" outlineLevel="0" collapsed="false">
      <c r="A10262" s="0" t="n">
        <v>58</v>
      </c>
      <c r="B10262" s="0" t="n">
        <v>14600</v>
      </c>
      <c r="C10262" s="0" t="s">
        <v>155</v>
      </c>
      <c r="D10262" s="0" t="s">
        <v>155</v>
      </c>
      <c r="E10262" s="0" t="n">
        <f aca="false">IFERROR((C10262-D10262)/C10262/'Project Inputs and Calcs'!$E$11,0)</f>
        <v>0</v>
      </c>
    </row>
    <row r="10263" customFormat="false" ht="15" hidden="false" customHeight="false" outlineLevel="0" collapsed="false">
      <c r="A10263" s="0" t="n">
        <v>58</v>
      </c>
      <c r="B10263" s="0" t="n">
        <v>14700</v>
      </c>
      <c r="C10263" s="0" t="s">
        <v>155</v>
      </c>
      <c r="D10263" s="0" t="s">
        <v>155</v>
      </c>
      <c r="E10263" s="0" t="n">
        <f aca="false">IFERROR((C10263-D10263)/C10263/'Project Inputs and Calcs'!$E$11,0)</f>
        <v>0</v>
      </c>
    </row>
    <row r="10264" customFormat="false" ht="15" hidden="false" customHeight="false" outlineLevel="0" collapsed="false">
      <c r="A10264" s="0" t="n">
        <v>58</v>
      </c>
      <c r="B10264" s="0" t="n">
        <v>14800</v>
      </c>
      <c r="C10264" s="0" t="s">
        <v>155</v>
      </c>
      <c r="D10264" s="0" t="s">
        <v>155</v>
      </c>
      <c r="E10264" s="0" t="n">
        <f aca="false">IFERROR((C10264-D10264)/C10264/'Project Inputs and Calcs'!$E$11,0)</f>
        <v>0</v>
      </c>
    </row>
    <row r="10265" customFormat="false" ht="15" hidden="false" customHeight="false" outlineLevel="0" collapsed="false">
      <c r="A10265" s="0" t="n">
        <v>58</v>
      </c>
      <c r="B10265" s="0" t="n">
        <v>14900</v>
      </c>
      <c r="C10265" s="0" t="s">
        <v>155</v>
      </c>
      <c r="D10265" s="0" t="s">
        <v>155</v>
      </c>
      <c r="E10265" s="0" t="n">
        <f aca="false">IFERROR((C10265-D10265)/C10265/'Project Inputs and Calcs'!$E$11,0)</f>
        <v>0</v>
      </c>
    </row>
    <row r="10266" customFormat="false" ht="15" hidden="false" customHeight="false" outlineLevel="0" collapsed="false">
      <c r="A10266" s="0" t="n">
        <v>58</v>
      </c>
      <c r="B10266" s="0" t="n">
        <v>15000</v>
      </c>
      <c r="C10266" s="0" t="s">
        <v>155</v>
      </c>
      <c r="D10266" s="0" t="s">
        <v>155</v>
      </c>
      <c r="E10266" s="0" t="n">
        <f aca="false">IFERROR((C10266-D10266)/C10266/'Project Inputs and Calcs'!$E$11,0)</f>
        <v>0</v>
      </c>
    </row>
    <row r="10267" customFormat="false" ht="15" hidden="false" customHeight="false" outlineLevel="0" collapsed="false">
      <c r="A10267" s="0" t="n">
        <v>58</v>
      </c>
      <c r="B10267" s="0" t="n">
        <v>15100</v>
      </c>
      <c r="C10267" s="0" t="s">
        <v>155</v>
      </c>
      <c r="D10267" s="0" t="s">
        <v>155</v>
      </c>
      <c r="E10267" s="0" t="n">
        <f aca="false">IFERROR((C10267-D10267)/C10267/'Project Inputs and Calcs'!$E$11,0)</f>
        <v>0</v>
      </c>
    </row>
    <row r="10268" customFormat="false" ht="15" hidden="false" customHeight="false" outlineLevel="0" collapsed="false">
      <c r="A10268" s="0" t="n">
        <v>58</v>
      </c>
      <c r="B10268" s="0" t="n">
        <v>15200</v>
      </c>
      <c r="C10268" s="0" t="s">
        <v>155</v>
      </c>
      <c r="D10268" s="0" t="s">
        <v>155</v>
      </c>
      <c r="E10268" s="0" t="n">
        <f aca="false">IFERROR((C10268-D10268)/C10268/'Project Inputs and Calcs'!$E$11,0)</f>
        <v>0</v>
      </c>
    </row>
    <row r="10269" customFormat="false" ht="15" hidden="false" customHeight="false" outlineLevel="0" collapsed="false">
      <c r="A10269" s="0" t="n">
        <v>58</v>
      </c>
      <c r="B10269" s="0" t="n">
        <v>15300</v>
      </c>
      <c r="C10269" s="0" t="s">
        <v>155</v>
      </c>
      <c r="D10269" s="0" t="s">
        <v>155</v>
      </c>
      <c r="E10269" s="0" t="n">
        <f aca="false">IFERROR((C10269-D10269)/C10269/'Project Inputs and Calcs'!$E$11,0)</f>
        <v>0</v>
      </c>
    </row>
    <row r="10270" customFormat="false" ht="15" hidden="false" customHeight="false" outlineLevel="0" collapsed="false">
      <c r="A10270" s="0" t="n">
        <v>58</v>
      </c>
      <c r="B10270" s="0" t="n">
        <v>15400</v>
      </c>
      <c r="C10270" s="0" t="s">
        <v>155</v>
      </c>
      <c r="D10270" s="0" t="s">
        <v>155</v>
      </c>
      <c r="E10270" s="0" t="n">
        <f aca="false">IFERROR((C10270-D10270)/C10270/'Project Inputs and Calcs'!$E$11,0)</f>
        <v>0</v>
      </c>
    </row>
    <row r="10271" customFormat="false" ht="15" hidden="false" customHeight="false" outlineLevel="0" collapsed="false">
      <c r="A10271" s="0" t="n">
        <v>58</v>
      </c>
      <c r="B10271" s="0" t="n">
        <v>15500</v>
      </c>
      <c r="C10271" s="0" t="s">
        <v>155</v>
      </c>
      <c r="D10271" s="0" t="s">
        <v>155</v>
      </c>
      <c r="E10271" s="0" t="n">
        <f aca="false">IFERROR((C10271-D10271)/C10271/'Project Inputs and Calcs'!$E$11,0)</f>
        <v>0</v>
      </c>
    </row>
    <row r="10272" customFormat="false" ht="15" hidden="false" customHeight="false" outlineLevel="0" collapsed="false">
      <c r="A10272" s="0" t="n">
        <v>58</v>
      </c>
      <c r="B10272" s="0" t="n">
        <v>15600</v>
      </c>
      <c r="C10272" s="0" t="s">
        <v>155</v>
      </c>
      <c r="D10272" s="0" t="s">
        <v>155</v>
      </c>
      <c r="E10272" s="0" t="n">
        <f aca="false">IFERROR((C10272-D10272)/C10272/'Project Inputs and Calcs'!$E$11,0)</f>
        <v>0</v>
      </c>
    </row>
    <row r="10273" customFormat="false" ht="15" hidden="false" customHeight="false" outlineLevel="0" collapsed="false">
      <c r="A10273" s="0" t="n">
        <v>58</v>
      </c>
      <c r="B10273" s="0" t="n">
        <v>15700</v>
      </c>
      <c r="C10273" s="0" t="s">
        <v>155</v>
      </c>
      <c r="D10273" s="0" t="s">
        <v>155</v>
      </c>
      <c r="E10273" s="0" t="n">
        <f aca="false">IFERROR((C10273-D10273)/C10273/'Project Inputs and Calcs'!$E$11,0)</f>
        <v>0</v>
      </c>
    </row>
    <row r="10274" customFormat="false" ht="15" hidden="false" customHeight="false" outlineLevel="0" collapsed="false">
      <c r="A10274" s="0" t="n">
        <v>58</v>
      </c>
      <c r="B10274" s="0" t="n">
        <v>15800</v>
      </c>
      <c r="C10274" s="0" t="s">
        <v>155</v>
      </c>
      <c r="D10274" s="0" t="s">
        <v>155</v>
      </c>
      <c r="E10274" s="0" t="n">
        <f aca="false">IFERROR((C10274-D10274)/C10274/'Project Inputs and Calcs'!$E$11,0)</f>
        <v>0</v>
      </c>
    </row>
    <row r="10275" customFormat="false" ht="15" hidden="false" customHeight="false" outlineLevel="0" collapsed="false">
      <c r="A10275" s="0" t="n">
        <v>58</v>
      </c>
      <c r="B10275" s="0" t="n">
        <v>15900</v>
      </c>
      <c r="C10275" s="0" t="s">
        <v>155</v>
      </c>
      <c r="D10275" s="0" t="s">
        <v>155</v>
      </c>
      <c r="E10275" s="0" t="n">
        <f aca="false">IFERROR((C10275-D10275)/C10275/'Project Inputs and Calcs'!$E$11,0)</f>
        <v>0</v>
      </c>
    </row>
    <row r="10276" customFormat="false" ht="15" hidden="false" customHeight="false" outlineLevel="0" collapsed="false">
      <c r="A10276" s="0" t="n">
        <v>58</v>
      </c>
      <c r="B10276" s="0" t="n">
        <v>16000</v>
      </c>
      <c r="C10276" s="0" t="s">
        <v>155</v>
      </c>
      <c r="D10276" s="0" t="s">
        <v>155</v>
      </c>
      <c r="E10276" s="0" t="n">
        <f aca="false">IFERROR((C10276-D10276)/C10276/'Project Inputs and Calcs'!$E$11,0)</f>
        <v>0</v>
      </c>
    </row>
    <row r="10277" customFormat="false" ht="15" hidden="false" customHeight="false" outlineLevel="0" collapsed="false">
      <c r="A10277" s="0" t="n">
        <v>58</v>
      </c>
      <c r="B10277" s="0" t="n">
        <v>16100</v>
      </c>
      <c r="C10277" s="0" t="s">
        <v>155</v>
      </c>
      <c r="D10277" s="0" t="s">
        <v>155</v>
      </c>
      <c r="E10277" s="0" t="n">
        <f aca="false">IFERROR((C10277-D10277)/C10277/'Project Inputs and Calcs'!$E$11,0)</f>
        <v>0</v>
      </c>
    </row>
    <row r="10278" customFormat="false" ht="15" hidden="false" customHeight="false" outlineLevel="0" collapsed="false">
      <c r="A10278" s="0" t="n">
        <v>58</v>
      </c>
      <c r="B10278" s="0" t="n">
        <v>16200</v>
      </c>
      <c r="C10278" s="0" t="s">
        <v>155</v>
      </c>
      <c r="D10278" s="0" t="s">
        <v>155</v>
      </c>
      <c r="E10278" s="0" t="n">
        <f aca="false">IFERROR((C10278-D10278)/C10278/'Project Inputs and Calcs'!$E$11,0)</f>
        <v>0</v>
      </c>
    </row>
    <row r="10279" customFormat="false" ht="15" hidden="false" customHeight="false" outlineLevel="0" collapsed="false">
      <c r="A10279" s="0" t="n">
        <v>58</v>
      </c>
      <c r="B10279" s="0" t="n">
        <v>16300</v>
      </c>
      <c r="C10279" s="0" t="s">
        <v>155</v>
      </c>
      <c r="D10279" s="0" t="s">
        <v>155</v>
      </c>
      <c r="E10279" s="0" t="n">
        <f aca="false">IFERROR((C10279-D10279)/C10279/'Project Inputs and Calcs'!$E$11,0)</f>
        <v>0</v>
      </c>
    </row>
    <row r="10280" customFormat="false" ht="15" hidden="false" customHeight="false" outlineLevel="0" collapsed="false">
      <c r="A10280" s="0" t="n">
        <v>58</v>
      </c>
      <c r="B10280" s="0" t="n">
        <v>16400</v>
      </c>
      <c r="C10280" s="0" t="s">
        <v>155</v>
      </c>
      <c r="D10280" s="0" t="s">
        <v>155</v>
      </c>
      <c r="E10280" s="0" t="n">
        <f aca="false">IFERROR((C10280-D10280)/C10280/'Project Inputs and Calcs'!$E$11,0)</f>
        <v>0</v>
      </c>
    </row>
    <row r="10281" customFormat="false" ht="15" hidden="false" customHeight="false" outlineLevel="0" collapsed="false">
      <c r="A10281" s="0" t="n">
        <v>58</v>
      </c>
      <c r="B10281" s="0" t="n">
        <v>16500</v>
      </c>
      <c r="C10281" s="0" t="s">
        <v>155</v>
      </c>
      <c r="D10281" s="0" t="s">
        <v>155</v>
      </c>
      <c r="E10281" s="0" t="n">
        <f aca="false">IFERROR((C10281-D10281)/C10281/'Project Inputs and Calcs'!$E$11,0)</f>
        <v>0</v>
      </c>
    </row>
    <row r="10282" customFormat="false" ht="15" hidden="false" customHeight="false" outlineLevel="0" collapsed="false">
      <c r="A10282" s="0" t="n">
        <v>58</v>
      </c>
      <c r="B10282" s="0" t="n">
        <v>16600</v>
      </c>
      <c r="C10282" s="0" t="s">
        <v>155</v>
      </c>
      <c r="D10282" s="0" t="s">
        <v>155</v>
      </c>
      <c r="E10282" s="0" t="n">
        <f aca="false">IFERROR((C10282-D10282)/C10282/'Project Inputs and Calcs'!$E$11,0)</f>
        <v>0</v>
      </c>
    </row>
    <row r="10283" customFormat="false" ht="15" hidden="false" customHeight="false" outlineLevel="0" collapsed="false">
      <c r="A10283" s="0" t="n">
        <v>58</v>
      </c>
      <c r="B10283" s="0" t="n">
        <v>16700</v>
      </c>
      <c r="C10283" s="0" t="s">
        <v>155</v>
      </c>
      <c r="D10283" s="0" t="s">
        <v>155</v>
      </c>
      <c r="E10283" s="0" t="n">
        <f aca="false">IFERROR((C10283-D10283)/C10283/'Project Inputs and Calcs'!$E$11,0)</f>
        <v>0</v>
      </c>
    </row>
    <row r="10284" customFormat="false" ht="15" hidden="false" customHeight="false" outlineLevel="0" collapsed="false">
      <c r="A10284" s="0" t="n">
        <v>58</v>
      </c>
      <c r="B10284" s="0" t="n">
        <v>16800</v>
      </c>
      <c r="C10284" s="0" t="s">
        <v>155</v>
      </c>
      <c r="D10284" s="0" t="s">
        <v>155</v>
      </c>
      <c r="E10284" s="0" t="n">
        <f aca="false">IFERROR((C10284-D10284)/C10284/'Project Inputs and Calcs'!$E$11,0)</f>
        <v>0</v>
      </c>
    </row>
    <row r="10285" customFormat="false" ht="15" hidden="false" customHeight="false" outlineLevel="0" collapsed="false">
      <c r="A10285" s="0" t="n">
        <v>58</v>
      </c>
      <c r="B10285" s="0" t="n">
        <v>16900</v>
      </c>
      <c r="C10285" s="0" t="s">
        <v>155</v>
      </c>
      <c r="D10285" s="0" t="s">
        <v>155</v>
      </c>
      <c r="E10285" s="0" t="n">
        <f aca="false">IFERROR((C10285-D10285)/C10285/'Project Inputs and Calcs'!$E$11,0)</f>
        <v>0</v>
      </c>
    </row>
    <row r="10286" customFormat="false" ht="15" hidden="false" customHeight="false" outlineLevel="0" collapsed="false">
      <c r="A10286" s="0" t="n">
        <v>58</v>
      </c>
      <c r="B10286" s="0" t="n">
        <v>17000</v>
      </c>
      <c r="C10286" s="0" t="s">
        <v>155</v>
      </c>
      <c r="D10286" s="0" t="s">
        <v>155</v>
      </c>
      <c r="E10286" s="0" t="n">
        <f aca="false">IFERROR((C10286-D10286)/C10286/'Project Inputs and Calcs'!$E$11,0)</f>
        <v>0</v>
      </c>
    </row>
    <row r="10287" customFormat="false" ht="15" hidden="false" customHeight="false" outlineLevel="0" collapsed="false">
      <c r="A10287" s="0" t="n">
        <v>58</v>
      </c>
      <c r="B10287" s="0" t="n">
        <v>17100</v>
      </c>
      <c r="C10287" s="0" t="s">
        <v>155</v>
      </c>
      <c r="D10287" s="0" t="s">
        <v>155</v>
      </c>
      <c r="E10287" s="0" t="n">
        <f aca="false">IFERROR((C10287-D10287)/C10287/'Project Inputs and Calcs'!$E$11,0)</f>
        <v>0</v>
      </c>
    </row>
    <row r="10288" customFormat="false" ht="15" hidden="false" customHeight="false" outlineLevel="0" collapsed="false">
      <c r="A10288" s="0" t="n">
        <v>58</v>
      </c>
      <c r="B10288" s="0" t="n">
        <v>17200</v>
      </c>
      <c r="C10288" s="0" t="s">
        <v>155</v>
      </c>
      <c r="D10288" s="0" t="s">
        <v>155</v>
      </c>
      <c r="E10288" s="0" t="n">
        <f aca="false">IFERROR((C10288-D10288)/C10288/'Project Inputs and Calcs'!$E$11,0)</f>
        <v>0</v>
      </c>
    </row>
    <row r="10289" customFormat="false" ht="15" hidden="false" customHeight="false" outlineLevel="0" collapsed="false">
      <c r="A10289" s="0" t="n">
        <v>58</v>
      </c>
      <c r="B10289" s="0" t="n">
        <v>17300</v>
      </c>
      <c r="C10289" s="0" t="s">
        <v>155</v>
      </c>
      <c r="D10289" s="0" t="s">
        <v>155</v>
      </c>
      <c r="E10289" s="0" t="n">
        <f aca="false">IFERROR((C10289-D10289)/C10289/'Project Inputs and Calcs'!$E$11,0)</f>
        <v>0</v>
      </c>
    </row>
    <row r="10290" customFormat="false" ht="15" hidden="false" customHeight="false" outlineLevel="0" collapsed="false">
      <c r="A10290" s="0" t="n">
        <v>58</v>
      </c>
      <c r="B10290" s="0" t="n">
        <v>17400</v>
      </c>
      <c r="C10290" s="0" t="s">
        <v>155</v>
      </c>
      <c r="D10290" s="0" t="s">
        <v>155</v>
      </c>
      <c r="E10290" s="0" t="n">
        <f aca="false">IFERROR((C10290-D10290)/C10290/'Project Inputs and Calcs'!$E$11,0)</f>
        <v>0</v>
      </c>
    </row>
    <row r="10291" customFormat="false" ht="15" hidden="false" customHeight="false" outlineLevel="0" collapsed="false">
      <c r="A10291" s="0" t="n">
        <v>58</v>
      </c>
      <c r="B10291" s="0" t="n">
        <v>17500</v>
      </c>
      <c r="C10291" s="0" t="s">
        <v>155</v>
      </c>
      <c r="D10291" s="0" t="s">
        <v>155</v>
      </c>
      <c r="E10291" s="0" t="n">
        <f aca="false">IFERROR((C10291-D10291)/C10291/'Project Inputs and Calcs'!$E$11,0)</f>
        <v>0</v>
      </c>
    </row>
    <row r="10292" customFormat="false" ht="15" hidden="false" customHeight="false" outlineLevel="0" collapsed="false">
      <c r="A10292" s="0" t="n">
        <v>58</v>
      </c>
      <c r="B10292" s="0" t="n">
        <v>17600</v>
      </c>
      <c r="C10292" s="0" t="s">
        <v>155</v>
      </c>
      <c r="D10292" s="0" t="s">
        <v>155</v>
      </c>
      <c r="E10292" s="0" t="n">
        <f aca="false">IFERROR((C10292-D10292)/C10292/'Project Inputs and Calcs'!$E$11,0)</f>
        <v>0</v>
      </c>
    </row>
    <row r="10293" customFormat="false" ht="15" hidden="false" customHeight="false" outlineLevel="0" collapsed="false">
      <c r="A10293" s="0" t="n">
        <v>58</v>
      </c>
      <c r="B10293" s="0" t="n">
        <v>17700</v>
      </c>
      <c r="C10293" s="0" t="s">
        <v>155</v>
      </c>
      <c r="D10293" s="0" t="s">
        <v>155</v>
      </c>
      <c r="E10293" s="0" t="n">
        <f aca="false">IFERROR((C10293-D10293)/C10293/'Project Inputs and Calcs'!$E$11,0)</f>
        <v>0</v>
      </c>
    </row>
    <row r="10294" customFormat="false" ht="15" hidden="false" customHeight="false" outlineLevel="0" collapsed="false">
      <c r="A10294" s="0" t="n">
        <v>58</v>
      </c>
      <c r="B10294" s="0" t="n">
        <v>17800</v>
      </c>
      <c r="C10294" s="0" t="s">
        <v>155</v>
      </c>
      <c r="D10294" s="0" t="s">
        <v>155</v>
      </c>
      <c r="E10294" s="0" t="n">
        <f aca="false">IFERROR((C10294-D10294)/C10294/'Project Inputs and Calcs'!$E$11,0)</f>
        <v>0</v>
      </c>
    </row>
    <row r="10295" customFormat="false" ht="15" hidden="false" customHeight="false" outlineLevel="0" collapsed="false">
      <c r="A10295" s="0" t="n">
        <v>58</v>
      </c>
      <c r="B10295" s="0" t="n">
        <v>17900</v>
      </c>
      <c r="C10295" s="0" t="s">
        <v>155</v>
      </c>
      <c r="D10295" s="0" t="s">
        <v>155</v>
      </c>
      <c r="E10295" s="0" t="n">
        <f aca="false">IFERROR((C10295-D10295)/C10295/'Project Inputs and Calcs'!$E$11,0)</f>
        <v>0</v>
      </c>
    </row>
    <row r="10296" customFormat="false" ht="15" hidden="false" customHeight="false" outlineLevel="0" collapsed="false">
      <c r="A10296" s="0" t="n">
        <v>58</v>
      </c>
      <c r="B10296" s="0" t="n">
        <v>18000</v>
      </c>
      <c r="C10296" s="0" t="s">
        <v>155</v>
      </c>
      <c r="D10296" s="0" t="s">
        <v>155</v>
      </c>
      <c r="E10296" s="0" t="n">
        <f aca="false">IFERROR((C10296-D10296)/C10296/'Project Inputs and Calcs'!$E$11,0)</f>
        <v>0</v>
      </c>
    </row>
    <row r="10297" customFormat="false" ht="15" hidden="false" customHeight="false" outlineLevel="0" collapsed="false">
      <c r="A10297" s="0" t="n">
        <v>58</v>
      </c>
      <c r="B10297" s="0" t="n">
        <v>18100</v>
      </c>
      <c r="C10297" s="0" t="s">
        <v>155</v>
      </c>
      <c r="D10297" s="0" t="s">
        <v>155</v>
      </c>
      <c r="E10297" s="0" t="n">
        <f aca="false">IFERROR((C10297-D10297)/C10297/'Project Inputs and Calcs'!$E$11,0)</f>
        <v>0</v>
      </c>
    </row>
    <row r="10298" customFormat="false" ht="15" hidden="false" customHeight="false" outlineLevel="0" collapsed="false">
      <c r="A10298" s="0" t="n">
        <v>58</v>
      </c>
      <c r="B10298" s="0" t="n">
        <v>18200</v>
      </c>
      <c r="C10298" s="0" t="s">
        <v>155</v>
      </c>
      <c r="D10298" s="0" t="s">
        <v>155</v>
      </c>
      <c r="E10298" s="0" t="n">
        <f aca="false">IFERROR((C10298-D10298)/C10298/'Project Inputs and Calcs'!$E$11,0)</f>
        <v>0</v>
      </c>
    </row>
    <row r="10299" customFormat="false" ht="15" hidden="false" customHeight="false" outlineLevel="0" collapsed="false">
      <c r="A10299" s="0" t="n">
        <v>58</v>
      </c>
      <c r="B10299" s="0" t="n">
        <v>18300</v>
      </c>
      <c r="C10299" s="0" t="s">
        <v>155</v>
      </c>
      <c r="D10299" s="0" t="s">
        <v>155</v>
      </c>
      <c r="E10299" s="0" t="n">
        <f aca="false">IFERROR((C10299-D10299)/C10299/'Project Inputs and Calcs'!$E$11,0)</f>
        <v>0</v>
      </c>
    </row>
    <row r="10300" customFormat="false" ht="15" hidden="false" customHeight="false" outlineLevel="0" collapsed="false">
      <c r="A10300" s="0" t="n">
        <v>58</v>
      </c>
      <c r="B10300" s="0" t="n">
        <v>18400</v>
      </c>
      <c r="C10300" s="0" t="s">
        <v>155</v>
      </c>
      <c r="D10300" s="0" t="s">
        <v>155</v>
      </c>
      <c r="E10300" s="0" t="n">
        <f aca="false">IFERROR((C10300-D10300)/C10300/'Project Inputs and Calcs'!$E$11,0)</f>
        <v>0</v>
      </c>
    </row>
    <row r="10301" customFormat="false" ht="15" hidden="false" customHeight="false" outlineLevel="0" collapsed="false">
      <c r="A10301" s="0" t="n">
        <v>58</v>
      </c>
      <c r="B10301" s="0" t="n">
        <v>18500</v>
      </c>
      <c r="C10301" s="0" t="s">
        <v>155</v>
      </c>
      <c r="D10301" s="0" t="s">
        <v>155</v>
      </c>
      <c r="E10301" s="0" t="n">
        <f aca="false">IFERROR((C10301-D10301)/C10301/'Project Inputs and Calcs'!$E$11,0)</f>
        <v>0</v>
      </c>
    </row>
    <row r="10302" customFormat="false" ht="15" hidden="false" customHeight="false" outlineLevel="0" collapsed="false">
      <c r="A10302" s="0" t="n">
        <v>58</v>
      </c>
      <c r="B10302" s="0" t="n">
        <v>18600</v>
      </c>
      <c r="C10302" s="0" t="s">
        <v>155</v>
      </c>
      <c r="D10302" s="0" t="s">
        <v>155</v>
      </c>
      <c r="E10302" s="0" t="n">
        <f aca="false">IFERROR((C10302-D10302)/C10302/'Project Inputs and Calcs'!$E$11,0)</f>
        <v>0</v>
      </c>
    </row>
    <row r="10303" customFormat="false" ht="15" hidden="false" customHeight="false" outlineLevel="0" collapsed="false">
      <c r="A10303" s="0" t="n">
        <v>58</v>
      </c>
      <c r="B10303" s="0" t="n">
        <v>18700</v>
      </c>
      <c r="C10303" s="0" t="s">
        <v>155</v>
      </c>
      <c r="D10303" s="0" t="s">
        <v>155</v>
      </c>
      <c r="E10303" s="0" t="n">
        <f aca="false">IFERROR((C10303-D10303)/C10303/'Project Inputs and Calcs'!$E$11,0)</f>
        <v>0</v>
      </c>
    </row>
    <row r="10304" customFormat="false" ht="15" hidden="false" customHeight="false" outlineLevel="0" collapsed="false">
      <c r="A10304" s="0" t="n">
        <v>58</v>
      </c>
      <c r="B10304" s="0" t="n">
        <v>18800</v>
      </c>
      <c r="C10304" s="0" t="s">
        <v>155</v>
      </c>
      <c r="D10304" s="0" t="s">
        <v>155</v>
      </c>
      <c r="E10304" s="0" t="n">
        <f aca="false">IFERROR((C10304-D10304)/C10304/'Project Inputs and Calcs'!$E$11,0)</f>
        <v>0</v>
      </c>
    </row>
    <row r="10305" customFormat="false" ht="15" hidden="false" customHeight="false" outlineLevel="0" collapsed="false">
      <c r="A10305" s="0" t="n">
        <v>58</v>
      </c>
      <c r="B10305" s="0" t="n">
        <v>18900</v>
      </c>
      <c r="C10305" s="0" t="s">
        <v>155</v>
      </c>
      <c r="D10305" s="0" t="s">
        <v>155</v>
      </c>
      <c r="E10305" s="0" t="n">
        <f aca="false">IFERROR((C10305-D10305)/C10305/'Project Inputs and Calcs'!$E$11,0)</f>
        <v>0</v>
      </c>
    </row>
    <row r="10306" customFormat="false" ht="15" hidden="false" customHeight="false" outlineLevel="0" collapsed="false">
      <c r="A10306" s="0" t="n">
        <v>58</v>
      </c>
      <c r="B10306" s="0" t="n">
        <v>19000</v>
      </c>
      <c r="C10306" s="0" t="s">
        <v>155</v>
      </c>
      <c r="D10306" s="0" t="s">
        <v>155</v>
      </c>
      <c r="E10306" s="0" t="n">
        <f aca="false">IFERROR((C10306-D10306)/C10306/'Project Inputs and Calcs'!$E$11,0)</f>
        <v>0</v>
      </c>
    </row>
    <row r="10307" customFormat="false" ht="15" hidden="false" customHeight="false" outlineLevel="0" collapsed="false">
      <c r="A10307" s="0" t="n">
        <v>58</v>
      </c>
      <c r="B10307" s="0" t="n">
        <v>19100</v>
      </c>
      <c r="C10307" s="0" t="s">
        <v>155</v>
      </c>
      <c r="D10307" s="0" t="s">
        <v>155</v>
      </c>
      <c r="E10307" s="0" t="n">
        <f aca="false">IFERROR((C10307-D10307)/C10307/'Project Inputs and Calcs'!$E$11,0)</f>
        <v>0</v>
      </c>
    </row>
    <row r="10308" customFormat="false" ht="15" hidden="false" customHeight="false" outlineLevel="0" collapsed="false">
      <c r="A10308" s="0" t="n">
        <v>58</v>
      </c>
      <c r="B10308" s="0" t="n">
        <v>19200</v>
      </c>
      <c r="C10308" s="0" t="s">
        <v>155</v>
      </c>
      <c r="D10308" s="0" t="s">
        <v>155</v>
      </c>
      <c r="E10308" s="0" t="n">
        <f aca="false">IFERROR((C10308-D10308)/C10308/'Project Inputs and Calcs'!$E$11,0)</f>
        <v>0</v>
      </c>
    </row>
    <row r="10309" customFormat="false" ht="15" hidden="false" customHeight="false" outlineLevel="0" collapsed="false">
      <c r="A10309" s="0" t="n">
        <v>58</v>
      </c>
      <c r="B10309" s="0" t="n">
        <v>19300</v>
      </c>
      <c r="C10309" s="0" t="s">
        <v>155</v>
      </c>
      <c r="D10309" s="0" t="s">
        <v>155</v>
      </c>
      <c r="E10309" s="0" t="n">
        <f aca="false">IFERROR((C10309-D10309)/C10309/'Project Inputs and Calcs'!$E$11,0)</f>
        <v>0</v>
      </c>
    </row>
    <row r="10310" customFormat="false" ht="15" hidden="false" customHeight="false" outlineLevel="0" collapsed="false">
      <c r="A10310" s="0" t="n">
        <v>58</v>
      </c>
      <c r="B10310" s="0" t="n">
        <v>19400</v>
      </c>
      <c r="C10310" s="0" t="s">
        <v>155</v>
      </c>
      <c r="D10310" s="0" t="s">
        <v>155</v>
      </c>
      <c r="E10310" s="0" t="n">
        <f aca="false">IFERROR((C10310-D10310)/C10310/'Project Inputs and Calcs'!$E$11,0)</f>
        <v>0</v>
      </c>
    </row>
    <row r="10311" customFormat="false" ht="15" hidden="false" customHeight="false" outlineLevel="0" collapsed="false">
      <c r="A10311" s="0" t="n">
        <v>58</v>
      </c>
      <c r="B10311" s="0" t="n">
        <v>19500</v>
      </c>
      <c r="C10311" s="0" t="s">
        <v>155</v>
      </c>
      <c r="D10311" s="0" t="s">
        <v>155</v>
      </c>
      <c r="E10311" s="0" t="n">
        <f aca="false">IFERROR((C10311-D10311)/C10311/'Project Inputs and Calcs'!$E$11,0)</f>
        <v>0</v>
      </c>
    </row>
    <row r="10312" customFormat="false" ht="15" hidden="false" customHeight="false" outlineLevel="0" collapsed="false">
      <c r="A10312" s="0" t="n">
        <v>58</v>
      </c>
      <c r="B10312" s="0" t="n">
        <v>19600</v>
      </c>
      <c r="C10312" s="0" t="s">
        <v>155</v>
      </c>
      <c r="D10312" s="0" t="s">
        <v>155</v>
      </c>
      <c r="E10312" s="0" t="n">
        <f aca="false">IFERROR((C10312-D10312)/C10312/'Project Inputs and Calcs'!$E$11,0)</f>
        <v>0</v>
      </c>
    </row>
    <row r="10313" customFormat="false" ht="15" hidden="false" customHeight="false" outlineLevel="0" collapsed="false">
      <c r="A10313" s="0" t="n">
        <v>58</v>
      </c>
      <c r="B10313" s="0" t="n">
        <v>19700</v>
      </c>
      <c r="C10313" s="0" t="s">
        <v>155</v>
      </c>
      <c r="D10313" s="0" t="s">
        <v>155</v>
      </c>
      <c r="E10313" s="0" t="n">
        <f aca="false">IFERROR((C10313-D10313)/C10313/'Project Inputs and Calcs'!$E$11,0)</f>
        <v>0</v>
      </c>
    </row>
    <row r="10314" customFormat="false" ht="15" hidden="false" customHeight="false" outlineLevel="0" collapsed="false">
      <c r="A10314" s="0" t="n">
        <v>58</v>
      </c>
      <c r="B10314" s="0" t="n">
        <v>19800</v>
      </c>
      <c r="C10314" s="0" t="s">
        <v>155</v>
      </c>
      <c r="D10314" s="0" t="s">
        <v>155</v>
      </c>
      <c r="E10314" s="0" t="n">
        <f aca="false">IFERROR((C10314-D10314)/C10314/'Project Inputs and Calcs'!$E$11,0)</f>
        <v>0</v>
      </c>
    </row>
    <row r="10315" customFormat="false" ht="15" hidden="false" customHeight="false" outlineLevel="0" collapsed="false">
      <c r="A10315" s="0" t="n">
        <v>58</v>
      </c>
      <c r="B10315" s="0" t="n">
        <v>19900</v>
      </c>
      <c r="C10315" s="0" t="s">
        <v>155</v>
      </c>
      <c r="D10315" s="0" t="s">
        <v>155</v>
      </c>
      <c r="E10315" s="0" t="n">
        <f aca="false">IFERROR((C10315-D10315)/C10315/'Project Inputs and Calcs'!$E$11,0)</f>
        <v>0</v>
      </c>
    </row>
    <row r="10316" customFormat="false" ht="15" hidden="false" customHeight="false" outlineLevel="0" collapsed="false">
      <c r="A10316" s="0" t="n">
        <v>58</v>
      </c>
      <c r="B10316" s="0" t="n">
        <v>20000</v>
      </c>
      <c r="C10316" s="0" t="s">
        <v>155</v>
      </c>
      <c r="D10316" s="0" t="s">
        <v>155</v>
      </c>
      <c r="E10316" s="0" t="n">
        <f aca="false">IFERROR((C10316-D10316)/C10316/'Project Inputs and Calcs'!$E$11,0)</f>
        <v>0</v>
      </c>
    </row>
    <row r="10317" customFormat="false" ht="15" hidden="false" customHeight="false" outlineLevel="0" collapsed="false">
      <c r="A10317" s="0" t="n">
        <v>59</v>
      </c>
      <c r="B10317" s="0" t="n">
        <v>1000</v>
      </c>
      <c r="C10317" s="0" t="n">
        <v>0.29282</v>
      </c>
      <c r="D10317" s="0" t="n">
        <v>0.04464</v>
      </c>
      <c r="E10317" s="0" t="n">
        <f aca="false">IFERROR((C10317-D10317)/C10317/'Project Inputs and Calcs'!$E$11,0)</f>
        <v>0.0282517132254172</v>
      </c>
    </row>
    <row r="10318" customFormat="false" ht="15" hidden="false" customHeight="false" outlineLevel="0" collapsed="false">
      <c r="A10318" s="0" t="n">
        <v>59</v>
      </c>
      <c r="B10318" s="0" t="n">
        <v>1100</v>
      </c>
      <c r="C10318" s="0" t="n">
        <v>0.43903</v>
      </c>
      <c r="D10318" s="0" t="n">
        <v>0.069963</v>
      </c>
      <c r="E10318" s="0" t="n">
        <f aca="false">IFERROR((C10318-D10318)/C10318/'Project Inputs and Calcs'!$E$11,0)</f>
        <v>0.028021395652537</v>
      </c>
    </row>
    <row r="10319" customFormat="false" ht="15" hidden="false" customHeight="false" outlineLevel="0" collapsed="false">
      <c r="A10319" s="0" t="n">
        <v>59</v>
      </c>
      <c r="B10319" s="0" t="n">
        <v>1200</v>
      </c>
      <c r="C10319" s="0" t="n">
        <v>0.6121</v>
      </c>
      <c r="D10319" s="0" t="n">
        <v>0.1018</v>
      </c>
      <c r="E10319" s="0" t="n">
        <f aca="false">IFERROR((C10319-D10319)/C10319/'Project Inputs and Calcs'!$E$11,0)</f>
        <v>0.0277895768665251</v>
      </c>
    </row>
    <row r="10320" customFormat="false" ht="15" hidden="false" customHeight="false" outlineLevel="0" collapsed="false">
      <c r="A10320" s="0" t="n">
        <v>59</v>
      </c>
      <c r="B10320" s="0" t="n">
        <v>1300</v>
      </c>
      <c r="C10320" s="0" t="n">
        <v>0.81093</v>
      </c>
      <c r="D10320" s="0" t="n">
        <v>0.14054</v>
      </c>
      <c r="E10320" s="0" t="n">
        <f aca="false">IFERROR((C10320-D10320)/C10320/'Project Inputs and Calcs'!$E$11,0)</f>
        <v>0.0275564269830113</v>
      </c>
    </row>
    <row r="10321" customFormat="false" ht="15" hidden="false" customHeight="false" outlineLevel="0" collapsed="false">
      <c r="A10321" s="0" t="n">
        <v>59</v>
      </c>
      <c r="B10321" s="0" t="n">
        <v>1400</v>
      </c>
      <c r="C10321" s="0" t="n">
        <v>1.0345</v>
      </c>
      <c r="D10321" s="0" t="n">
        <v>0.18646</v>
      </c>
      <c r="E10321" s="0" t="n">
        <f aca="false">IFERROR((C10321-D10321)/C10321/'Project Inputs and Calcs'!$E$11,0)</f>
        <v>0.0273252779120348</v>
      </c>
    </row>
    <row r="10322" customFormat="false" ht="15" hidden="false" customHeight="false" outlineLevel="0" collapsed="false">
      <c r="A10322" s="0" t="n">
        <v>59</v>
      </c>
      <c r="B10322" s="0" t="n">
        <v>1500</v>
      </c>
      <c r="C10322" s="0" t="n">
        <v>1.2817</v>
      </c>
      <c r="D10322" s="0" t="n">
        <v>0.23993</v>
      </c>
      <c r="E10322" s="0" t="n">
        <f aca="false">IFERROR((C10322-D10322)/C10322/'Project Inputs and Calcs'!$E$11,0)</f>
        <v>0.0270934436035474</v>
      </c>
    </row>
    <row r="10323" customFormat="false" ht="15" hidden="false" customHeight="false" outlineLevel="0" collapsed="false">
      <c r="A10323" s="0" t="n">
        <v>59</v>
      </c>
      <c r="B10323" s="0" t="n">
        <v>1600</v>
      </c>
      <c r="C10323" s="0" t="n">
        <v>1.5516</v>
      </c>
      <c r="D10323" s="0" t="n">
        <v>0.30122</v>
      </c>
      <c r="E10323" s="0" t="n">
        <f aca="false">IFERROR((C10323-D10323)/C10323/'Project Inputs and Calcs'!$E$11,0)</f>
        <v>0.0268621637879178</v>
      </c>
    </row>
    <row r="10324" customFormat="false" ht="15" hidden="false" customHeight="false" outlineLevel="0" collapsed="false">
      <c r="A10324" s="0" t="n">
        <v>59</v>
      </c>
      <c r="B10324" s="0" t="n">
        <v>1700</v>
      </c>
      <c r="C10324" s="0" t="n">
        <v>1.8433</v>
      </c>
      <c r="D10324" s="0" t="n">
        <v>0.37054</v>
      </c>
      <c r="E10324" s="0" t="n">
        <f aca="false">IFERROR((C10324-D10324)/C10324/'Project Inputs and Calcs'!$E$11,0)</f>
        <v>0.0266326696685293</v>
      </c>
    </row>
    <row r="10325" customFormat="false" ht="15" hidden="false" customHeight="false" outlineLevel="0" collapsed="false">
      <c r="A10325" s="0" t="n">
        <v>59</v>
      </c>
      <c r="B10325" s="0" t="n">
        <v>1800</v>
      </c>
      <c r="C10325" s="0" t="n">
        <v>2.156</v>
      </c>
      <c r="D10325" s="0" t="n">
        <v>0.44814</v>
      </c>
      <c r="E10325" s="0" t="n">
        <f aca="false">IFERROR((C10325-D10325)/C10325/'Project Inputs and Calcs'!$E$11,0)</f>
        <v>0.0264047619047619</v>
      </c>
    </row>
    <row r="10326" customFormat="false" ht="15" hidden="false" customHeight="false" outlineLevel="0" collapsed="false">
      <c r="A10326" s="0" t="n">
        <v>59</v>
      </c>
      <c r="B10326" s="0" t="n">
        <v>1900</v>
      </c>
      <c r="C10326" s="0" t="n">
        <v>2.4783</v>
      </c>
      <c r="D10326" s="0" t="n">
        <v>0.52551</v>
      </c>
      <c r="E10326" s="0" t="n">
        <f aca="false">IFERROR((C10326-D10326)/C10326/'Project Inputs and Calcs'!$E$11,0)</f>
        <v>0.0262651817778316</v>
      </c>
    </row>
    <row r="10327" customFormat="false" ht="15" hidden="false" customHeight="false" outlineLevel="0" collapsed="false">
      <c r="A10327" s="0" t="n">
        <v>59</v>
      </c>
      <c r="B10327" s="0" t="n">
        <v>2000</v>
      </c>
      <c r="C10327" s="0" t="n">
        <v>2.8406</v>
      </c>
      <c r="D10327" s="0" t="n">
        <v>0.62899</v>
      </c>
      <c r="E10327" s="0" t="n">
        <f aca="false">IFERROR((C10327-D10327)/C10327/'Project Inputs and Calcs'!$E$11,0)</f>
        <v>0.025952380952381</v>
      </c>
    </row>
    <row r="10328" customFormat="false" ht="15" hidden="false" customHeight="false" outlineLevel="0" collapsed="false">
      <c r="A10328" s="0" t="n">
        <v>59</v>
      </c>
      <c r="B10328" s="0" t="n">
        <v>2100</v>
      </c>
      <c r="C10328" s="0" t="n">
        <v>3.2111</v>
      </c>
      <c r="D10328" s="0" t="n">
        <v>0.73254</v>
      </c>
      <c r="E10328" s="0" t="n">
        <f aca="false">IFERROR((C10328-D10328)/C10328/'Project Inputs and Calcs'!$E$11,0)</f>
        <v>0.0257290855677701</v>
      </c>
    </row>
    <row r="10329" customFormat="false" ht="15" hidden="false" customHeight="false" outlineLevel="0" collapsed="false">
      <c r="A10329" s="0" t="n">
        <v>59</v>
      </c>
      <c r="B10329" s="0" t="n">
        <v>2200</v>
      </c>
      <c r="C10329" s="0" t="n">
        <v>3.5993</v>
      </c>
      <c r="D10329" s="0" t="n">
        <v>0.84505</v>
      </c>
      <c r="E10329" s="0" t="n">
        <f aca="false">IFERROR((C10329-D10329)/C10329/'Project Inputs and Calcs'!$E$11,0)</f>
        <v>0.0255072745626464</v>
      </c>
    </row>
    <row r="10330" customFormat="false" ht="15" hidden="false" customHeight="false" outlineLevel="0" collapsed="false">
      <c r="A10330" s="0" t="n">
        <v>59</v>
      </c>
      <c r="B10330" s="0" t="n">
        <v>2300</v>
      </c>
      <c r="C10330" s="0" t="n">
        <v>4.0046</v>
      </c>
      <c r="D10330" s="0" t="n">
        <v>0.96662</v>
      </c>
      <c r="E10330" s="0" t="n">
        <f aca="false">IFERROR((C10330-D10330)/C10330/'Project Inputs and Calcs'!$E$11,0)</f>
        <v>0.0252874194676123</v>
      </c>
    </row>
    <row r="10331" customFormat="false" ht="15" hidden="false" customHeight="false" outlineLevel="0" collapsed="false">
      <c r="A10331" s="0" t="n">
        <v>59</v>
      </c>
      <c r="B10331" s="0" t="n">
        <v>2400</v>
      </c>
      <c r="C10331" s="0" t="n">
        <v>4.4262</v>
      </c>
      <c r="D10331" s="0" t="n">
        <v>1.0974</v>
      </c>
      <c r="E10331" s="0" t="n">
        <f aca="false">IFERROR((C10331-D10331)/C10331/'Project Inputs and Calcs'!$E$11,0)</f>
        <v>0.0250689078667932</v>
      </c>
    </row>
    <row r="10332" customFormat="false" ht="15" hidden="false" customHeight="false" outlineLevel="0" collapsed="false">
      <c r="A10332" s="0" t="n">
        <v>59</v>
      </c>
      <c r="B10332" s="0" t="n">
        <v>2500</v>
      </c>
      <c r="C10332" s="0" t="n">
        <v>4.8636</v>
      </c>
      <c r="D10332" s="0" t="n">
        <v>1.2373</v>
      </c>
      <c r="E10332" s="0" t="n">
        <f aca="false">IFERROR((C10332-D10332)/C10332/'Project Inputs and Calcs'!$E$11,0)</f>
        <v>0.0248533322367519</v>
      </c>
    </row>
    <row r="10333" customFormat="false" ht="15" hidden="false" customHeight="false" outlineLevel="0" collapsed="false">
      <c r="A10333" s="0" t="n">
        <v>59</v>
      </c>
      <c r="B10333" s="0" t="n">
        <v>2600</v>
      </c>
      <c r="C10333" s="0" t="n">
        <v>5.316</v>
      </c>
      <c r="D10333" s="0" t="n">
        <v>1.3866</v>
      </c>
      <c r="E10333" s="0" t="n">
        <f aca="false">IFERROR((C10333-D10333)/C10333/'Project Inputs and Calcs'!$E$11,0)</f>
        <v>0.0246388261851016</v>
      </c>
    </row>
    <row r="10334" customFormat="false" ht="15" hidden="false" customHeight="false" outlineLevel="0" collapsed="false">
      <c r="A10334" s="0" t="n">
        <v>59</v>
      </c>
      <c r="B10334" s="0" t="n">
        <v>2700</v>
      </c>
      <c r="C10334" s="0" t="n">
        <v>5.783</v>
      </c>
      <c r="D10334" s="0" t="n">
        <v>1.5452</v>
      </c>
      <c r="E10334" s="0" t="n">
        <f aca="false">IFERROR((C10334-D10334)/C10334/'Project Inputs and Calcs'!$E$11,0)</f>
        <v>0.0244267681134359</v>
      </c>
    </row>
    <row r="10335" customFormat="false" ht="15" hidden="false" customHeight="false" outlineLevel="0" collapsed="false">
      <c r="A10335" s="0" t="n">
        <v>59</v>
      </c>
      <c r="B10335" s="0" t="n">
        <v>2800</v>
      </c>
      <c r="C10335" s="0" t="n">
        <v>6.2637</v>
      </c>
      <c r="D10335" s="0" t="n">
        <v>1.7132</v>
      </c>
      <c r="E10335" s="0" t="n">
        <f aca="false">IFERROR((C10335-D10335)/C10335/'Project Inputs and Calcs'!$E$11,0)</f>
        <v>0.0242162513104608</v>
      </c>
    </row>
    <row r="10336" customFormat="false" ht="15" hidden="false" customHeight="false" outlineLevel="0" collapsed="false">
      <c r="A10336" s="0" t="n">
        <v>59</v>
      </c>
      <c r="B10336" s="0" t="n">
        <v>2900</v>
      </c>
      <c r="C10336" s="0" t="n">
        <v>6.7578</v>
      </c>
      <c r="D10336" s="0" t="n">
        <v>1.8907</v>
      </c>
      <c r="E10336" s="0" t="n">
        <f aca="false">IFERROR((C10336-D10336)/C10336/'Project Inputs and Calcs'!$E$11,0)</f>
        <v>0.0240073199364685</v>
      </c>
    </row>
    <row r="10337" customFormat="false" ht="15" hidden="false" customHeight="false" outlineLevel="0" collapsed="false">
      <c r="A10337" s="0" t="n">
        <v>59</v>
      </c>
      <c r="B10337" s="0" t="n">
        <v>3000</v>
      </c>
      <c r="C10337" s="0" t="n">
        <v>7.2645</v>
      </c>
      <c r="D10337" s="0" t="n">
        <v>2.0777</v>
      </c>
      <c r="E10337" s="0" t="n">
        <f aca="false">IFERROR((C10337-D10337)/C10337/'Project Inputs and Calcs'!$E$11,0)</f>
        <v>0.0237997568082226</v>
      </c>
    </row>
    <row r="10338" customFormat="false" ht="15" hidden="false" customHeight="false" outlineLevel="0" collapsed="false">
      <c r="A10338" s="0" t="n">
        <v>59</v>
      </c>
      <c r="B10338" s="0" t="n">
        <v>3100</v>
      </c>
      <c r="C10338" s="0" t="n">
        <v>7.7833</v>
      </c>
      <c r="D10338" s="0" t="n">
        <v>2.2741</v>
      </c>
      <c r="E10338" s="0" t="n">
        <f aca="false">IFERROR((C10338-D10338)/C10338/'Project Inputs and Calcs'!$E$11,0)</f>
        <v>0.0235941053280742</v>
      </c>
    </row>
    <row r="10339" customFormat="false" ht="15" hidden="false" customHeight="false" outlineLevel="0" collapsed="false">
      <c r="A10339" s="0" t="n">
        <v>59</v>
      </c>
      <c r="B10339" s="0" t="n">
        <v>3200</v>
      </c>
      <c r="C10339" s="0" t="n">
        <v>8.3137</v>
      </c>
      <c r="D10339" s="0" t="n">
        <v>2.472</v>
      </c>
      <c r="E10339" s="0" t="n">
        <f aca="false">IFERROR((C10339-D10339)/C10339/'Project Inputs and Calcs'!$E$11,0)</f>
        <v>0.0234219821900397</v>
      </c>
    </row>
    <row r="10340" customFormat="false" ht="15" hidden="false" customHeight="false" outlineLevel="0" collapsed="false">
      <c r="A10340" s="0" t="n">
        <v>59</v>
      </c>
      <c r="B10340" s="0" t="n">
        <v>3300</v>
      </c>
      <c r="C10340" s="0" t="n">
        <v>8.8551</v>
      </c>
      <c r="D10340" s="0" t="n">
        <v>2.6953</v>
      </c>
      <c r="E10340" s="0" t="n">
        <f aca="false">IFERROR((C10340-D10340)/C10340/'Project Inputs and Calcs'!$E$11,0)</f>
        <v>0.023187391070306</v>
      </c>
    </row>
    <row r="10341" customFormat="false" ht="15" hidden="false" customHeight="false" outlineLevel="0" collapsed="false">
      <c r="A10341" s="0" t="n">
        <v>59</v>
      </c>
      <c r="B10341" s="0" t="n">
        <v>3400</v>
      </c>
      <c r="C10341" s="0" t="n">
        <v>9.407</v>
      </c>
      <c r="D10341" s="0" t="n">
        <v>2.9202</v>
      </c>
      <c r="E10341" s="0" t="n">
        <f aca="false">IFERROR((C10341-D10341)/C10341/'Project Inputs and Calcs'!$E$11,0)</f>
        <v>0.0229857198540094</v>
      </c>
    </row>
    <row r="10342" customFormat="false" ht="15" hidden="false" customHeight="false" outlineLevel="0" collapsed="false">
      <c r="A10342" s="0" t="n">
        <v>59</v>
      </c>
      <c r="B10342" s="0" t="n">
        <v>3500</v>
      </c>
      <c r="C10342" s="0" t="n">
        <v>9.9686</v>
      </c>
      <c r="D10342" s="0" t="n">
        <v>3.1546</v>
      </c>
      <c r="E10342" s="0" t="n">
        <f aca="false">IFERROR((C10342-D10342)/C10342/'Project Inputs and Calcs'!$E$11,0)</f>
        <v>0.0227848778497817</v>
      </c>
    </row>
    <row r="10343" customFormat="false" ht="15" hidden="false" customHeight="false" outlineLevel="0" collapsed="false">
      <c r="A10343" s="0" t="n">
        <v>59</v>
      </c>
      <c r="B10343" s="0" t="n">
        <v>3600</v>
      </c>
      <c r="C10343" s="0" t="n">
        <v>10.539</v>
      </c>
      <c r="D10343" s="0" t="n">
        <v>3.3985</v>
      </c>
      <c r="E10343" s="0" t="n">
        <f aca="false">IFERROR((C10343-D10343)/C10343/'Project Inputs and Calcs'!$E$11,0)</f>
        <v>0.0225843691684853</v>
      </c>
    </row>
    <row r="10344" customFormat="false" ht="15" hidden="false" customHeight="false" outlineLevel="0" collapsed="false">
      <c r="A10344" s="0" t="n">
        <v>59</v>
      </c>
      <c r="B10344" s="0" t="n">
        <v>3700</v>
      </c>
      <c r="C10344" s="0" t="n">
        <v>11.119</v>
      </c>
      <c r="D10344" s="0" t="n">
        <v>3.6519</v>
      </c>
      <c r="E10344" s="0" t="n">
        <f aca="false">IFERROR((C10344-D10344)/C10344/'Project Inputs and Calcs'!$E$11,0)</f>
        <v>0.0223854063614833</v>
      </c>
    </row>
    <row r="10345" customFormat="false" ht="15" hidden="false" customHeight="false" outlineLevel="0" collapsed="false">
      <c r="A10345" s="0" t="n">
        <v>59</v>
      </c>
      <c r="B10345" s="0" t="n">
        <v>3800</v>
      </c>
      <c r="C10345" s="0" t="n">
        <v>11.707</v>
      </c>
      <c r="D10345" s="0" t="n">
        <v>3.9149</v>
      </c>
      <c r="E10345" s="0" t="n">
        <f aca="false">IFERROR((C10345-D10345)/C10345/'Project Inputs and Calcs'!$E$11,0)</f>
        <v>0.0221864411605592</v>
      </c>
    </row>
    <row r="10346" customFormat="false" ht="15" hidden="false" customHeight="false" outlineLevel="0" collapsed="false">
      <c r="A10346" s="0" t="n">
        <v>59</v>
      </c>
      <c r="B10346" s="0" t="n">
        <v>3900</v>
      </c>
      <c r="C10346" s="0" t="n">
        <v>12.302</v>
      </c>
      <c r="D10346" s="0" t="n">
        <v>4.1874</v>
      </c>
      <c r="E10346" s="0" t="n">
        <f aca="false">IFERROR((C10346-D10346)/C10346/'Project Inputs and Calcs'!$E$11,0)</f>
        <v>0.0219872107516393</v>
      </c>
    </row>
    <row r="10347" customFormat="false" ht="15" hidden="false" customHeight="false" outlineLevel="0" collapsed="false">
      <c r="A10347" s="0" t="n">
        <v>59</v>
      </c>
      <c r="B10347" s="0" t="n">
        <v>4000</v>
      </c>
      <c r="C10347" s="0" t="n">
        <v>12.904</v>
      </c>
      <c r="D10347" s="0" t="n">
        <v>4.4695</v>
      </c>
      <c r="E10347" s="0" t="n">
        <f aca="false">IFERROR((C10347-D10347)/C10347/'Project Inputs and Calcs'!$E$11,0)</f>
        <v>0.0217878177309361</v>
      </c>
    </row>
    <row r="10348" customFormat="false" ht="15" hidden="false" customHeight="false" outlineLevel="0" collapsed="false">
      <c r="A10348" s="0" t="n">
        <v>59</v>
      </c>
      <c r="B10348" s="0" t="n">
        <v>4100</v>
      </c>
      <c r="C10348" s="0" t="n">
        <v>13.513</v>
      </c>
      <c r="D10348" s="0" t="n">
        <v>4.7611</v>
      </c>
      <c r="E10348" s="0" t="n">
        <f aca="false">IFERROR((C10348-D10348)/C10348/'Project Inputs and Calcs'!$E$11,0)</f>
        <v>0.0215888403759343</v>
      </c>
    </row>
    <row r="10349" customFormat="false" ht="15" hidden="false" customHeight="false" outlineLevel="0" collapsed="false">
      <c r="A10349" s="0" t="n">
        <v>59</v>
      </c>
      <c r="B10349" s="0" t="n">
        <v>4200</v>
      </c>
      <c r="C10349" s="0" t="n">
        <v>14.126</v>
      </c>
      <c r="D10349" s="0" t="n">
        <v>5.0625</v>
      </c>
      <c r="E10349" s="0" t="n">
        <f aca="false">IFERROR((C10349-D10349)/C10349/'Project Inputs and Calcs'!$E$11,0)</f>
        <v>0.0213872764170088</v>
      </c>
    </row>
    <row r="10350" customFormat="false" ht="15" hidden="false" customHeight="false" outlineLevel="0" collapsed="false">
      <c r="A10350" s="0" t="n">
        <v>59</v>
      </c>
      <c r="B10350" s="0" t="n">
        <v>4300</v>
      </c>
      <c r="C10350" s="0" t="n">
        <v>14.745</v>
      </c>
      <c r="D10350" s="0" t="n">
        <v>5.3734</v>
      </c>
      <c r="E10350" s="0" t="n">
        <f aca="false">IFERROR((C10350-D10350)/C10350/'Project Inputs and Calcs'!$E$11,0)</f>
        <v>0.0211859387362948</v>
      </c>
    </row>
    <row r="10351" customFormat="false" ht="15" hidden="false" customHeight="false" outlineLevel="0" collapsed="false">
      <c r="A10351" s="0" t="n">
        <v>59</v>
      </c>
      <c r="B10351" s="0" t="n">
        <v>4400</v>
      </c>
      <c r="C10351" s="0" t="n">
        <v>15.368</v>
      </c>
      <c r="D10351" s="0" t="n">
        <v>5.6943</v>
      </c>
      <c r="E10351" s="0" t="n">
        <f aca="false">IFERROR((C10351-D10351)/C10351/'Project Inputs and Calcs'!$E$11,0)</f>
        <v>0.0209823442651397</v>
      </c>
    </row>
    <row r="10352" customFormat="false" ht="15" hidden="false" customHeight="false" outlineLevel="0" collapsed="false">
      <c r="A10352" s="0" t="n">
        <v>59</v>
      </c>
      <c r="B10352" s="0" t="n">
        <v>4500</v>
      </c>
      <c r="C10352" s="0" t="n">
        <v>15.994</v>
      </c>
      <c r="D10352" s="0" t="n">
        <v>6.0249</v>
      </c>
      <c r="E10352" s="0" t="n">
        <f aca="false">IFERROR((C10352-D10352)/C10352/'Project Inputs and Calcs'!$E$11,0)</f>
        <v>0.0207767496144388</v>
      </c>
    </row>
    <row r="10353" customFormat="false" ht="15" hidden="false" customHeight="false" outlineLevel="0" collapsed="false">
      <c r="A10353" s="0" t="n">
        <v>59</v>
      </c>
      <c r="B10353" s="0" t="n">
        <v>4600</v>
      </c>
      <c r="C10353" s="0" t="n">
        <v>16.623</v>
      </c>
      <c r="D10353" s="0" t="n">
        <v>6.3653</v>
      </c>
      <c r="E10353" s="0" t="n">
        <f aca="false">IFERROR((C10353-D10353)/C10353/'Project Inputs and Calcs'!$E$11,0)</f>
        <v>0.0205692915438449</v>
      </c>
    </row>
    <row r="10354" customFormat="false" ht="15" hidden="false" customHeight="false" outlineLevel="0" collapsed="false">
      <c r="A10354" s="0" t="n">
        <v>59</v>
      </c>
      <c r="B10354" s="0" t="n">
        <v>4700</v>
      </c>
      <c r="C10354" s="0" t="n">
        <v>17.253</v>
      </c>
      <c r="D10354" s="0" t="n">
        <v>6.716</v>
      </c>
      <c r="E10354" s="0" t="n">
        <f aca="false">IFERROR((C10354-D10354)/C10354/'Project Inputs and Calcs'!$E$11,0)</f>
        <v>0.0203578121679321</v>
      </c>
    </row>
    <row r="10355" customFormat="false" ht="15" hidden="false" customHeight="false" outlineLevel="0" collapsed="false">
      <c r="A10355" s="0" t="n">
        <v>59</v>
      </c>
      <c r="B10355" s="0" t="n">
        <v>4800</v>
      </c>
      <c r="C10355" s="0" t="n">
        <v>17.883</v>
      </c>
      <c r="D10355" s="0" t="n">
        <v>7.0768</v>
      </c>
      <c r="E10355" s="0" t="n">
        <f aca="false">IFERROR((C10355-D10355)/C10355/'Project Inputs and Calcs'!$E$11,0)</f>
        <v>0.0201424071278123</v>
      </c>
    </row>
    <row r="10356" customFormat="false" ht="15" hidden="false" customHeight="false" outlineLevel="0" collapsed="false">
      <c r="A10356" s="0" t="n">
        <v>59</v>
      </c>
      <c r="B10356" s="0" t="n">
        <v>4900</v>
      </c>
      <c r="C10356" s="0" t="n">
        <v>18.514</v>
      </c>
      <c r="D10356" s="0" t="n">
        <v>7.448</v>
      </c>
      <c r="E10356" s="0" t="n">
        <f aca="false">IFERROR((C10356-D10356)/C10356/'Project Inputs and Calcs'!$E$11,0)</f>
        <v>0.0199236613733751</v>
      </c>
    </row>
    <row r="10357" customFormat="false" ht="15" hidden="false" customHeight="false" outlineLevel="0" collapsed="false">
      <c r="A10357" s="0" t="n">
        <v>59</v>
      </c>
      <c r="B10357" s="0" t="n">
        <v>5000</v>
      </c>
      <c r="C10357" s="0" t="n">
        <v>19.142</v>
      </c>
      <c r="D10357" s="0" t="n">
        <v>7.8299</v>
      </c>
      <c r="E10357" s="0" t="n">
        <f aca="false">IFERROR((C10357-D10357)/C10357/'Project Inputs and Calcs'!$E$11,0)</f>
        <v>0.0196985685926235</v>
      </c>
    </row>
    <row r="10358" customFormat="false" ht="15" hidden="false" customHeight="false" outlineLevel="0" collapsed="false">
      <c r="A10358" s="0" t="n">
        <v>59</v>
      </c>
      <c r="B10358" s="0" t="n">
        <v>5100</v>
      </c>
      <c r="C10358" s="0" t="n">
        <v>19.768</v>
      </c>
      <c r="D10358" s="0" t="n">
        <v>8.2223</v>
      </c>
      <c r="E10358" s="0" t="n">
        <f aca="false">IFERROR((C10358-D10358)/C10358/'Project Inputs and Calcs'!$E$11,0)</f>
        <v>0.0194686699042223</v>
      </c>
    </row>
    <row r="10359" customFormat="false" ht="15" hidden="false" customHeight="false" outlineLevel="0" collapsed="false">
      <c r="A10359" s="0" t="n">
        <v>59</v>
      </c>
      <c r="B10359" s="0" t="n">
        <v>5200</v>
      </c>
      <c r="C10359" s="0" t="n">
        <v>20.39</v>
      </c>
      <c r="D10359" s="0" t="n">
        <v>8.6261</v>
      </c>
      <c r="E10359" s="0" t="n">
        <f aca="false">IFERROR((C10359-D10359)/C10359/'Project Inputs and Calcs'!$E$11,0)</f>
        <v>0.0192314860225601</v>
      </c>
    </row>
    <row r="10360" customFormat="false" ht="15" hidden="false" customHeight="false" outlineLevel="0" collapsed="false">
      <c r="A10360" s="0" t="n">
        <v>59</v>
      </c>
      <c r="B10360" s="0" t="n">
        <v>5300</v>
      </c>
      <c r="C10360" s="0" t="n">
        <v>21.007</v>
      </c>
      <c r="D10360" s="0" t="n">
        <v>9.0412</v>
      </c>
      <c r="E10360" s="0" t="n">
        <f aca="false">IFERROR((C10360-D10360)/C10360/'Project Inputs and Calcs'!$E$11,0)</f>
        <v>0.0189870043318894</v>
      </c>
    </row>
    <row r="10361" customFormat="false" ht="15" hidden="false" customHeight="false" outlineLevel="0" collapsed="false">
      <c r="A10361" s="0" t="n">
        <v>59</v>
      </c>
      <c r="B10361" s="0" t="n">
        <v>5400</v>
      </c>
      <c r="C10361" s="0" t="n">
        <v>21.616</v>
      </c>
      <c r="D10361" s="0" t="n">
        <v>9.468</v>
      </c>
      <c r="E10361" s="0" t="n">
        <f aca="false">IFERROR((C10361-D10361)/C10361/'Project Inputs and Calcs'!$E$11,0)</f>
        <v>0.0187330372563533</v>
      </c>
    </row>
    <row r="10362" customFormat="false" ht="15" hidden="false" customHeight="false" outlineLevel="0" collapsed="false">
      <c r="A10362" s="0" t="n">
        <v>59</v>
      </c>
      <c r="B10362" s="0" t="n">
        <v>5500</v>
      </c>
      <c r="C10362" s="0" t="n">
        <v>22.217</v>
      </c>
      <c r="D10362" s="0" t="n">
        <v>9.9071</v>
      </c>
      <c r="E10362" s="0" t="n">
        <f aca="false">IFERROR((C10362-D10362)/C10362/'Project Inputs and Calcs'!$E$11,0)</f>
        <v>0.018469190259711</v>
      </c>
    </row>
    <row r="10363" customFormat="false" ht="15" hidden="false" customHeight="false" outlineLevel="0" collapsed="false">
      <c r="A10363" s="0" t="n">
        <v>59</v>
      </c>
      <c r="B10363" s="0" t="n">
        <v>5600</v>
      </c>
      <c r="C10363" s="0" t="n">
        <v>22.807</v>
      </c>
      <c r="D10363" s="0" t="n">
        <v>10.359</v>
      </c>
      <c r="E10363" s="0" t="n">
        <f aca="false">IFERROR((C10363-D10363)/C10363/'Project Inputs and Calcs'!$E$11,0)</f>
        <v>0.0181932447640344</v>
      </c>
    </row>
    <row r="10364" customFormat="false" ht="15" hidden="false" customHeight="false" outlineLevel="0" collapsed="false">
      <c r="A10364" s="0" t="n">
        <v>59</v>
      </c>
      <c r="B10364" s="0" t="n">
        <v>5700</v>
      </c>
      <c r="C10364" s="0" t="n">
        <v>23.384</v>
      </c>
      <c r="D10364" s="0" t="n">
        <v>10.824</v>
      </c>
      <c r="E10364" s="0" t="n">
        <f aca="false">IFERROR((C10364-D10364)/C10364/'Project Inputs and Calcs'!$E$11,0)</f>
        <v>0.0179039799292964</v>
      </c>
    </row>
    <row r="10365" customFormat="false" ht="15" hidden="false" customHeight="false" outlineLevel="0" collapsed="false">
      <c r="A10365" s="0" t="n">
        <v>59</v>
      </c>
      <c r="B10365" s="0" t="n">
        <v>5800</v>
      </c>
      <c r="C10365" s="0" t="n">
        <v>23.945</v>
      </c>
      <c r="D10365" s="0" t="n">
        <v>11.303</v>
      </c>
      <c r="E10365" s="0" t="n">
        <f aca="false">IFERROR((C10365-D10365)/C10365/'Project Inputs and Calcs'!$E$11,0)</f>
        <v>0.0175986636040927</v>
      </c>
    </row>
    <row r="10366" customFormat="false" ht="15" hidden="false" customHeight="false" outlineLevel="0" collapsed="false">
      <c r="A10366" s="0" t="n">
        <v>59</v>
      </c>
      <c r="B10366" s="0" t="n">
        <v>5900</v>
      </c>
      <c r="C10366" s="0" t="n">
        <v>24.488</v>
      </c>
      <c r="D10366" s="0" t="n">
        <v>11.798</v>
      </c>
      <c r="E10366" s="0" t="n">
        <f aca="false">IFERROR((C10366-D10366)/C10366/'Project Inputs and Calcs'!$E$11,0)</f>
        <v>0.0172737667428945</v>
      </c>
    </row>
    <row r="10367" customFormat="false" ht="15" hidden="false" customHeight="false" outlineLevel="0" collapsed="false">
      <c r="A10367" s="0" t="n">
        <v>59</v>
      </c>
      <c r="B10367" s="0" t="n">
        <v>6000</v>
      </c>
      <c r="C10367" s="0" t="n">
        <v>25.009</v>
      </c>
      <c r="D10367" s="0" t="n">
        <v>12.309</v>
      </c>
      <c r="E10367" s="0" t="n">
        <f aca="false">IFERROR((C10367-D10367)/C10367/'Project Inputs and Calcs'!$E$11,0)</f>
        <v>0.0169272395271036</v>
      </c>
    </row>
    <row r="10368" customFormat="false" ht="15" hidden="false" customHeight="false" outlineLevel="0" collapsed="false">
      <c r="A10368" s="0" t="n">
        <v>59</v>
      </c>
      <c r="B10368" s="0" t="n">
        <v>6100</v>
      </c>
      <c r="C10368" s="0" t="n">
        <v>25.503</v>
      </c>
      <c r="D10368" s="0" t="n">
        <v>12.837</v>
      </c>
      <c r="E10368" s="0" t="n">
        <f aca="false">IFERROR((C10368-D10368)/C10368/'Project Inputs and Calcs'!$E$11,0)</f>
        <v>0.0165549151080265</v>
      </c>
    </row>
    <row r="10369" customFormat="false" ht="15" hidden="false" customHeight="false" outlineLevel="0" collapsed="false">
      <c r="A10369" s="0" t="n">
        <v>59</v>
      </c>
      <c r="B10369" s="0" t="n">
        <v>6200</v>
      </c>
      <c r="C10369" s="0" t="n">
        <v>25.965</v>
      </c>
      <c r="D10369" s="0" t="n">
        <v>13.385</v>
      </c>
      <c r="E10369" s="0" t="n">
        <f aca="false">IFERROR((C10369-D10369)/C10369/'Project Inputs and Calcs'!$E$11,0)</f>
        <v>0.0161499454393735</v>
      </c>
    </row>
    <row r="10370" customFormat="false" ht="15" hidden="false" customHeight="false" outlineLevel="0" collapsed="false">
      <c r="A10370" s="0" t="n">
        <v>59</v>
      </c>
      <c r="B10370" s="0" t="n">
        <v>6300</v>
      </c>
      <c r="C10370" s="0" t="n">
        <v>26.391</v>
      </c>
      <c r="D10370" s="0" t="n">
        <v>13.955</v>
      </c>
      <c r="E10370" s="0" t="n">
        <f aca="false">IFERROR((C10370-D10370)/C10370/'Project Inputs and Calcs'!$E$11,0)</f>
        <v>0.0157073749889483</v>
      </c>
    </row>
    <row r="10371" customFormat="false" ht="15" hidden="false" customHeight="false" outlineLevel="0" collapsed="false">
      <c r="A10371" s="0" t="n">
        <v>59</v>
      </c>
      <c r="B10371" s="0" t="n">
        <v>6400</v>
      </c>
      <c r="C10371" s="0" t="n">
        <v>26.771</v>
      </c>
      <c r="D10371" s="0" t="n">
        <v>14.549</v>
      </c>
      <c r="E10371" s="0" t="n">
        <f aca="false">IFERROR((C10371-D10371)/C10371/'Project Inputs and Calcs'!$E$11,0)</f>
        <v>0.0152179597325464</v>
      </c>
    </row>
    <row r="10372" customFormat="false" ht="15" hidden="false" customHeight="false" outlineLevel="0" collapsed="false">
      <c r="A10372" s="0" t="n">
        <v>59</v>
      </c>
      <c r="B10372" s="0" t="n">
        <v>6500</v>
      </c>
      <c r="C10372" s="0" t="n">
        <v>27.106</v>
      </c>
      <c r="D10372" s="0" t="n">
        <v>15.166</v>
      </c>
      <c r="E10372" s="0" t="n">
        <f aca="false">IFERROR((C10372-D10372)/C10372/'Project Inputs and Calcs'!$E$11,0)</f>
        <v>0.014683095993507</v>
      </c>
    </row>
    <row r="10373" customFormat="false" ht="15" hidden="false" customHeight="false" outlineLevel="0" collapsed="false">
      <c r="A10373" s="0" t="n">
        <v>59</v>
      </c>
      <c r="B10373" s="0" t="n">
        <v>6600</v>
      </c>
      <c r="C10373" s="0" t="n">
        <v>27.374</v>
      </c>
      <c r="D10373" s="0" t="n">
        <v>15.817</v>
      </c>
      <c r="E10373" s="0" t="n">
        <f aca="false">IFERROR((C10373-D10373)/C10373/'Project Inputs and Calcs'!$E$11,0)</f>
        <v>0.0140729646136236</v>
      </c>
    </row>
    <row r="10374" customFormat="false" ht="15" hidden="false" customHeight="false" outlineLevel="0" collapsed="false">
      <c r="A10374" s="0" t="n">
        <v>59</v>
      </c>
      <c r="B10374" s="0" t="n">
        <v>6700</v>
      </c>
      <c r="C10374" s="0" t="n">
        <v>27.569</v>
      </c>
      <c r="D10374" s="0" t="n">
        <v>16.502</v>
      </c>
      <c r="E10374" s="0" t="n">
        <f aca="false">IFERROR((C10374-D10374)/C10374/'Project Inputs and Calcs'!$E$11,0)</f>
        <v>0.0133809713808988</v>
      </c>
    </row>
    <row r="10375" customFormat="false" ht="15" hidden="false" customHeight="false" outlineLevel="0" collapsed="false">
      <c r="A10375" s="0" t="n">
        <v>59</v>
      </c>
      <c r="B10375" s="0" t="n">
        <v>6800</v>
      </c>
      <c r="C10375" s="0" t="n">
        <v>27.664</v>
      </c>
      <c r="D10375" s="0" t="n">
        <v>17.234</v>
      </c>
      <c r="E10375" s="0" t="n">
        <f aca="false">IFERROR((C10375-D10375)/C10375/'Project Inputs and Calcs'!$E$11,0)</f>
        <v>0.0125674763832659</v>
      </c>
    </row>
    <row r="10376" customFormat="false" ht="15" hidden="false" customHeight="false" outlineLevel="0" collapsed="false">
      <c r="A10376" s="0" t="n">
        <v>59</v>
      </c>
      <c r="B10376" s="0" t="n">
        <v>6900</v>
      </c>
      <c r="C10376" s="0" t="n">
        <v>27.627</v>
      </c>
      <c r="D10376" s="0" t="n">
        <v>18.023</v>
      </c>
      <c r="E10376" s="0" t="n">
        <f aca="false">IFERROR((C10376-D10376)/C10376/'Project Inputs and Calcs'!$E$11,0)</f>
        <v>0.011587698024879</v>
      </c>
    </row>
    <row r="10377" customFormat="false" ht="15" hidden="false" customHeight="false" outlineLevel="0" collapsed="false">
      <c r="A10377" s="0" t="n">
        <v>59</v>
      </c>
      <c r="B10377" s="0" t="n">
        <v>7000</v>
      </c>
      <c r="C10377" s="0" t="n">
        <v>27.45</v>
      </c>
      <c r="D10377" s="0" t="n">
        <v>18.874</v>
      </c>
      <c r="E10377" s="0" t="n">
        <f aca="false">IFERROR((C10377-D10377)/C10377/'Project Inputs and Calcs'!$E$11,0)</f>
        <v>0.0104140862173649</v>
      </c>
    </row>
    <row r="10378" customFormat="false" ht="15" hidden="false" customHeight="false" outlineLevel="0" collapsed="false">
      <c r="A10378" s="0" t="n">
        <v>59</v>
      </c>
      <c r="B10378" s="0" t="n">
        <v>7100</v>
      </c>
      <c r="C10378" s="0" t="n">
        <v>27.176</v>
      </c>
      <c r="D10378" s="0" t="n">
        <v>19.764</v>
      </c>
      <c r="E10378" s="0" t="n">
        <f aca="false">IFERROR((C10378-D10378)/C10378/'Project Inputs and Calcs'!$E$11,0)</f>
        <v>0.00909135511726033</v>
      </c>
    </row>
    <row r="10379" customFormat="false" ht="15" hidden="false" customHeight="false" outlineLevel="0" collapsed="false">
      <c r="A10379" s="0" t="n">
        <v>59</v>
      </c>
      <c r="B10379" s="0" t="n">
        <v>7200</v>
      </c>
      <c r="C10379" s="0" t="n">
        <v>26.889</v>
      </c>
      <c r="D10379" s="0" t="n">
        <v>20.651</v>
      </c>
      <c r="E10379" s="0" t="n">
        <f aca="false">IFERROR((C10379-D10379)/C10379/'Project Inputs and Calcs'!$E$11,0)</f>
        <v>0.0077330258965872</v>
      </c>
    </row>
    <row r="10380" customFormat="false" ht="15" hidden="false" customHeight="false" outlineLevel="0" collapsed="false">
      <c r="A10380" s="0" t="n">
        <v>59</v>
      </c>
      <c r="B10380" s="0" t="n">
        <v>7300</v>
      </c>
      <c r="C10380" s="0" t="n">
        <v>26.583</v>
      </c>
      <c r="D10380" s="0" t="n">
        <v>21.54</v>
      </c>
      <c r="E10380" s="0" t="n">
        <f aca="false">IFERROR((C10380-D10380)/C10380/'Project Inputs and Calcs'!$E$11,0)</f>
        <v>0.00632359026445473</v>
      </c>
    </row>
    <row r="10381" customFormat="false" ht="15" hidden="false" customHeight="false" outlineLevel="0" collapsed="false">
      <c r="A10381" s="0" t="n">
        <v>59</v>
      </c>
      <c r="B10381" s="0" t="n">
        <v>7400</v>
      </c>
      <c r="C10381" s="0" t="n">
        <v>26.199</v>
      </c>
      <c r="D10381" s="0" t="n">
        <v>22.458</v>
      </c>
      <c r="E10381" s="0" t="n">
        <f aca="false">IFERROR((C10381-D10381)/C10381/'Project Inputs and Calcs'!$E$11,0)</f>
        <v>0.00475972365357457</v>
      </c>
    </row>
    <row r="10382" customFormat="false" ht="15" hidden="false" customHeight="false" outlineLevel="0" collapsed="false">
      <c r="A10382" s="0" t="n">
        <v>59</v>
      </c>
      <c r="B10382" s="0" t="n">
        <v>7500</v>
      </c>
      <c r="C10382" s="0" t="n">
        <v>25.704</v>
      </c>
      <c r="D10382" s="0" t="n">
        <v>23.412</v>
      </c>
      <c r="E10382" s="0" t="n">
        <f aca="false">IFERROR((C10382-D10382)/C10382/'Project Inputs and Calcs'!$E$11,0)</f>
        <v>0.00297230003112356</v>
      </c>
    </row>
    <row r="10383" customFormat="false" ht="15" hidden="false" customHeight="false" outlineLevel="0" collapsed="false">
      <c r="A10383" s="0" t="n">
        <v>59</v>
      </c>
      <c r="B10383" s="0" t="n">
        <v>7600</v>
      </c>
      <c r="C10383" s="0" t="n">
        <v>25.253</v>
      </c>
      <c r="D10383" s="0" t="n">
        <v>24.289</v>
      </c>
      <c r="E10383" s="0" t="n">
        <f aca="false">IFERROR((C10383-D10383)/C10383/'Project Inputs and Calcs'!$E$11,0)</f>
        <v>0.00127245607782574</v>
      </c>
    </row>
    <row r="10384" customFormat="false" ht="15" hidden="false" customHeight="false" outlineLevel="0" collapsed="false">
      <c r="A10384" s="0" t="n">
        <v>59</v>
      </c>
      <c r="B10384" s="0" t="n">
        <v>7700</v>
      </c>
      <c r="C10384" s="0" t="n">
        <v>24.978</v>
      </c>
      <c r="D10384" s="0" t="n">
        <v>25.008</v>
      </c>
      <c r="E10384" s="0" t="n">
        <f aca="false">IFERROR((C10384-D10384)/C10384/'Project Inputs and Calcs'!$E$11,0)</f>
        <v>-4.00352310032797E-005</v>
      </c>
    </row>
    <row r="10385" customFormat="false" ht="15" hidden="false" customHeight="false" outlineLevel="0" collapsed="false">
      <c r="A10385" s="0" t="n">
        <v>59</v>
      </c>
      <c r="B10385" s="0" t="n">
        <v>7800</v>
      </c>
      <c r="C10385" s="0" t="n">
        <v>24.817</v>
      </c>
      <c r="D10385" s="0" t="n">
        <v>25.615</v>
      </c>
      <c r="E10385" s="0" t="n">
        <f aca="false">IFERROR((C10385-D10385)/C10385/'Project Inputs and Calcs'!$E$11,0)</f>
        <v>-0.0010718459120764</v>
      </c>
    </row>
    <row r="10386" customFormat="false" ht="15" hidden="false" customHeight="false" outlineLevel="0" collapsed="false">
      <c r="A10386" s="0" t="n">
        <v>59</v>
      </c>
      <c r="B10386" s="0" t="n">
        <v>7900</v>
      </c>
      <c r="C10386" s="0" t="n">
        <v>24.717</v>
      </c>
      <c r="D10386" s="0" t="n">
        <v>26.139</v>
      </c>
      <c r="E10386" s="0" t="n">
        <f aca="false">IFERROR((C10386-D10386)/C10386/'Project Inputs and Calcs'!$E$11,0)</f>
        <v>-0.00191770845976454</v>
      </c>
    </row>
    <row r="10387" customFormat="false" ht="15" hidden="false" customHeight="false" outlineLevel="0" collapsed="false">
      <c r="A10387" s="0" t="n">
        <v>59</v>
      </c>
      <c r="B10387" s="0" t="n">
        <v>8000</v>
      </c>
      <c r="C10387" s="0" t="n">
        <v>24.652</v>
      </c>
      <c r="D10387" s="0" t="n">
        <v>26.589</v>
      </c>
      <c r="E10387" s="0" t="n">
        <f aca="false">IFERROR((C10387-D10387)/C10387/'Project Inputs and Calcs'!$E$11,0)</f>
        <v>-0.00261912488506679</v>
      </c>
    </row>
    <row r="10388" customFormat="false" ht="15" hidden="false" customHeight="false" outlineLevel="0" collapsed="false">
      <c r="A10388" s="0" t="n">
        <v>59</v>
      </c>
      <c r="B10388" s="0" t="n">
        <v>8100</v>
      </c>
      <c r="C10388" s="0" t="n">
        <v>24.611</v>
      </c>
      <c r="D10388" s="0" t="n">
        <v>26.972</v>
      </c>
      <c r="E10388" s="0" t="n">
        <f aca="false">IFERROR((C10388-D10388)/C10388/'Project Inputs and Calcs'!$E$11,0)</f>
        <v>-0.00319775710048352</v>
      </c>
    </row>
    <row r="10389" customFormat="false" ht="15" hidden="false" customHeight="false" outlineLevel="0" collapsed="false">
      <c r="A10389" s="0" t="n">
        <v>59</v>
      </c>
      <c r="B10389" s="0" t="n">
        <v>8200</v>
      </c>
      <c r="C10389" s="0" t="n">
        <v>24.585</v>
      </c>
      <c r="D10389" s="0" t="n">
        <v>27.289</v>
      </c>
      <c r="E10389" s="0" t="n">
        <f aca="false">IFERROR((C10389-D10389)/C10389/'Project Inputs and Calcs'!$E$11,0)</f>
        <v>-0.00366619212256796</v>
      </c>
    </row>
    <row r="10390" customFormat="false" ht="15" hidden="false" customHeight="false" outlineLevel="0" collapsed="false">
      <c r="A10390" s="0" t="n">
        <v>59</v>
      </c>
      <c r="B10390" s="0" t="n">
        <v>8300</v>
      </c>
      <c r="C10390" s="0" t="s">
        <v>155</v>
      </c>
      <c r="D10390" s="0" t="s">
        <v>155</v>
      </c>
      <c r="E10390" s="0" t="n">
        <f aca="false">IFERROR((C10390-D10390)/C10390/'Project Inputs and Calcs'!$E$11,0)</f>
        <v>0</v>
      </c>
    </row>
    <row r="10391" customFormat="false" ht="15" hidden="false" customHeight="false" outlineLevel="0" collapsed="false">
      <c r="A10391" s="0" t="n">
        <v>59</v>
      </c>
      <c r="B10391" s="0" t="n">
        <v>8400</v>
      </c>
      <c r="C10391" s="0" t="s">
        <v>155</v>
      </c>
      <c r="D10391" s="0" t="s">
        <v>155</v>
      </c>
      <c r="E10391" s="0" t="n">
        <f aca="false">IFERROR((C10391-D10391)/C10391/'Project Inputs and Calcs'!$E$11,0)</f>
        <v>0</v>
      </c>
    </row>
    <row r="10392" customFormat="false" ht="15" hidden="false" customHeight="false" outlineLevel="0" collapsed="false">
      <c r="A10392" s="0" t="n">
        <v>59</v>
      </c>
      <c r="B10392" s="0" t="n">
        <v>8500</v>
      </c>
      <c r="C10392" s="0" t="s">
        <v>155</v>
      </c>
      <c r="D10392" s="0" t="s">
        <v>155</v>
      </c>
      <c r="E10392" s="0" t="n">
        <f aca="false">IFERROR((C10392-D10392)/C10392/'Project Inputs and Calcs'!$E$11,0)</f>
        <v>0</v>
      </c>
    </row>
    <row r="10393" customFormat="false" ht="15" hidden="false" customHeight="false" outlineLevel="0" collapsed="false">
      <c r="A10393" s="0" t="n">
        <v>59</v>
      </c>
      <c r="B10393" s="0" t="n">
        <v>8600</v>
      </c>
      <c r="C10393" s="0" t="s">
        <v>155</v>
      </c>
      <c r="D10393" s="0" t="s">
        <v>155</v>
      </c>
      <c r="E10393" s="0" t="n">
        <f aca="false">IFERROR((C10393-D10393)/C10393/'Project Inputs and Calcs'!$E$11,0)</f>
        <v>0</v>
      </c>
    </row>
    <row r="10394" customFormat="false" ht="15" hidden="false" customHeight="false" outlineLevel="0" collapsed="false">
      <c r="A10394" s="0" t="n">
        <v>59</v>
      </c>
      <c r="B10394" s="0" t="n">
        <v>8700</v>
      </c>
      <c r="C10394" s="0" t="s">
        <v>155</v>
      </c>
      <c r="D10394" s="0" t="s">
        <v>155</v>
      </c>
      <c r="E10394" s="0" t="n">
        <f aca="false">IFERROR((C10394-D10394)/C10394/'Project Inputs and Calcs'!$E$11,0)</f>
        <v>0</v>
      </c>
    </row>
    <row r="10395" customFormat="false" ht="15" hidden="false" customHeight="false" outlineLevel="0" collapsed="false">
      <c r="A10395" s="0" t="n">
        <v>59</v>
      </c>
      <c r="B10395" s="0" t="n">
        <v>8800</v>
      </c>
      <c r="C10395" s="0" t="s">
        <v>155</v>
      </c>
      <c r="D10395" s="0" t="s">
        <v>155</v>
      </c>
      <c r="E10395" s="0" t="n">
        <f aca="false">IFERROR((C10395-D10395)/C10395/'Project Inputs and Calcs'!$E$11,0)</f>
        <v>0</v>
      </c>
    </row>
    <row r="10396" customFormat="false" ht="15" hidden="false" customHeight="false" outlineLevel="0" collapsed="false">
      <c r="A10396" s="0" t="n">
        <v>59</v>
      </c>
      <c r="B10396" s="0" t="n">
        <v>8900</v>
      </c>
      <c r="C10396" s="0" t="s">
        <v>155</v>
      </c>
      <c r="D10396" s="0" t="s">
        <v>155</v>
      </c>
      <c r="E10396" s="0" t="n">
        <f aca="false">IFERROR((C10396-D10396)/C10396/'Project Inputs and Calcs'!$E$11,0)</f>
        <v>0</v>
      </c>
    </row>
    <row r="10397" customFormat="false" ht="15" hidden="false" customHeight="false" outlineLevel="0" collapsed="false">
      <c r="A10397" s="0" t="n">
        <v>59</v>
      </c>
      <c r="B10397" s="0" t="n">
        <v>9000</v>
      </c>
      <c r="C10397" s="0" t="s">
        <v>155</v>
      </c>
      <c r="D10397" s="0" t="s">
        <v>155</v>
      </c>
      <c r="E10397" s="0" t="n">
        <f aca="false">IFERROR((C10397-D10397)/C10397/'Project Inputs and Calcs'!$E$11,0)</f>
        <v>0</v>
      </c>
    </row>
    <row r="10398" customFormat="false" ht="15" hidden="false" customHeight="false" outlineLevel="0" collapsed="false">
      <c r="A10398" s="0" t="n">
        <v>59</v>
      </c>
      <c r="B10398" s="0" t="n">
        <v>9100</v>
      </c>
      <c r="C10398" s="0" t="s">
        <v>155</v>
      </c>
      <c r="D10398" s="0" t="s">
        <v>155</v>
      </c>
      <c r="E10398" s="0" t="n">
        <f aca="false">IFERROR((C10398-D10398)/C10398/'Project Inputs and Calcs'!$E$11,0)</f>
        <v>0</v>
      </c>
    </row>
    <row r="10399" customFormat="false" ht="15" hidden="false" customHeight="false" outlineLevel="0" collapsed="false">
      <c r="A10399" s="0" t="n">
        <v>59</v>
      </c>
      <c r="B10399" s="0" t="n">
        <v>9200</v>
      </c>
      <c r="C10399" s="0" t="s">
        <v>155</v>
      </c>
      <c r="D10399" s="0" t="s">
        <v>155</v>
      </c>
      <c r="E10399" s="0" t="n">
        <f aca="false">IFERROR((C10399-D10399)/C10399/'Project Inputs and Calcs'!$E$11,0)</f>
        <v>0</v>
      </c>
    </row>
    <row r="10400" customFormat="false" ht="15" hidden="false" customHeight="false" outlineLevel="0" collapsed="false">
      <c r="A10400" s="0" t="n">
        <v>59</v>
      </c>
      <c r="B10400" s="0" t="n">
        <v>9300</v>
      </c>
      <c r="C10400" s="0" t="s">
        <v>155</v>
      </c>
      <c r="D10400" s="0" t="s">
        <v>155</v>
      </c>
      <c r="E10400" s="0" t="n">
        <f aca="false">IFERROR((C10400-D10400)/C10400/'Project Inputs and Calcs'!$E$11,0)</f>
        <v>0</v>
      </c>
    </row>
    <row r="10401" customFormat="false" ht="15" hidden="false" customHeight="false" outlineLevel="0" collapsed="false">
      <c r="A10401" s="0" t="n">
        <v>59</v>
      </c>
      <c r="B10401" s="0" t="n">
        <v>9400</v>
      </c>
      <c r="C10401" s="0" t="s">
        <v>155</v>
      </c>
      <c r="D10401" s="0" t="s">
        <v>155</v>
      </c>
      <c r="E10401" s="0" t="n">
        <f aca="false">IFERROR((C10401-D10401)/C10401/'Project Inputs and Calcs'!$E$11,0)</f>
        <v>0</v>
      </c>
    </row>
    <row r="10402" customFormat="false" ht="15" hidden="false" customHeight="false" outlineLevel="0" collapsed="false">
      <c r="A10402" s="0" t="n">
        <v>59</v>
      </c>
      <c r="B10402" s="0" t="n">
        <v>9500</v>
      </c>
      <c r="C10402" s="0" t="s">
        <v>155</v>
      </c>
      <c r="D10402" s="0" t="s">
        <v>155</v>
      </c>
      <c r="E10402" s="0" t="n">
        <f aca="false">IFERROR((C10402-D10402)/C10402/'Project Inputs and Calcs'!$E$11,0)</f>
        <v>0</v>
      </c>
    </row>
    <row r="10403" customFormat="false" ht="15" hidden="false" customHeight="false" outlineLevel="0" collapsed="false">
      <c r="A10403" s="0" t="n">
        <v>59</v>
      </c>
      <c r="B10403" s="0" t="n">
        <v>9600</v>
      </c>
      <c r="C10403" s="0" t="s">
        <v>155</v>
      </c>
      <c r="D10403" s="0" t="s">
        <v>155</v>
      </c>
      <c r="E10403" s="0" t="n">
        <f aca="false">IFERROR((C10403-D10403)/C10403/'Project Inputs and Calcs'!$E$11,0)</f>
        <v>0</v>
      </c>
    </row>
    <row r="10404" customFormat="false" ht="15" hidden="false" customHeight="false" outlineLevel="0" collapsed="false">
      <c r="A10404" s="0" t="n">
        <v>59</v>
      </c>
      <c r="B10404" s="0" t="n">
        <v>9700</v>
      </c>
      <c r="C10404" s="0" t="s">
        <v>155</v>
      </c>
      <c r="D10404" s="0" t="s">
        <v>155</v>
      </c>
      <c r="E10404" s="0" t="n">
        <f aca="false">IFERROR((C10404-D10404)/C10404/'Project Inputs and Calcs'!$E$11,0)</f>
        <v>0</v>
      </c>
    </row>
    <row r="10405" customFormat="false" ht="15" hidden="false" customHeight="false" outlineLevel="0" collapsed="false">
      <c r="A10405" s="0" t="n">
        <v>59</v>
      </c>
      <c r="B10405" s="0" t="n">
        <v>9800</v>
      </c>
      <c r="C10405" s="0" t="s">
        <v>155</v>
      </c>
      <c r="D10405" s="0" t="s">
        <v>155</v>
      </c>
      <c r="E10405" s="0" t="n">
        <f aca="false">IFERROR((C10405-D10405)/C10405/'Project Inputs and Calcs'!$E$11,0)</f>
        <v>0</v>
      </c>
    </row>
    <row r="10406" customFormat="false" ht="15" hidden="false" customHeight="false" outlineLevel="0" collapsed="false">
      <c r="A10406" s="0" t="n">
        <v>59</v>
      </c>
      <c r="B10406" s="0" t="n">
        <v>9900</v>
      </c>
      <c r="C10406" s="0" t="s">
        <v>155</v>
      </c>
      <c r="D10406" s="0" t="s">
        <v>155</v>
      </c>
      <c r="E10406" s="0" t="n">
        <f aca="false">IFERROR((C10406-D10406)/C10406/'Project Inputs and Calcs'!$E$11,0)</f>
        <v>0</v>
      </c>
    </row>
    <row r="10407" customFormat="false" ht="15" hidden="false" customHeight="false" outlineLevel="0" collapsed="false">
      <c r="A10407" s="0" t="n">
        <v>59</v>
      </c>
      <c r="B10407" s="0" t="n">
        <v>10000</v>
      </c>
      <c r="C10407" s="0" t="s">
        <v>155</v>
      </c>
      <c r="D10407" s="0" t="s">
        <v>155</v>
      </c>
      <c r="E10407" s="0" t="n">
        <f aca="false">IFERROR((C10407-D10407)/C10407/'Project Inputs and Calcs'!$E$11,0)</f>
        <v>0</v>
      </c>
    </row>
    <row r="10408" customFormat="false" ht="15" hidden="false" customHeight="false" outlineLevel="0" collapsed="false">
      <c r="A10408" s="0" t="n">
        <v>59</v>
      </c>
      <c r="B10408" s="0" t="n">
        <v>10100</v>
      </c>
      <c r="C10408" s="0" t="s">
        <v>155</v>
      </c>
      <c r="D10408" s="0" t="s">
        <v>155</v>
      </c>
      <c r="E10408" s="0" t="n">
        <f aca="false">IFERROR((C10408-D10408)/C10408/'Project Inputs and Calcs'!$E$11,0)</f>
        <v>0</v>
      </c>
    </row>
    <row r="10409" customFormat="false" ht="15" hidden="false" customHeight="false" outlineLevel="0" collapsed="false">
      <c r="A10409" s="0" t="n">
        <v>59</v>
      </c>
      <c r="B10409" s="0" t="n">
        <v>10200</v>
      </c>
      <c r="C10409" s="0" t="s">
        <v>155</v>
      </c>
      <c r="D10409" s="0" t="s">
        <v>155</v>
      </c>
      <c r="E10409" s="0" t="n">
        <f aca="false">IFERROR((C10409-D10409)/C10409/'Project Inputs and Calcs'!$E$11,0)</f>
        <v>0</v>
      </c>
    </row>
    <row r="10410" customFormat="false" ht="15" hidden="false" customHeight="false" outlineLevel="0" collapsed="false">
      <c r="A10410" s="0" t="n">
        <v>59</v>
      </c>
      <c r="B10410" s="0" t="n">
        <v>10300</v>
      </c>
      <c r="C10410" s="0" t="s">
        <v>155</v>
      </c>
      <c r="D10410" s="0" t="s">
        <v>155</v>
      </c>
      <c r="E10410" s="0" t="n">
        <f aca="false">IFERROR((C10410-D10410)/C10410/'Project Inputs and Calcs'!$E$11,0)</f>
        <v>0</v>
      </c>
    </row>
    <row r="10411" customFormat="false" ht="15" hidden="false" customHeight="false" outlineLevel="0" collapsed="false">
      <c r="A10411" s="0" t="n">
        <v>59</v>
      </c>
      <c r="B10411" s="0" t="n">
        <v>10400</v>
      </c>
      <c r="C10411" s="0" t="s">
        <v>155</v>
      </c>
      <c r="D10411" s="0" t="s">
        <v>155</v>
      </c>
      <c r="E10411" s="0" t="n">
        <f aca="false">IFERROR((C10411-D10411)/C10411/'Project Inputs and Calcs'!$E$11,0)</f>
        <v>0</v>
      </c>
    </row>
    <row r="10412" customFormat="false" ht="15" hidden="false" customHeight="false" outlineLevel="0" collapsed="false">
      <c r="A10412" s="0" t="n">
        <v>59</v>
      </c>
      <c r="B10412" s="0" t="n">
        <v>10500</v>
      </c>
      <c r="C10412" s="0" t="s">
        <v>155</v>
      </c>
      <c r="D10412" s="0" t="s">
        <v>155</v>
      </c>
      <c r="E10412" s="0" t="n">
        <f aca="false">IFERROR((C10412-D10412)/C10412/'Project Inputs and Calcs'!$E$11,0)</f>
        <v>0</v>
      </c>
    </row>
    <row r="10413" customFormat="false" ht="15" hidden="false" customHeight="false" outlineLevel="0" collapsed="false">
      <c r="A10413" s="0" t="n">
        <v>59</v>
      </c>
      <c r="B10413" s="0" t="n">
        <v>10600</v>
      </c>
      <c r="C10413" s="0" t="s">
        <v>155</v>
      </c>
      <c r="D10413" s="0" t="s">
        <v>155</v>
      </c>
      <c r="E10413" s="0" t="n">
        <f aca="false">IFERROR((C10413-D10413)/C10413/'Project Inputs and Calcs'!$E$11,0)</f>
        <v>0</v>
      </c>
    </row>
    <row r="10414" customFormat="false" ht="15" hidden="false" customHeight="false" outlineLevel="0" collapsed="false">
      <c r="A10414" s="0" t="n">
        <v>59</v>
      </c>
      <c r="B10414" s="0" t="n">
        <v>10700</v>
      </c>
      <c r="C10414" s="0" t="s">
        <v>155</v>
      </c>
      <c r="D10414" s="0" t="s">
        <v>155</v>
      </c>
      <c r="E10414" s="0" t="n">
        <f aca="false">IFERROR((C10414-D10414)/C10414/'Project Inputs and Calcs'!$E$11,0)</f>
        <v>0</v>
      </c>
    </row>
    <row r="10415" customFormat="false" ht="15" hidden="false" customHeight="false" outlineLevel="0" collapsed="false">
      <c r="A10415" s="0" t="n">
        <v>59</v>
      </c>
      <c r="B10415" s="0" t="n">
        <v>10800</v>
      </c>
      <c r="C10415" s="0" t="s">
        <v>155</v>
      </c>
      <c r="D10415" s="0" t="s">
        <v>155</v>
      </c>
      <c r="E10415" s="0" t="n">
        <f aca="false">IFERROR((C10415-D10415)/C10415/'Project Inputs and Calcs'!$E$11,0)</f>
        <v>0</v>
      </c>
    </row>
    <row r="10416" customFormat="false" ht="15" hidden="false" customHeight="false" outlineLevel="0" collapsed="false">
      <c r="A10416" s="0" t="n">
        <v>59</v>
      </c>
      <c r="B10416" s="0" t="n">
        <v>10900</v>
      </c>
      <c r="C10416" s="0" t="s">
        <v>155</v>
      </c>
      <c r="D10416" s="0" t="s">
        <v>155</v>
      </c>
      <c r="E10416" s="0" t="n">
        <f aca="false">IFERROR((C10416-D10416)/C10416/'Project Inputs and Calcs'!$E$11,0)</f>
        <v>0</v>
      </c>
    </row>
    <row r="10417" customFormat="false" ht="15" hidden="false" customHeight="false" outlineLevel="0" collapsed="false">
      <c r="A10417" s="0" t="n">
        <v>59</v>
      </c>
      <c r="B10417" s="0" t="n">
        <v>11000</v>
      </c>
      <c r="C10417" s="0" t="s">
        <v>155</v>
      </c>
      <c r="D10417" s="0" t="s">
        <v>155</v>
      </c>
      <c r="E10417" s="0" t="n">
        <f aca="false">IFERROR((C10417-D10417)/C10417/'Project Inputs and Calcs'!$E$11,0)</f>
        <v>0</v>
      </c>
    </row>
    <row r="10418" customFormat="false" ht="15" hidden="false" customHeight="false" outlineLevel="0" collapsed="false">
      <c r="A10418" s="0" t="n">
        <v>59</v>
      </c>
      <c r="B10418" s="0" t="n">
        <v>11100</v>
      </c>
      <c r="C10418" s="0" t="s">
        <v>155</v>
      </c>
      <c r="D10418" s="0" t="s">
        <v>155</v>
      </c>
      <c r="E10418" s="0" t="n">
        <f aca="false">IFERROR((C10418-D10418)/C10418/'Project Inputs and Calcs'!$E$11,0)</f>
        <v>0</v>
      </c>
    </row>
    <row r="10419" customFormat="false" ht="15" hidden="false" customHeight="false" outlineLevel="0" collapsed="false">
      <c r="A10419" s="0" t="n">
        <v>59</v>
      </c>
      <c r="B10419" s="0" t="n">
        <v>11200</v>
      </c>
      <c r="C10419" s="0" t="s">
        <v>155</v>
      </c>
      <c r="D10419" s="0" t="s">
        <v>155</v>
      </c>
      <c r="E10419" s="0" t="n">
        <f aca="false">IFERROR((C10419-D10419)/C10419/'Project Inputs and Calcs'!$E$11,0)</f>
        <v>0</v>
      </c>
    </row>
    <row r="10420" customFormat="false" ht="15" hidden="false" customHeight="false" outlineLevel="0" collapsed="false">
      <c r="A10420" s="0" t="n">
        <v>59</v>
      </c>
      <c r="B10420" s="0" t="n">
        <v>11300</v>
      </c>
      <c r="C10420" s="0" t="s">
        <v>155</v>
      </c>
      <c r="D10420" s="0" t="s">
        <v>155</v>
      </c>
      <c r="E10420" s="0" t="n">
        <f aca="false">IFERROR((C10420-D10420)/C10420/'Project Inputs and Calcs'!$E$11,0)</f>
        <v>0</v>
      </c>
    </row>
    <row r="10421" customFormat="false" ht="15" hidden="false" customHeight="false" outlineLevel="0" collapsed="false">
      <c r="A10421" s="0" t="n">
        <v>59</v>
      </c>
      <c r="B10421" s="0" t="n">
        <v>11400</v>
      </c>
      <c r="C10421" s="0" t="s">
        <v>155</v>
      </c>
      <c r="D10421" s="0" t="s">
        <v>155</v>
      </c>
      <c r="E10421" s="0" t="n">
        <f aca="false">IFERROR((C10421-D10421)/C10421/'Project Inputs and Calcs'!$E$11,0)</f>
        <v>0</v>
      </c>
    </row>
    <row r="10422" customFormat="false" ht="15" hidden="false" customHeight="false" outlineLevel="0" collapsed="false">
      <c r="A10422" s="0" t="n">
        <v>59</v>
      </c>
      <c r="B10422" s="0" t="n">
        <v>11500</v>
      </c>
      <c r="C10422" s="0" t="s">
        <v>155</v>
      </c>
      <c r="D10422" s="0" t="s">
        <v>155</v>
      </c>
      <c r="E10422" s="0" t="n">
        <f aca="false">IFERROR((C10422-D10422)/C10422/'Project Inputs and Calcs'!$E$11,0)</f>
        <v>0</v>
      </c>
    </row>
    <row r="10423" customFormat="false" ht="15" hidden="false" customHeight="false" outlineLevel="0" collapsed="false">
      <c r="A10423" s="0" t="n">
        <v>59</v>
      </c>
      <c r="B10423" s="0" t="n">
        <v>11600</v>
      </c>
      <c r="C10423" s="0" t="s">
        <v>155</v>
      </c>
      <c r="D10423" s="0" t="s">
        <v>155</v>
      </c>
      <c r="E10423" s="0" t="n">
        <f aca="false">IFERROR((C10423-D10423)/C10423/'Project Inputs and Calcs'!$E$11,0)</f>
        <v>0</v>
      </c>
    </row>
    <row r="10424" customFormat="false" ht="15" hidden="false" customHeight="false" outlineLevel="0" collapsed="false">
      <c r="A10424" s="0" t="n">
        <v>59</v>
      </c>
      <c r="B10424" s="0" t="n">
        <v>11700</v>
      </c>
      <c r="C10424" s="0" t="s">
        <v>155</v>
      </c>
      <c r="D10424" s="0" t="s">
        <v>155</v>
      </c>
      <c r="E10424" s="0" t="n">
        <f aca="false">IFERROR((C10424-D10424)/C10424/'Project Inputs and Calcs'!$E$11,0)</f>
        <v>0</v>
      </c>
    </row>
    <row r="10425" customFormat="false" ht="15" hidden="false" customHeight="false" outlineLevel="0" collapsed="false">
      <c r="A10425" s="0" t="n">
        <v>59</v>
      </c>
      <c r="B10425" s="0" t="n">
        <v>11800</v>
      </c>
      <c r="C10425" s="0" t="s">
        <v>155</v>
      </c>
      <c r="D10425" s="0" t="s">
        <v>155</v>
      </c>
      <c r="E10425" s="0" t="n">
        <f aca="false">IFERROR((C10425-D10425)/C10425/'Project Inputs and Calcs'!$E$11,0)</f>
        <v>0</v>
      </c>
    </row>
    <row r="10426" customFormat="false" ht="15" hidden="false" customHeight="false" outlineLevel="0" collapsed="false">
      <c r="A10426" s="0" t="n">
        <v>59</v>
      </c>
      <c r="B10426" s="0" t="n">
        <v>11900</v>
      </c>
      <c r="C10426" s="0" t="s">
        <v>155</v>
      </c>
      <c r="D10426" s="0" t="s">
        <v>155</v>
      </c>
      <c r="E10426" s="0" t="n">
        <f aca="false">IFERROR((C10426-D10426)/C10426/'Project Inputs and Calcs'!$E$11,0)</f>
        <v>0</v>
      </c>
    </row>
    <row r="10427" customFormat="false" ht="15" hidden="false" customHeight="false" outlineLevel="0" collapsed="false">
      <c r="A10427" s="0" t="n">
        <v>59</v>
      </c>
      <c r="B10427" s="0" t="n">
        <v>12000</v>
      </c>
      <c r="C10427" s="0" t="s">
        <v>155</v>
      </c>
      <c r="D10427" s="0" t="s">
        <v>155</v>
      </c>
      <c r="E10427" s="0" t="n">
        <f aca="false">IFERROR((C10427-D10427)/C10427/'Project Inputs and Calcs'!$E$11,0)</f>
        <v>0</v>
      </c>
    </row>
    <row r="10428" customFormat="false" ht="15" hidden="false" customHeight="false" outlineLevel="0" collapsed="false">
      <c r="A10428" s="0" t="n">
        <v>59</v>
      </c>
      <c r="B10428" s="0" t="n">
        <v>12100</v>
      </c>
      <c r="C10428" s="0" t="s">
        <v>155</v>
      </c>
      <c r="D10428" s="0" t="s">
        <v>155</v>
      </c>
      <c r="E10428" s="0" t="n">
        <f aca="false">IFERROR((C10428-D10428)/C10428/'Project Inputs and Calcs'!$E$11,0)</f>
        <v>0</v>
      </c>
    </row>
    <row r="10429" customFormat="false" ht="15" hidden="false" customHeight="false" outlineLevel="0" collapsed="false">
      <c r="A10429" s="0" t="n">
        <v>59</v>
      </c>
      <c r="B10429" s="0" t="n">
        <v>12200</v>
      </c>
      <c r="C10429" s="0" t="s">
        <v>155</v>
      </c>
      <c r="D10429" s="0" t="s">
        <v>155</v>
      </c>
      <c r="E10429" s="0" t="n">
        <f aca="false">IFERROR((C10429-D10429)/C10429/'Project Inputs and Calcs'!$E$11,0)</f>
        <v>0</v>
      </c>
    </row>
    <row r="10430" customFormat="false" ht="15" hidden="false" customHeight="false" outlineLevel="0" collapsed="false">
      <c r="A10430" s="0" t="n">
        <v>59</v>
      </c>
      <c r="B10430" s="0" t="n">
        <v>12300</v>
      </c>
      <c r="C10430" s="0" t="s">
        <v>155</v>
      </c>
      <c r="D10430" s="0" t="s">
        <v>155</v>
      </c>
      <c r="E10430" s="0" t="n">
        <f aca="false">IFERROR((C10430-D10430)/C10430/'Project Inputs and Calcs'!$E$11,0)</f>
        <v>0</v>
      </c>
    </row>
    <row r="10431" customFormat="false" ht="15" hidden="false" customHeight="false" outlineLevel="0" collapsed="false">
      <c r="A10431" s="0" t="n">
        <v>59</v>
      </c>
      <c r="B10431" s="0" t="n">
        <v>12400</v>
      </c>
      <c r="C10431" s="0" t="s">
        <v>155</v>
      </c>
      <c r="D10431" s="0" t="s">
        <v>155</v>
      </c>
      <c r="E10431" s="0" t="n">
        <f aca="false">IFERROR((C10431-D10431)/C10431/'Project Inputs and Calcs'!$E$11,0)</f>
        <v>0</v>
      </c>
    </row>
    <row r="10432" customFormat="false" ht="15" hidden="false" customHeight="false" outlineLevel="0" collapsed="false">
      <c r="A10432" s="0" t="n">
        <v>59</v>
      </c>
      <c r="B10432" s="0" t="n">
        <v>12500</v>
      </c>
      <c r="C10432" s="0" t="s">
        <v>155</v>
      </c>
      <c r="D10432" s="0" t="s">
        <v>155</v>
      </c>
      <c r="E10432" s="0" t="n">
        <f aca="false">IFERROR((C10432-D10432)/C10432/'Project Inputs and Calcs'!$E$11,0)</f>
        <v>0</v>
      </c>
    </row>
    <row r="10433" customFormat="false" ht="15" hidden="false" customHeight="false" outlineLevel="0" collapsed="false">
      <c r="A10433" s="0" t="n">
        <v>59</v>
      </c>
      <c r="B10433" s="0" t="n">
        <v>12600</v>
      </c>
      <c r="C10433" s="0" t="s">
        <v>155</v>
      </c>
      <c r="D10433" s="0" t="s">
        <v>155</v>
      </c>
      <c r="E10433" s="0" t="n">
        <f aca="false">IFERROR((C10433-D10433)/C10433/'Project Inputs and Calcs'!$E$11,0)</f>
        <v>0</v>
      </c>
    </row>
    <row r="10434" customFormat="false" ht="15" hidden="false" customHeight="false" outlineLevel="0" collapsed="false">
      <c r="A10434" s="0" t="n">
        <v>59</v>
      </c>
      <c r="B10434" s="0" t="n">
        <v>12700</v>
      </c>
      <c r="C10434" s="0" t="s">
        <v>155</v>
      </c>
      <c r="D10434" s="0" t="s">
        <v>155</v>
      </c>
      <c r="E10434" s="0" t="n">
        <f aca="false">IFERROR((C10434-D10434)/C10434/'Project Inputs and Calcs'!$E$11,0)</f>
        <v>0</v>
      </c>
    </row>
    <row r="10435" customFormat="false" ht="15" hidden="false" customHeight="false" outlineLevel="0" collapsed="false">
      <c r="A10435" s="0" t="n">
        <v>59</v>
      </c>
      <c r="B10435" s="0" t="n">
        <v>12800</v>
      </c>
      <c r="C10435" s="0" t="s">
        <v>155</v>
      </c>
      <c r="D10435" s="0" t="s">
        <v>155</v>
      </c>
      <c r="E10435" s="0" t="n">
        <f aca="false">IFERROR((C10435-D10435)/C10435/'Project Inputs and Calcs'!$E$11,0)</f>
        <v>0</v>
      </c>
    </row>
    <row r="10436" customFormat="false" ht="15" hidden="false" customHeight="false" outlineLevel="0" collapsed="false">
      <c r="A10436" s="0" t="n">
        <v>59</v>
      </c>
      <c r="B10436" s="0" t="n">
        <v>12900</v>
      </c>
      <c r="C10436" s="0" t="s">
        <v>155</v>
      </c>
      <c r="D10436" s="0" t="s">
        <v>155</v>
      </c>
      <c r="E10436" s="0" t="n">
        <f aca="false">IFERROR((C10436-D10436)/C10436/'Project Inputs and Calcs'!$E$11,0)</f>
        <v>0</v>
      </c>
    </row>
    <row r="10437" customFormat="false" ht="15" hidden="false" customHeight="false" outlineLevel="0" collapsed="false">
      <c r="A10437" s="0" t="n">
        <v>59</v>
      </c>
      <c r="B10437" s="0" t="n">
        <v>13000</v>
      </c>
      <c r="C10437" s="0" t="s">
        <v>155</v>
      </c>
      <c r="D10437" s="0" t="s">
        <v>155</v>
      </c>
      <c r="E10437" s="0" t="n">
        <f aca="false">IFERROR((C10437-D10437)/C10437/'Project Inputs and Calcs'!$E$11,0)</f>
        <v>0</v>
      </c>
    </row>
    <row r="10438" customFormat="false" ht="15" hidden="false" customHeight="false" outlineLevel="0" collapsed="false">
      <c r="A10438" s="0" t="n">
        <v>59</v>
      </c>
      <c r="B10438" s="0" t="n">
        <v>13100</v>
      </c>
      <c r="C10438" s="0" t="s">
        <v>155</v>
      </c>
      <c r="D10438" s="0" t="s">
        <v>155</v>
      </c>
      <c r="E10438" s="0" t="n">
        <f aca="false">IFERROR((C10438-D10438)/C10438/'Project Inputs and Calcs'!$E$11,0)</f>
        <v>0</v>
      </c>
    </row>
    <row r="10439" customFormat="false" ht="15" hidden="false" customHeight="false" outlineLevel="0" collapsed="false">
      <c r="A10439" s="0" t="n">
        <v>59</v>
      </c>
      <c r="B10439" s="0" t="n">
        <v>13200</v>
      </c>
      <c r="C10439" s="0" t="s">
        <v>155</v>
      </c>
      <c r="D10439" s="0" t="s">
        <v>155</v>
      </c>
      <c r="E10439" s="0" t="n">
        <f aca="false">IFERROR((C10439-D10439)/C10439/'Project Inputs and Calcs'!$E$11,0)</f>
        <v>0</v>
      </c>
    </row>
    <row r="10440" customFormat="false" ht="15" hidden="false" customHeight="false" outlineLevel="0" collapsed="false">
      <c r="A10440" s="0" t="n">
        <v>59</v>
      </c>
      <c r="B10440" s="0" t="n">
        <v>13300</v>
      </c>
      <c r="C10440" s="0" t="s">
        <v>155</v>
      </c>
      <c r="D10440" s="0" t="s">
        <v>155</v>
      </c>
      <c r="E10440" s="0" t="n">
        <f aca="false">IFERROR((C10440-D10440)/C10440/'Project Inputs and Calcs'!$E$11,0)</f>
        <v>0</v>
      </c>
    </row>
    <row r="10441" customFormat="false" ht="15" hidden="false" customHeight="false" outlineLevel="0" collapsed="false">
      <c r="A10441" s="0" t="n">
        <v>59</v>
      </c>
      <c r="B10441" s="0" t="n">
        <v>13400</v>
      </c>
      <c r="C10441" s="0" t="s">
        <v>155</v>
      </c>
      <c r="D10441" s="0" t="s">
        <v>155</v>
      </c>
      <c r="E10441" s="0" t="n">
        <f aca="false">IFERROR((C10441-D10441)/C10441/'Project Inputs and Calcs'!$E$11,0)</f>
        <v>0</v>
      </c>
    </row>
    <row r="10442" customFormat="false" ht="15" hidden="false" customHeight="false" outlineLevel="0" collapsed="false">
      <c r="A10442" s="0" t="n">
        <v>59</v>
      </c>
      <c r="B10442" s="0" t="n">
        <v>13500</v>
      </c>
      <c r="C10442" s="0" t="s">
        <v>155</v>
      </c>
      <c r="D10442" s="0" t="s">
        <v>155</v>
      </c>
      <c r="E10442" s="0" t="n">
        <f aca="false">IFERROR((C10442-D10442)/C10442/'Project Inputs and Calcs'!$E$11,0)</f>
        <v>0</v>
      </c>
    </row>
    <row r="10443" customFormat="false" ht="15" hidden="false" customHeight="false" outlineLevel="0" collapsed="false">
      <c r="A10443" s="0" t="n">
        <v>59</v>
      </c>
      <c r="B10443" s="0" t="n">
        <v>13600</v>
      </c>
      <c r="C10443" s="0" t="s">
        <v>155</v>
      </c>
      <c r="D10443" s="0" t="s">
        <v>155</v>
      </c>
      <c r="E10443" s="0" t="n">
        <f aca="false">IFERROR((C10443-D10443)/C10443/'Project Inputs and Calcs'!$E$11,0)</f>
        <v>0</v>
      </c>
    </row>
    <row r="10444" customFormat="false" ht="15" hidden="false" customHeight="false" outlineLevel="0" collapsed="false">
      <c r="A10444" s="0" t="n">
        <v>59</v>
      </c>
      <c r="B10444" s="0" t="n">
        <v>13700</v>
      </c>
      <c r="C10444" s="0" t="s">
        <v>155</v>
      </c>
      <c r="D10444" s="0" t="s">
        <v>155</v>
      </c>
      <c r="E10444" s="0" t="n">
        <f aca="false">IFERROR((C10444-D10444)/C10444/'Project Inputs and Calcs'!$E$11,0)</f>
        <v>0</v>
      </c>
    </row>
    <row r="10445" customFormat="false" ht="15" hidden="false" customHeight="false" outlineLevel="0" collapsed="false">
      <c r="A10445" s="0" t="n">
        <v>59</v>
      </c>
      <c r="B10445" s="0" t="n">
        <v>13800</v>
      </c>
      <c r="C10445" s="0" t="s">
        <v>155</v>
      </c>
      <c r="D10445" s="0" t="s">
        <v>155</v>
      </c>
      <c r="E10445" s="0" t="n">
        <f aca="false">IFERROR((C10445-D10445)/C10445/'Project Inputs and Calcs'!$E$11,0)</f>
        <v>0</v>
      </c>
    </row>
    <row r="10446" customFormat="false" ht="15" hidden="false" customHeight="false" outlineLevel="0" collapsed="false">
      <c r="A10446" s="0" t="n">
        <v>59</v>
      </c>
      <c r="B10446" s="0" t="n">
        <v>13900</v>
      </c>
      <c r="C10446" s="0" t="s">
        <v>155</v>
      </c>
      <c r="D10446" s="0" t="s">
        <v>155</v>
      </c>
      <c r="E10446" s="0" t="n">
        <f aca="false">IFERROR((C10446-D10446)/C10446/'Project Inputs and Calcs'!$E$11,0)</f>
        <v>0</v>
      </c>
    </row>
    <row r="10447" customFormat="false" ht="15" hidden="false" customHeight="false" outlineLevel="0" collapsed="false">
      <c r="A10447" s="0" t="n">
        <v>59</v>
      </c>
      <c r="B10447" s="0" t="n">
        <v>14000</v>
      </c>
      <c r="C10447" s="0" t="s">
        <v>155</v>
      </c>
      <c r="D10447" s="0" t="s">
        <v>155</v>
      </c>
      <c r="E10447" s="0" t="n">
        <f aca="false">IFERROR((C10447-D10447)/C10447/'Project Inputs and Calcs'!$E$11,0)</f>
        <v>0</v>
      </c>
    </row>
    <row r="10448" customFormat="false" ht="15" hidden="false" customHeight="false" outlineLevel="0" collapsed="false">
      <c r="A10448" s="0" t="n">
        <v>59</v>
      </c>
      <c r="B10448" s="0" t="n">
        <v>14100</v>
      </c>
      <c r="C10448" s="0" t="s">
        <v>155</v>
      </c>
      <c r="D10448" s="0" t="s">
        <v>155</v>
      </c>
      <c r="E10448" s="0" t="n">
        <f aca="false">IFERROR((C10448-D10448)/C10448/'Project Inputs and Calcs'!$E$11,0)</f>
        <v>0</v>
      </c>
    </row>
    <row r="10449" customFormat="false" ht="15" hidden="false" customHeight="false" outlineLevel="0" collapsed="false">
      <c r="A10449" s="0" t="n">
        <v>59</v>
      </c>
      <c r="B10449" s="0" t="n">
        <v>14200</v>
      </c>
      <c r="C10449" s="0" t="s">
        <v>155</v>
      </c>
      <c r="D10449" s="0" t="s">
        <v>155</v>
      </c>
      <c r="E10449" s="0" t="n">
        <f aca="false">IFERROR((C10449-D10449)/C10449/'Project Inputs and Calcs'!$E$11,0)</f>
        <v>0</v>
      </c>
    </row>
    <row r="10450" customFormat="false" ht="15" hidden="false" customHeight="false" outlineLevel="0" collapsed="false">
      <c r="A10450" s="0" t="n">
        <v>59</v>
      </c>
      <c r="B10450" s="0" t="n">
        <v>14300</v>
      </c>
      <c r="C10450" s="0" t="s">
        <v>155</v>
      </c>
      <c r="D10450" s="0" t="s">
        <v>155</v>
      </c>
      <c r="E10450" s="0" t="n">
        <f aca="false">IFERROR((C10450-D10450)/C10450/'Project Inputs and Calcs'!$E$11,0)</f>
        <v>0</v>
      </c>
    </row>
    <row r="10451" customFormat="false" ht="15" hidden="false" customHeight="false" outlineLevel="0" collapsed="false">
      <c r="A10451" s="0" t="n">
        <v>59</v>
      </c>
      <c r="B10451" s="0" t="n">
        <v>14400</v>
      </c>
      <c r="C10451" s="0" t="s">
        <v>155</v>
      </c>
      <c r="D10451" s="0" t="s">
        <v>155</v>
      </c>
      <c r="E10451" s="0" t="n">
        <f aca="false">IFERROR((C10451-D10451)/C10451/'Project Inputs and Calcs'!$E$11,0)</f>
        <v>0</v>
      </c>
    </row>
    <row r="10452" customFormat="false" ht="15" hidden="false" customHeight="false" outlineLevel="0" collapsed="false">
      <c r="A10452" s="0" t="n">
        <v>59</v>
      </c>
      <c r="B10452" s="0" t="n">
        <v>14500</v>
      </c>
      <c r="C10452" s="0" t="s">
        <v>155</v>
      </c>
      <c r="D10452" s="0" t="s">
        <v>155</v>
      </c>
      <c r="E10452" s="0" t="n">
        <f aca="false">IFERROR((C10452-D10452)/C10452/'Project Inputs and Calcs'!$E$11,0)</f>
        <v>0</v>
      </c>
    </row>
    <row r="10453" customFormat="false" ht="15" hidden="false" customHeight="false" outlineLevel="0" collapsed="false">
      <c r="A10453" s="0" t="n">
        <v>59</v>
      </c>
      <c r="B10453" s="0" t="n">
        <v>14600</v>
      </c>
      <c r="C10453" s="0" t="s">
        <v>155</v>
      </c>
      <c r="D10453" s="0" t="s">
        <v>155</v>
      </c>
      <c r="E10453" s="0" t="n">
        <f aca="false">IFERROR((C10453-D10453)/C10453/'Project Inputs and Calcs'!$E$11,0)</f>
        <v>0</v>
      </c>
    </row>
    <row r="10454" customFormat="false" ht="15" hidden="false" customHeight="false" outlineLevel="0" collapsed="false">
      <c r="A10454" s="0" t="n">
        <v>59</v>
      </c>
      <c r="B10454" s="0" t="n">
        <v>14700</v>
      </c>
      <c r="C10454" s="0" t="s">
        <v>155</v>
      </c>
      <c r="D10454" s="0" t="s">
        <v>155</v>
      </c>
      <c r="E10454" s="0" t="n">
        <f aca="false">IFERROR((C10454-D10454)/C10454/'Project Inputs and Calcs'!$E$11,0)</f>
        <v>0</v>
      </c>
    </row>
    <row r="10455" customFormat="false" ht="15" hidden="false" customHeight="false" outlineLevel="0" collapsed="false">
      <c r="A10455" s="0" t="n">
        <v>59</v>
      </c>
      <c r="B10455" s="0" t="n">
        <v>14800</v>
      </c>
      <c r="C10455" s="0" t="s">
        <v>155</v>
      </c>
      <c r="D10455" s="0" t="s">
        <v>155</v>
      </c>
      <c r="E10455" s="0" t="n">
        <f aca="false">IFERROR((C10455-D10455)/C10455/'Project Inputs and Calcs'!$E$11,0)</f>
        <v>0</v>
      </c>
    </row>
    <row r="10456" customFormat="false" ht="15" hidden="false" customHeight="false" outlineLevel="0" collapsed="false">
      <c r="A10456" s="0" t="n">
        <v>59</v>
      </c>
      <c r="B10456" s="0" t="n">
        <v>14900</v>
      </c>
      <c r="C10456" s="0" t="s">
        <v>155</v>
      </c>
      <c r="D10456" s="0" t="s">
        <v>155</v>
      </c>
      <c r="E10456" s="0" t="n">
        <f aca="false">IFERROR((C10456-D10456)/C10456/'Project Inputs and Calcs'!$E$11,0)</f>
        <v>0</v>
      </c>
    </row>
    <row r="10457" customFormat="false" ht="15" hidden="false" customHeight="false" outlineLevel="0" collapsed="false">
      <c r="A10457" s="0" t="n">
        <v>59</v>
      </c>
      <c r="B10457" s="0" t="n">
        <v>15000</v>
      </c>
      <c r="C10457" s="0" t="s">
        <v>155</v>
      </c>
      <c r="D10457" s="0" t="s">
        <v>155</v>
      </c>
      <c r="E10457" s="0" t="n">
        <f aca="false">IFERROR((C10457-D10457)/C10457/'Project Inputs and Calcs'!$E$11,0)</f>
        <v>0</v>
      </c>
    </row>
    <row r="10458" customFormat="false" ht="15" hidden="false" customHeight="false" outlineLevel="0" collapsed="false">
      <c r="A10458" s="0" t="n">
        <v>59</v>
      </c>
      <c r="B10458" s="0" t="n">
        <v>15100</v>
      </c>
      <c r="C10458" s="0" t="s">
        <v>155</v>
      </c>
      <c r="D10458" s="0" t="s">
        <v>155</v>
      </c>
      <c r="E10458" s="0" t="n">
        <f aca="false">IFERROR((C10458-D10458)/C10458/'Project Inputs and Calcs'!$E$11,0)</f>
        <v>0</v>
      </c>
    </row>
    <row r="10459" customFormat="false" ht="15" hidden="false" customHeight="false" outlineLevel="0" collapsed="false">
      <c r="A10459" s="0" t="n">
        <v>59</v>
      </c>
      <c r="B10459" s="0" t="n">
        <v>15200</v>
      </c>
      <c r="C10459" s="0" t="s">
        <v>155</v>
      </c>
      <c r="D10459" s="0" t="s">
        <v>155</v>
      </c>
      <c r="E10459" s="0" t="n">
        <f aca="false">IFERROR((C10459-D10459)/C10459/'Project Inputs and Calcs'!$E$11,0)</f>
        <v>0</v>
      </c>
    </row>
    <row r="10460" customFormat="false" ht="15" hidden="false" customHeight="false" outlineLevel="0" collapsed="false">
      <c r="A10460" s="0" t="n">
        <v>59</v>
      </c>
      <c r="B10460" s="0" t="n">
        <v>15300</v>
      </c>
      <c r="C10460" s="0" t="s">
        <v>155</v>
      </c>
      <c r="D10460" s="0" t="s">
        <v>155</v>
      </c>
      <c r="E10460" s="0" t="n">
        <f aca="false">IFERROR((C10460-D10460)/C10460/'Project Inputs and Calcs'!$E$11,0)</f>
        <v>0</v>
      </c>
    </row>
    <row r="10461" customFormat="false" ht="15" hidden="false" customHeight="false" outlineLevel="0" collapsed="false">
      <c r="A10461" s="0" t="n">
        <v>59</v>
      </c>
      <c r="B10461" s="0" t="n">
        <v>15400</v>
      </c>
      <c r="C10461" s="0" t="s">
        <v>155</v>
      </c>
      <c r="D10461" s="0" t="s">
        <v>155</v>
      </c>
      <c r="E10461" s="0" t="n">
        <f aca="false">IFERROR((C10461-D10461)/C10461/'Project Inputs and Calcs'!$E$11,0)</f>
        <v>0</v>
      </c>
    </row>
    <row r="10462" customFormat="false" ht="15" hidden="false" customHeight="false" outlineLevel="0" collapsed="false">
      <c r="A10462" s="0" t="n">
        <v>59</v>
      </c>
      <c r="B10462" s="0" t="n">
        <v>15500</v>
      </c>
      <c r="C10462" s="0" t="s">
        <v>155</v>
      </c>
      <c r="D10462" s="0" t="s">
        <v>155</v>
      </c>
      <c r="E10462" s="0" t="n">
        <f aca="false">IFERROR((C10462-D10462)/C10462/'Project Inputs and Calcs'!$E$11,0)</f>
        <v>0</v>
      </c>
    </row>
    <row r="10463" customFormat="false" ht="15" hidden="false" customHeight="false" outlineLevel="0" collapsed="false">
      <c r="A10463" s="0" t="n">
        <v>59</v>
      </c>
      <c r="B10463" s="0" t="n">
        <v>15600</v>
      </c>
      <c r="C10463" s="0" t="s">
        <v>155</v>
      </c>
      <c r="D10463" s="0" t="s">
        <v>155</v>
      </c>
      <c r="E10463" s="0" t="n">
        <f aca="false">IFERROR((C10463-D10463)/C10463/'Project Inputs and Calcs'!$E$11,0)</f>
        <v>0</v>
      </c>
    </row>
    <row r="10464" customFormat="false" ht="15" hidden="false" customHeight="false" outlineLevel="0" collapsed="false">
      <c r="A10464" s="0" t="n">
        <v>59</v>
      </c>
      <c r="B10464" s="0" t="n">
        <v>15700</v>
      </c>
      <c r="C10464" s="0" t="s">
        <v>155</v>
      </c>
      <c r="D10464" s="0" t="s">
        <v>155</v>
      </c>
      <c r="E10464" s="0" t="n">
        <f aca="false">IFERROR((C10464-D10464)/C10464/'Project Inputs and Calcs'!$E$11,0)</f>
        <v>0</v>
      </c>
    </row>
    <row r="10465" customFormat="false" ht="15" hidden="false" customHeight="false" outlineLevel="0" collapsed="false">
      <c r="A10465" s="0" t="n">
        <v>59</v>
      </c>
      <c r="B10465" s="0" t="n">
        <v>15800</v>
      </c>
      <c r="C10465" s="0" t="s">
        <v>155</v>
      </c>
      <c r="D10465" s="0" t="s">
        <v>155</v>
      </c>
      <c r="E10465" s="0" t="n">
        <f aca="false">IFERROR((C10465-D10465)/C10465/'Project Inputs and Calcs'!$E$11,0)</f>
        <v>0</v>
      </c>
    </row>
    <row r="10466" customFormat="false" ht="15" hidden="false" customHeight="false" outlineLevel="0" collapsed="false">
      <c r="A10466" s="0" t="n">
        <v>59</v>
      </c>
      <c r="B10466" s="0" t="n">
        <v>15900</v>
      </c>
      <c r="C10466" s="0" t="s">
        <v>155</v>
      </c>
      <c r="D10466" s="0" t="s">
        <v>155</v>
      </c>
      <c r="E10466" s="0" t="n">
        <f aca="false">IFERROR((C10466-D10466)/C10466/'Project Inputs and Calcs'!$E$11,0)</f>
        <v>0</v>
      </c>
    </row>
    <row r="10467" customFormat="false" ht="15" hidden="false" customHeight="false" outlineLevel="0" collapsed="false">
      <c r="A10467" s="0" t="n">
        <v>59</v>
      </c>
      <c r="B10467" s="0" t="n">
        <v>16000</v>
      </c>
      <c r="C10467" s="0" t="s">
        <v>155</v>
      </c>
      <c r="D10467" s="0" t="s">
        <v>155</v>
      </c>
      <c r="E10467" s="0" t="n">
        <f aca="false">IFERROR((C10467-D10467)/C10467/'Project Inputs and Calcs'!$E$11,0)</f>
        <v>0</v>
      </c>
    </row>
    <row r="10468" customFormat="false" ht="15" hidden="false" customHeight="false" outlineLevel="0" collapsed="false">
      <c r="A10468" s="0" t="n">
        <v>59</v>
      </c>
      <c r="B10468" s="0" t="n">
        <v>16100</v>
      </c>
      <c r="C10468" s="0" t="s">
        <v>155</v>
      </c>
      <c r="D10468" s="0" t="s">
        <v>155</v>
      </c>
      <c r="E10468" s="0" t="n">
        <f aca="false">IFERROR((C10468-D10468)/C10468/'Project Inputs and Calcs'!$E$11,0)</f>
        <v>0</v>
      </c>
    </row>
    <row r="10469" customFormat="false" ht="15" hidden="false" customHeight="false" outlineLevel="0" collapsed="false">
      <c r="A10469" s="0" t="n">
        <v>59</v>
      </c>
      <c r="B10469" s="0" t="n">
        <v>16200</v>
      </c>
      <c r="C10469" s="0" t="s">
        <v>155</v>
      </c>
      <c r="D10469" s="0" t="s">
        <v>155</v>
      </c>
      <c r="E10469" s="0" t="n">
        <f aca="false">IFERROR((C10469-D10469)/C10469/'Project Inputs and Calcs'!$E$11,0)</f>
        <v>0</v>
      </c>
    </row>
    <row r="10470" customFormat="false" ht="15" hidden="false" customHeight="false" outlineLevel="0" collapsed="false">
      <c r="A10470" s="0" t="n">
        <v>59</v>
      </c>
      <c r="B10470" s="0" t="n">
        <v>16300</v>
      </c>
      <c r="C10470" s="0" t="s">
        <v>155</v>
      </c>
      <c r="D10470" s="0" t="s">
        <v>155</v>
      </c>
      <c r="E10470" s="0" t="n">
        <f aca="false">IFERROR((C10470-D10470)/C10470/'Project Inputs and Calcs'!$E$11,0)</f>
        <v>0</v>
      </c>
    </row>
    <row r="10471" customFormat="false" ht="15" hidden="false" customHeight="false" outlineLevel="0" collapsed="false">
      <c r="A10471" s="0" t="n">
        <v>59</v>
      </c>
      <c r="B10471" s="0" t="n">
        <v>16400</v>
      </c>
      <c r="C10471" s="0" t="s">
        <v>155</v>
      </c>
      <c r="D10471" s="0" t="s">
        <v>155</v>
      </c>
      <c r="E10471" s="0" t="n">
        <f aca="false">IFERROR((C10471-D10471)/C10471/'Project Inputs and Calcs'!$E$11,0)</f>
        <v>0</v>
      </c>
    </row>
    <row r="10472" customFormat="false" ht="15" hidden="false" customHeight="false" outlineLevel="0" collapsed="false">
      <c r="A10472" s="0" t="n">
        <v>59</v>
      </c>
      <c r="B10472" s="0" t="n">
        <v>16500</v>
      </c>
      <c r="C10472" s="0" t="s">
        <v>155</v>
      </c>
      <c r="D10472" s="0" t="s">
        <v>155</v>
      </c>
      <c r="E10472" s="0" t="n">
        <f aca="false">IFERROR((C10472-D10472)/C10472/'Project Inputs and Calcs'!$E$11,0)</f>
        <v>0</v>
      </c>
    </row>
    <row r="10473" customFormat="false" ht="15" hidden="false" customHeight="false" outlineLevel="0" collapsed="false">
      <c r="A10473" s="0" t="n">
        <v>59</v>
      </c>
      <c r="B10473" s="0" t="n">
        <v>16600</v>
      </c>
      <c r="C10473" s="0" t="s">
        <v>155</v>
      </c>
      <c r="D10473" s="0" t="s">
        <v>155</v>
      </c>
      <c r="E10473" s="0" t="n">
        <f aca="false">IFERROR((C10473-D10473)/C10473/'Project Inputs and Calcs'!$E$11,0)</f>
        <v>0</v>
      </c>
    </row>
    <row r="10474" customFormat="false" ht="15" hidden="false" customHeight="false" outlineLevel="0" collapsed="false">
      <c r="A10474" s="0" t="n">
        <v>59</v>
      </c>
      <c r="B10474" s="0" t="n">
        <v>16700</v>
      </c>
      <c r="C10474" s="0" t="s">
        <v>155</v>
      </c>
      <c r="D10474" s="0" t="s">
        <v>155</v>
      </c>
      <c r="E10474" s="0" t="n">
        <f aca="false">IFERROR((C10474-D10474)/C10474/'Project Inputs and Calcs'!$E$11,0)</f>
        <v>0</v>
      </c>
    </row>
    <row r="10475" customFormat="false" ht="15" hidden="false" customHeight="false" outlineLevel="0" collapsed="false">
      <c r="A10475" s="0" t="n">
        <v>59</v>
      </c>
      <c r="B10475" s="0" t="n">
        <v>16800</v>
      </c>
      <c r="C10475" s="0" t="s">
        <v>155</v>
      </c>
      <c r="D10475" s="0" t="s">
        <v>155</v>
      </c>
      <c r="E10475" s="0" t="n">
        <f aca="false">IFERROR((C10475-D10475)/C10475/'Project Inputs and Calcs'!$E$11,0)</f>
        <v>0</v>
      </c>
    </row>
    <row r="10476" customFormat="false" ht="15" hidden="false" customHeight="false" outlineLevel="0" collapsed="false">
      <c r="A10476" s="0" t="n">
        <v>59</v>
      </c>
      <c r="B10476" s="0" t="n">
        <v>16900</v>
      </c>
      <c r="C10476" s="0" t="s">
        <v>155</v>
      </c>
      <c r="D10476" s="0" t="s">
        <v>155</v>
      </c>
      <c r="E10476" s="0" t="n">
        <f aca="false">IFERROR((C10476-D10476)/C10476/'Project Inputs and Calcs'!$E$11,0)</f>
        <v>0</v>
      </c>
    </row>
    <row r="10477" customFormat="false" ht="15" hidden="false" customHeight="false" outlineLevel="0" collapsed="false">
      <c r="A10477" s="0" t="n">
        <v>59</v>
      </c>
      <c r="B10477" s="0" t="n">
        <v>17000</v>
      </c>
      <c r="C10477" s="0" t="s">
        <v>155</v>
      </c>
      <c r="D10477" s="0" t="s">
        <v>155</v>
      </c>
      <c r="E10477" s="0" t="n">
        <f aca="false">IFERROR((C10477-D10477)/C10477/'Project Inputs and Calcs'!$E$11,0)</f>
        <v>0</v>
      </c>
    </row>
    <row r="10478" customFormat="false" ht="15" hidden="false" customHeight="false" outlineLevel="0" collapsed="false">
      <c r="A10478" s="0" t="n">
        <v>59</v>
      </c>
      <c r="B10478" s="0" t="n">
        <v>17100</v>
      </c>
      <c r="C10478" s="0" t="s">
        <v>155</v>
      </c>
      <c r="D10478" s="0" t="s">
        <v>155</v>
      </c>
      <c r="E10478" s="0" t="n">
        <f aca="false">IFERROR((C10478-D10478)/C10478/'Project Inputs and Calcs'!$E$11,0)</f>
        <v>0</v>
      </c>
    </row>
    <row r="10479" customFormat="false" ht="15" hidden="false" customHeight="false" outlineLevel="0" collapsed="false">
      <c r="A10479" s="0" t="n">
        <v>59</v>
      </c>
      <c r="B10479" s="0" t="n">
        <v>17200</v>
      </c>
      <c r="C10479" s="0" t="s">
        <v>155</v>
      </c>
      <c r="D10479" s="0" t="s">
        <v>155</v>
      </c>
      <c r="E10479" s="0" t="n">
        <f aca="false">IFERROR((C10479-D10479)/C10479/'Project Inputs and Calcs'!$E$11,0)</f>
        <v>0</v>
      </c>
    </row>
    <row r="10480" customFormat="false" ht="15" hidden="false" customHeight="false" outlineLevel="0" collapsed="false">
      <c r="A10480" s="0" t="n">
        <v>59</v>
      </c>
      <c r="B10480" s="0" t="n">
        <v>17300</v>
      </c>
      <c r="C10480" s="0" t="s">
        <v>155</v>
      </c>
      <c r="D10480" s="0" t="s">
        <v>155</v>
      </c>
      <c r="E10480" s="0" t="n">
        <f aca="false">IFERROR((C10480-D10480)/C10480/'Project Inputs and Calcs'!$E$11,0)</f>
        <v>0</v>
      </c>
    </row>
    <row r="10481" customFormat="false" ht="15" hidden="false" customHeight="false" outlineLevel="0" collapsed="false">
      <c r="A10481" s="0" t="n">
        <v>59</v>
      </c>
      <c r="B10481" s="0" t="n">
        <v>17400</v>
      </c>
      <c r="C10481" s="0" t="s">
        <v>155</v>
      </c>
      <c r="D10481" s="0" t="s">
        <v>155</v>
      </c>
      <c r="E10481" s="0" t="n">
        <f aca="false">IFERROR((C10481-D10481)/C10481/'Project Inputs and Calcs'!$E$11,0)</f>
        <v>0</v>
      </c>
    </row>
    <row r="10482" customFormat="false" ht="15" hidden="false" customHeight="false" outlineLevel="0" collapsed="false">
      <c r="A10482" s="0" t="n">
        <v>59</v>
      </c>
      <c r="B10482" s="0" t="n">
        <v>17500</v>
      </c>
      <c r="C10482" s="0" t="s">
        <v>155</v>
      </c>
      <c r="D10482" s="0" t="s">
        <v>155</v>
      </c>
      <c r="E10482" s="0" t="n">
        <f aca="false">IFERROR((C10482-D10482)/C10482/'Project Inputs and Calcs'!$E$11,0)</f>
        <v>0</v>
      </c>
    </row>
    <row r="10483" customFormat="false" ht="15" hidden="false" customHeight="false" outlineLevel="0" collapsed="false">
      <c r="A10483" s="0" t="n">
        <v>59</v>
      </c>
      <c r="B10483" s="0" t="n">
        <v>17600</v>
      </c>
      <c r="C10483" s="0" t="s">
        <v>155</v>
      </c>
      <c r="D10483" s="0" t="s">
        <v>155</v>
      </c>
      <c r="E10483" s="0" t="n">
        <f aca="false">IFERROR((C10483-D10483)/C10483/'Project Inputs and Calcs'!$E$11,0)</f>
        <v>0</v>
      </c>
    </row>
    <row r="10484" customFormat="false" ht="15" hidden="false" customHeight="false" outlineLevel="0" collapsed="false">
      <c r="A10484" s="0" t="n">
        <v>59</v>
      </c>
      <c r="B10484" s="0" t="n">
        <v>17700</v>
      </c>
      <c r="C10484" s="0" t="s">
        <v>155</v>
      </c>
      <c r="D10484" s="0" t="s">
        <v>155</v>
      </c>
      <c r="E10484" s="0" t="n">
        <f aca="false">IFERROR((C10484-D10484)/C10484/'Project Inputs and Calcs'!$E$11,0)</f>
        <v>0</v>
      </c>
    </row>
    <row r="10485" customFormat="false" ht="15" hidden="false" customHeight="false" outlineLevel="0" collapsed="false">
      <c r="A10485" s="0" t="n">
        <v>59</v>
      </c>
      <c r="B10485" s="0" t="n">
        <v>17800</v>
      </c>
      <c r="C10485" s="0" t="s">
        <v>155</v>
      </c>
      <c r="D10485" s="0" t="s">
        <v>155</v>
      </c>
      <c r="E10485" s="0" t="n">
        <f aca="false">IFERROR((C10485-D10485)/C10485/'Project Inputs and Calcs'!$E$11,0)</f>
        <v>0</v>
      </c>
    </row>
    <row r="10486" customFormat="false" ht="15" hidden="false" customHeight="false" outlineLevel="0" collapsed="false">
      <c r="A10486" s="0" t="n">
        <v>59</v>
      </c>
      <c r="B10486" s="0" t="n">
        <v>17900</v>
      </c>
      <c r="C10486" s="0" t="s">
        <v>155</v>
      </c>
      <c r="D10486" s="0" t="s">
        <v>155</v>
      </c>
      <c r="E10486" s="0" t="n">
        <f aca="false">IFERROR((C10486-D10486)/C10486/'Project Inputs and Calcs'!$E$11,0)</f>
        <v>0</v>
      </c>
    </row>
    <row r="10487" customFormat="false" ht="15" hidden="false" customHeight="false" outlineLevel="0" collapsed="false">
      <c r="A10487" s="0" t="n">
        <v>59</v>
      </c>
      <c r="B10487" s="0" t="n">
        <v>18000</v>
      </c>
      <c r="C10487" s="0" t="s">
        <v>155</v>
      </c>
      <c r="D10487" s="0" t="s">
        <v>155</v>
      </c>
      <c r="E10487" s="0" t="n">
        <f aca="false">IFERROR((C10487-D10487)/C10487/'Project Inputs and Calcs'!$E$11,0)</f>
        <v>0</v>
      </c>
    </row>
    <row r="10488" customFormat="false" ht="15" hidden="false" customHeight="false" outlineLevel="0" collapsed="false">
      <c r="A10488" s="0" t="n">
        <v>59</v>
      </c>
      <c r="B10488" s="0" t="n">
        <v>18100</v>
      </c>
      <c r="C10488" s="0" t="s">
        <v>155</v>
      </c>
      <c r="D10488" s="0" t="s">
        <v>155</v>
      </c>
      <c r="E10488" s="0" t="n">
        <f aca="false">IFERROR((C10488-D10488)/C10488/'Project Inputs and Calcs'!$E$11,0)</f>
        <v>0</v>
      </c>
    </row>
    <row r="10489" customFormat="false" ht="15" hidden="false" customHeight="false" outlineLevel="0" collapsed="false">
      <c r="A10489" s="0" t="n">
        <v>59</v>
      </c>
      <c r="B10489" s="0" t="n">
        <v>18200</v>
      </c>
      <c r="C10489" s="0" t="s">
        <v>155</v>
      </c>
      <c r="D10489" s="0" t="s">
        <v>155</v>
      </c>
      <c r="E10489" s="0" t="n">
        <f aca="false">IFERROR((C10489-D10489)/C10489/'Project Inputs and Calcs'!$E$11,0)</f>
        <v>0</v>
      </c>
    </row>
    <row r="10490" customFormat="false" ht="15" hidden="false" customHeight="false" outlineLevel="0" collapsed="false">
      <c r="A10490" s="0" t="n">
        <v>59</v>
      </c>
      <c r="B10490" s="0" t="n">
        <v>18300</v>
      </c>
      <c r="C10490" s="0" t="s">
        <v>155</v>
      </c>
      <c r="D10490" s="0" t="s">
        <v>155</v>
      </c>
      <c r="E10490" s="0" t="n">
        <f aca="false">IFERROR((C10490-D10490)/C10490/'Project Inputs and Calcs'!$E$11,0)</f>
        <v>0</v>
      </c>
    </row>
    <row r="10491" customFormat="false" ht="15" hidden="false" customHeight="false" outlineLevel="0" collapsed="false">
      <c r="A10491" s="0" t="n">
        <v>59</v>
      </c>
      <c r="B10491" s="0" t="n">
        <v>18400</v>
      </c>
      <c r="C10491" s="0" t="s">
        <v>155</v>
      </c>
      <c r="D10491" s="0" t="s">
        <v>155</v>
      </c>
      <c r="E10491" s="0" t="n">
        <f aca="false">IFERROR((C10491-D10491)/C10491/'Project Inputs and Calcs'!$E$11,0)</f>
        <v>0</v>
      </c>
    </row>
    <row r="10492" customFormat="false" ht="15" hidden="false" customHeight="false" outlineLevel="0" collapsed="false">
      <c r="A10492" s="0" t="n">
        <v>59</v>
      </c>
      <c r="B10492" s="0" t="n">
        <v>18500</v>
      </c>
      <c r="C10492" s="0" t="s">
        <v>155</v>
      </c>
      <c r="D10492" s="0" t="s">
        <v>155</v>
      </c>
      <c r="E10492" s="0" t="n">
        <f aca="false">IFERROR((C10492-D10492)/C10492/'Project Inputs and Calcs'!$E$11,0)</f>
        <v>0</v>
      </c>
    </row>
    <row r="10493" customFormat="false" ht="15" hidden="false" customHeight="false" outlineLevel="0" collapsed="false">
      <c r="A10493" s="0" t="n">
        <v>59</v>
      </c>
      <c r="B10493" s="0" t="n">
        <v>18600</v>
      </c>
      <c r="C10493" s="0" t="s">
        <v>155</v>
      </c>
      <c r="D10493" s="0" t="s">
        <v>155</v>
      </c>
      <c r="E10493" s="0" t="n">
        <f aca="false">IFERROR((C10493-D10493)/C10493/'Project Inputs and Calcs'!$E$11,0)</f>
        <v>0</v>
      </c>
    </row>
    <row r="10494" customFormat="false" ht="15" hidden="false" customHeight="false" outlineLevel="0" collapsed="false">
      <c r="A10494" s="0" t="n">
        <v>59</v>
      </c>
      <c r="B10494" s="0" t="n">
        <v>18700</v>
      </c>
      <c r="C10494" s="0" t="s">
        <v>155</v>
      </c>
      <c r="D10494" s="0" t="s">
        <v>155</v>
      </c>
      <c r="E10494" s="0" t="n">
        <f aca="false">IFERROR((C10494-D10494)/C10494/'Project Inputs and Calcs'!$E$11,0)</f>
        <v>0</v>
      </c>
    </row>
    <row r="10495" customFormat="false" ht="15" hidden="false" customHeight="false" outlineLevel="0" collapsed="false">
      <c r="A10495" s="0" t="n">
        <v>59</v>
      </c>
      <c r="B10495" s="0" t="n">
        <v>18800</v>
      </c>
      <c r="C10495" s="0" t="s">
        <v>155</v>
      </c>
      <c r="D10495" s="0" t="s">
        <v>155</v>
      </c>
      <c r="E10495" s="0" t="n">
        <f aca="false">IFERROR((C10495-D10495)/C10495/'Project Inputs and Calcs'!$E$11,0)</f>
        <v>0</v>
      </c>
    </row>
    <row r="10496" customFormat="false" ht="15" hidden="false" customHeight="false" outlineLevel="0" collapsed="false">
      <c r="A10496" s="0" t="n">
        <v>59</v>
      </c>
      <c r="B10496" s="0" t="n">
        <v>18900</v>
      </c>
      <c r="C10496" s="0" t="s">
        <v>155</v>
      </c>
      <c r="D10496" s="0" t="s">
        <v>155</v>
      </c>
      <c r="E10496" s="0" t="n">
        <f aca="false">IFERROR((C10496-D10496)/C10496/'Project Inputs and Calcs'!$E$11,0)</f>
        <v>0</v>
      </c>
    </row>
    <row r="10497" customFormat="false" ht="15" hidden="false" customHeight="false" outlineLevel="0" collapsed="false">
      <c r="A10497" s="0" t="n">
        <v>59</v>
      </c>
      <c r="B10497" s="0" t="n">
        <v>19000</v>
      </c>
      <c r="C10497" s="0" t="s">
        <v>155</v>
      </c>
      <c r="D10497" s="0" t="s">
        <v>155</v>
      </c>
      <c r="E10497" s="0" t="n">
        <f aca="false">IFERROR((C10497-D10497)/C10497/'Project Inputs and Calcs'!$E$11,0)</f>
        <v>0</v>
      </c>
    </row>
    <row r="10498" customFormat="false" ht="15" hidden="false" customHeight="false" outlineLevel="0" collapsed="false">
      <c r="A10498" s="0" t="n">
        <v>59</v>
      </c>
      <c r="B10498" s="0" t="n">
        <v>19100</v>
      </c>
      <c r="C10498" s="0" t="s">
        <v>155</v>
      </c>
      <c r="D10498" s="0" t="s">
        <v>155</v>
      </c>
      <c r="E10498" s="0" t="n">
        <f aca="false">IFERROR((C10498-D10498)/C10498/'Project Inputs and Calcs'!$E$11,0)</f>
        <v>0</v>
      </c>
    </row>
    <row r="10499" customFormat="false" ht="15" hidden="false" customHeight="false" outlineLevel="0" collapsed="false">
      <c r="A10499" s="0" t="n">
        <v>59</v>
      </c>
      <c r="B10499" s="0" t="n">
        <v>19200</v>
      </c>
      <c r="C10499" s="0" t="s">
        <v>155</v>
      </c>
      <c r="D10499" s="0" t="s">
        <v>155</v>
      </c>
      <c r="E10499" s="0" t="n">
        <f aca="false">IFERROR((C10499-D10499)/C10499/'Project Inputs and Calcs'!$E$11,0)</f>
        <v>0</v>
      </c>
    </row>
    <row r="10500" customFormat="false" ht="15" hidden="false" customHeight="false" outlineLevel="0" collapsed="false">
      <c r="A10500" s="0" t="n">
        <v>59</v>
      </c>
      <c r="B10500" s="0" t="n">
        <v>19300</v>
      </c>
      <c r="C10500" s="0" t="s">
        <v>155</v>
      </c>
      <c r="D10500" s="0" t="s">
        <v>155</v>
      </c>
      <c r="E10500" s="0" t="n">
        <f aca="false">IFERROR((C10500-D10500)/C10500/'Project Inputs and Calcs'!$E$11,0)</f>
        <v>0</v>
      </c>
    </row>
    <row r="10501" customFormat="false" ht="15" hidden="false" customHeight="false" outlineLevel="0" collapsed="false">
      <c r="A10501" s="0" t="n">
        <v>59</v>
      </c>
      <c r="B10501" s="0" t="n">
        <v>19400</v>
      </c>
      <c r="C10501" s="0" t="s">
        <v>155</v>
      </c>
      <c r="D10501" s="0" t="s">
        <v>155</v>
      </c>
      <c r="E10501" s="0" t="n">
        <f aca="false">IFERROR((C10501-D10501)/C10501/'Project Inputs and Calcs'!$E$11,0)</f>
        <v>0</v>
      </c>
    </row>
    <row r="10502" customFormat="false" ht="15" hidden="false" customHeight="false" outlineLevel="0" collapsed="false">
      <c r="A10502" s="0" t="n">
        <v>59</v>
      </c>
      <c r="B10502" s="0" t="n">
        <v>19500</v>
      </c>
      <c r="C10502" s="0" t="s">
        <v>155</v>
      </c>
      <c r="D10502" s="0" t="s">
        <v>155</v>
      </c>
      <c r="E10502" s="0" t="n">
        <f aca="false">IFERROR((C10502-D10502)/C10502/'Project Inputs and Calcs'!$E$11,0)</f>
        <v>0</v>
      </c>
    </row>
    <row r="10503" customFormat="false" ht="15" hidden="false" customHeight="false" outlineLevel="0" collapsed="false">
      <c r="A10503" s="0" t="n">
        <v>59</v>
      </c>
      <c r="B10503" s="0" t="n">
        <v>19600</v>
      </c>
      <c r="C10503" s="0" t="s">
        <v>155</v>
      </c>
      <c r="D10503" s="0" t="s">
        <v>155</v>
      </c>
      <c r="E10503" s="0" t="n">
        <f aca="false">IFERROR((C10503-D10503)/C10503/'Project Inputs and Calcs'!$E$11,0)</f>
        <v>0</v>
      </c>
    </row>
    <row r="10504" customFormat="false" ht="15" hidden="false" customHeight="false" outlineLevel="0" collapsed="false">
      <c r="A10504" s="0" t="n">
        <v>59</v>
      </c>
      <c r="B10504" s="0" t="n">
        <v>19700</v>
      </c>
      <c r="C10504" s="0" t="s">
        <v>155</v>
      </c>
      <c r="D10504" s="0" t="s">
        <v>155</v>
      </c>
      <c r="E10504" s="0" t="n">
        <f aca="false">IFERROR((C10504-D10504)/C10504/'Project Inputs and Calcs'!$E$11,0)</f>
        <v>0</v>
      </c>
    </row>
    <row r="10505" customFormat="false" ht="15" hidden="false" customHeight="false" outlineLevel="0" collapsed="false">
      <c r="A10505" s="0" t="n">
        <v>59</v>
      </c>
      <c r="B10505" s="0" t="n">
        <v>19800</v>
      </c>
      <c r="C10505" s="0" t="s">
        <v>155</v>
      </c>
      <c r="D10505" s="0" t="s">
        <v>155</v>
      </c>
      <c r="E10505" s="0" t="n">
        <f aca="false">IFERROR((C10505-D10505)/C10505/'Project Inputs and Calcs'!$E$11,0)</f>
        <v>0</v>
      </c>
    </row>
    <row r="10506" customFormat="false" ht="15" hidden="false" customHeight="false" outlineLevel="0" collapsed="false">
      <c r="A10506" s="0" t="n">
        <v>59</v>
      </c>
      <c r="B10506" s="0" t="n">
        <v>19900</v>
      </c>
      <c r="C10506" s="0" t="s">
        <v>155</v>
      </c>
      <c r="D10506" s="0" t="s">
        <v>155</v>
      </c>
      <c r="E10506" s="0" t="n">
        <f aca="false">IFERROR((C10506-D10506)/C10506/'Project Inputs and Calcs'!$E$11,0)</f>
        <v>0</v>
      </c>
    </row>
    <row r="10507" customFormat="false" ht="15" hidden="false" customHeight="false" outlineLevel="0" collapsed="false">
      <c r="A10507" s="0" t="n">
        <v>59</v>
      </c>
      <c r="B10507" s="0" t="n">
        <v>20000</v>
      </c>
      <c r="C10507" s="0" t="s">
        <v>155</v>
      </c>
      <c r="D10507" s="0" t="s">
        <v>155</v>
      </c>
      <c r="E10507" s="0" t="n">
        <f aca="false">IFERROR((C10507-D10507)/C10507/'Project Inputs and Calcs'!$E$11,0)</f>
        <v>0</v>
      </c>
    </row>
    <row r="10508" customFormat="false" ht="15" hidden="false" customHeight="false" outlineLevel="0" collapsed="false">
      <c r="A10508" s="0" t="n">
        <v>60</v>
      </c>
      <c r="B10508" s="0" t="n">
        <v>1000</v>
      </c>
      <c r="C10508" s="0" t="n">
        <v>0.31489</v>
      </c>
      <c r="D10508" s="0" t="n">
        <v>0.048343</v>
      </c>
      <c r="E10508" s="0" t="n">
        <f aca="false">IFERROR((C10508-D10508)/C10508/'Project Inputs and Calcs'!$E$11,0)</f>
        <v>0.0282158849121916</v>
      </c>
    </row>
    <row r="10509" customFormat="false" ht="15" hidden="false" customHeight="false" outlineLevel="0" collapsed="false">
      <c r="A10509" s="0" t="n">
        <v>60</v>
      </c>
      <c r="B10509" s="0" t="n">
        <v>1100</v>
      </c>
      <c r="C10509" s="0" t="n">
        <v>0.46828</v>
      </c>
      <c r="D10509" s="0" t="n">
        <v>0.075198</v>
      </c>
      <c r="E10509" s="0" t="n">
        <f aca="false">IFERROR((C10509-D10509)/C10509/'Project Inputs and Calcs'!$E$11,0)</f>
        <v>0.0279805529455312</v>
      </c>
    </row>
    <row r="10510" customFormat="false" ht="15" hidden="false" customHeight="false" outlineLevel="0" collapsed="false">
      <c r="A10510" s="0" t="n">
        <v>60</v>
      </c>
      <c r="B10510" s="0" t="n">
        <v>1200</v>
      </c>
      <c r="C10510" s="0" t="n">
        <v>0.64924</v>
      </c>
      <c r="D10510" s="0" t="n">
        <v>0.10884</v>
      </c>
      <c r="E10510" s="0" t="n">
        <f aca="false">IFERROR((C10510-D10510)/C10510/'Project Inputs and Calcs'!$E$11,0)</f>
        <v>0.0277452611258292</v>
      </c>
    </row>
    <row r="10511" customFormat="false" ht="15" hidden="false" customHeight="false" outlineLevel="0" collapsed="false">
      <c r="A10511" s="0" t="n">
        <v>60</v>
      </c>
      <c r="B10511" s="0" t="n">
        <v>1300</v>
      </c>
      <c r="C10511" s="0" t="n">
        <v>0.8566</v>
      </c>
      <c r="D10511" s="0" t="n">
        <v>0.14967</v>
      </c>
      <c r="E10511" s="0" t="n">
        <f aca="false">IFERROR((C10511-D10511)/C10511/'Project Inputs and Calcs'!$E$11,0)</f>
        <v>0.0275091446805199</v>
      </c>
    </row>
    <row r="10512" customFormat="false" ht="15" hidden="false" customHeight="false" outlineLevel="0" collapsed="false">
      <c r="A10512" s="0" t="n">
        <v>60</v>
      </c>
      <c r="B10512" s="0" t="n">
        <v>1400</v>
      </c>
      <c r="C10512" s="0" t="n">
        <v>1.0892</v>
      </c>
      <c r="D10512" s="0" t="n">
        <v>0.19804</v>
      </c>
      <c r="E10512" s="0" t="n">
        <f aca="false">IFERROR((C10512-D10512)/C10512/'Project Inputs and Calcs'!$E$11,0)</f>
        <v>0.0272726159872689</v>
      </c>
    </row>
    <row r="10513" customFormat="false" ht="15" hidden="false" customHeight="false" outlineLevel="0" collapsed="false">
      <c r="A10513" s="0" t="n">
        <v>60</v>
      </c>
      <c r="B10513" s="0" t="n">
        <v>1500</v>
      </c>
      <c r="C10513" s="0" t="n">
        <v>1.3462</v>
      </c>
      <c r="D10513" s="0" t="n">
        <v>0.25422</v>
      </c>
      <c r="E10513" s="0" t="n">
        <f aca="false">IFERROR((C10513-D10513)/C10513/'Project Inputs and Calcs'!$E$11,0)</f>
        <v>0.0270385777249542</v>
      </c>
    </row>
    <row r="10514" customFormat="false" ht="15" hidden="false" customHeight="false" outlineLevel="0" collapsed="false">
      <c r="A10514" s="0" t="n">
        <v>60</v>
      </c>
      <c r="B10514" s="0" t="n">
        <v>1600</v>
      </c>
      <c r="C10514" s="0" t="n">
        <v>1.6263</v>
      </c>
      <c r="D10514" s="0" t="n">
        <v>0.31857</v>
      </c>
      <c r="E10514" s="0" t="n">
        <f aca="false">IFERROR((C10514-D10514)/C10514/'Project Inputs and Calcs'!$E$11,0)</f>
        <v>0.0268037877390395</v>
      </c>
    </row>
    <row r="10515" customFormat="false" ht="15" hidden="false" customHeight="false" outlineLevel="0" collapsed="false">
      <c r="A10515" s="0" t="n">
        <v>60</v>
      </c>
      <c r="B10515" s="0" t="n">
        <v>1700</v>
      </c>
      <c r="C10515" s="0" t="n">
        <v>1.9287</v>
      </c>
      <c r="D10515" s="0" t="n">
        <v>0.38262</v>
      </c>
      <c r="E10515" s="0" t="n">
        <f aca="false">IFERROR((C10515-D10515)/C10515/'Project Inputs and Calcs'!$E$11,0)</f>
        <v>0.0267205889977705</v>
      </c>
    </row>
    <row r="10516" customFormat="false" ht="15" hidden="false" customHeight="false" outlineLevel="0" collapsed="false">
      <c r="A10516" s="0" t="n">
        <v>60</v>
      </c>
      <c r="B10516" s="0" t="n">
        <v>1800</v>
      </c>
      <c r="C10516" s="0" t="n">
        <v>2.2525</v>
      </c>
      <c r="D10516" s="0" t="n">
        <v>0.4726</v>
      </c>
      <c r="E10516" s="0" t="n">
        <f aca="false">IFERROR((C10516-D10516)/C10516/'Project Inputs and Calcs'!$E$11,0)</f>
        <v>0.0263396226415094</v>
      </c>
    </row>
    <row r="10517" customFormat="false" ht="15" hidden="false" customHeight="false" outlineLevel="0" collapsed="false">
      <c r="A10517" s="0" t="n">
        <v>60</v>
      </c>
      <c r="B10517" s="0" t="n">
        <v>1900</v>
      </c>
      <c r="C10517" s="0" t="n">
        <v>2.5968</v>
      </c>
      <c r="D10517" s="0" t="n">
        <v>0.56276</v>
      </c>
      <c r="E10517" s="0" t="n">
        <f aca="false">IFERROR((C10517-D10517)/C10517/'Project Inputs and Calcs'!$E$11,0)</f>
        <v>0.0261095707537482</v>
      </c>
    </row>
    <row r="10518" customFormat="false" ht="15" hidden="false" customHeight="false" outlineLevel="0" collapsed="false">
      <c r="A10518" s="0" t="n">
        <v>60</v>
      </c>
      <c r="B10518" s="0" t="n">
        <v>2000</v>
      </c>
      <c r="C10518" s="0" t="n">
        <v>2.9608</v>
      </c>
      <c r="D10518" s="0" t="n">
        <v>0.66188</v>
      </c>
      <c r="E10518" s="0" t="n">
        <f aca="false">IFERROR((C10518-D10518)/C10518/'Project Inputs and Calcs'!$E$11,0)</f>
        <v>0.0258817436728812</v>
      </c>
    </row>
    <row r="10519" customFormat="false" ht="15" hidden="false" customHeight="false" outlineLevel="0" collapsed="false">
      <c r="A10519" s="0" t="n">
        <v>60</v>
      </c>
      <c r="B10519" s="0" t="n">
        <v>2100</v>
      </c>
      <c r="C10519" s="0" t="n">
        <v>3.3436</v>
      </c>
      <c r="D10519" s="0" t="n">
        <v>0.77023</v>
      </c>
      <c r="E10519" s="0" t="n">
        <f aca="false">IFERROR((C10519-D10519)/C10519/'Project Inputs and Calcs'!$E$11,0)</f>
        <v>0.0256546835745903</v>
      </c>
    </row>
    <row r="10520" customFormat="false" ht="15" hidden="false" customHeight="false" outlineLevel="0" collapsed="false">
      <c r="A10520" s="0" t="n">
        <v>60</v>
      </c>
      <c r="B10520" s="0" t="n">
        <v>2200</v>
      </c>
      <c r="C10520" s="0" t="n">
        <v>3.7446</v>
      </c>
      <c r="D10520" s="0" t="n">
        <v>0.88777</v>
      </c>
      <c r="E10520" s="0" t="n">
        <f aca="false">IFERROR((C10520-D10520)/C10520/'Project Inputs and Calcs'!$E$11,0)</f>
        <v>0.0254306646014706</v>
      </c>
    </row>
    <row r="10521" customFormat="false" ht="15" hidden="false" customHeight="false" outlineLevel="0" collapsed="false">
      <c r="A10521" s="0" t="n">
        <v>60</v>
      </c>
      <c r="B10521" s="0" t="n">
        <v>2300</v>
      </c>
      <c r="C10521" s="0" t="n">
        <v>4.1629</v>
      </c>
      <c r="D10521" s="0" t="n">
        <v>1.0148</v>
      </c>
      <c r="E10521" s="0" t="n">
        <f aca="false">IFERROR((C10521-D10521)/C10521/'Project Inputs and Calcs'!$E$11,0)</f>
        <v>0.025207587659244</v>
      </c>
    </row>
    <row r="10522" customFormat="false" ht="15" hidden="false" customHeight="false" outlineLevel="0" collapsed="false">
      <c r="A10522" s="0" t="n">
        <v>60</v>
      </c>
      <c r="B10522" s="0" t="n">
        <v>2400</v>
      </c>
      <c r="C10522" s="0" t="n">
        <v>4.598</v>
      </c>
      <c r="D10522" s="0" t="n">
        <v>1.1512</v>
      </c>
      <c r="E10522" s="0" t="n">
        <f aca="false">IFERROR((C10522-D10522)/C10522/'Project Inputs and Calcs'!$E$11,0)</f>
        <v>0.0249876758010729</v>
      </c>
    </row>
    <row r="10523" customFormat="false" ht="15" hidden="false" customHeight="false" outlineLevel="0" collapsed="false">
      <c r="A10523" s="0" t="n">
        <v>60</v>
      </c>
      <c r="B10523" s="0" t="n">
        <v>2500</v>
      </c>
      <c r="C10523" s="0" t="n">
        <v>5.049</v>
      </c>
      <c r="D10523" s="0" t="n">
        <v>1.2973</v>
      </c>
      <c r="E10523" s="0" t="n">
        <f aca="false">IFERROR((C10523-D10523)/C10523/'Project Inputs and Calcs'!$E$11,0)</f>
        <v>0.0247686010431109</v>
      </c>
    </row>
    <row r="10524" customFormat="false" ht="15" hidden="false" customHeight="false" outlineLevel="0" collapsed="false">
      <c r="A10524" s="0" t="n">
        <v>60</v>
      </c>
      <c r="B10524" s="0" t="n">
        <v>2600</v>
      </c>
      <c r="C10524" s="0" t="n">
        <v>5.5154</v>
      </c>
      <c r="D10524" s="0" t="n">
        <v>1.453</v>
      </c>
      <c r="E10524" s="0" t="n">
        <f aca="false">IFERROR((C10524-D10524)/C10524/'Project Inputs and Calcs'!$E$11,0)</f>
        <v>0.0245518608502254</v>
      </c>
    </row>
    <row r="10525" customFormat="false" ht="15" hidden="false" customHeight="false" outlineLevel="0" collapsed="false">
      <c r="A10525" s="0" t="n">
        <v>60</v>
      </c>
      <c r="B10525" s="0" t="n">
        <v>2700</v>
      </c>
      <c r="C10525" s="0" t="n">
        <v>5.9965</v>
      </c>
      <c r="D10525" s="0" t="n">
        <v>1.6183</v>
      </c>
      <c r="E10525" s="0" t="n">
        <f aca="false">IFERROR((C10525-D10525)/C10525/'Project Inputs and Calcs'!$E$11,0)</f>
        <v>0.0243375302259651</v>
      </c>
    </row>
    <row r="10526" customFormat="false" ht="15" hidden="false" customHeight="false" outlineLevel="0" collapsed="false">
      <c r="A10526" s="0" t="n">
        <v>60</v>
      </c>
      <c r="B10526" s="0" t="n">
        <v>2800</v>
      </c>
      <c r="C10526" s="0" t="n">
        <v>6.4917</v>
      </c>
      <c r="D10526" s="0" t="n">
        <v>1.7935</v>
      </c>
      <c r="E10526" s="0" t="n">
        <f aca="false">IFERROR((C10526-D10526)/C10526/'Project Inputs and Calcs'!$E$11,0)</f>
        <v>0.0241241380018588</v>
      </c>
    </row>
    <row r="10527" customFormat="false" ht="15" hidden="false" customHeight="false" outlineLevel="0" collapsed="false">
      <c r="A10527" s="0" t="n">
        <v>60</v>
      </c>
      <c r="B10527" s="0" t="n">
        <v>2900</v>
      </c>
      <c r="C10527" s="0" t="n">
        <v>7.0003</v>
      </c>
      <c r="D10527" s="0" t="n">
        <v>1.9783</v>
      </c>
      <c r="E10527" s="0" t="n">
        <f aca="false">IFERROR((C10527-D10527)/C10527/'Project Inputs and Calcs'!$E$11,0)</f>
        <v>0.0239132608602488</v>
      </c>
    </row>
    <row r="10528" customFormat="false" ht="15" hidden="false" customHeight="false" outlineLevel="0" collapsed="false">
      <c r="A10528" s="0" t="n">
        <v>60</v>
      </c>
      <c r="B10528" s="0" t="n">
        <v>3000</v>
      </c>
      <c r="C10528" s="0" t="n">
        <v>7.5217</v>
      </c>
      <c r="D10528" s="0" t="n">
        <v>2.173</v>
      </c>
      <c r="E10528" s="0" t="n">
        <f aca="false">IFERROR((C10528-D10528)/C10528/'Project Inputs and Calcs'!$E$11,0)</f>
        <v>0.0237034181102676</v>
      </c>
    </row>
    <row r="10529" customFormat="false" ht="15" hidden="false" customHeight="false" outlineLevel="0" collapsed="false">
      <c r="A10529" s="0" t="n">
        <v>60</v>
      </c>
      <c r="B10529" s="0" t="n">
        <v>3100</v>
      </c>
      <c r="C10529" s="0" t="n">
        <v>8.0555</v>
      </c>
      <c r="D10529" s="0" t="n">
        <v>2.3774</v>
      </c>
      <c r="E10529" s="0" t="n">
        <f aca="false">IFERROR((C10529-D10529)/C10529/'Project Inputs and Calcs'!$E$11,0)</f>
        <v>0.0234957482465396</v>
      </c>
    </row>
    <row r="10530" customFormat="false" ht="15" hidden="false" customHeight="false" outlineLevel="0" collapsed="false">
      <c r="A10530" s="0" t="n">
        <v>60</v>
      </c>
      <c r="B10530" s="0" t="n">
        <v>3200</v>
      </c>
      <c r="C10530" s="0" t="n">
        <v>8.601</v>
      </c>
      <c r="D10530" s="0" t="n">
        <v>2.5916</v>
      </c>
      <c r="E10530" s="0" t="n">
        <f aca="false">IFERROR((C10530-D10530)/C10530/'Project Inputs and Calcs'!$E$11,0)</f>
        <v>0.0232895399759718</v>
      </c>
    </row>
    <row r="10531" customFormat="false" ht="15" hidden="false" customHeight="false" outlineLevel="0" collapsed="false">
      <c r="A10531" s="0" t="n">
        <v>60</v>
      </c>
      <c r="B10531" s="0" t="n">
        <v>3300</v>
      </c>
      <c r="C10531" s="0" t="n">
        <v>9.1575</v>
      </c>
      <c r="D10531" s="0" t="n">
        <v>2.8157</v>
      </c>
      <c r="E10531" s="0" t="n">
        <f aca="false">IFERROR((C10531-D10531)/C10531/'Project Inputs and Calcs'!$E$11,0)</f>
        <v>0.0230841750841751</v>
      </c>
    </row>
    <row r="10532" customFormat="false" ht="15" hidden="false" customHeight="false" outlineLevel="0" collapsed="false">
      <c r="A10532" s="0" t="n">
        <v>60</v>
      </c>
      <c r="B10532" s="0" t="n">
        <v>3400</v>
      </c>
      <c r="C10532" s="0" t="n">
        <v>9.7245</v>
      </c>
      <c r="D10532" s="0" t="n">
        <v>3.0496</v>
      </c>
      <c r="E10532" s="0" t="n">
        <f aca="false">IFERROR((C10532-D10532)/C10532/'Project Inputs and Calcs'!$E$11,0)</f>
        <v>0.0228800109688587</v>
      </c>
    </row>
    <row r="10533" customFormat="false" ht="15" hidden="false" customHeight="false" outlineLevel="0" collapsed="false">
      <c r="A10533" s="0" t="n">
        <v>60</v>
      </c>
      <c r="B10533" s="0" t="n">
        <v>3500</v>
      </c>
      <c r="C10533" s="0" t="n">
        <v>10.302</v>
      </c>
      <c r="D10533" s="0" t="n">
        <v>3.2933</v>
      </c>
      <c r="E10533" s="0" t="n">
        <f aca="false">IFERROR((C10533-D10533)/C10533/'Project Inputs and Calcs'!$E$11,0)</f>
        <v>0.0226774736297159</v>
      </c>
    </row>
    <row r="10534" customFormat="false" ht="15" hidden="false" customHeight="false" outlineLevel="0" collapsed="false">
      <c r="A10534" s="0" t="n">
        <v>60</v>
      </c>
      <c r="B10534" s="0" t="n">
        <v>3600</v>
      </c>
      <c r="C10534" s="0" t="n">
        <v>10.888</v>
      </c>
      <c r="D10534" s="0" t="n">
        <v>3.5469</v>
      </c>
      <c r="E10534" s="0" t="n">
        <f aca="false">IFERROR((C10534-D10534)/C10534/'Project Inputs and Calcs'!$E$11,0)</f>
        <v>0.0224745897624296</v>
      </c>
    </row>
    <row r="10535" customFormat="false" ht="15" hidden="false" customHeight="false" outlineLevel="0" collapsed="false">
      <c r="A10535" s="0" t="n">
        <v>60</v>
      </c>
      <c r="B10535" s="0" t="n">
        <v>3700</v>
      </c>
      <c r="C10535" s="0" t="n">
        <v>11.483</v>
      </c>
      <c r="D10535" s="0" t="n">
        <v>3.8102</v>
      </c>
      <c r="E10535" s="0" t="n">
        <f aca="false">IFERROR((C10535-D10535)/C10535/'Project Inputs and Calcs'!$E$11,0)</f>
        <v>0.0222729251937647</v>
      </c>
    </row>
    <row r="10536" customFormat="false" ht="15" hidden="false" customHeight="false" outlineLevel="0" collapsed="false">
      <c r="A10536" s="0" t="n">
        <v>60</v>
      </c>
      <c r="B10536" s="0" t="n">
        <v>3800</v>
      </c>
      <c r="C10536" s="0" t="n">
        <v>12.086</v>
      </c>
      <c r="D10536" s="0" t="n">
        <v>4.0834</v>
      </c>
      <c r="E10536" s="0" t="n">
        <f aca="false">IFERROR((C10536-D10536)/C10536/'Project Inputs and Calcs'!$E$11,0)</f>
        <v>0.0220712670307243</v>
      </c>
    </row>
    <row r="10537" customFormat="false" ht="15" hidden="false" customHeight="false" outlineLevel="0" collapsed="false">
      <c r="A10537" s="0" t="n">
        <v>60</v>
      </c>
      <c r="B10537" s="0" t="n">
        <v>3900</v>
      </c>
      <c r="C10537" s="0" t="n">
        <v>12.696</v>
      </c>
      <c r="D10537" s="0" t="n">
        <v>4.3665</v>
      </c>
      <c r="E10537" s="0" t="n">
        <f aca="false">IFERROR((C10537-D10537)/C10537/'Project Inputs and Calcs'!$E$11,0)</f>
        <v>0.0218690926275992</v>
      </c>
    </row>
    <row r="10538" customFormat="false" ht="15" hidden="false" customHeight="false" outlineLevel="0" collapsed="false">
      <c r="A10538" s="0" t="n">
        <v>60</v>
      </c>
      <c r="B10538" s="0" t="n">
        <v>4000</v>
      </c>
      <c r="C10538" s="0" t="n">
        <v>13.313</v>
      </c>
      <c r="D10538" s="0" t="n">
        <v>4.6596</v>
      </c>
      <c r="E10538" s="0" t="n">
        <f aca="false">IFERROR((C10538-D10538)/C10538/'Project Inputs and Calcs'!$E$11,0)</f>
        <v>0.0216665414757505</v>
      </c>
    </row>
    <row r="10539" customFormat="false" ht="15" hidden="false" customHeight="false" outlineLevel="0" collapsed="false">
      <c r="A10539" s="0" t="n">
        <v>60</v>
      </c>
      <c r="B10539" s="0" t="n">
        <v>4100</v>
      </c>
      <c r="C10539" s="0" t="n">
        <v>13.936</v>
      </c>
      <c r="D10539" s="0" t="n">
        <v>4.9626</v>
      </c>
      <c r="E10539" s="0" t="n">
        <f aca="false">IFERROR((C10539-D10539)/C10539/'Project Inputs and Calcs'!$E$11,0)</f>
        <v>0.0214633562954458</v>
      </c>
    </row>
    <row r="10540" customFormat="false" ht="15" hidden="false" customHeight="false" outlineLevel="0" collapsed="false">
      <c r="A10540" s="0" t="n">
        <v>60</v>
      </c>
      <c r="B10540" s="0" t="n">
        <v>4200</v>
      </c>
      <c r="C10540" s="0" t="n">
        <v>14.564</v>
      </c>
      <c r="D10540" s="0" t="n">
        <v>5.2756</v>
      </c>
      <c r="E10540" s="0" t="n">
        <f aca="false">IFERROR((C10540-D10540)/C10540/'Project Inputs and Calcs'!$E$11,0)</f>
        <v>0.0212588116817724</v>
      </c>
    </row>
    <row r="10541" customFormat="false" ht="15" hidden="false" customHeight="false" outlineLevel="0" collapsed="false">
      <c r="A10541" s="0" t="n">
        <v>60</v>
      </c>
      <c r="B10541" s="0" t="n">
        <v>4300</v>
      </c>
      <c r="C10541" s="0" t="n">
        <v>15.197</v>
      </c>
      <c r="D10541" s="0" t="n">
        <v>5.5986</v>
      </c>
      <c r="E10541" s="0" t="n">
        <f aca="false">IFERROR((C10541-D10541)/C10541/'Project Inputs and Calcs'!$E$11,0)</f>
        <v>0.0210532780592661</v>
      </c>
    </row>
    <row r="10542" customFormat="false" ht="15" hidden="false" customHeight="false" outlineLevel="0" collapsed="false">
      <c r="A10542" s="0" t="n">
        <v>60</v>
      </c>
      <c r="B10542" s="0" t="n">
        <v>4400</v>
      </c>
      <c r="C10542" s="0" t="n">
        <v>15.834</v>
      </c>
      <c r="D10542" s="0" t="n">
        <v>5.9318</v>
      </c>
      <c r="E10542" s="0" t="n">
        <f aca="false">IFERROR((C10542-D10542)/C10542/'Project Inputs and Calcs'!$E$11,0)</f>
        <v>0.0208458591217212</v>
      </c>
    </row>
    <row r="10543" customFormat="false" ht="15" hidden="false" customHeight="false" outlineLevel="0" collapsed="false">
      <c r="A10543" s="0" t="n">
        <v>60</v>
      </c>
      <c r="B10543" s="0" t="n">
        <v>4500</v>
      </c>
      <c r="C10543" s="0" t="n">
        <v>16.473</v>
      </c>
      <c r="D10543" s="0" t="n">
        <v>6.2752</v>
      </c>
      <c r="E10543" s="0" t="n">
        <f aca="false">IFERROR((C10543-D10543)/C10543/'Project Inputs and Calcs'!$E$11,0)</f>
        <v>0.0206353831522289</v>
      </c>
    </row>
    <row r="10544" customFormat="false" ht="15" hidden="false" customHeight="false" outlineLevel="0" collapsed="false">
      <c r="A10544" s="0" t="n">
        <v>60</v>
      </c>
      <c r="B10544" s="0" t="n">
        <v>4600</v>
      </c>
      <c r="C10544" s="0" t="n">
        <v>17.114</v>
      </c>
      <c r="D10544" s="0" t="n">
        <v>6.6291</v>
      </c>
      <c r="E10544" s="0" t="n">
        <f aca="false">IFERROR((C10544-D10544)/C10544/'Project Inputs and Calcs'!$E$11,0)</f>
        <v>0.0204216820536792</v>
      </c>
    </row>
    <row r="10545" customFormat="false" ht="15" hidden="false" customHeight="false" outlineLevel="0" collapsed="false">
      <c r="A10545" s="0" t="n">
        <v>60</v>
      </c>
      <c r="B10545" s="0" t="n">
        <v>4700</v>
      </c>
      <c r="C10545" s="0" t="n">
        <v>17.757</v>
      </c>
      <c r="D10545" s="0" t="n">
        <v>6.9934</v>
      </c>
      <c r="E10545" s="0" t="n">
        <f aca="false">IFERROR((C10545-D10545)/C10545/'Project Inputs and Calcs'!$E$11,0)</f>
        <v>0.0202053650203676</v>
      </c>
    </row>
    <row r="10546" customFormat="false" ht="15" hidden="false" customHeight="false" outlineLevel="0" collapsed="false">
      <c r="A10546" s="0" t="n">
        <v>60</v>
      </c>
      <c r="B10546" s="0" t="n">
        <v>4800</v>
      </c>
      <c r="C10546" s="0" t="n">
        <v>18.399</v>
      </c>
      <c r="D10546" s="0" t="n">
        <v>7.3686</v>
      </c>
      <c r="E10546" s="0" t="n">
        <f aca="false">IFERROR((C10546-D10546)/C10546/'Project Inputs and Calcs'!$E$11,0)</f>
        <v>0.0199836947660199</v>
      </c>
    </row>
    <row r="10547" customFormat="false" ht="15" hidden="false" customHeight="false" outlineLevel="0" collapsed="false">
      <c r="A10547" s="0" t="n">
        <v>60</v>
      </c>
      <c r="B10547" s="0" t="n">
        <v>4900</v>
      </c>
      <c r="C10547" s="0" t="n">
        <v>19.039</v>
      </c>
      <c r="D10547" s="0" t="n">
        <v>7.7545</v>
      </c>
      <c r="E10547" s="0" t="n">
        <f aca="false">IFERROR((C10547-D10547)/C10547/'Project Inputs and Calcs'!$E$11,0)</f>
        <v>0.0197568149587688</v>
      </c>
    </row>
    <row r="10548" customFormat="false" ht="15" hidden="false" customHeight="false" outlineLevel="0" collapsed="false">
      <c r="A10548" s="0" t="n">
        <v>60</v>
      </c>
      <c r="B10548" s="0" t="n">
        <v>5000</v>
      </c>
      <c r="C10548" s="0" t="n">
        <v>19.678</v>
      </c>
      <c r="D10548" s="0" t="n">
        <v>8.1517</v>
      </c>
      <c r="E10548" s="0" t="n">
        <f aca="false">IFERROR((C10548-D10548)/C10548/'Project Inputs and Calcs'!$E$11,0)</f>
        <v>0.0195248500863909</v>
      </c>
    </row>
    <row r="10549" customFormat="false" ht="15" hidden="false" customHeight="false" outlineLevel="0" collapsed="false">
      <c r="A10549" s="0" t="n">
        <v>60</v>
      </c>
      <c r="B10549" s="0" t="n">
        <v>5100</v>
      </c>
      <c r="C10549" s="0" t="n">
        <v>20.312</v>
      </c>
      <c r="D10549" s="0" t="n">
        <v>8.5604</v>
      </c>
      <c r="E10549" s="0" t="n">
        <f aca="false">IFERROR((C10549-D10549)/C10549/'Project Inputs and Calcs'!$E$11,0)</f>
        <v>0.0192851516345018</v>
      </c>
    </row>
    <row r="10550" customFormat="false" ht="15" hidden="false" customHeight="false" outlineLevel="0" collapsed="false">
      <c r="A10550" s="0" t="n">
        <v>60</v>
      </c>
      <c r="B10550" s="0" t="n">
        <v>5200</v>
      </c>
      <c r="C10550" s="0" t="n">
        <v>20.941</v>
      </c>
      <c r="D10550" s="0" t="n">
        <v>8.9807</v>
      </c>
      <c r="E10550" s="0" t="n">
        <f aca="false">IFERROR((C10550-D10550)/C10550/'Project Inputs and Calcs'!$E$11,0)</f>
        <v>0.0190380911449628</v>
      </c>
    </row>
    <row r="10551" customFormat="false" ht="15" hidden="false" customHeight="false" outlineLevel="0" collapsed="false">
      <c r="A10551" s="0" t="n">
        <v>60</v>
      </c>
      <c r="B10551" s="0" t="n">
        <v>5300</v>
      </c>
      <c r="C10551" s="0" t="n">
        <v>21.562</v>
      </c>
      <c r="D10551" s="0" t="n">
        <v>9.4133</v>
      </c>
      <c r="E10551" s="0" t="n">
        <f aca="false">IFERROR((C10551-D10551)/C10551/'Project Inputs and Calcs'!$E$11,0)</f>
        <v>0.0187810345360665</v>
      </c>
    </row>
    <row r="10552" customFormat="false" ht="15" hidden="false" customHeight="false" outlineLevel="0" collapsed="false">
      <c r="A10552" s="0" t="n">
        <v>60</v>
      </c>
      <c r="B10552" s="0" t="n">
        <v>5400</v>
      </c>
      <c r="C10552" s="0" t="n">
        <v>22.175</v>
      </c>
      <c r="D10552" s="0" t="n">
        <v>9.8585</v>
      </c>
      <c r="E10552" s="0" t="n">
        <f aca="false">IFERROR((C10552-D10552)/C10552/'Project Inputs and Calcs'!$E$11,0)</f>
        <v>0.0185140924464487</v>
      </c>
    </row>
    <row r="10553" customFormat="false" ht="15" hidden="false" customHeight="false" outlineLevel="0" collapsed="false">
      <c r="A10553" s="0" t="n">
        <v>60</v>
      </c>
      <c r="B10553" s="0" t="n">
        <v>5500</v>
      </c>
      <c r="C10553" s="0" t="n">
        <v>22.778</v>
      </c>
      <c r="D10553" s="0" t="n">
        <v>10.317</v>
      </c>
      <c r="E10553" s="0" t="n">
        <f aca="false">IFERROR((C10553-D10553)/C10553/'Project Inputs and Calcs'!$E$11,0)</f>
        <v>0.0182354318494454</v>
      </c>
    </row>
    <row r="10554" customFormat="false" ht="15" hidden="false" customHeight="false" outlineLevel="0" collapsed="false">
      <c r="A10554" s="0" t="n">
        <v>60</v>
      </c>
      <c r="B10554" s="0" t="n">
        <v>5600</v>
      </c>
      <c r="C10554" s="0" t="n">
        <v>23.367</v>
      </c>
      <c r="D10554" s="0" t="n">
        <v>10.789</v>
      </c>
      <c r="E10554" s="0" t="n">
        <f aca="false">IFERROR((C10554-D10554)/C10554/'Project Inputs and Calcs'!$E$11,0)</f>
        <v>0.0179426827006747</v>
      </c>
    </row>
    <row r="10555" customFormat="false" ht="15" hidden="false" customHeight="false" outlineLevel="0" collapsed="false">
      <c r="A10555" s="0" t="n">
        <v>60</v>
      </c>
      <c r="B10555" s="0" t="n">
        <v>5700</v>
      </c>
      <c r="C10555" s="0" t="n">
        <v>23.939</v>
      </c>
      <c r="D10555" s="0" t="n">
        <v>11.276</v>
      </c>
      <c r="E10555" s="0" t="n">
        <f aca="false">IFERROR((C10555-D10555)/C10555/'Project Inputs and Calcs'!$E$11,0)</f>
        <v>0.0176323154684824</v>
      </c>
    </row>
    <row r="10556" customFormat="false" ht="15" hidden="false" customHeight="false" outlineLevel="0" collapsed="false">
      <c r="A10556" s="0" t="n">
        <v>60</v>
      </c>
      <c r="B10556" s="0" t="n">
        <v>5800</v>
      </c>
      <c r="C10556" s="0" t="n">
        <v>24.493</v>
      </c>
      <c r="D10556" s="0" t="n">
        <v>11.778</v>
      </c>
      <c r="E10556" s="0" t="n">
        <f aca="false">IFERROR((C10556-D10556)/C10556/'Project Inputs and Calcs'!$E$11,0)</f>
        <v>0.0173042638032635</v>
      </c>
    </row>
    <row r="10557" customFormat="false" ht="15" hidden="false" customHeight="false" outlineLevel="0" collapsed="false">
      <c r="A10557" s="0" t="n">
        <v>60</v>
      </c>
      <c r="B10557" s="0" t="n">
        <v>5900</v>
      </c>
      <c r="C10557" s="0" t="n">
        <v>25.024</v>
      </c>
      <c r="D10557" s="0" t="n">
        <v>12.298</v>
      </c>
      <c r="E10557" s="0" t="n">
        <f aca="false">IFERROR((C10557-D10557)/C10557/'Project Inputs and Calcs'!$E$11,0)</f>
        <v>0.016951726342711</v>
      </c>
    </row>
    <row r="10558" customFormat="false" ht="15" hidden="false" customHeight="false" outlineLevel="0" collapsed="false">
      <c r="A10558" s="0" t="n">
        <v>60</v>
      </c>
      <c r="B10558" s="0" t="n">
        <v>6000</v>
      </c>
      <c r="C10558" s="0" t="n">
        <v>25.527</v>
      </c>
      <c r="D10558" s="0" t="n">
        <v>12.836</v>
      </c>
      <c r="E10558" s="0" t="n">
        <f aca="false">IFERROR((C10558-D10558)/C10558/'Project Inputs and Calcs'!$E$11,0)</f>
        <v>0.016571995664721</v>
      </c>
    </row>
    <row r="10559" customFormat="false" ht="15" hidden="false" customHeight="false" outlineLevel="0" collapsed="false">
      <c r="A10559" s="0" t="n">
        <v>60</v>
      </c>
      <c r="B10559" s="0" t="n">
        <v>6100</v>
      </c>
      <c r="C10559" s="0" t="n">
        <v>25.996</v>
      </c>
      <c r="D10559" s="0" t="n">
        <v>13.395</v>
      </c>
      <c r="E10559" s="0" t="n">
        <f aca="false">IFERROR((C10559-D10559)/C10559/'Project Inputs and Calcs'!$E$11,0)</f>
        <v>0.0161576139918962</v>
      </c>
    </row>
    <row r="10560" customFormat="false" ht="15" hidden="false" customHeight="false" outlineLevel="0" collapsed="false">
      <c r="A10560" s="0" t="n">
        <v>60</v>
      </c>
      <c r="B10560" s="0" t="n">
        <v>6200</v>
      </c>
      <c r="C10560" s="0" t="n">
        <v>26.429</v>
      </c>
      <c r="D10560" s="0" t="n">
        <v>13.975</v>
      </c>
      <c r="E10560" s="0" t="n">
        <f aca="false">IFERROR((C10560-D10560)/C10560/'Project Inputs and Calcs'!$E$11,0)</f>
        <v>0.0157074930316445</v>
      </c>
    </row>
    <row r="10561" customFormat="false" ht="15" hidden="false" customHeight="false" outlineLevel="0" collapsed="false">
      <c r="A10561" s="0" t="n">
        <v>60</v>
      </c>
      <c r="B10561" s="0" t="n">
        <v>6300</v>
      </c>
      <c r="C10561" s="0" t="n">
        <v>26.81</v>
      </c>
      <c r="D10561" s="0" t="n">
        <v>14.583</v>
      </c>
      <c r="E10561" s="0" t="n">
        <f aca="false">IFERROR((C10561-D10561)/C10561/'Project Inputs and Calcs'!$E$11,0)</f>
        <v>0.0152020390401591</v>
      </c>
    </row>
    <row r="10562" customFormat="false" ht="15" hidden="false" customHeight="false" outlineLevel="0" collapsed="false">
      <c r="A10562" s="0" t="n">
        <v>60</v>
      </c>
      <c r="B10562" s="0" t="n">
        <v>6400</v>
      </c>
      <c r="C10562" s="0" t="n">
        <v>27.143</v>
      </c>
      <c r="D10562" s="0" t="n">
        <v>15.217</v>
      </c>
      <c r="E10562" s="0" t="n">
        <f aca="false">IFERROR((C10562-D10562)/C10562/'Project Inputs and Calcs'!$E$11,0)</f>
        <v>0.0146458878286606</v>
      </c>
    </row>
    <row r="10563" customFormat="false" ht="15" hidden="false" customHeight="false" outlineLevel="0" collapsed="false">
      <c r="A10563" s="0" t="n">
        <v>60</v>
      </c>
      <c r="B10563" s="0" t="n">
        <v>6500</v>
      </c>
      <c r="C10563" s="0" t="n">
        <v>27.415</v>
      </c>
      <c r="D10563" s="0" t="n">
        <v>15.88</v>
      </c>
      <c r="E10563" s="0" t="n">
        <f aca="false">IFERROR((C10563-D10563)/C10563/'Project Inputs and Calcs'!$E$11,0)</f>
        <v>0.0140251687032646</v>
      </c>
    </row>
    <row r="10564" customFormat="false" ht="15" hidden="false" customHeight="false" outlineLevel="0" collapsed="false">
      <c r="A10564" s="0" t="n">
        <v>60</v>
      </c>
      <c r="B10564" s="0" t="n">
        <v>6600</v>
      </c>
      <c r="C10564" s="0" t="n">
        <v>27.596</v>
      </c>
      <c r="D10564" s="0" t="n">
        <v>16.587</v>
      </c>
      <c r="E10564" s="0" t="n">
        <f aca="false">IFERROR((C10564-D10564)/C10564/'Project Inputs and Calcs'!$E$11,0)</f>
        <v>0.0132978209402329</v>
      </c>
    </row>
    <row r="10565" customFormat="false" ht="15" hidden="false" customHeight="false" outlineLevel="0" collapsed="false">
      <c r="A10565" s="0" t="n">
        <v>60</v>
      </c>
      <c r="B10565" s="0" t="n">
        <v>6700</v>
      </c>
      <c r="C10565" s="0" t="n">
        <v>27.666</v>
      </c>
      <c r="D10565" s="0" t="n">
        <v>17.345</v>
      </c>
      <c r="E10565" s="0" t="n">
        <f aca="false">IFERROR((C10565-D10565)/C10565/'Project Inputs and Calcs'!$E$11,0)</f>
        <v>0.0124352394033591</v>
      </c>
    </row>
    <row r="10566" customFormat="false" ht="15" hidden="false" customHeight="false" outlineLevel="0" collapsed="false">
      <c r="A10566" s="0" t="n">
        <v>60</v>
      </c>
      <c r="B10566" s="0" t="n">
        <v>6800</v>
      </c>
      <c r="C10566" s="0" t="n">
        <v>27.599</v>
      </c>
      <c r="D10566" s="0" t="n">
        <v>18.164</v>
      </c>
      <c r="E10566" s="0" t="n">
        <f aca="false">IFERROR((C10566-D10566)/C10566/'Project Inputs and Calcs'!$E$11,0)</f>
        <v>0.0113953404108845</v>
      </c>
    </row>
    <row r="10567" customFormat="false" ht="15" hidden="false" customHeight="false" outlineLevel="0" collapsed="false">
      <c r="A10567" s="0" t="n">
        <v>60</v>
      </c>
      <c r="B10567" s="0" t="n">
        <v>6900</v>
      </c>
      <c r="C10567" s="0" t="n">
        <v>27.388</v>
      </c>
      <c r="D10567" s="0" t="n">
        <v>19.045</v>
      </c>
      <c r="E10567" s="0" t="n">
        <f aca="false">IFERROR((C10567-D10567)/C10567/'Project Inputs and Calcs'!$E$11,0)</f>
        <v>0.010154082079743</v>
      </c>
    </row>
    <row r="10568" customFormat="false" ht="15" hidden="false" customHeight="false" outlineLevel="0" collapsed="false">
      <c r="A10568" s="0" t="n">
        <v>60</v>
      </c>
      <c r="B10568" s="0" t="n">
        <v>7000</v>
      </c>
      <c r="C10568" s="0" t="n">
        <v>27.092</v>
      </c>
      <c r="D10568" s="0" t="n">
        <v>19.96</v>
      </c>
      <c r="E10568" s="0" t="n">
        <f aca="false">IFERROR((C10568-D10568)/C10568/'Project Inputs and Calcs'!$E$11,0)</f>
        <v>0.00877503814164083</v>
      </c>
    </row>
    <row r="10569" customFormat="false" ht="15" hidden="false" customHeight="false" outlineLevel="0" collapsed="false">
      <c r="A10569" s="0" t="n">
        <v>60</v>
      </c>
      <c r="B10569" s="0" t="n">
        <v>7100</v>
      </c>
      <c r="C10569" s="0" t="n">
        <v>26.794</v>
      </c>
      <c r="D10569" s="0" t="n">
        <v>20.868</v>
      </c>
      <c r="E10569" s="0" t="n">
        <f aca="false">IFERROR((C10569-D10569)/C10569/'Project Inputs and Calcs'!$E$11,0)</f>
        <v>0.00737229728048568</v>
      </c>
    </row>
    <row r="10570" customFormat="false" ht="15" hidden="false" customHeight="false" outlineLevel="0" collapsed="false">
      <c r="A10570" s="0" t="n">
        <v>60</v>
      </c>
      <c r="B10570" s="0" t="n">
        <v>7200</v>
      </c>
      <c r="C10570" s="0" t="n">
        <v>26.455</v>
      </c>
      <c r="D10570" s="0" t="n">
        <v>21.789</v>
      </c>
      <c r="E10570" s="0" t="n">
        <f aca="false">IFERROR((C10570-D10570)/C10570/'Project Inputs and Calcs'!$E$11,0)</f>
        <v>0.00587916587916588</v>
      </c>
    </row>
    <row r="10571" customFormat="false" ht="15" hidden="false" customHeight="false" outlineLevel="0" collapsed="false">
      <c r="A10571" s="0" t="n">
        <v>60</v>
      </c>
      <c r="B10571" s="0" t="n">
        <v>7300</v>
      </c>
      <c r="C10571" s="0" t="n">
        <v>26.005</v>
      </c>
      <c r="D10571" s="0" t="n">
        <v>22.756</v>
      </c>
      <c r="E10571" s="0" t="n">
        <f aca="false">IFERROR((C10571-D10571)/C10571/'Project Inputs and Calcs'!$E$11,0)</f>
        <v>0.00416458373389733</v>
      </c>
    </row>
    <row r="10572" customFormat="false" ht="15" hidden="false" customHeight="false" outlineLevel="0" collapsed="false">
      <c r="A10572" s="0" t="n">
        <v>60</v>
      </c>
      <c r="B10572" s="0" t="n">
        <v>7400</v>
      </c>
      <c r="C10572" s="0" t="n">
        <v>25.479</v>
      </c>
      <c r="D10572" s="0" t="n">
        <v>23.729</v>
      </c>
      <c r="E10572" s="0" t="n">
        <f aca="false">IFERROR((C10572-D10572)/C10572/'Project Inputs and Calcs'!$E$11,0)</f>
        <v>0.00228946714287583</v>
      </c>
    </row>
    <row r="10573" customFormat="false" ht="15" hidden="false" customHeight="false" outlineLevel="0" collapsed="false">
      <c r="A10573" s="0" t="n">
        <v>60</v>
      </c>
      <c r="B10573" s="0" t="n">
        <v>7500</v>
      </c>
      <c r="C10573" s="0" t="n">
        <v>25.102</v>
      </c>
      <c r="D10573" s="0" t="n">
        <v>24.556</v>
      </c>
      <c r="E10573" s="0" t="n">
        <f aca="false">IFERROR((C10573-D10573)/C10573/'Project Inputs and Calcs'!$E$11,0)</f>
        <v>0.000725041829336307</v>
      </c>
    </row>
    <row r="10574" customFormat="false" ht="15" hidden="false" customHeight="false" outlineLevel="0" collapsed="false">
      <c r="A10574" s="0" t="n">
        <v>60</v>
      </c>
      <c r="B10574" s="0" t="n">
        <v>7600</v>
      </c>
      <c r="C10574" s="0" t="n">
        <v>24.888</v>
      </c>
      <c r="D10574" s="0" t="n">
        <v>25.234</v>
      </c>
      <c r="E10574" s="0" t="n">
        <f aca="false">IFERROR((C10574-D10574)/C10574/'Project Inputs and Calcs'!$E$11,0)</f>
        <v>-0.000463409407478839</v>
      </c>
    </row>
    <row r="10575" customFormat="false" ht="15" hidden="false" customHeight="false" outlineLevel="0" collapsed="false">
      <c r="A10575" s="0" t="n">
        <v>60</v>
      </c>
      <c r="B10575" s="0" t="n">
        <v>7700</v>
      </c>
      <c r="C10575" s="0" t="n">
        <v>24.76</v>
      </c>
      <c r="D10575" s="0" t="n">
        <v>25.813</v>
      </c>
      <c r="E10575" s="0" t="n">
        <f aca="false">IFERROR((C10575-D10575)/C10575/'Project Inputs and Calcs'!$E$11,0)</f>
        <v>-0.00141760904684975</v>
      </c>
    </row>
    <row r="10576" customFormat="false" ht="15" hidden="false" customHeight="false" outlineLevel="0" collapsed="false">
      <c r="A10576" s="0" t="n">
        <v>60</v>
      </c>
      <c r="B10576" s="0" t="n">
        <v>7800</v>
      </c>
      <c r="C10576" s="0" t="n">
        <v>24.679</v>
      </c>
      <c r="D10576" s="0" t="n">
        <v>26.316</v>
      </c>
      <c r="E10576" s="0" t="n">
        <f aca="false">IFERROR((C10576-D10576)/C10576/'Project Inputs and Calcs'!$E$11,0)</f>
        <v>-0.00221105663384524</v>
      </c>
    </row>
    <row r="10577" customFormat="false" ht="15" hidden="false" customHeight="false" outlineLevel="0" collapsed="false">
      <c r="A10577" s="0" t="n">
        <v>60</v>
      </c>
      <c r="B10577" s="0" t="n">
        <v>7900</v>
      </c>
      <c r="C10577" s="0" t="n">
        <v>24.627</v>
      </c>
      <c r="D10577" s="0" t="n">
        <v>26.749</v>
      </c>
      <c r="E10577" s="0" t="n">
        <f aca="false">IFERROR((C10577-D10577)/C10577/'Project Inputs and Calcs'!$E$11,0)</f>
        <v>-0.002872186353731</v>
      </c>
    </row>
    <row r="10578" customFormat="false" ht="15" hidden="false" customHeight="false" outlineLevel="0" collapsed="false">
      <c r="A10578" s="0" t="n">
        <v>60</v>
      </c>
      <c r="B10578" s="0" t="n">
        <v>8000</v>
      </c>
      <c r="C10578" s="0" t="n">
        <v>24.595</v>
      </c>
      <c r="D10578" s="0" t="n">
        <v>27.114</v>
      </c>
      <c r="E10578" s="0" t="n">
        <f aca="false">IFERROR((C10578-D10578)/C10578/'Project Inputs and Calcs'!$E$11,0)</f>
        <v>-0.0034139730297486</v>
      </c>
    </row>
    <row r="10579" customFormat="false" ht="15" hidden="false" customHeight="false" outlineLevel="0" collapsed="false">
      <c r="A10579" s="0" t="n">
        <v>60</v>
      </c>
      <c r="B10579" s="0" t="n">
        <v>8100</v>
      </c>
      <c r="C10579" s="0" t="s">
        <v>155</v>
      </c>
      <c r="D10579" s="0" t="s">
        <v>155</v>
      </c>
      <c r="E10579" s="0" t="n">
        <f aca="false">IFERROR((C10579-D10579)/C10579/'Project Inputs and Calcs'!$E$11,0)</f>
        <v>0</v>
      </c>
    </row>
    <row r="10580" customFormat="false" ht="15" hidden="false" customHeight="false" outlineLevel="0" collapsed="false">
      <c r="A10580" s="0" t="n">
        <v>60</v>
      </c>
      <c r="B10580" s="0" t="n">
        <v>8200</v>
      </c>
      <c r="C10580" s="0" t="s">
        <v>155</v>
      </c>
      <c r="D10580" s="0" t="s">
        <v>155</v>
      </c>
      <c r="E10580" s="0" t="n">
        <f aca="false">IFERROR((C10580-D10580)/C10580/'Project Inputs and Calcs'!$E$11,0)</f>
        <v>0</v>
      </c>
    </row>
    <row r="10581" customFormat="false" ht="15" hidden="false" customHeight="false" outlineLevel="0" collapsed="false">
      <c r="A10581" s="0" t="n">
        <v>60</v>
      </c>
      <c r="B10581" s="0" t="n">
        <v>8300</v>
      </c>
      <c r="C10581" s="0" t="s">
        <v>155</v>
      </c>
      <c r="D10581" s="0" t="s">
        <v>155</v>
      </c>
      <c r="E10581" s="0" t="n">
        <f aca="false">IFERROR((C10581-D10581)/C10581/'Project Inputs and Calcs'!$E$11,0)</f>
        <v>0</v>
      </c>
    </row>
    <row r="10582" customFormat="false" ht="15" hidden="false" customHeight="false" outlineLevel="0" collapsed="false">
      <c r="A10582" s="0" t="n">
        <v>60</v>
      </c>
      <c r="B10582" s="0" t="n">
        <v>8400</v>
      </c>
      <c r="C10582" s="0" t="s">
        <v>155</v>
      </c>
      <c r="D10582" s="0" t="s">
        <v>155</v>
      </c>
      <c r="E10582" s="0" t="n">
        <f aca="false">IFERROR((C10582-D10582)/C10582/'Project Inputs and Calcs'!$E$11,0)</f>
        <v>0</v>
      </c>
    </row>
    <row r="10583" customFormat="false" ht="15" hidden="false" customHeight="false" outlineLevel="0" collapsed="false">
      <c r="A10583" s="0" t="n">
        <v>60</v>
      </c>
      <c r="B10583" s="0" t="n">
        <v>8500</v>
      </c>
      <c r="C10583" s="0" t="s">
        <v>155</v>
      </c>
      <c r="D10583" s="0" t="s">
        <v>155</v>
      </c>
      <c r="E10583" s="0" t="n">
        <f aca="false">IFERROR((C10583-D10583)/C10583/'Project Inputs and Calcs'!$E$11,0)</f>
        <v>0</v>
      </c>
    </row>
    <row r="10584" customFormat="false" ht="15" hidden="false" customHeight="false" outlineLevel="0" collapsed="false">
      <c r="A10584" s="0" t="n">
        <v>60</v>
      </c>
      <c r="B10584" s="0" t="n">
        <v>8600</v>
      </c>
      <c r="C10584" s="0" t="s">
        <v>155</v>
      </c>
      <c r="D10584" s="0" t="s">
        <v>155</v>
      </c>
      <c r="E10584" s="0" t="n">
        <f aca="false">IFERROR((C10584-D10584)/C10584/'Project Inputs and Calcs'!$E$11,0)</f>
        <v>0</v>
      </c>
    </row>
    <row r="10585" customFormat="false" ht="15" hidden="false" customHeight="false" outlineLevel="0" collapsed="false">
      <c r="A10585" s="0" t="n">
        <v>60</v>
      </c>
      <c r="B10585" s="0" t="n">
        <v>8700</v>
      </c>
      <c r="C10585" s="0" t="s">
        <v>155</v>
      </c>
      <c r="D10585" s="0" t="s">
        <v>155</v>
      </c>
      <c r="E10585" s="0" t="n">
        <f aca="false">IFERROR((C10585-D10585)/C10585/'Project Inputs and Calcs'!$E$11,0)</f>
        <v>0</v>
      </c>
    </row>
    <row r="10586" customFormat="false" ht="15" hidden="false" customHeight="false" outlineLevel="0" collapsed="false">
      <c r="A10586" s="0" t="n">
        <v>60</v>
      </c>
      <c r="B10586" s="0" t="n">
        <v>8800</v>
      </c>
      <c r="C10586" s="0" t="s">
        <v>155</v>
      </c>
      <c r="D10586" s="0" t="s">
        <v>155</v>
      </c>
      <c r="E10586" s="0" t="n">
        <f aca="false">IFERROR((C10586-D10586)/C10586/'Project Inputs and Calcs'!$E$11,0)</f>
        <v>0</v>
      </c>
    </row>
    <row r="10587" customFormat="false" ht="15" hidden="false" customHeight="false" outlineLevel="0" collapsed="false">
      <c r="A10587" s="0" t="n">
        <v>60</v>
      </c>
      <c r="B10587" s="0" t="n">
        <v>8900</v>
      </c>
      <c r="C10587" s="0" t="s">
        <v>155</v>
      </c>
      <c r="D10587" s="0" t="s">
        <v>155</v>
      </c>
      <c r="E10587" s="0" t="n">
        <f aca="false">IFERROR((C10587-D10587)/C10587/'Project Inputs and Calcs'!$E$11,0)</f>
        <v>0</v>
      </c>
    </row>
    <row r="10588" customFormat="false" ht="15" hidden="false" customHeight="false" outlineLevel="0" collapsed="false">
      <c r="A10588" s="0" t="n">
        <v>60</v>
      </c>
      <c r="B10588" s="0" t="n">
        <v>9000</v>
      </c>
      <c r="C10588" s="0" t="s">
        <v>155</v>
      </c>
      <c r="D10588" s="0" t="s">
        <v>155</v>
      </c>
      <c r="E10588" s="0" t="n">
        <f aca="false">IFERROR((C10588-D10588)/C10588/'Project Inputs and Calcs'!$E$11,0)</f>
        <v>0</v>
      </c>
    </row>
    <row r="10589" customFormat="false" ht="15" hidden="false" customHeight="false" outlineLevel="0" collapsed="false">
      <c r="A10589" s="0" t="n">
        <v>60</v>
      </c>
      <c r="B10589" s="0" t="n">
        <v>9100</v>
      </c>
      <c r="C10589" s="0" t="s">
        <v>155</v>
      </c>
      <c r="D10589" s="0" t="s">
        <v>155</v>
      </c>
      <c r="E10589" s="0" t="n">
        <f aca="false">IFERROR((C10589-D10589)/C10589/'Project Inputs and Calcs'!$E$11,0)</f>
        <v>0</v>
      </c>
    </row>
    <row r="10590" customFormat="false" ht="15" hidden="false" customHeight="false" outlineLevel="0" collapsed="false">
      <c r="A10590" s="0" t="n">
        <v>60</v>
      </c>
      <c r="B10590" s="0" t="n">
        <v>9200</v>
      </c>
      <c r="C10590" s="0" t="s">
        <v>155</v>
      </c>
      <c r="D10590" s="0" t="s">
        <v>155</v>
      </c>
      <c r="E10590" s="0" t="n">
        <f aca="false">IFERROR((C10590-D10590)/C10590/'Project Inputs and Calcs'!$E$11,0)</f>
        <v>0</v>
      </c>
    </row>
    <row r="10591" customFormat="false" ht="15" hidden="false" customHeight="false" outlineLevel="0" collapsed="false">
      <c r="A10591" s="0" t="n">
        <v>60</v>
      </c>
      <c r="B10591" s="0" t="n">
        <v>9300</v>
      </c>
      <c r="C10591" s="0" t="s">
        <v>155</v>
      </c>
      <c r="D10591" s="0" t="s">
        <v>155</v>
      </c>
      <c r="E10591" s="0" t="n">
        <f aca="false">IFERROR((C10591-D10591)/C10591/'Project Inputs and Calcs'!$E$11,0)</f>
        <v>0</v>
      </c>
    </row>
    <row r="10592" customFormat="false" ht="15" hidden="false" customHeight="false" outlineLevel="0" collapsed="false">
      <c r="A10592" s="0" t="n">
        <v>60</v>
      </c>
      <c r="B10592" s="0" t="n">
        <v>9400</v>
      </c>
      <c r="C10592" s="0" t="s">
        <v>155</v>
      </c>
      <c r="D10592" s="0" t="s">
        <v>155</v>
      </c>
      <c r="E10592" s="0" t="n">
        <f aca="false">IFERROR((C10592-D10592)/C10592/'Project Inputs and Calcs'!$E$11,0)</f>
        <v>0</v>
      </c>
    </row>
    <row r="10593" customFormat="false" ht="15" hidden="false" customHeight="false" outlineLevel="0" collapsed="false">
      <c r="A10593" s="0" t="n">
        <v>60</v>
      </c>
      <c r="B10593" s="0" t="n">
        <v>9500</v>
      </c>
      <c r="C10593" s="0" t="s">
        <v>155</v>
      </c>
      <c r="D10593" s="0" t="s">
        <v>155</v>
      </c>
      <c r="E10593" s="0" t="n">
        <f aca="false">IFERROR((C10593-D10593)/C10593/'Project Inputs and Calcs'!$E$11,0)</f>
        <v>0</v>
      </c>
    </row>
    <row r="10594" customFormat="false" ht="15" hidden="false" customHeight="false" outlineLevel="0" collapsed="false">
      <c r="A10594" s="0" t="n">
        <v>60</v>
      </c>
      <c r="B10594" s="0" t="n">
        <v>9600</v>
      </c>
      <c r="C10594" s="0" t="s">
        <v>155</v>
      </c>
      <c r="D10594" s="0" t="s">
        <v>155</v>
      </c>
      <c r="E10594" s="0" t="n">
        <f aca="false">IFERROR((C10594-D10594)/C10594/'Project Inputs and Calcs'!$E$11,0)</f>
        <v>0</v>
      </c>
    </row>
    <row r="10595" customFormat="false" ht="15" hidden="false" customHeight="false" outlineLevel="0" collapsed="false">
      <c r="A10595" s="0" t="n">
        <v>60</v>
      </c>
      <c r="B10595" s="0" t="n">
        <v>9700</v>
      </c>
      <c r="C10595" s="0" t="s">
        <v>155</v>
      </c>
      <c r="D10595" s="0" t="s">
        <v>155</v>
      </c>
      <c r="E10595" s="0" t="n">
        <f aca="false">IFERROR((C10595-D10595)/C10595/'Project Inputs and Calcs'!$E$11,0)</f>
        <v>0</v>
      </c>
    </row>
    <row r="10596" customFormat="false" ht="15" hidden="false" customHeight="false" outlineLevel="0" collapsed="false">
      <c r="A10596" s="0" t="n">
        <v>60</v>
      </c>
      <c r="B10596" s="0" t="n">
        <v>9800</v>
      </c>
      <c r="C10596" s="0" t="s">
        <v>155</v>
      </c>
      <c r="D10596" s="0" t="s">
        <v>155</v>
      </c>
      <c r="E10596" s="0" t="n">
        <f aca="false">IFERROR((C10596-D10596)/C10596/'Project Inputs and Calcs'!$E$11,0)</f>
        <v>0</v>
      </c>
    </row>
    <row r="10597" customFormat="false" ht="15" hidden="false" customHeight="false" outlineLevel="0" collapsed="false">
      <c r="A10597" s="0" t="n">
        <v>60</v>
      </c>
      <c r="B10597" s="0" t="n">
        <v>9900</v>
      </c>
      <c r="C10597" s="0" t="s">
        <v>155</v>
      </c>
      <c r="D10597" s="0" t="s">
        <v>155</v>
      </c>
      <c r="E10597" s="0" t="n">
        <f aca="false">IFERROR((C10597-D10597)/C10597/'Project Inputs and Calcs'!$E$11,0)</f>
        <v>0</v>
      </c>
    </row>
    <row r="10598" customFormat="false" ht="15" hidden="false" customHeight="false" outlineLevel="0" collapsed="false">
      <c r="A10598" s="0" t="n">
        <v>60</v>
      </c>
      <c r="B10598" s="0" t="n">
        <v>10000</v>
      </c>
      <c r="C10598" s="0" t="s">
        <v>155</v>
      </c>
      <c r="D10598" s="0" t="s">
        <v>155</v>
      </c>
      <c r="E10598" s="0" t="n">
        <f aca="false">IFERROR((C10598-D10598)/C10598/'Project Inputs and Calcs'!$E$11,0)</f>
        <v>0</v>
      </c>
    </row>
    <row r="10599" customFormat="false" ht="15" hidden="false" customHeight="false" outlineLevel="0" collapsed="false">
      <c r="A10599" s="0" t="n">
        <v>60</v>
      </c>
      <c r="B10599" s="0" t="n">
        <v>10100</v>
      </c>
      <c r="C10599" s="0" t="s">
        <v>155</v>
      </c>
      <c r="D10599" s="0" t="s">
        <v>155</v>
      </c>
      <c r="E10599" s="0" t="n">
        <f aca="false">IFERROR((C10599-D10599)/C10599/'Project Inputs and Calcs'!$E$11,0)</f>
        <v>0</v>
      </c>
    </row>
    <row r="10600" customFormat="false" ht="15" hidden="false" customHeight="false" outlineLevel="0" collapsed="false">
      <c r="A10600" s="0" t="n">
        <v>60</v>
      </c>
      <c r="B10600" s="0" t="n">
        <v>10200</v>
      </c>
      <c r="C10600" s="0" t="s">
        <v>155</v>
      </c>
      <c r="D10600" s="0" t="s">
        <v>155</v>
      </c>
      <c r="E10600" s="0" t="n">
        <f aca="false">IFERROR((C10600-D10600)/C10600/'Project Inputs and Calcs'!$E$11,0)</f>
        <v>0</v>
      </c>
    </row>
    <row r="10601" customFormat="false" ht="15" hidden="false" customHeight="false" outlineLevel="0" collapsed="false">
      <c r="A10601" s="0" t="n">
        <v>60</v>
      </c>
      <c r="B10601" s="0" t="n">
        <v>10300</v>
      </c>
      <c r="C10601" s="0" t="s">
        <v>155</v>
      </c>
      <c r="D10601" s="0" t="s">
        <v>155</v>
      </c>
      <c r="E10601" s="0" t="n">
        <f aca="false">IFERROR((C10601-D10601)/C10601/'Project Inputs and Calcs'!$E$11,0)</f>
        <v>0</v>
      </c>
    </row>
    <row r="10602" customFormat="false" ht="15" hidden="false" customHeight="false" outlineLevel="0" collapsed="false">
      <c r="A10602" s="0" t="n">
        <v>60</v>
      </c>
      <c r="B10602" s="0" t="n">
        <v>10400</v>
      </c>
      <c r="C10602" s="0" t="s">
        <v>155</v>
      </c>
      <c r="D10602" s="0" t="s">
        <v>155</v>
      </c>
      <c r="E10602" s="0" t="n">
        <f aca="false">IFERROR((C10602-D10602)/C10602/'Project Inputs and Calcs'!$E$11,0)</f>
        <v>0</v>
      </c>
    </row>
    <row r="10603" customFormat="false" ht="15" hidden="false" customHeight="false" outlineLevel="0" collapsed="false">
      <c r="A10603" s="0" t="n">
        <v>60</v>
      </c>
      <c r="B10603" s="0" t="n">
        <v>10500</v>
      </c>
      <c r="C10603" s="0" t="s">
        <v>155</v>
      </c>
      <c r="D10603" s="0" t="s">
        <v>155</v>
      </c>
      <c r="E10603" s="0" t="n">
        <f aca="false">IFERROR((C10603-D10603)/C10603/'Project Inputs and Calcs'!$E$11,0)</f>
        <v>0</v>
      </c>
    </row>
    <row r="10604" customFormat="false" ht="15" hidden="false" customHeight="false" outlineLevel="0" collapsed="false">
      <c r="A10604" s="0" t="n">
        <v>60</v>
      </c>
      <c r="B10604" s="0" t="n">
        <v>10600</v>
      </c>
      <c r="C10604" s="0" t="s">
        <v>155</v>
      </c>
      <c r="D10604" s="0" t="s">
        <v>155</v>
      </c>
      <c r="E10604" s="0" t="n">
        <f aca="false">IFERROR((C10604-D10604)/C10604/'Project Inputs and Calcs'!$E$11,0)</f>
        <v>0</v>
      </c>
    </row>
    <row r="10605" customFormat="false" ht="15" hidden="false" customHeight="false" outlineLevel="0" collapsed="false">
      <c r="A10605" s="0" t="n">
        <v>60</v>
      </c>
      <c r="B10605" s="0" t="n">
        <v>10700</v>
      </c>
      <c r="C10605" s="0" t="s">
        <v>155</v>
      </c>
      <c r="D10605" s="0" t="s">
        <v>155</v>
      </c>
      <c r="E10605" s="0" t="n">
        <f aca="false">IFERROR((C10605-D10605)/C10605/'Project Inputs and Calcs'!$E$11,0)</f>
        <v>0</v>
      </c>
    </row>
    <row r="10606" customFormat="false" ht="15" hidden="false" customHeight="false" outlineLevel="0" collapsed="false">
      <c r="A10606" s="0" t="n">
        <v>60</v>
      </c>
      <c r="B10606" s="0" t="n">
        <v>10800</v>
      </c>
      <c r="C10606" s="0" t="s">
        <v>155</v>
      </c>
      <c r="D10606" s="0" t="s">
        <v>155</v>
      </c>
      <c r="E10606" s="0" t="n">
        <f aca="false">IFERROR((C10606-D10606)/C10606/'Project Inputs and Calcs'!$E$11,0)</f>
        <v>0</v>
      </c>
    </row>
    <row r="10607" customFormat="false" ht="15" hidden="false" customHeight="false" outlineLevel="0" collapsed="false">
      <c r="A10607" s="0" t="n">
        <v>60</v>
      </c>
      <c r="B10607" s="0" t="n">
        <v>10900</v>
      </c>
      <c r="C10607" s="0" t="s">
        <v>155</v>
      </c>
      <c r="D10607" s="0" t="s">
        <v>155</v>
      </c>
      <c r="E10607" s="0" t="n">
        <f aca="false">IFERROR((C10607-D10607)/C10607/'Project Inputs and Calcs'!$E$11,0)</f>
        <v>0</v>
      </c>
    </row>
    <row r="10608" customFormat="false" ht="15" hidden="false" customHeight="false" outlineLevel="0" collapsed="false">
      <c r="A10608" s="0" t="n">
        <v>60</v>
      </c>
      <c r="B10608" s="0" t="n">
        <v>11000</v>
      </c>
      <c r="C10608" s="0" t="s">
        <v>155</v>
      </c>
      <c r="D10608" s="0" t="s">
        <v>155</v>
      </c>
      <c r="E10608" s="0" t="n">
        <f aca="false">IFERROR((C10608-D10608)/C10608/'Project Inputs and Calcs'!$E$11,0)</f>
        <v>0</v>
      </c>
    </row>
    <row r="10609" customFormat="false" ht="15" hidden="false" customHeight="false" outlineLevel="0" collapsed="false">
      <c r="A10609" s="0" t="n">
        <v>60</v>
      </c>
      <c r="B10609" s="0" t="n">
        <v>11100</v>
      </c>
      <c r="C10609" s="0" t="s">
        <v>155</v>
      </c>
      <c r="D10609" s="0" t="s">
        <v>155</v>
      </c>
      <c r="E10609" s="0" t="n">
        <f aca="false">IFERROR((C10609-D10609)/C10609/'Project Inputs and Calcs'!$E$11,0)</f>
        <v>0</v>
      </c>
    </row>
    <row r="10610" customFormat="false" ht="15" hidden="false" customHeight="false" outlineLevel="0" collapsed="false">
      <c r="A10610" s="0" t="n">
        <v>60</v>
      </c>
      <c r="B10610" s="0" t="n">
        <v>11200</v>
      </c>
      <c r="C10610" s="0" t="s">
        <v>155</v>
      </c>
      <c r="D10610" s="0" t="s">
        <v>155</v>
      </c>
      <c r="E10610" s="0" t="n">
        <f aca="false">IFERROR((C10610-D10610)/C10610/'Project Inputs and Calcs'!$E$11,0)</f>
        <v>0</v>
      </c>
    </row>
    <row r="10611" customFormat="false" ht="15" hidden="false" customHeight="false" outlineLevel="0" collapsed="false">
      <c r="A10611" s="0" t="n">
        <v>60</v>
      </c>
      <c r="B10611" s="0" t="n">
        <v>11300</v>
      </c>
      <c r="C10611" s="0" t="s">
        <v>155</v>
      </c>
      <c r="D10611" s="0" t="s">
        <v>155</v>
      </c>
      <c r="E10611" s="0" t="n">
        <f aca="false">IFERROR((C10611-D10611)/C10611/'Project Inputs and Calcs'!$E$11,0)</f>
        <v>0</v>
      </c>
    </row>
    <row r="10612" customFormat="false" ht="15" hidden="false" customHeight="false" outlineLevel="0" collapsed="false">
      <c r="A10612" s="0" t="n">
        <v>60</v>
      </c>
      <c r="B10612" s="0" t="n">
        <v>11400</v>
      </c>
      <c r="C10612" s="0" t="s">
        <v>155</v>
      </c>
      <c r="D10612" s="0" t="s">
        <v>155</v>
      </c>
      <c r="E10612" s="0" t="n">
        <f aca="false">IFERROR((C10612-D10612)/C10612/'Project Inputs and Calcs'!$E$11,0)</f>
        <v>0</v>
      </c>
    </row>
    <row r="10613" customFormat="false" ht="15" hidden="false" customHeight="false" outlineLevel="0" collapsed="false">
      <c r="A10613" s="0" t="n">
        <v>60</v>
      </c>
      <c r="B10613" s="0" t="n">
        <v>11500</v>
      </c>
      <c r="C10613" s="0" t="s">
        <v>155</v>
      </c>
      <c r="D10613" s="0" t="s">
        <v>155</v>
      </c>
      <c r="E10613" s="0" t="n">
        <f aca="false">IFERROR((C10613-D10613)/C10613/'Project Inputs and Calcs'!$E$11,0)</f>
        <v>0</v>
      </c>
    </row>
    <row r="10614" customFormat="false" ht="15" hidden="false" customHeight="false" outlineLevel="0" collapsed="false">
      <c r="A10614" s="0" t="n">
        <v>60</v>
      </c>
      <c r="B10614" s="0" t="n">
        <v>11600</v>
      </c>
      <c r="C10614" s="0" t="s">
        <v>155</v>
      </c>
      <c r="D10614" s="0" t="s">
        <v>155</v>
      </c>
      <c r="E10614" s="0" t="n">
        <f aca="false">IFERROR((C10614-D10614)/C10614/'Project Inputs and Calcs'!$E$11,0)</f>
        <v>0</v>
      </c>
    </row>
    <row r="10615" customFormat="false" ht="15" hidden="false" customHeight="false" outlineLevel="0" collapsed="false">
      <c r="A10615" s="0" t="n">
        <v>60</v>
      </c>
      <c r="B10615" s="0" t="n">
        <v>11700</v>
      </c>
      <c r="C10615" s="0" t="s">
        <v>155</v>
      </c>
      <c r="D10615" s="0" t="s">
        <v>155</v>
      </c>
      <c r="E10615" s="0" t="n">
        <f aca="false">IFERROR((C10615-D10615)/C10615/'Project Inputs and Calcs'!$E$11,0)</f>
        <v>0</v>
      </c>
    </row>
    <row r="10616" customFormat="false" ht="15" hidden="false" customHeight="false" outlineLevel="0" collapsed="false">
      <c r="A10616" s="0" t="n">
        <v>60</v>
      </c>
      <c r="B10616" s="0" t="n">
        <v>11800</v>
      </c>
      <c r="C10616" s="0" t="s">
        <v>155</v>
      </c>
      <c r="D10616" s="0" t="s">
        <v>155</v>
      </c>
      <c r="E10616" s="0" t="n">
        <f aca="false">IFERROR((C10616-D10616)/C10616/'Project Inputs and Calcs'!$E$11,0)</f>
        <v>0</v>
      </c>
    </row>
    <row r="10617" customFormat="false" ht="15" hidden="false" customHeight="false" outlineLevel="0" collapsed="false">
      <c r="A10617" s="0" t="n">
        <v>60</v>
      </c>
      <c r="B10617" s="0" t="n">
        <v>11900</v>
      </c>
      <c r="C10617" s="0" t="s">
        <v>155</v>
      </c>
      <c r="D10617" s="0" t="s">
        <v>155</v>
      </c>
      <c r="E10617" s="0" t="n">
        <f aca="false">IFERROR((C10617-D10617)/C10617/'Project Inputs and Calcs'!$E$11,0)</f>
        <v>0</v>
      </c>
    </row>
    <row r="10618" customFormat="false" ht="15" hidden="false" customHeight="false" outlineLevel="0" collapsed="false">
      <c r="A10618" s="0" t="n">
        <v>60</v>
      </c>
      <c r="B10618" s="0" t="n">
        <v>12000</v>
      </c>
      <c r="C10618" s="0" t="s">
        <v>155</v>
      </c>
      <c r="D10618" s="0" t="s">
        <v>155</v>
      </c>
      <c r="E10618" s="0" t="n">
        <f aca="false">IFERROR((C10618-D10618)/C10618/'Project Inputs and Calcs'!$E$11,0)</f>
        <v>0</v>
      </c>
    </row>
    <row r="10619" customFormat="false" ht="15" hidden="false" customHeight="false" outlineLevel="0" collapsed="false">
      <c r="A10619" s="0" t="n">
        <v>60</v>
      </c>
      <c r="B10619" s="0" t="n">
        <v>12100</v>
      </c>
      <c r="C10619" s="0" t="s">
        <v>155</v>
      </c>
      <c r="D10619" s="0" t="s">
        <v>155</v>
      </c>
      <c r="E10619" s="0" t="n">
        <f aca="false">IFERROR((C10619-D10619)/C10619/'Project Inputs and Calcs'!$E$11,0)</f>
        <v>0</v>
      </c>
    </row>
    <row r="10620" customFormat="false" ht="15" hidden="false" customHeight="false" outlineLevel="0" collapsed="false">
      <c r="A10620" s="0" t="n">
        <v>60</v>
      </c>
      <c r="B10620" s="0" t="n">
        <v>12200</v>
      </c>
      <c r="C10620" s="0" t="s">
        <v>155</v>
      </c>
      <c r="D10620" s="0" t="s">
        <v>155</v>
      </c>
      <c r="E10620" s="0" t="n">
        <f aca="false">IFERROR((C10620-D10620)/C10620/'Project Inputs and Calcs'!$E$11,0)</f>
        <v>0</v>
      </c>
    </row>
    <row r="10621" customFormat="false" ht="15" hidden="false" customHeight="false" outlineLevel="0" collapsed="false">
      <c r="A10621" s="0" t="n">
        <v>60</v>
      </c>
      <c r="B10621" s="0" t="n">
        <v>12300</v>
      </c>
      <c r="C10621" s="0" t="s">
        <v>155</v>
      </c>
      <c r="D10621" s="0" t="s">
        <v>155</v>
      </c>
      <c r="E10621" s="0" t="n">
        <f aca="false">IFERROR((C10621-D10621)/C10621/'Project Inputs and Calcs'!$E$11,0)</f>
        <v>0</v>
      </c>
    </row>
    <row r="10622" customFormat="false" ht="15" hidden="false" customHeight="false" outlineLevel="0" collapsed="false">
      <c r="A10622" s="0" t="n">
        <v>60</v>
      </c>
      <c r="B10622" s="0" t="n">
        <v>12400</v>
      </c>
      <c r="C10622" s="0" t="s">
        <v>155</v>
      </c>
      <c r="D10622" s="0" t="s">
        <v>155</v>
      </c>
      <c r="E10622" s="0" t="n">
        <f aca="false">IFERROR((C10622-D10622)/C10622/'Project Inputs and Calcs'!$E$11,0)</f>
        <v>0</v>
      </c>
    </row>
    <row r="10623" customFormat="false" ht="15" hidden="false" customHeight="false" outlineLevel="0" collapsed="false">
      <c r="A10623" s="0" t="n">
        <v>60</v>
      </c>
      <c r="B10623" s="0" t="n">
        <v>12500</v>
      </c>
      <c r="C10623" s="0" t="s">
        <v>155</v>
      </c>
      <c r="D10623" s="0" t="s">
        <v>155</v>
      </c>
      <c r="E10623" s="0" t="n">
        <f aca="false">IFERROR((C10623-D10623)/C10623/'Project Inputs and Calcs'!$E$11,0)</f>
        <v>0</v>
      </c>
    </row>
    <row r="10624" customFormat="false" ht="15" hidden="false" customHeight="false" outlineLevel="0" collapsed="false">
      <c r="A10624" s="0" t="n">
        <v>60</v>
      </c>
      <c r="B10624" s="0" t="n">
        <v>12600</v>
      </c>
      <c r="C10624" s="0" t="s">
        <v>155</v>
      </c>
      <c r="D10624" s="0" t="s">
        <v>155</v>
      </c>
      <c r="E10624" s="0" t="n">
        <f aca="false">IFERROR((C10624-D10624)/C10624/'Project Inputs and Calcs'!$E$11,0)</f>
        <v>0</v>
      </c>
    </row>
    <row r="10625" customFormat="false" ht="15" hidden="false" customHeight="false" outlineLevel="0" collapsed="false">
      <c r="A10625" s="0" t="n">
        <v>60</v>
      </c>
      <c r="B10625" s="0" t="n">
        <v>12700</v>
      </c>
      <c r="C10625" s="0" t="s">
        <v>155</v>
      </c>
      <c r="D10625" s="0" t="s">
        <v>155</v>
      </c>
      <c r="E10625" s="0" t="n">
        <f aca="false">IFERROR((C10625-D10625)/C10625/'Project Inputs and Calcs'!$E$11,0)</f>
        <v>0</v>
      </c>
    </row>
    <row r="10626" customFormat="false" ht="15" hidden="false" customHeight="false" outlineLevel="0" collapsed="false">
      <c r="A10626" s="0" t="n">
        <v>60</v>
      </c>
      <c r="B10626" s="0" t="n">
        <v>12800</v>
      </c>
      <c r="C10626" s="0" t="s">
        <v>155</v>
      </c>
      <c r="D10626" s="0" t="s">
        <v>155</v>
      </c>
      <c r="E10626" s="0" t="n">
        <f aca="false">IFERROR((C10626-D10626)/C10626/'Project Inputs and Calcs'!$E$11,0)</f>
        <v>0</v>
      </c>
    </row>
    <row r="10627" customFormat="false" ht="15" hidden="false" customHeight="false" outlineLevel="0" collapsed="false">
      <c r="A10627" s="0" t="n">
        <v>60</v>
      </c>
      <c r="B10627" s="0" t="n">
        <v>12900</v>
      </c>
      <c r="C10627" s="0" t="s">
        <v>155</v>
      </c>
      <c r="D10627" s="0" t="s">
        <v>155</v>
      </c>
      <c r="E10627" s="0" t="n">
        <f aca="false">IFERROR((C10627-D10627)/C10627/'Project Inputs and Calcs'!$E$11,0)</f>
        <v>0</v>
      </c>
    </row>
    <row r="10628" customFormat="false" ht="15" hidden="false" customHeight="false" outlineLevel="0" collapsed="false">
      <c r="A10628" s="0" t="n">
        <v>60</v>
      </c>
      <c r="B10628" s="0" t="n">
        <v>13000</v>
      </c>
      <c r="C10628" s="0" t="s">
        <v>155</v>
      </c>
      <c r="D10628" s="0" t="s">
        <v>155</v>
      </c>
      <c r="E10628" s="0" t="n">
        <f aca="false">IFERROR((C10628-D10628)/C10628/'Project Inputs and Calcs'!$E$11,0)</f>
        <v>0</v>
      </c>
    </row>
    <row r="10629" customFormat="false" ht="15" hidden="false" customHeight="false" outlineLevel="0" collapsed="false">
      <c r="A10629" s="0" t="n">
        <v>60</v>
      </c>
      <c r="B10629" s="0" t="n">
        <v>13100</v>
      </c>
      <c r="C10629" s="0" t="s">
        <v>155</v>
      </c>
      <c r="D10629" s="0" t="s">
        <v>155</v>
      </c>
      <c r="E10629" s="0" t="n">
        <f aca="false">IFERROR((C10629-D10629)/C10629/'Project Inputs and Calcs'!$E$11,0)</f>
        <v>0</v>
      </c>
    </row>
    <row r="10630" customFormat="false" ht="15" hidden="false" customHeight="false" outlineLevel="0" collapsed="false">
      <c r="A10630" s="0" t="n">
        <v>60</v>
      </c>
      <c r="B10630" s="0" t="n">
        <v>13200</v>
      </c>
      <c r="C10630" s="0" t="s">
        <v>155</v>
      </c>
      <c r="D10630" s="0" t="s">
        <v>155</v>
      </c>
      <c r="E10630" s="0" t="n">
        <f aca="false">IFERROR((C10630-D10630)/C10630/'Project Inputs and Calcs'!$E$11,0)</f>
        <v>0</v>
      </c>
    </row>
    <row r="10631" customFormat="false" ht="15" hidden="false" customHeight="false" outlineLevel="0" collapsed="false">
      <c r="A10631" s="0" t="n">
        <v>60</v>
      </c>
      <c r="B10631" s="0" t="n">
        <v>13300</v>
      </c>
      <c r="C10631" s="0" t="s">
        <v>155</v>
      </c>
      <c r="D10631" s="0" t="s">
        <v>155</v>
      </c>
      <c r="E10631" s="0" t="n">
        <f aca="false">IFERROR((C10631-D10631)/C10631/'Project Inputs and Calcs'!$E$11,0)</f>
        <v>0</v>
      </c>
    </row>
    <row r="10632" customFormat="false" ht="15" hidden="false" customHeight="false" outlineLevel="0" collapsed="false">
      <c r="A10632" s="0" t="n">
        <v>60</v>
      </c>
      <c r="B10632" s="0" t="n">
        <v>13400</v>
      </c>
      <c r="C10632" s="0" t="s">
        <v>155</v>
      </c>
      <c r="D10632" s="0" t="s">
        <v>155</v>
      </c>
      <c r="E10632" s="0" t="n">
        <f aca="false">IFERROR((C10632-D10632)/C10632/'Project Inputs and Calcs'!$E$11,0)</f>
        <v>0</v>
      </c>
    </row>
    <row r="10633" customFormat="false" ht="15" hidden="false" customHeight="false" outlineLevel="0" collapsed="false">
      <c r="A10633" s="0" t="n">
        <v>60</v>
      </c>
      <c r="B10633" s="0" t="n">
        <v>13500</v>
      </c>
      <c r="C10633" s="0" t="s">
        <v>155</v>
      </c>
      <c r="D10633" s="0" t="s">
        <v>155</v>
      </c>
      <c r="E10633" s="0" t="n">
        <f aca="false">IFERROR((C10633-D10633)/C10633/'Project Inputs and Calcs'!$E$11,0)</f>
        <v>0</v>
      </c>
    </row>
    <row r="10634" customFormat="false" ht="15" hidden="false" customHeight="false" outlineLevel="0" collapsed="false">
      <c r="A10634" s="0" t="n">
        <v>60</v>
      </c>
      <c r="B10634" s="0" t="n">
        <v>13600</v>
      </c>
      <c r="C10634" s="0" t="s">
        <v>155</v>
      </c>
      <c r="D10634" s="0" t="s">
        <v>155</v>
      </c>
      <c r="E10634" s="0" t="n">
        <f aca="false">IFERROR((C10634-D10634)/C10634/'Project Inputs and Calcs'!$E$11,0)</f>
        <v>0</v>
      </c>
    </row>
    <row r="10635" customFormat="false" ht="15" hidden="false" customHeight="false" outlineLevel="0" collapsed="false">
      <c r="A10635" s="0" t="n">
        <v>60</v>
      </c>
      <c r="B10635" s="0" t="n">
        <v>13700</v>
      </c>
      <c r="C10635" s="0" t="s">
        <v>155</v>
      </c>
      <c r="D10635" s="0" t="s">
        <v>155</v>
      </c>
      <c r="E10635" s="0" t="n">
        <f aca="false">IFERROR((C10635-D10635)/C10635/'Project Inputs and Calcs'!$E$11,0)</f>
        <v>0</v>
      </c>
    </row>
    <row r="10636" customFormat="false" ht="15" hidden="false" customHeight="false" outlineLevel="0" collapsed="false">
      <c r="A10636" s="0" t="n">
        <v>60</v>
      </c>
      <c r="B10636" s="0" t="n">
        <v>13800</v>
      </c>
      <c r="C10636" s="0" t="s">
        <v>155</v>
      </c>
      <c r="D10636" s="0" t="s">
        <v>155</v>
      </c>
      <c r="E10636" s="0" t="n">
        <f aca="false">IFERROR((C10636-D10636)/C10636/'Project Inputs and Calcs'!$E$11,0)</f>
        <v>0</v>
      </c>
    </row>
    <row r="10637" customFormat="false" ht="15" hidden="false" customHeight="false" outlineLevel="0" collapsed="false">
      <c r="A10637" s="0" t="n">
        <v>60</v>
      </c>
      <c r="B10637" s="0" t="n">
        <v>13900</v>
      </c>
      <c r="C10637" s="0" t="s">
        <v>155</v>
      </c>
      <c r="D10637" s="0" t="s">
        <v>155</v>
      </c>
      <c r="E10637" s="0" t="n">
        <f aca="false">IFERROR((C10637-D10637)/C10637/'Project Inputs and Calcs'!$E$11,0)</f>
        <v>0</v>
      </c>
    </row>
    <row r="10638" customFormat="false" ht="15" hidden="false" customHeight="false" outlineLevel="0" collapsed="false">
      <c r="A10638" s="0" t="n">
        <v>60</v>
      </c>
      <c r="B10638" s="0" t="n">
        <v>14000</v>
      </c>
      <c r="C10638" s="0" t="s">
        <v>155</v>
      </c>
      <c r="D10638" s="0" t="s">
        <v>155</v>
      </c>
      <c r="E10638" s="0" t="n">
        <f aca="false">IFERROR((C10638-D10638)/C10638/'Project Inputs and Calcs'!$E$11,0)</f>
        <v>0</v>
      </c>
    </row>
    <row r="10639" customFormat="false" ht="15" hidden="false" customHeight="false" outlineLevel="0" collapsed="false">
      <c r="A10639" s="0" t="n">
        <v>60</v>
      </c>
      <c r="B10639" s="0" t="n">
        <v>14100</v>
      </c>
      <c r="C10639" s="0" t="s">
        <v>155</v>
      </c>
      <c r="D10639" s="0" t="s">
        <v>155</v>
      </c>
      <c r="E10639" s="0" t="n">
        <f aca="false">IFERROR((C10639-D10639)/C10639/'Project Inputs and Calcs'!$E$11,0)</f>
        <v>0</v>
      </c>
    </row>
    <row r="10640" customFormat="false" ht="15" hidden="false" customHeight="false" outlineLevel="0" collapsed="false">
      <c r="A10640" s="0" t="n">
        <v>60</v>
      </c>
      <c r="B10640" s="0" t="n">
        <v>14200</v>
      </c>
      <c r="C10640" s="0" t="s">
        <v>155</v>
      </c>
      <c r="D10640" s="0" t="s">
        <v>155</v>
      </c>
      <c r="E10640" s="0" t="n">
        <f aca="false">IFERROR((C10640-D10640)/C10640/'Project Inputs and Calcs'!$E$11,0)</f>
        <v>0</v>
      </c>
    </row>
    <row r="10641" customFormat="false" ht="15" hidden="false" customHeight="false" outlineLevel="0" collapsed="false">
      <c r="A10641" s="0" t="n">
        <v>60</v>
      </c>
      <c r="B10641" s="0" t="n">
        <v>14300</v>
      </c>
      <c r="C10641" s="0" t="s">
        <v>155</v>
      </c>
      <c r="D10641" s="0" t="s">
        <v>155</v>
      </c>
      <c r="E10641" s="0" t="n">
        <f aca="false">IFERROR((C10641-D10641)/C10641/'Project Inputs and Calcs'!$E$11,0)</f>
        <v>0</v>
      </c>
    </row>
    <row r="10642" customFormat="false" ht="15" hidden="false" customHeight="false" outlineLevel="0" collapsed="false">
      <c r="A10642" s="0" t="n">
        <v>60</v>
      </c>
      <c r="B10642" s="0" t="n">
        <v>14400</v>
      </c>
      <c r="C10642" s="0" t="s">
        <v>155</v>
      </c>
      <c r="D10642" s="0" t="s">
        <v>155</v>
      </c>
      <c r="E10642" s="0" t="n">
        <f aca="false">IFERROR((C10642-D10642)/C10642/'Project Inputs and Calcs'!$E$11,0)</f>
        <v>0</v>
      </c>
    </row>
    <row r="10643" customFormat="false" ht="15" hidden="false" customHeight="false" outlineLevel="0" collapsed="false">
      <c r="A10643" s="0" t="n">
        <v>60</v>
      </c>
      <c r="B10643" s="0" t="n">
        <v>14500</v>
      </c>
      <c r="C10643" s="0" t="s">
        <v>155</v>
      </c>
      <c r="D10643" s="0" t="s">
        <v>155</v>
      </c>
      <c r="E10643" s="0" t="n">
        <f aca="false">IFERROR((C10643-D10643)/C10643/'Project Inputs and Calcs'!$E$11,0)</f>
        <v>0</v>
      </c>
    </row>
    <row r="10644" customFormat="false" ht="15" hidden="false" customHeight="false" outlineLevel="0" collapsed="false">
      <c r="A10644" s="0" t="n">
        <v>60</v>
      </c>
      <c r="B10644" s="0" t="n">
        <v>14600</v>
      </c>
      <c r="C10644" s="0" t="s">
        <v>155</v>
      </c>
      <c r="D10644" s="0" t="s">
        <v>155</v>
      </c>
      <c r="E10644" s="0" t="n">
        <f aca="false">IFERROR((C10644-D10644)/C10644/'Project Inputs and Calcs'!$E$11,0)</f>
        <v>0</v>
      </c>
    </row>
    <row r="10645" customFormat="false" ht="15" hidden="false" customHeight="false" outlineLevel="0" collapsed="false">
      <c r="A10645" s="0" t="n">
        <v>60</v>
      </c>
      <c r="B10645" s="0" t="n">
        <v>14700</v>
      </c>
      <c r="C10645" s="0" t="s">
        <v>155</v>
      </c>
      <c r="D10645" s="0" t="s">
        <v>155</v>
      </c>
      <c r="E10645" s="0" t="n">
        <f aca="false">IFERROR((C10645-D10645)/C10645/'Project Inputs and Calcs'!$E$11,0)</f>
        <v>0</v>
      </c>
    </row>
    <row r="10646" customFormat="false" ht="15" hidden="false" customHeight="false" outlineLevel="0" collapsed="false">
      <c r="A10646" s="0" t="n">
        <v>60</v>
      </c>
      <c r="B10646" s="0" t="n">
        <v>14800</v>
      </c>
      <c r="C10646" s="0" t="s">
        <v>155</v>
      </c>
      <c r="D10646" s="0" t="s">
        <v>155</v>
      </c>
      <c r="E10646" s="0" t="n">
        <f aca="false">IFERROR((C10646-D10646)/C10646/'Project Inputs and Calcs'!$E$11,0)</f>
        <v>0</v>
      </c>
    </row>
    <row r="10647" customFormat="false" ht="15" hidden="false" customHeight="false" outlineLevel="0" collapsed="false">
      <c r="A10647" s="0" t="n">
        <v>60</v>
      </c>
      <c r="B10647" s="0" t="n">
        <v>14900</v>
      </c>
      <c r="C10647" s="0" t="s">
        <v>155</v>
      </c>
      <c r="D10647" s="0" t="s">
        <v>155</v>
      </c>
      <c r="E10647" s="0" t="n">
        <f aca="false">IFERROR((C10647-D10647)/C10647/'Project Inputs and Calcs'!$E$11,0)</f>
        <v>0</v>
      </c>
    </row>
    <row r="10648" customFormat="false" ht="15" hidden="false" customHeight="false" outlineLevel="0" collapsed="false">
      <c r="A10648" s="0" t="n">
        <v>60</v>
      </c>
      <c r="B10648" s="0" t="n">
        <v>15000</v>
      </c>
      <c r="C10648" s="0" t="s">
        <v>155</v>
      </c>
      <c r="D10648" s="0" t="s">
        <v>155</v>
      </c>
      <c r="E10648" s="0" t="n">
        <f aca="false">IFERROR((C10648-D10648)/C10648/'Project Inputs and Calcs'!$E$11,0)</f>
        <v>0</v>
      </c>
    </row>
    <row r="10649" customFormat="false" ht="15" hidden="false" customHeight="false" outlineLevel="0" collapsed="false">
      <c r="A10649" s="0" t="n">
        <v>60</v>
      </c>
      <c r="B10649" s="0" t="n">
        <v>15100</v>
      </c>
      <c r="C10649" s="0" t="s">
        <v>155</v>
      </c>
      <c r="D10649" s="0" t="s">
        <v>155</v>
      </c>
      <c r="E10649" s="0" t="n">
        <f aca="false">IFERROR((C10649-D10649)/C10649/'Project Inputs and Calcs'!$E$11,0)</f>
        <v>0</v>
      </c>
    </row>
    <row r="10650" customFormat="false" ht="15" hidden="false" customHeight="false" outlineLevel="0" collapsed="false">
      <c r="A10650" s="0" t="n">
        <v>60</v>
      </c>
      <c r="B10650" s="0" t="n">
        <v>15200</v>
      </c>
      <c r="C10650" s="0" t="s">
        <v>155</v>
      </c>
      <c r="D10650" s="0" t="s">
        <v>155</v>
      </c>
      <c r="E10650" s="0" t="n">
        <f aca="false">IFERROR((C10650-D10650)/C10650/'Project Inputs and Calcs'!$E$11,0)</f>
        <v>0</v>
      </c>
    </row>
    <row r="10651" customFormat="false" ht="15" hidden="false" customHeight="false" outlineLevel="0" collapsed="false">
      <c r="A10651" s="0" t="n">
        <v>60</v>
      </c>
      <c r="B10651" s="0" t="n">
        <v>15300</v>
      </c>
      <c r="C10651" s="0" t="s">
        <v>155</v>
      </c>
      <c r="D10651" s="0" t="s">
        <v>155</v>
      </c>
      <c r="E10651" s="0" t="n">
        <f aca="false">IFERROR((C10651-D10651)/C10651/'Project Inputs and Calcs'!$E$11,0)</f>
        <v>0</v>
      </c>
    </row>
    <row r="10652" customFormat="false" ht="15" hidden="false" customHeight="false" outlineLevel="0" collapsed="false">
      <c r="A10652" s="0" t="n">
        <v>60</v>
      </c>
      <c r="B10652" s="0" t="n">
        <v>15400</v>
      </c>
      <c r="C10652" s="0" t="s">
        <v>155</v>
      </c>
      <c r="D10652" s="0" t="s">
        <v>155</v>
      </c>
      <c r="E10652" s="0" t="n">
        <f aca="false">IFERROR((C10652-D10652)/C10652/'Project Inputs and Calcs'!$E$11,0)</f>
        <v>0</v>
      </c>
    </row>
    <row r="10653" customFormat="false" ht="15" hidden="false" customHeight="false" outlineLevel="0" collapsed="false">
      <c r="A10653" s="0" t="n">
        <v>60</v>
      </c>
      <c r="B10653" s="0" t="n">
        <v>15500</v>
      </c>
      <c r="C10653" s="0" t="s">
        <v>155</v>
      </c>
      <c r="D10653" s="0" t="s">
        <v>155</v>
      </c>
      <c r="E10653" s="0" t="n">
        <f aca="false">IFERROR((C10653-D10653)/C10653/'Project Inputs and Calcs'!$E$11,0)</f>
        <v>0</v>
      </c>
    </row>
    <row r="10654" customFormat="false" ht="15" hidden="false" customHeight="false" outlineLevel="0" collapsed="false">
      <c r="A10654" s="0" t="n">
        <v>60</v>
      </c>
      <c r="B10654" s="0" t="n">
        <v>15600</v>
      </c>
      <c r="C10654" s="0" t="s">
        <v>155</v>
      </c>
      <c r="D10654" s="0" t="s">
        <v>155</v>
      </c>
      <c r="E10654" s="0" t="n">
        <f aca="false">IFERROR((C10654-D10654)/C10654/'Project Inputs and Calcs'!$E$11,0)</f>
        <v>0</v>
      </c>
    </row>
    <row r="10655" customFormat="false" ht="15" hidden="false" customHeight="false" outlineLevel="0" collapsed="false">
      <c r="A10655" s="0" t="n">
        <v>60</v>
      </c>
      <c r="B10655" s="0" t="n">
        <v>15700</v>
      </c>
      <c r="C10655" s="0" t="s">
        <v>155</v>
      </c>
      <c r="D10655" s="0" t="s">
        <v>155</v>
      </c>
      <c r="E10655" s="0" t="n">
        <f aca="false">IFERROR((C10655-D10655)/C10655/'Project Inputs and Calcs'!$E$11,0)</f>
        <v>0</v>
      </c>
    </row>
    <row r="10656" customFormat="false" ht="15" hidden="false" customHeight="false" outlineLevel="0" collapsed="false">
      <c r="A10656" s="0" t="n">
        <v>60</v>
      </c>
      <c r="B10656" s="0" t="n">
        <v>15800</v>
      </c>
      <c r="C10656" s="0" t="s">
        <v>155</v>
      </c>
      <c r="D10656" s="0" t="s">
        <v>155</v>
      </c>
      <c r="E10656" s="0" t="n">
        <f aca="false">IFERROR((C10656-D10656)/C10656/'Project Inputs and Calcs'!$E$11,0)</f>
        <v>0</v>
      </c>
    </row>
    <row r="10657" customFormat="false" ht="15" hidden="false" customHeight="false" outlineLevel="0" collapsed="false">
      <c r="A10657" s="0" t="n">
        <v>60</v>
      </c>
      <c r="B10657" s="0" t="n">
        <v>15900</v>
      </c>
      <c r="C10657" s="0" t="s">
        <v>155</v>
      </c>
      <c r="D10657" s="0" t="s">
        <v>155</v>
      </c>
      <c r="E10657" s="0" t="n">
        <f aca="false">IFERROR((C10657-D10657)/C10657/'Project Inputs and Calcs'!$E$11,0)</f>
        <v>0</v>
      </c>
    </row>
    <row r="10658" customFormat="false" ht="15" hidden="false" customHeight="false" outlineLevel="0" collapsed="false">
      <c r="A10658" s="0" t="n">
        <v>60</v>
      </c>
      <c r="B10658" s="0" t="n">
        <v>16000</v>
      </c>
      <c r="C10658" s="0" t="s">
        <v>155</v>
      </c>
      <c r="D10658" s="0" t="s">
        <v>155</v>
      </c>
      <c r="E10658" s="0" t="n">
        <f aca="false">IFERROR((C10658-D10658)/C10658/'Project Inputs and Calcs'!$E$11,0)</f>
        <v>0</v>
      </c>
    </row>
    <row r="10659" customFormat="false" ht="15" hidden="false" customHeight="false" outlineLevel="0" collapsed="false">
      <c r="A10659" s="0" t="n">
        <v>60</v>
      </c>
      <c r="B10659" s="0" t="n">
        <v>16100</v>
      </c>
      <c r="C10659" s="0" t="s">
        <v>155</v>
      </c>
      <c r="D10659" s="0" t="s">
        <v>155</v>
      </c>
      <c r="E10659" s="0" t="n">
        <f aca="false">IFERROR((C10659-D10659)/C10659/'Project Inputs and Calcs'!$E$11,0)</f>
        <v>0</v>
      </c>
    </row>
    <row r="10660" customFormat="false" ht="15" hidden="false" customHeight="false" outlineLevel="0" collapsed="false">
      <c r="A10660" s="0" t="n">
        <v>60</v>
      </c>
      <c r="B10660" s="0" t="n">
        <v>16200</v>
      </c>
      <c r="C10660" s="0" t="s">
        <v>155</v>
      </c>
      <c r="D10660" s="0" t="s">
        <v>155</v>
      </c>
      <c r="E10660" s="0" t="n">
        <f aca="false">IFERROR((C10660-D10660)/C10660/'Project Inputs and Calcs'!$E$11,0)</f>
        <v>0</v>
      </c>
    </row>
    <row r="10661" customFormat="false" ht="15" hidden="false" customHeight="false" outlineLevel="0" collapsed="false">
      <c r="A10661" s="0" t="n">
        <v>60</v>
      </c>
      <c r="B10661" s="0" t="n">
        <v>16300</v>
      </c>
      <c r="C10661" s="0" t="s">
        <v>155</v>
      </c>
      <c r="D10661" s="0" t="s">
        <v>155</v>
      </c>
      <c r="E10661" s="0" t="n">
        <f aca="false">IFERROR((C10661-D10661)/C10661/'Project Inputs and Calcs'!$E$11,0)</f>
        <v>0</v>
      </c>
    </row>
    <row r="10662" customFormat="false" ht="15" hidden="false" customHeight="false" outlineLevel="0" collapsed="false">
      <c r="A10662" s="0" t="n">
        <v>60</v>
      </c>
      <c r="B10662" s="0" t="n">
        <v>16400</v>
      </c>
      <c r="C10662" s="0" t="s">
        <v>155</v>
      </c>
      <c r="D10662" s="0" t="s">
        <v>155</v>
      </c>
      <c r="E10662" s="0" t="n">
        <f aca="false">IFERROR((C10662-D10662)/C10662/'Project Inputs and Calcs'!$E$11,0)</f>
        <v>0</v>
      </c>
    </row>
    <row r="10663" customFormat="false" ht="15" hidden="false" customHeight="false" outlineLevel="0" collapsed="false">
      <c r="A10663" s="0" t="n">
        <v>60</v>
      </c>
      <c r="B10663" s="0" t="n">
        <v>16500</v>
      </c>
      <c r="C10663" s="0" t="s">
        <v>155</v>
      </c>
      <c r="D10663" s="0" t="s">
        <v>155</v>
      </c>
      <c r="E10663" s="0" t="n">
        <f aca="false">IFERROR((C10663-D10663)/C10663/'Project Inputs and Calcs'!$E$11,0)</f>
        <v>0</v>
      </c>
    </row>
    <row r="10664" customFormat="false" ht="15" hidden="false" customHeight="false" outlineLevel="0" collapsed="false">
      <c r="A10664" s="0" t="n">
        <v>60</v>
      </c>
      <c r="B10664" s="0" t="n">
        <v>16600</v>
      </c>
      <c r="C10664" s="0" t="s">
        <v>155</v>
      </c>
      <c r="D10664" s="0" t="s">
        <v>155</v>
      </c>
      <c r="E10664" s="0" t="n">
        <f aca="false">IFERROR((C10664-D10664)/C10664/'Project Inputs and Calcs'!$E$11,0)</f>
        <v>0</v>
      </c>
    </row>
    <row r="10665" customFormat="false" ht="15" hidden="false" customHeight="false" outlineLevel="0" collapsed="false">
      <c r="A10665" s="0" t="n">
        <v>60</v>
      </c>
      <c r="B10665" s="0" t="n">
        <v>16700</v>
      </c>
      <c r="C10665" s="0" t="s">
        <v>155</v>
      </c>
      <c r="D10665" s="0" t="s">
        <v>155</v>
      </c>
      <c r="E10665" s="0" t="n">
        <f aca="false">IFERROR((C10665-D10665)/C10665/'Project Inputs and Calcs'!$E$11,0)</f>
        <v>0</v>
      </c>
    </row>
    <row r="10666" customFormat="false" ht="15" hidden="false" customHeight="false" outlineLevel="0" collapsed="false">
      <c r="A10666" s="0" t="n">
        <v>60</v>
      </c>
      <c r="B10666" s="0" t="n">
        <v>16800</v>
      </c>
      <c r="C10666" s="0" t="s">
        <v>155</v>
      </c>
      <c r="D10666" s="0" t="s">
        <v>155</v>
      </c>
      <c r="E10666" s="0" t="n">
        <f aca="false">IFERROR((C10666-D10666)/C10666/'Project Inputs and Calcs'!$E$11,0)</f>
        <v>0</v>
      </c>
    </row>
    <row r="10667" customFormat="false" ht="15" hidden="false" customHeight="false" outlineLevel="0" collapsed="false">
      <c r="A10667" s="0" t="n">
        <v>60</v>
      </c>
      <c r="B10667" s="0" t="n">
        <v>16900</v>
      </c>
      <c r="C10667" s="0" t="s">
        <v>155</v>
      </c>
      <c r="D10667" s="0" t="s">
        <v>155</v>
      </c>
      <c r="E10667" s="0" t="n">
        <f aca="false">IFERROR((C10667-D10667)/C10667/'Project Inputs and Calcs'!$E$11,0)</f>
        <v>0</v>
      </c>
    </row>
    <row r="10668" customFormat="false" ht="15" hidden="false" customHeight="false" outlineLevel="0" collapsed="false">
      <c r="A10668" s="0" t="n">
        <v>60</v>
      </c>
      <c r="B10668" s="0" t="n">
        <v>17000</v>
      </c>
      <c r="C10668" s="0" t="s">
        <v>155</v>
      </c>
      <c r="D10668" s="0" t="s">
        <v>155</v>
      </c>
      <c r="E10668" s="0" t="n">
        <f aca="false">IFERROR((C10668-D10668)/C10668/'Project Inputs and Calcs'!$E$11,0)</f>
        <v>0</v>
      </c>
    </row>
    <row r="10669" customFormat="false" ht="15" hidden="false" customHeight="false" outlineLevel="0" collapsed="false">
      <c r="A10669" s="0" t="n">
        <v>60</v>
      </c>
      <c r="B10669" s="0" t="n">
        <v>17100</v>
      </c>
      <c r="C10669" s="0" t="s">
        <v>155</v>
      </c>
      <c r="D10669" s="0" t="s">
        <v>155</v>
      </c>
      <c r="E10669" s="0" t="n">
        <f aca="false">IFERROR((C10669-D10669)/C10669/'Project Inputs and Calcs'!$E$11,0)</f>
        <v>0</v>
      </c>
    </row>
    <row r="10670" customFormat="false" ht="15" hidden="false" customHeight="false" outlineLevel="0" collapsed="false">
      <c r="A10670" s="0" t="n">
        <v>60</v>
      </c>
      <c r="B10670" s="0" t="n">
        <v>17200</v>
      </c>
      <c r="C10670" s="0" t="s">
        <v>155</v>
      </c>
      <c r="D10670" s="0" t="s">
        <v>155</v>
      </c>
      <c r="E10670" s="0" t="n">
        <f aca="false">IFERROR((C10670-D10670)/C10670/'Project Inputs and Calcs'!$E$11,0)</f>
        <v>0</v>
      </c>
    </row>
    <row r="10671" customFormat="false" ht="15" hidden="false" customHeight="false" outlineLevel="0" collapsed="false">
      <c r="A10671" s="0" t="n">
        <v>60</v>
      </c>
      <c r="B10671" s="0" t="n">
        <v>17300</v>
      </c>
      <c r="C10671" s="0" t="s">
        <v>155</v>
      </c>
      <c r="D10671" s="0" t="s">
        <v>155</v>
      </c>
      <c r="E10671" s="0" t="n">
        <f aca="false">IFERROR((C10671-D10671)/C10671/'Project Inputs and Calcs'!$E$11,0)</f>
        <v>0</v>
      </c>
    </row>
    <row r="10672" customFormat="false" ht="15" hidden="false" customHeight="false" outlineLevel="0" collapsed="false">
      <c r="A10672" s="0" t="n">
        <v>60</v>
      </c>
      <c r="B10672" s="0" t="n">
        <v>17400</v>
      </c>
      <c r="C10672" s="0" t="s">
        <v>155</v>
      </c>
      <c r="D10672" s="0" t="s">
        <v>155</v>
      </c>
      <c r="E10672" s="0" t="n">
        <f aca="false">IFERROR((C10672-D10672)/C10672/'Project Inputs and Calcs'!$E$11,0)</f>
        <v>0</v>
      </c>
    </row>
    <row r="10673" customFormat="false" ht="15" hidden="false" customHeight="false" outlineLevel="0" collapsed="false">
      <c r="A10673" s="0" t="n">
        <v>60</v>
      </c>
      <c r="B10673" s="0" t="n">
        <v>17500</v>
      </c>
      <c r="C10673" s="0" t="s">
        <v>155</v>
      </c>
      <c r="D10673" s="0" t="s">
        <v>155</v>
      </c>
      <c r="E10673" s="0" t="n">
        <f aca="false">IFERROR((C10673-D10673)/C10673/'Project Inputs and Calcs'!$E$11,0)</f>
        <v>0</v>
      </c>
    </row>
    <row r="10674" customFormat="false" ht="15" hidden="false" customHeight="false" outlineLevel="0" collapsed="false">
      <c r="A10674" s="0" t="n">
        <v>60</v>
      </c>
      <c r="B10674" s="0" t="n">
        <v>17600</v>
      </c>
      <c r="C10674" s="0" t="s">
        <v>155</v>
      </c>
      <c r="D10674" s="0" t="s">
        <v>155</v>
      </c>
      <c r="E10674" s="0" t="n">
        <f aca="false">IFERROR((C10674-D10674)/C10674/'Project Inputs and Calcs'!$E$11,0)</f>
        <v>0</v>
      </c>
    </row>
    <row r="10675" customFormat="false" ht="15" hidden="false" customHeight="false" outlineLevel="0" collapsed="false">
      <c r="A10675" s="0" t="n">
        <v>60</v>
      </c>
      <c r="B10675" s="0" t="n">
        <v>17700</v>
      </c>
      <c r="C10675" s="0" t="s">
        <v>155</v>
      </c>
      <c r="D10675" s="0" t="s">
        <v>155</v>
      </c>
      <c r="E10675" s="0" t="n">
        <f aca="false">IFERROR((C10675-D10675)/C10675/'Project Inputs and Calcs'!$E$11,0)</f>
        <v>0</v>
      </c>
    </row>
    <row r="10676" customFormat="false" ht="15" hidden="false" customHeight="false" outlineLevel="0" collapsed="false">
      <c r="A10676" s="0" t="n">
        <v>60</v>
      </c>
      <c r="B10676" s="0" t="n">
        <v>17800</v>
      </c>
      <c r="C10676" s="0" t="s">
        <v>155</v>
      </c>
      <c r="D10676" s="0" t="s">
        <v>155</v>
      </c>
      <c r="E10676" s="0" t="n">
        <f aca="false">IFERROR((C10676-D10676)/C10676/'Project Inputs and Calcs'!$E$11,0)</f>
        <v>0</v>
      </c>
    </row>
    <row r="10677" customFormat="false" ht="15" hidden="false" customHeight="false" outlineLevel="0" collapsed="false">
      <c r="A10677" s="0" t="n">
        <v>60</v>
      </c>
      <c r="B10677" s="0" t="n">
        <v>17900</v>
      </c>
      <c r="C10677" s="0" t="s">
        <v>155</v>
      </c>
      <c r="D10677" s="0" t="s">
        <v>155</v>
      </c>
      <c r="E10677" s="0" t="n">
        <f aca="false">IFERROR((C10677-D10677)/C10677/'Project Inputs and Calcs'!$E$11,0)</f>
        <v>0</v>
      </c>
    </row>
    <row r="10678" customFormat="false" ht="15" hidden="false" customHeight="false" outlineLevel="0" collapsed="false">
      <c r="A10678" s="0" t="n">
        <v>60</v>
      </c>
      <c r="B10678" s="0" t="n">
        <v>18000</v>
      </c>
      <c r="C10678" s="0" t="s">
        <v>155</v>
      </c>
      <c r="D10678" s="0" t="s">
        <v>155</v>
      </c>
      <c r="E10678" s="0" t="n">
        <f aca="false">IFERROR((C10678-D10678)/C10678/'Project Inputs and Calcs'!$E$11,0)</f>
        <v>0</v>
      </c>
    </row>
    <row r="10679" customFormat="false" ht="15" hidden="false" customHeight="false" outlineLevel="0" collapsed="false">
      <c r="A10679" s="0" t="n">
        <v>60</v>
      </c>
      <c r="B10679" s="0" t="n">
        <v>18100</v>
      </c>
      <c r="C10679" s="0" t="s">
        <v>155</v>
      </c>
      <c r="D10679" s="0" t="s">
        <v>155</v>
      </c>
      <c r="E10679" s="0" t="n">
        <f aca="false">IFERROR((C10679-D10679)/C10679/'Project Inputs and Calcs'!$E$11,0)</f>
        <v>0</v>
      </c>
    </row>
    <row r="10680" customFormat="false" ht="15" hidden="false" customHeight="false" outlineLevel="0" collapsed="false">
      <c r="A10680" s="0" t="n">
        <v>60</v>
      </c>
      <c r="B10680" s="0" t="n">
        <v>18200</v>
      </c>
      <c r="C10680" s="0" t="s">
        <v>155</v>
      </c>
      <c r="D10680" s="0" t="s">
        <v>155</v>
      </c>
      <c r="E10680" s="0" t="n">
        <f aca="false">IFERROR((C10680-D10680)/C10680/'Project Inputs and Calcs'!$E$11,0)</f>
        <v>0</v>
      </c>
    </row>
    <row r="10681" customFormat="false" ht="15" hidden="false" customHeight="false" outlineLevel="0" collapsed="false">
      <c r="A10681" s="0" t="n">
        <v>60</v>
      </c>
      <c r="B10681" s="0" t="n">
        <v>18300</v>
      </c>
      <c r="C10681" s="0" t="s">
        <v>155</v>
      </c>
      <c r="D10681" s="0" t="s">
        <v>155</v>
      </c>
      <c r="E10681" s="0" t="n">
        <f aca="false">IFERROR((C10681-D10681)/C10681/'Project Inputs and Calcs'!$E$11,0)</f>
        <v>0</v>
      </c>
    </row>
    <row r="10682" customFormat="false" ht="15" hidden="false" customHeight="false" outlineLevel="0" collapsed="false">
      <c r="A10682" s="0" t="n">
        <v>60</v>
      </c>
      <c r="B10682" s="0" t="n">
        <v>18400</v>
      </c>
      <c r="C10682" s="0" t="s">
        <v>155</v>
      </c>
      <c r="D10682" s="0" t="s">
        <v>155</v>
      </c>
      <c r="E10682" s="0" t="n">
        <f aca="false">IFERROR((C10682-D10682)/C10682/'Project Inputs and Calcs'!$E$11,0)</f>
        <v>0</v>
      </c>
    </row>
    <row r="10683" customFormat="false" ht="15" hidden="false" customHeight="false" outlineLevel="0" collapsed="false">
      <c r="A10683" s="0" t="n">
        <v>60</v>
      </c>
      <c r="B10683" s="0" t="n">
        <v>18500</v>
      </c>
      <c r="C10683" s="0" t="s">
        <v>155</v>
      </c>
      <c r="D10683" s="0" t="s">
        <v>155</v>
      </c>
      <c r="E10683" s="0" t="n">
        <f aca="false">IFERROR((C10683-D10683)/C10683/'Project Inputs and Calcs'!$E$11,0)</f>
        <v>0</v>
      </c>
    </row>
    <row r="10684" customFormat="false" ht="15" hidden="false" customHeight="false" outlineLevel="0" collapsed="false">
      <c r="A10684" s="0" t="n">
        <v>60</v>
      </c>
      <c r="B10684" s="0" t="n">
        <v>18600</v>
      </c>
      <c r="C10684" s="0" t="s">
        <v>155</v>
      </c>
      <c r="D10684" s="0" t="s">
        <v>155</v>
      </c>
      <c r="E10684" s="0" t="n">
        <f aca="false">IFERROR((C10684-D10684)/C10684/'Project Inputs and Calcs'!$E$11,0)</f>
        <v>0</v>
      </c>
    </row>
    <row r="10685" customFormat="false" ht="15" hidden="false" customHeight="false" outlineLevel="0" collapsed="false">
      <c r="A10685" s="0" t="n">
        <v>60</v>
      </c>
      <c r="B10685" s="0" t="n">
        <v>18700</v>
      </c>
      <c r="C10685" s="0" t="s">
        <v>155</v>
      </c>
      <c r="D10685" s="0" t="s">
        <v>155</v>
      </c>
      <c r="E10685" s="0" t="n">
        <f aca="false">IFERROR((C10685-D10685)/C10685/'Project Inputs and Calcs'!$E$11,0)</f>
        <v>0</v>
      </c>
    </row>
    <row r="10686" customFormat="false" ht="15" hidden="false" customHeight="false" outlineLevel="0" collapsed="false">
      <c r="A10686" s="0" t="n">
        <v>60</v>
      </c>
      <c r="B10686" s="0" t="n">
        <v>18800</v>
      </c>
      <c r="C10686" s="0" t="s">
        <v>155</v>
      </c>
      <c r="D10686" s="0" t="s">
        <v>155</v>
      </c>
      <c r="E10686" s="0" t="n">
        <f aca="false">IFERROR((C10686-D10686)/C10686/'Project Inputs and Calcs'!$E$11,0)</f>
        <v>0</v>
      </c>
    </row>
    <row r="10687" customFormat="false" ht="15" hidden="false" customHeight="false" outlineLevel="0" collapsed="false">
      <c r="A10687" s="0" t="n">
        <v>60</v>
      </c>
      <c r="B10687" s="0" t="n">
        <v>18900</v>
      </c>
      <c r="C10687" s="0" t="s">
        <v>155</v>
      </c>
      <c r="D10687" s="0" t="s">
        <v>155</v>
      </c>
      <c r="E10687" s="0" t="n">
        <f aca="false">IFERROR((C10687-D10687)/C10687/'Project Inputs and Calcs'!$E$11,0)</f>
        <v>0</v>
      </c>
    </row>
    <row r="10688" customFormat="false" ht="15" hidden="false" customHeight="false" outlineLevel="0" collapsed="false">
      <c r="A10688" s="0" t="n">
        <v>60</v>
      </c>
      <c r="B10688" s="0" t="n">
        <v>19000</v>
      </c>
      <c r="C10688" s="0" t="s">
        <v>155</v>
      </c>
      <c r="D10688" s="0" t="s">
        <v>155</v>
      </c>
      <c r="E10688" s="0" t="n">
        <f aca="false">IFERROR((C10688-D10688)/C10688/'Project Inputs and Calcs'!$E$11,0)</f>
        <v>0</v>
      </c>
    </row>
    <row r="10689" customFormat="false" ht="15" hidden="false" customHeight="false" outlineLevel="0" collapsed="false">
      <c r="A10689" s="0" t="n">
        <v>60</v>
      </c>
      <c r="B10689" s="0" t="n">
        <v>19100</v>
      </c>
      <c r="C10689" s="0" t="s">
        <v>155</v>
      </c>
      <c r="D10689" s="0" t="s">
        <v>155</v>
      </c>
      <c r="E10689" s="0" t="n">
        <f aca="false">IFERROR((C10689-D10689)/C10689/'Project Inputs and Calcs'!$E$11,0)</f>
        <v>0</v>
      </c>
    </row>
    <row r="10690" customFormat="false" ht="15" hidden="false" customHeight="false" outlineLevel="0" collapsed="false">
      <c r="A10690" s="0" t="n">
        <v>60</v>
      </c>
      <c r="B10690" s="0" t="n">
        <v>19200</v>
      </c>
      <c r="C10690" s="0" t="s">
        <v>155</v>
      </c>
      <c r="D10690" s="0" t="s">
        <v>155</v>
      </c>
      <c r="E10690" s="0" t="n">
        <f aca="false">IFERROR((C10690-D10690)/C10690/'Project Inputs and Calcs'!$E$11,0)</f>
        <v>0</v>
      </c>
    </row>
    <row r="10691" customFormat="false" ht="15" hidden="false" customHeight="false" outlineLevel="0" collapsed="false">
      <c r="A10691" s="0" t="n">
        <v>60</v>
      </c>
      <c r="B10691" s="0" t="n">
        <v>19300</v>
      </c>
      <c r="C10691" s="0" t="s">
        <v>155</v>
      </c>
      <c r="D10691" s="0" t="s">
        <v>155</v>
      </c>
      <c r="E10691" s="0" t="n">
        <f aca="false">IFERROR((C10691-D10691)/C10691/'Project Inputs and Calcs'!$E$11,0)</f>
        <v>0</v>
      </c>
    </row>
    <row r="10692" customFormat="false" ht="15" hidden="false" customHeight="false" outlineLevel="0" collapsed="false">
      <c r="A10692" s="0" t="n">
        <v>60</v>
      </c>
      <c r="B10692" s="0" t="n">
        <v>19400</v>
      </c>
      <c r="C10692" s="0" t="s">
        <v>155</v>
      </c>
      <c r="D10692" s="0" t="s">
        <v>155</v>
      </c>
      <c r="E10692" s="0" t="n">
        <f aca="false">IFERROR((C10692-D10692)/C10692/'Project Inputs and Calcs'!$E$11,0)</f>
        <v>0</v>
      </c>
    </row>
    <row r="10693" customFormat="false" ht="15" hidden="false" customHeight="false" outlineLevel="0" collapsed="false">
      <c r="A10693" s="0" t="n">
        <v>60</v>
      </c>
      <c r="B10693" s="0" t="n">
        <v>19500</v>
      </c>
      <c r="C10693" s="0" t="s">
        <v>155</v>
      </c>
      <c r="D10693" s="0" t="s">
        <v>155</v>
      </c>
      <c r="E10693" s="0" t="n">
        <f aca="false">IFERROR((C10693-D10693)/C10693/'Project Inputs and Calcs'!$E$11,0)</f>
        <v>0</v>
      </c>
    </row>
    <row r="10694" customFormat="false" ht="15" hidden="false" customHeight="false" outlineLevel="0" collapsed="false">
      <c r="A10694" s="0" t="n">
        <v>60</v>
      </c>
      <c r="B10694" s="0" t="n">
        <v>19600</v>
      </c>
      <c r="C10694" s="0" t="s">
        <v>155</v>
      </c>
      <c r="D10694" s="0" t="s">
        <v>155</v>
      </c>
      <c r="E10694" s="0" t="n">
        <f aca="false">IFERROR((C10694-D10694)/C10694/'Project Inputs and Calcs'!$E$11,0)</f>
        <v>0</v>
      </c>
    </row>
    <row r="10695" customFormat="false" ht="15" hidden="false" customHeight="false" outlineLevel="0" collapsed="false">
      <c r="A10695" s="0" t="n">
        <v>60</v>
      </c>
      <c r="B10695" s="0" t="n">
        <v>19700</v>
      </c>
      <c r="C10695" s="0" t="s">
        <v>155</v>
      </c>
      <c r="D10695" s="0" t="s">
        <v>155</v>
      </c>
      <c r="E10695" s="0" t="n">
        <f aca="false">IFERROR((C10695-D10695)/C10695/'Project Inputs and Calcs'!$E$11,0)</f>
        <v>0</v>
      </c>
    </row>
    <row r="10696" customFormat="false" ht="15" hidden="false" customHeight="false" outlineLevel="0" collapsed="false">
      <c r="A10696" s="0" t="n">
        <v>60</v>
      </c>
      <c r="B10696" s="0" t="n">
        <v>19800</v>
      </c>
      <c r="C10696" s="0" t="s">
        <v>155</v>
      </c>
      <c r="D10696" s="0" t="s">
        <v>155</v>
      </c>
      <c r="E10696" s="0" t="n">
        <f aca="false">IFERROR((C10696-D10696)/C10696/'Project Inputs and Calcs'!$E$11,0)</f>
        <v>0</v>
      </c>
    </row>
    <row r="10697" customFormat="false" ht="15" hidden="false" customHeight="false" outlineLevel="0" collapsed="false">
      <c r="A10697" s="0" t="n">
        <v>60</v>
      </c>
      <c r="B10697" s="0" t="n">
        <v>19900</v>
      </c>
      <c r="C10697" s="0" t="s">
        <v>155</v>
      </c>
      <c r="D10697" s="0" t="s">
        <v>155</v>
      </c>
      <c r="E10697" s="0" t="n">
        <f aca="false">IFERROR((C10697-D10697)/C10697/'Project Inputs and Calcs'!$E$11,0)</f>
        <v>0</v>
      </c>
    </row>
    <row r="10698" customFormat="false" ht="15" hidden="false" customHeight="false" outlineLevel="0" collapsed="false">
      <c r="A10698" s="0" t="n">
        <v>60</v>
      </c>
      <c r="B10698" s="0" t="n">
        <v>20000</v>
      </c>
      <c r="C10698" s="0" t="s">
        <v>155</v>
      </c>
      <c r="D10698" s="0" t="s">
        <v>155</v>
      </c>
      <c r="E10698" s="0" t="n">
        <f aca="false">IFERROR((C10698-D10698)/C10698/'Project Inputs and Calcs'!$E$11,0)</f>
        <v>0</v>
      </c>
    </row>
    <row r="10699" customFormat="false" ht="15" hidden="false" customHeight="false" outlineLevel="0" collapsed="false">
      <c r="A10699" s="0" t="n">
        <v>61</v>
      </c>
      <c r="B10699" s="0" t="n">
        <v>1000</v>
      </c>
      <c r="C10699" s="0" t="n">
        <v>0.33769</v>
      </c>
      <c r="D10699" s="0" t="n">
        <v>0.052223</v>
      </c>
      <c r="E10699" s="0" t="n">
        <f aca="false">IFERROR((C10699-D10699)/C10699/'Project Inputs and Calcs'!$E$11,0)</f>
        <v>0.0281784082047637</v>
      </c>
    </row>
    <row r="10700" customFormat="false" ht="15" hidden="false" customHeight="false" outlineLevel="0" collapsed="false">
      <c r="A10700" s="0" t="n">
        <v>61</v>
      </c>
      <c r="B10700" s="0" t="n">
        <v>1100</v>
      </c>
      <c r="C10700" s="0" t="n">
        <v>0.49838</v>
      </c>
      <c r="D10700" s="0" t="n">
        <v>0.080649</v>
      </c>
      <c r="E10700" s="0" t="n">
        <f aca="false">IFERROR((C10700-D10700)/C10700/'Project Inputs and Calcs'!$E$11,0)</f>
        <v>0.0279392565244726</v>
      </c>
    </row>
    <row r="10701" customFormat="false" ht="15" hidden="false" customHeight="false" outlineLevel="0" collapsed="false">
      <c r="A10701" s="0" t="n">
        <v>61</v>
      </c>
      <c r="B10701" s="0" t="n">
        <v>1200</v>
      </c>
      <c r="C10701" s="0" t="n">
        <v>0.68734</v>
      </c>
      <c r="D10701" s="0" t="n">
        <v>0.11616</v>
      </c>
      <c r="E10701" s="0" t="n">
        <f aca="false">IFERROR((C10701-D10701)/C10701/'Project Inputs and Calcs'!$E$11,0)</f>
        <v>0.027700022308222</v>
      </c>
    </row>
    <row r="10702" customFormat="false" ht="15" hidden="false" customHeight="false" outlineLevel="0" collapsed="false">
      <c r="A10702" s="0" t="n">
        <v>61</v>
      </c>
      <c r="B10702" s="0" t="n">
        <v>1300</v>
      </c>
      <c r="C10702" s="0" t="n">
        <v>0.90338</v>
      </c>
      <c r="D10702" s="0" t="n">
        <v>0.15915</v>
      </c>
      <c r="E10702" s="0" t="n">
        <f aca="false">IFERROR((C10702-D10702)/C10702/'Project Inputs and Calcs'!$E$11,0)</f>
        <v>0.0274609429771156</v>
      </c>
    </row>
    <row r="10703" customFormat="false" ht="15" hidden="false" customHeight="false" outlineLevel="0" collapsed="false">
      <c r="A10703" s="0" t="n">
        <v>61</v>
      </c>
      <c r="B10703" s="0" t="n">
        <v>1400</v>
      </c>
      <c r="C10703" s="0" t="n">
        <v>1.1453</v>
      </c>
      <c r="D10703" s="0" t="n">
        <v>0.21</v>
      </c>
      <c r="E10703" s="0" t="n">
        <f aca="false">IFERROR((C10703-D10703)/C10703/'Project Inputs and Calcs'!$E$11,0)</f>
        <v>0.0272213975959719</v>
      </c>
    </row>
    <row r="10704" customFormat="false" ht="15" hidden="false" customHeight="false" outlineLevel="0" collapsed="false">
      <c r="A10704" s="0" t="n">
        <v>61</v>
      </c>
      <c r="B10704" s="0" t="n">
        <v>1500</v>
      </c>
      <c r="C10704" s="0" t="n">
        <v>1.412</v>
      </c>
      <c r="D10704" s="0" t="n">
        <v>0.269</v>
      </c>
      <c r="E10704" s="0" t="n">
        <f aca="false">IFERROR((C10704-D10704)/C10704/'Project Inputs and Calcs'!$E$11,0)</f>
        <v>0.0269830028328612</v>
      </c>
    </row>
    <row r="10705" customFormat="false" ht="15" hidden="false" customHeight="false" outlineLevel="0" collapsed="false">
      <c r="A10705" s="0" t="n">
        <v>61</v>
      </c>
      <c r="B10705" s="0" t="n">
        <v>1600</v>
      </c>
      <c r="C10705" s="0" t="n">
        <v>1.6991</v>
      </c>
      <c r="D10705" s="0" t="n">
        <v>0.33811</v>
      </c>
      <c r="E10705" s="0" t="n">
        <f aca="false">IFERROR((C10705-D10705)/C10705/'Project Inputs and Calcs'!$E$11,0)</f>
        <v>0.0267002138386989</v>
      </c>
    </row>
    <row r="10706" customFormat="false" ht="15" hidden="false" customHeight="false" outlineLevel="0" collapsed="false">
      <c r="A10706" s="0" t="n">
        <v>61</v>
      </c>
      <c r="B10706" s="0" t="n">
        <v>1700</v>
      </c>
      <c r="C10706" s="0" t="n">
        <v>2.0157</v>
      </c>
      <c r="D10706" s="0" t="n">
        <v>0.41267</v>
      </c>
      <c r="E10706" s="0" t="n">
        <f aca="false">IFERROR((C10706-D10706)/C10706/'Project Inputs and Calcs'!$E$11,0)</f>
        <v>0.026509070463528</v>
      </c>
    </row>
    <row r="10707" customFormat="false" ht="15" hidden="false" customHeight="false" outlineLevel="0" collapsed="false">
      <c r="A10707" s="0" t="n">
        <v>61</v>
      </c>
      <c r="B10707" s="0" t="n">
        <v>1800</v>
      </c>
      <c r="C10707" s="0" t="n">
        <v>2.3509</v>
      </c>
      <c r="D10707" s="0" t="n">
        <v>0.49781</v>
      </c>
      <c r="E10707" s="0" t="n">
        <f aca="false">IFERROR((C10707-D10707)/C10707/'Project Inputs and Calcs'!$E$11,0)</f>
        <v>0.0262749018106541</v>
      </c>
    </row>
    <row r="10708" customFormat="false" ht="15" hidden="false" customHeight="false" outlineLevel="0" collapsed="false">
      <c r="A10708" s="0" t="n">
        <v>61</v>
      </c>
      <c r="B10708" s="0" t="n">
        <v>1900</v>
      </c>
      <c r="C10708" s="0" t="n">
        <v>2.7069</v>
      </c>
      <c r="D10708" s="0" t="n">
        <v>0.59211</v>
      </c>
      <c r="E10708" s="0" t="n">
        <f aca="false">IFERROR((C10708-D10708)/C10708/'Project Inputs and Calcs'!$E$11,0)</f>
        <v>0.02604196682552</v>
      </c>
    </row>
    <row r="10709" customFormat="false" ht="15" hidden="false" customHeight="false" outlineLevel="0" collapsed="false">
      <c r="A10709" s="0" t="n">
        <v>61</v>
      </c>
      <c r="B10709" s="0" t="n">
        <v>2000</v>
      </c>
      <c r="C10709" s="0" t="n">
        <v>3.0829</v>
      </c>
      <c r="D10709" s="0" t="n">
        <v>0.69576</v>
      </c>
      <c r="E10709" s="0" t="n">
        <f aca="false">IFERROR((C10709-D10709)/C10709/'Project Inputs and Calcs'!$E$11,0)</f>
        <v>0.0258105463470542</v>
      </c>
    </row>
    <row r="10710" customFormat="false" ht="15" hidden="false" customHeight="false" outlineLevel="0" collapsed="false">
      <c r="A10710" s="0" t="n">
        <v>61</v>
      </c>
      <c r="B10710" s="0" t="n">
        <v>2100</v>
      </c>
      <c r="C10710" s="0" t="n">
        <v>3.4784</v>
      </c>
      <c r="D10710" s="0" t="n">
        <v>0.8089</v>
      </c>
      <c r="E10710" s="0" t="n">
        <f aca="false">IFERROR((C10710-D10710)/C10710/'Project Inputs and Calcs'!$E$11,0)</f>
        <v>0.0255816850659307</v>
      </c>
    </row>
    <row r="10711" customFormat="false" ht="15" hidden="false" customHeight="false" outlineLevel="0" collapsed="false">
      <c r="A10711" s="0" t="n">
        <v>61</v>
      </c>
      <c r="B10711" s="0" t="n">
        <v>2200</v>
      </c>
      <c r="C10711" s="0" t="n">
        <v>3.8923</v>
      </c>
      <c r="D10711" s="0" t="n">
        <v>0.93167</v>
      </c>
      <c r="E10711" s="0" t="n">
        <f aca="false">IFERROR((C10711-D10711)/C10711/'Project Inputs and Calcs'!$E$11,0)</f>
        <v>0.0253545889748135</v>
      </c>
    </row>
    <row r="10712" customFormat="false" ht="15" hidden="false" customHeight="false" outlineLevel="0" collapsed="false">
      <c r="A10712" s="0" t="n">
        <v>61</v>
      </c>
      <c r="B10712" s="0" t="n">
        <v>2300</v>
      </c>
      <c r="C10712" s="0" t="n">
        <v>4.3238</v>
      </c>
      <c r="D10712" s="0" t="n">
        <v>1.0642</v>
      </c>
      <c r="E10712" s="0" t="n">
        <f aca="false">IFERROR((C10712-D10712)/C10712/'Project Inputs and Calcs'!$E$11,0)</f>
        <v>0.025129130240375</v>
      </c>
    </row>
    <row r="10713" customFormat="false" ht="15" hidden="false" customHeight="false" outlineLevel="0" collapsed="false">
      <c r="A10713" s="0" t="n">
        <v>61</v>
      </c>
      <c r="B10713" s="0" t="n">
        <v>2400</v>
      </c>
      <c r="C10713" s="0" t="n">
        <v>4.7722</v>
      </c>
      <c r="D10713" s="0" t="n">
        <v>1.2066</v>
      </c>
      <c r="E10713" s="0" t="n">
        <f aca="false">IFERROR((C10713-D10713)/C10713/'Project Inputs and Calcs'!$E$11,0)</f>
        <v>0.0249053546233044</v>
      </c>
    </row>
    <row r="10714" customFormat="false" ht="15" hidden="false" customHeight="false" outlineLevel="0" collapsed="false">
      <c r="A10714" s="0" t="n">
        <v>61</v>
      </c>
      <c r="B10714" s="0" t="n">
        <v>2500</v>
      </c>
      <c r="C10714" s="0" t="n">
        <v>5.2371</v>
      </c>
      <c r="D10714" s="0" t="n">
        <v>1.3588</v>
      </c>
      <c r="E10714" s="0" t="n">
        <f aca="false">IFERROR((C10714-D10714)/C10714/'Project Inputs and Calcs'!$E$11,0)</f>
        <v>0.0246847810174842</v>
      </c>
    </row>
    <row r="10715" customFormat="false" ht="15" hidden="false" customHeight="false" outlineLevel="0" collapsed="false">
      <c r="A10715" s="0" t="n">
        <v>61</v>
      </c>
      <c r="B10715" s="0" t="n">
        <v>2600</v>
      </c>
      <c r="C10715" s="0" t="n">
        <v>5.7177</v>
      </c>
      <c r="D10715" s="0" t="n">
        <v>1.521</v>
      </c>
      <c r="E10715" s="0" t="n">
        <f aca="false">IFERROR((C10715-D10715)/C10715/'Project Inputs and Calcs'!$E$11,0)</f>
        <v>0.0244661314864369</v>
      </c>
    </row>
    <row r="10716" customFormat="false" ht="15" hidden="false" customHeight="false" outlineLevel="0" collapsed="false">
      <c r="A10716" s="0" t="n">
        <v>61</v>
      </c>
      <c r="B10716" s="0" t="n">
        <v>2700</v>
      </c>
      <c r="C10716" s="0" t="n">
        <v>6.213</v>
      </c>
      <c r="D10716" s="0" t="n">
        <v>1.6886</v>
      </c>
      <c r="E10716" s="0" t="n">
        <f aca="false">IFERROR((C10716-D10716)/C10716/'Project Inputs and Calcs'!$E$11,0)</f>
        <v>0.0242738344331777</v>
      </c>
    </row>
    <row r="10717" customFormat="false" ht="15" hidden="false" customHeight="false" outlineLevel="0" collapsed="false">
      <c r="A10717" s="0" t="n">
        <v>61</v>
      </c>
      <c r="B10717" s="0" t="n">
        <v>2800</v>
      </c>
      <c r="C10717" s="0" t="n">
        <v>6.7226</v>
      </c>
      <c r="D10717" s="0" t="n">
        <v>1.8757</v>
      </c>
      <c r="E10717" s="0" t="n">
        <f aca="false">IFERROR((C10717-D10717)/C10717/'Project Inputs and Calcs'!$E$11,0)</f>
        <v>0.0240328642687849</v>
      </c>
    </row>
    <row r="10718" customFormat="false" ht="15" hidden="false" customHeight="false" outlineLevel="0" collapsed="false">
      <c r="A10718" s="0" t="n">
        <v>61</v>
      </c>
      <c r="B10718" s="0" t="n">
        <v>2900</v>
      </c>
      <c r="C10718" s="0" t="n">
        <v>7.246</v>
      </c>
      <c r="D10718" s="0" t="n">
        <v>2.0681</v>
      </c>
      <c r="E10718" s="0" t="n">
        <f aca="false">IFERROR((C10718-D10718)/C10718/'Project Inputs and Calcs'!$E$11,0)</f>
        <v>0.0238195786180881</v>
      </c>
    </row>
    <row r="10719" customFormat="false" ht="15" hidden="false" customHeight="false" outlineLevel="0" collapsed="false">
      <c r="A10719" s="0" t="n">
        <v>61</v>
      </c>
      <c r="B10719" s="0" t="n">
        <v>3000</v>
      </c>
      <c r="C10719" s="0" t="n">
        <v>7.7824</v>
      </c>
      <c r="D10719" s="0" t="n">
        <v>2.2706</v>
      </c>
      <c r="E10719" s="0" t="n">
        <f aca="false">IFERROR((C10719-D10719)/C10719/'Project Inputs and Calcs'!$E$11,0)</f>
        <v>0.023607970120614</v>
      </c>
    </row>
    <row r="10720" customFormat="false" ht="15" hidden="false" customHeight="false" outlineLevel="0" collapsed="false">
      <c r="A10720" s="0" t="n">
        <v>61</v>
      </c>
      <c r="B10720" s="0" t="n">
        <v>3100</v>
      </c>
      <c r="C10720" s="0" t="n">
        <v>8.3311</v>
      </c>
      <c r="D10720" s="0" t="n">
        <v>2.4706</v>
      </c>
      <c r="E10720" s="0" t="n">
        <f aca="false">IFERROR((C10720-D10720)/C10720/'Project Inputs and Calcs'!$E$11,0)</f>
        <v>0.0234482841401496</v>
      </c>
    </row>
    <row r="10721" customFormat="false" ht="15" hidden="false" customHeight="false" outlineLevel="0" collapsed="false">
      <c r="A10721" s="0" t="n">
        <v>61</v>
      </c>
      <c r="B10721" s="0" t="n">
        <v>3200</v>
      </c>
      <c r="C10721" s="0" t="n">
        <v>8.8917</v>
      </c>
      <c r="D10721" s="0" t="n">
        <v>2.706</v>
      </c>
      <c r="E10721" s="0" t="n">
        <f aca="false">IFERROR((C10721-D10721)/C10721/'Project Inputs and Calcs'!$E$11,0)</f>
        <v>0.0231890414656365</v>
      </c>
    </row>
    <row r="10722" customFormat="false" ht="15" hidden="false" customHeight="false" outlineLevel="0" collapsed="false">
      <c r="A10722" s="0" t="n">
        <v>61</v>
      </c>
      <c r="B10722" s="0" t="n">
        <v>3300</v>
      </c>
      <c r="C10722" s="0" t="n">
        <v>9.4635</v>
      </c>
      <c r="D10722" s="0" t="n">
        <v>2.9388</v>
      </c>
      <c r="E10722" s="0" t="n">
        <f aca="false">IFERROR((C10722-D10722)/C10722/'Project Inputs and Calcs'!$E$11,0)</f>
        <v>0.0229819834099435</v>
      </c>
    </row>
    <row r="10723" customFormat="false" ht="15" hidden="false" customHeight="false" outlineLevel="0" collapsed="false">
      <c r="A10723" s="0" t="n">
        <v>61</v>
      </c>
      <c r="B10723" s="0" t="n">
        <v>3400</v>
      </c>
      <c r="C10723" s="0" t="n">
        <v>10.046</v>
      </c>
      <c r="D10723" s="0" t="n">
        <v>3.1819</v>
      </c>
      <c r="E10723" s="0" t="n">
        <f aca="false">IFERROR((C10723-D10723)/C10723/'Project Inputs and Calcs'!$E$11,0)</f>
        <v>0.0227755657309709</v>
      </c>
    </row>
    <row r="10724" customFormat="false" ht="15" hidden="false" customHeight="false" outlineLevel="0" collapsed="false">
      <c r="A10724" s="0" t="n">
        <v>61</v>
      </c>
      <c r="B10724" s="0" t="n">
        <v>3500</v>
      </c>
      <c r="C10724" s="0" t="n">
        <v>10.638</v>
      </c>
      <c r="D10724" s="0" t="n">
        <v>3.4351</v>
      </c>
      <c r="E10724" s="0" t="n">
        <f aca="false">IFERROR((C10724-D10724)/C10724/'Project Inputs and Calcs'!$E$11,0)</f>
        <v>0.022569718618788</v>
      </c>
    </row>
    <row r="10725" customFormat="false" ht="15" hidden="false" customHeight="false" outlineLevel="0" collapsed="false">
      <c r="A10725" s="0" t="n">
        <v>61</v>
      </c>
      <c r="B10725" s="0" t="n">
        <v>3600</v>
      </c>
      <c r="C10725" s="0" t="n">
        <v>11.24</v>
      </c>
      <c r="D10725" s="0" t="n">
        <v>3.6984</v>
      </c>
      <c r="E10725" s="0" t="n">
        <f aca="false">IFERROR((C10725-D10725)/C10725/'Project Inputs and Calcs'!$E$11,0)</f>
        <v>0.0223653618030842</v>
      </c>
    </row>
    <row r="10726" customFormat="false" ht="15" hidden="false" customHeight="false" outlineLevel="0" collapsed="false">
      <c r="A10726" s="0" t="n">
        <v>61</v>
      </c>
      <c r="B10726" s="0" t="n">
        <v>3700</v>
      </c>
      <c r="C10726" s="0" t="n">
        <v>11.85</v>
      </c>
      <c r="D10726" s="0" t="n">
        <v>3.972</v>
      </c>
      <c r="E10726" s="0" t="n">
        <f aca="false">IFERROR((C10726-D10726)/C10726/'Project Inputs and Calcs'!$E$11,0)</f>
        <v>0.0221603375527426</v>
      </c>
    </row>
    <row r="10727" customFormat="false" ht="15" hidden="false" customHeight="false" outlineLevel="0" collapsed="false">
      <c r="A10727" s="0" t="n">
        <v>61</v>
      </c>
      <c r="B10727" s="0" t="n">
        <v>3800</v>
      </c>
      <c r="C10727" s="0" t="n">
        <v>12.468</v>
      </c>
      <c r="D10727" s="0" t="n">
        <v>4.2557</v>
      </c>
      <c r="E10727" s="0" t="n">
        <f aca="false">IFERROR((C10727-D10727)/C10727/'Project Inputs and Calcs'!$E$11,0)</f>
        <v>0.0219556731900332</v>
      </c>
    </row>
    <row r="10728" customFormat="false" ht="15" hidden="false" customHeight="false" outlineLevel="0" collapsed="false">
      <c r="A10728" s="0" t="n">
        <v>61</v>
      </c>
      <c r="B10728" s="0" t="n">
        <v>3900</v>
      </c>
      <c r="C10728" s="0" t="n">
        <v>13.093</v>
      </c>
      <c r="D10728" s="0" t="n">
        <v>4.5497</v>
      </c>
      <c r="E10728" s="0" t="n">
        <f aca="false">IFERROR((C10728-D10728)/C10728/'Project Inputs and Calcs'!$E$11,0)</f>
        <v>0.0217502991420352</v>
      </c>
    </row>
    <row r="10729" customFormat="false" ht="15" hidden="false" customHeight="false" outlineLevel="0" collapsed="false">
      <c r="A10729" s="0" t="n">
        <v>61</v>
      </c>
      <c r="B10729" s="0" t="n">
        <v>4000</v>
      </c>
      <c r="C10729" s="0" t="n">
        <v>13.725</v>
      </c>
      <c r="D10729" s="0" t="n">
        <v>4.8538</v>
      </c>
      <c r="E10729" s="0" t="n">
        <f aca="false">IFERROR((C10729-D10729)/C10729/'Project Inputs and Calcs'!$E$11,0)</f>
        <v>0.0215451123254402</v>
      </c>
    </row>
    <row r="10730" customFormat="false" ht="15" hidden="false" customHeight="false" outlineLevel="0" collapsed="false">
      <c r="A10730" s="0" t="n">
        <v>61</v>
      </c>
      <c r="B10730" s="0" t="n">
        <v>4100</v>
      </c>
      <c r="C10730" s="0" t="n">
        <v>14.363</v>
      </c>
      <c r="D10730" s="0" t="n">
        <v>5.1685</v>
      </c>
      <c r="E10730" s="0" t="n">
        <f aca="false">IFERROR((C10730-D10730)/C10730/'Project Inputs and Calcs'!$E$11,0)</f>
        <v>0.0213383926292093</v>
      </c>
    </row>
    <row r="10731" customFormat="false" ht="15" hidden="false" customHeight="false" outlineLevel="0" collapsed="false">
      <c r="A10731" s="0" t="n">
        <v>61</v>
      </c>
      <c r="B10731" s="0" t="n">
        <v>4200</v>
      </c>
      <c r="C10731" s="0" t="n">
        <v>15.005</v>
      </c>
      <c r="D10731" s="0" t="n">
        <v>5.4932</v>
      </c>
      <c r="E10731" s="0" t="n">
        <f aca="false">IFERROR((C10731-D10731)/C10731/'Project Inputs and Calcs'!$E$11,0)</f>
        <v>0.0211302899033656</v>
      </c>
    </row>
    <row r="10732" customFormat="false" ht="15" hidden="false" customHeight="false" outlineLevel="0" collapsed="false">
      <c r="A10732" s="0" t="n">
        <v>61</v>
      </c>
      <c r="B10732" s="0" t="n">
        <v>4300</v>
      </c>
      <c r="C10732" s="0" t="n">
        <v>15.652</v>
      </c>
      <c r="D10732" s="0" t="n">
        <v>5.8288</v>
      </c>
      <c r="E10732" s="0" t="n">
        <f aca="false">IFERROR((C10732-D10732)/C10732/'Project Inputs and Calcs'!$E$11,0)</f>
        <v>0.0209200102223358</v>
      </c>
    </row>
    <row r="10733" customFormat="false" ht="15" hidden="false" customHeight="false" outlineLevel="0" collapsed="false">
      <c r="A10733" s="0" t="n">
        <v>61</v>
      </c>
      <c r="B10733" s="0" t="n">
        <v>4400</v>
      </c>
      <c r="C10733" s="0" t="n">
        <v>16.302</v>
      </c>
      <c r="D10733" s="0" t="n">
        <v>6.1748</v>
      </c>
      <c r="E10733" s="0" t="n">
        <f aca="false">IFERROR((C10733-D10733)/C10733/'Project Inputs and Calcs'!$E$11,0)</f>
        <v>0.0207074796548481</v>
      </c>
    </row>
    <row r="10734" customFormat="false" ht="15" hidden="false" customHeight="false" outlineLevel="0" collapsed="false">
      <c r="A10734" s="0" t="n">
        <v>61</v>
      </c>
      <c r="B10734" s="0" t="n">
        <v>4500</v>
      </c>
      <c r="C10734" s="0" t="n">
        <v>16.954</v>
      </c>
      <c r="D10734" s="0" t="n">
        <v>6.5313</v>
      </c>
      <c r="E10734" s="0" t="n">
        <f aca="false">IFERROR((C10734-D10734)/C10734/'Project Inputs and Calcs'!$E$11,0)</f>
        <v>0.0204921159215131</v>
      </c>
    </row>
    <row r="10735" customFormat="false" ht="15" hidden="false" customHeight="false" outlineLevel="0" collapsed="false">
      <c r="A10735" s="0" t="n">
        <v>61</v>
      </c>
      <c r="B10735" s="0" t="n">
        <v>4600</v>
      </c>
      <c r="C10735" s="0" t="n">
        <v>17.608</v>
      </c>
      <c r="D10735" s="0" t="n">
        <v>6.8989</v>
      </c>
      <c r="E10735" s="0" t="n">
        <f aca="false">IFERROR((C10735-D10735)/C10735/'Project Inputs and Calcs'!$E$11,0)</f>
        <v>0.0202731712857792</v>
      </c>
    </row>
    <row r="10736" customFormat="false" ht="15" hidden="false" customHeight="false" outlineLevel="0" collapsed="false">
      <c r="A10736" s="0" t="n">
        <v>61</v>
      </c>
      <c r="B10736" s="0" t="n">
        <v>4700</v>
      </c>
      <c r="C10736" s="0" t="n">
        <v>18.262</v>
      </c>
      <c r="D10736" s="0" t="n">
        <v>7.2774</v>
      </c>
      <c r="E10736" s="0" t="n">
        <f aca="false">IFERROR((C10736-D10736)/C10736/'Project Inputs and Calcs'!$E$11,0)</f>
        <v>0.0200500127769868</v>
      </c>
    </row>
    <row r="10737" customFormat="false" ht="15" hidden="false" customHeight="false" outlineLevel="0" collapsed="false">
      <c r="A10737" s="0" t="n">
        <v>61</v>
      </c>
      <c r="B10737" s="0" t="n">
        <v>4800</v>
      </c>
      <c r="C10737" s="0" t="n">
        <v>18.915</v>
      </c>
      <c r="D10737" s="0" t="n">
        <v>7.6671</v>
      </c>
      <c r="E10737" s="0" t="n">
        <f aca="false">IFERROR((C10737-D10737)/C10737/'Project Inputs and Calcs'!$E$11,0)</f>
        <v>0.0198218345228655</v>
      </c>
    </row>
    <row r="10738" customFormat="false" ht="15" hidden="false" customHeight="false" outlineLevel="0" collapsed="false">
      <c r="A10738" s="0" t="n">
        <v>61</v>
      </c>
      <c r="B10738" s="0" t="n">
        <v>4900</v>
      </c>
      <c r="C10738" s="0" t="n">
        <v>19.565</v>
      </c>
      <c r="D10738" s="0" t="n">
        <v>8.0684</v>
      </c>
      <c r="E10738" s="0" t="n">
        <f aca="false">IFERROR((C10738-D10738)/C10738/'Project Inputs and Calcs'!$E$11,0)</f>
        <v>0.0195870176335293</v>
      </c>
    </row>
    <row r="10739" customFormat="false" ht="15" hidden="false" customHeight="false" outlineLevel="0" collapsed="false">
      <c r="A10739" s="0" t="n">
        <v>61</v>
      </c>
      <c r="B10739" s="0" t="n">
        <v>5000</v>
      </c>
      <c r="C10739" s="0" t="n">
        <v>20.212</v>
      </c>
      <c r="D10739" s="0" t="n">
        <v>8.4815</v>
      </c>
      <c r="E10739" s="0" t="n">
        <f aca="false">IFERROR((C10739-D10739)/C10739/'Project Inputs and Calcs'!$E$11,0)</f>
        <v>0.0193457681905139</v>
      </c>
    </row>
    <row r="10740" customFormat="false" ht="15" hidden="false" customHeight="false" outlineLevel="0" collapsed="false">
      <c r="A10740" s="0" t="n">
        <v>61</v>
      </c>
      <c r="B10740" s="0" t="n">
        <v>5100</v>
      </c>
      <c r="C10740" s="0" t="n">
        <v>20.853</v>
      </c>
      <c r="D10740" s="0" t="n">
        <v>8.9067</v>
      </c>
      <c r="E10740" s="0" t="n">
        <f aca="false">IFERROR((C10740-D10740)/C10740/'Project Inputs and Calcs'!$E$11,0)</f>
        <v>0.0190960533256606</v>
      </c>
    </row>
    <row r="10741" customFormat="false" ht="15" hidden="false" customHeight="false" outlineLevel="0" collapsed="false">
      <c r="A10741" s="0" t="n">
        <v>61</v>
      </c>
      <c r="B10741" s="0" t="n">
        <v>5200</v>
      </c>
      <c r="C10741" s="0" t="n">
        <v>21.488</v>
      </c>
      <c r="D10741" s="0" t="n">
        <v>9.3444</v>
      </c>
      <c r="E10741" s="0" t="n">
        <f aca="false">IFERROR((C10741-D10741)/C10741/'Project Inputs and Calcs'!$E$11,0)</f>
        <v>0.0188378009431621</v>
      </c>
    </row>
    <row r="10742" customFormat="false" ht="15" hidden="false" customHeight="false" outlineLevel="0" collapsed="false">
      <c r="A10742" s="0" t="n">
        <v>61</v>
      </c>
      <c r="B10742" s="0" t="n">
        <v>5300</v>
      </c>
      <c r="C10742" s="0" t="n">
        <v>22.114</v>
      </c>
      <c r="D10742" s="0" t="n">
        <v>9.7952</v>
      </c>
      <c r="E10742" s="0" t="n">
        <f aca="false">IFERROR((C10742-D10742)/C10742/'Project Inputs and Calcs'!$E$11,0)</f>
        <v>0.0185686292243225</v>
      </c>
    </row>
    <row r="10743" customFormat="false" ht="15" hidden="false" customHeight="false" outlineLevel="0" collapsed="false">
      <c r="A10743" s="0" t="n">
        <v>61</v>
      </c>
      <c r="B10743" s="0" t="n">
        <v>5400</v>
      </c>
      <c r="C10743" s="0" t="n">
        <v>22.728</v>
      </c>
      <c r="D10743" s="0" t="n">
        <v>10.26</v>
      </c>
      <c r="E10743" s="0" t="n">
        <f aca="false">IFERROR((C10743-D10743)/C10743/'Project Inputs and Calcs'!$E$11,0)</f>
        <v>0.0182858148539247</v>
      </c>
    </row>
    <row r="10744" customFormat="false" ht="15" hidden="false" customHeight="false" outlineLevel="0" collapsed="false">
      <c r="A10744" s="0" t="n">
        <v>61</v>
      </c>
      <c r="B10744" s="0" t="n">
        <v>5500</v>
      </c>
      <c r="C10744" s="0" t="n">
        <v>23.33</v>
      </c>
      <c r="D10744" s="0" t="n">
        <v>10.738</v>
      </c>
      <c r="E10744" s="0" t="n">
        <f aca="false">IFERROR((C10744-D10744)/C10744/'Project Inputs and Calcs'!$E$11,0)</f>
        <v>0.017991141591656</v>
      </c>
    </row>
    <row r="10745" customFormat="false" ht="15" hidden="false" customHeight="false" outlineLevel="0" collapsed="false">
      <c r="A10745" s="0" t="n">
        <v>61</v>
      </c>
      <c r="B10745" s="0" t="n">
        <v>5600</v>
      </c>
      <c r="C10745" s="0" t="n">
        <v>23.915</v>
      </c>
      <c r="D10745" s="0" t="n">
        <v>11.232</v>
      </c>
      <c r="E10745" s="0" t="n">
        <f aca="false">IFERROR((C10745-D10745)/C10745/'Project Inputs and Calcs'!$E$11,0)</f>
        <v>0.0176778869607638</v>
      </c>
    </row>
    <row r="10746" customFormat="false" ht="15" hidden="false" customHeight="false" outlineLevel="0" collapsed="false">
      <c r="A10746" s="0" t="n">
        <v>61</v>
      </c>
      <c r="B10746" s="0" t="n">
        <v>5700</v>
      </c>
      <c r="C10746" s="0" t="n">
        <v>24.48</v>
      </c>
      <c r="D10746" s="0" t="n">
        <v>11.742</v>
      </c>
      <c r="E10746" s="0" t="n">
        <f aca="false">IFERROR((C10746-D10746)/C10746/'Project Inputs and Calcs'!$E$11,0)</f>
        <v>0.0173447712418301</v>
      </c>
    </row>
    <row r="10747" customFormat="false" ht="15" hidden="false" customHeight="false" outlineLevel="0" collapsed="false">
      <c r="A10747" s="0" t="n">
        <v>61</v>
      </c>
      <c r="B10747" s="0" t="n">
        <v>5800</v>
      </c>
      <c r="C10747" s="0" t="n">
        <v>25.021</v>
      </c>
      <c r="D10747" s="0" t="n">
        <v>12.27</v>
      </c>
      <c r="E10747" s="0" t="n">
        <f aca="false">IFERROR((C10747-D10747)/C10747/'Project Inputs and Calcs'!$E$11,0)</f>
        <v>0.0169870641994058</v>
      </c>
    </row>
    <row r="10748" customFormat="false" ht="15" hidden="false" customHeight="false" outlineLevel="0" collapsed="false">
      <c r="A10748" s="0" t="n">
        <v>61</v>
      </c>
      <c r="B10748" s="0" t="n">
        <v>5900</v>
      </c>
      <c r="C10748" s="0" t="n">
        <v>25.535</v>
      </c>
      <c r="D10748" s="0" t="n">
        <v>12.817</v>
      </c>
      <c r="E10748" s="0" t="n">
        <f aca="false">IFERROR((C10748-D10748)/C10748/'Project Inputs and Calcs'!$E$11,0)</f>
        <v>0.0166020494745774</v>
      </c>
    </row>
    <row r="10749" customFormat="false" ht="15" hidden="false" customHeight="false" outlineLevel="0" collapsed="false">
      <c r="A10749" s="0" t="n">
        <v>61</v>
      </c>
      <c r="B10749" s="0" t="n">
        <v>6000</v>
      </c>
      <c r="C10749" s="0" t="n">
        <v>26.012</v>
      </c>
      <c r="D10749" s="0" t="n">
        <v>13.386</v>
      </c>
      <c r="E10749" s="0" t="n">
        <f aca="false">IFERROR((C10749-D10749)/C10749/'Project Inputs and Calcs'!$E$11,0)</f>
        <v>0.0161797119278282</v>
      </c>
    </row>
    <row r="10750" customFormat="false" ht="15" hidden="false" customHeight="false" outlineLevel="0" collapsed="false">
      <c r="A10750" s="0" t="n">
        <v>61</v>
      </c>
      <c r="B10750" s="0" t="n">
        <v>6100</v>
      </c>
      <c r="C10750" s="0" t="n">
        <v>26.452</v>
      </c>
      <c r="D10750" s="0" t="n">
        <v>13.977</v>
      </c>
      <c r="E10750" s="0" t="n">
        <f aca="false">IFERROR((C10750-D10750)/C10750/'Project Inputs and Calcs'!$E$11,0)</f>
        <v>0.0157202984021372</v>
      </c>
    </row>
    <row r="10751" customFormat="false" ht="15" hidden="false" customHeight="false" outlineLevel="0" collapsed="false">
      <c r="A10751" s="0" t="n">
        <v>61</v>
      </c>
      <c r="B10751" s="0" t="n">
        <v>6200</v>
      </c>
      <c r="C10751" s="0" t="n">
        <v>26.839</v>
      </c>
      <c r="D10751" s="0" t="n">
        <v>14.597</v>
      </c>
      <c r="E10751" s="0" t="n">
        <f aca="false">IFERROR((C10751-D10751)/C10751/'Project Inputs and Calcs'!$E$11,0)</f>
        <v>0.0152042425823118</v>
      </c>
    </row>
    <row r="10752" customFormat="false" ht="15" hidden="false" customHeight="false" outlineLevel="0" collapsed="false">
      <c r="A10752" s="0" t="n">
        <v>61</v>
      </c>
      <c r="B10752" s="0" t="n">
        <v>6300</v>
      </c>
      <c r="C10752" s="0" t="n">
        <v>27.171</v>
      </c>
      <c r="D10752" s="0" t="n">
        <v>15.245</v>
      </c>
      <c r="E10752" s="0" t="n">
        <f aca="false">IFERROR((C10752-D10752)/C10752/'Project Inputs and Calcs'!$E$11,0)</f>
        <v>0.0146307950879001</v>
      </c>
    </row>
    <row r="10753" customFormat="false" ht="15" hidden="false" customHeight="false" outlineLevel="0" collapsed="false">
      <c r="A10753" s="0" t="n">
        <v>61</v>
      </c>
      <c r="B10753" s="0" t="n">
        <v>6400</v>
      </c>
      <c r="C10753" s="0" t="n">
        <v>27.44</v>
      </c>
      <c r="D10753" s="0" t="n">
        <v>15.925</v>
      </c>
      <c r="E10753" s="0" t="n">
        <f aca="false">IFERROR((C10753-D10753)/C10753/'Project Inputs and Calcs'!$E$11,0)</f>
        <v>0.0139880952380952</v>
      </c>
    </row>
    <row r="10754" customFormat="false" ht="15" hidden="false" customHeight="false" outlineLevel="0" collapsed="false">
      <c r="A10754" s="0" t="n">
        <v>61</v>
      </c>
      <c r="B10754" s="0" t="n">
        <v>6500</v>
      </c>
      <c r="C10754" s="0" t="n">
        <v>27.621</v>
      </c>
      <c r="D10754" s="0" t="n">
        <v>16.647</v>
      </c>
      <c r="E10754" s="0" t="n">
        <f aca="false">IFERROR((C10754-D10754)/C10754/'Project Inputs and Calcs'!$E$11,0)</f>
        <v>0.0132435465768799</v>
      </c>
    </row>
    <row r="10755" customFormat="false" ht="15" hidden="false" customHeight="false" outlineLevel="0" collapsed="false">
      <c r="A10755" s="0" t="n">
        <v>61</v>
      </c>
      <c r="B10755" s="0" t="n">
        <v>6600</v>
      </c>
      <c r="C10755" s="0" t="n">
        <v>27.67</v>
      </c>
      <c r="D10755" s="0" t="n">
        <v>17.429</v>
      </c>
      <c r="E10755" s="0" t="n">
        <f aca="false">IFERROR((C10755-D10755)/C10755/'Project Inputs and Calcs'!$E$11,0)</f>
        <v>0.0123370678231538</v>
      </c>
    </row>
    <row r="10756" customFormat="false" ht="15" hidden="false" customHeight="false" outlineLevel="0" collapsed="false">
      <c r="A10756" s="0" t="n">
        <v>61</v>
      </c>
      <c r="B10756" s="0" t="n">
        <v>6700</v>
      </c>
      <c r="C10756" s="0" t="n">
        <v>27.57</v>
      </c>
      <c r="D10756" s="0" t="n">
        <v>18.279</v>
      </c>
      <c r="E10756" s="0" t="n">
        <f aca="false">IFERROR((C10756-D10756)/C10756/'Project Inputs and Calcs'!$E$11,0)</f>
        <v>0.0112332245194052</v>
      </c>
    </row>
    <row r="10757" customFormat="false" ht="15" hidden="false" customHeight="false" outlineLevel="0" collapsed="false">
      <c r="A10757" s="0" t="n">
        <v>61</v>
      </c>
      <c r="B10757" s="0" t="n">
        <v>6800</v>
      </c>
      <c r="C10757" s="0" t="n">
        <v>27.321</v>
      </c>
      <c r="D10757" s="0" t="n">
        <v>19.194</v>
      </c>
      <c r="E10757" s="0" t="n">
        <f aca="false">IFERROR((C10757-D10757)/C10757/'Project Inputs and Calcs'!$E$11,0)</f>
        <v>0.00991544965411222</v>
      </c>
    </row>
    <row r="10758" customFormat="false" ht="15" hidden="false" customHeight="false" outlineLevel="0" collapsed="false">
      <c r="A10758" s="0" t="n">
        <v>61</v>
      </c>
      <c r="B10758" s="0" t="n">
        <v>6900</v>
      </c>
      <c r="C10758" s="0" t="n">
        <v>27.017</v>
      </c>
      <c r="D10758" s="0" t="n">
        <v>20.128</v>
      </c>
      <c r="E10758" s="0" t="n">
        <f aca="false">IFERROR((C10758-D10758)/C10758/'Project Inputs and Calcs'!$E$11,0)</f>
        <v>0.00849958667999161</v>
      </c>
    </row>
    <row r="10759" customFormat="false" ht="15" hidden="false" customHeight="false" outlineLevel="0" collapsed="false">
      <c r="A10759" s="0" t="n">
        <v>61</v>
      </c>
      <c r="B10759" s="0" t="n">
        <v>7000</v>
      </c>
      <c r="C10759" s="0" t="n">
        <v>26.703</v>
      </c>
      <c r="D10759" s="0" t="n">
        <v>21.06</v>
      </c>
      <c r="E10759" s="0" t="n">
        <f aca="false">IFERROR((C10759-D10759)/C10759/'Project Inputs and Calcs'!$E$11,0)</f>
        <v>0.00704415234243344</v>
      </c>
    </row>
    <row r="10760" customFormat="false" ht="15" hidden="false" customHeight="false" outlineLevel="0" collapsed="false">
      <c r="A10760" s="0" t="n">
        <v>61</v>
      </c>
      <c r="B10760" s="0" t="n">
        <v>7100</v>
      </c>
      <c r="C10760" s="0" t="n">
        <v>26.321</v>
      </c>
      <c r="D10760" s="0" t="n">
        <v>22.021</v>
      </c>
      <c r="E10760" s="0" t="n">
        <f aca="false">IFERROR((C10760-D10760)/C10760/'Project Inputs and Calcs'!$E$11,0)</f>
        <v>0.00544558844015552</v>
      </c>
    </row>
    <row r="10761" customFormat="false" ht="15" hidden="false" customHeight="false" outlineLevel="0" collapsed="false">
      <c r="A10761" s="0" t="n">
        <v>61</v>
      </c>
      <c r="B10761" s="0" t="n">
        <v>7200</v>
      </c>
      <c r="C10761" s="0" t="n">
        <v>25.804</v>
      </c>
      <c r="D10761" s="0" t="n">
        <v>23.037</v>
      </c>
      <c r="E10761" s="0" t="n">
        <f aca="false">IFERROR((C10761-D10761)/C10761/'Project Inputs and Calcs'!$E$11,0)</f>
        <v>0.00357438123288379</v>
      </c>
    </row>
    <row r="10762" customFormat="false" ht="15" hidden="false" customHeight="false" outlineLevel="0" collapsed="false">
      <c r="A10762" s="0" t="n">
        <v>61</v>
      </c>
      <c r="B10762" s="0" t="n">
        <v>7300</v>
      </c>
      <c r="C10762" s="0" t="n">
        <v>25.298</v>
      </c>
      <c r="D10762" s="0" t="n">
        <v>23.994</v>
      </c>
      <c r="E10762" s="0" t="n">
        <f aca="false">IFERROR((C10762-D10762)/C10762/'Project Inputs and Calcs'!$E$11,0)</f>
        <v>0.00171818589084776</v>
      </c>
    </row>
    <row r="10763" customFormat="false" ht="15" hidden="false" customHeight="false" outlineLevel="0" collapsed="false">
      <c r="A10763" s="0" t="n">
        <v>61</v>
      </c>
      <c r="B10763" s="0" t="n">
        <v>7400</v>
      </c>
      <c r="C10763" s="0" t="n">
        <v>24.995</v>
      </c>
      <c r="D10763" s="0" t="n">
        <v>24.771</v>
      </c>
      <c r="E10763" s="0" t="n">
        <f aca="false">IFERROR((C10763-D10763)/C10763/'Project Inputs and Calcs'!$E$11,0)</f>
        <v>0.000298726411949057</v>
      </c>
    </row>
    <row r="10764" customFormat="false" ht="15" hidden="false" customHeight="false" outlineLevel="0" collapsed="false">
      <c r="A10764" s="0" t="n">
        <v>61</v>
      </c>
      <c r="B10764" s="0" t="n">
        <v>7500</v>
      </c>
      <c r="C10764" s="0" t="n">
        <v>24.823</v>
      </c>
      <c r="D10764" s="0" t="n">
        <v>25.421</v>
      </c>
      <c r="E10764" s="0" t="n">
        <f aca="false">IFERROR((C10764-D10764)/C10764/'Project Inputs and Calcs'!$E$11,0)</f>
        <v>-0.000803018705770185</v>
      </c>
    </row>
    <row r="10765" customFormat="false" ht="15" hidden="false" customHeight="false" outlineLevel="0" collapsed="false">
      <c r="A10765" s="0" t="n">
        <v>61</v>
      </c>
      <c r="B10765" s="0" t="n">
        <v>7600</v>
      </c>
      <c r="C10765" s="0" t="n">
        <v>24.718</v>
      </c>
      <c r="D10765" s="0" t="n">
        <v>25.983</v>
      </c>
      <c r="E10765" s="0" t="n">
        <f aca="false">IFERROR((C10765-D10765)/C10765/'Project Inputs and Calcs'!$E$11,0)</f>
        <v>-0.00170590932383958</v>
      </c>
    </row>
    <row r="10766" customFormat="false" ht="15" hidden="false" customHeight="false" outlineLevel="0" collapsed="false">
      <c r="A10766" s="0" t="n">
        <v>61</v>
      </c>
      <c r="B10766" s="0" t="n">
        <v>7700</v>
      </c>
      <c r="C10766" s="0" t="n">
        <v>24.652</v>
      </c>
      <c r="D10766" s="0" t="n">
        <v>26.472</v>
      </c>
      <c r="E10766" s="0" t="n">
        <f aca="false">IFERROR((C10766-D10766)/C10766/'Project Inputs and Calcs'!$E$11,0)</f>
        <v>-0.00246092271080102</v>
      </c>
    </row>
    <row r="10767" customFormat="false" ht="15" hidden="false" customHeight="false" outlineLevel="0" collapsed="false">
      <c r="A10767" s="0" t="n">
        <v>61</v>
      </c>
      <c r="B10767" s="0" t="n">
        <v>7800</v>
      </c>
      <c r="C10767" s="0" t="n">
        <v>24.61</v>
      </c>
      <c r="D10767" s="0" t="n">
        <v>26.888</v>
      </c>
      <c r="E10767" s="0" t="n">
        <f aca="false">IFERROR((C10767-D10767)/C10767/'Project Inputs and Calcs'!$E$11,0)</f>
        <v>-0.00308546661248815</v>
      </c>
    </row>
    <row r="10768" customFormat="false" ht="15" hidden="false" customHeight="false" outlineLevel="0" collapsed="false">
      <c r="A10768" s="0" t="n">
        <v>61</v>
      </c>
      <c r="B10768" s="0" t="n">
        <v>7900</v>
      </c>
      <c r="C10768" s="0" t="n">
        <v>24.585</v>
      </c>
      <c r="D10768" s="0" t="n">
        <v>27.228</v>
      </c>
      <c r="E10768" s="0" t="n">
        <f aca="false">IFERROR((C10768-D10768)/C10768/'Project Inputs and Calcs'!$E$11,0)</f>
        <v>-0.00358348586536506</v>
      </c>
    </row>
    <row r="10769" customFormat="false" ht="15" hidden="false" customHeight="false" outlineLevel="0" collapsed="false">
      <c r="A10769" s="0" t="n">
        <v>61</v>
      </c>
      <c r="B10769" s="0" t="n">
        <v>8000</v>
      </c>
      <c r="C10769" s="0" t="s">
        <v>155</v>
      </c>
      <c r="D10769" s="0" t="s">
        <v>155</v>
      </c>
      <c r="E10769" s="0" t="n">
        <f aca="false">IFERROR((C10769-D10769)/C10769/'Project Inputs and Calcs'!$E$11,0)</f>
        <v>0</v>
      </c>
    </row>
    <row r="10770" customFormat="false" ht="15" hidden="false" customHeight="false" outlineLevel="0" collapsed="false">
      <c r="A10770" s="0" t="n">
        <v>61</v>
      </c>
      <c r="B10770" s="0" t="n">
        <v>8100</v>
      </c>
      <c r="C10770" s="0" t="s">
        <v>155</v>
      </c>
      <c r="D10770" s="0" t="s">
        <v>155</v>
      </c>
      <c r="E10770" s="0" t="n">
        <f aca="false">IFERROR((C10770-D10770)/C10770/'Project Inputs and Calcs'!$E$11,0)</f>
        <v>0</v>
      </c>
    </row>
    <row r="10771" customFormat="false" ht="15" hidden="false" customHeight="false" outlineLevel="0" collapsed="false">
      <c r="A10771" s="0" t="n">
        <v>61</v>
      </c>
      <c r="B10771" s="0" t="n">
        <v>8200</v>
      </c>
      <c r="C10771" s="0" t="s">
        <v>155</v>
      </c>
      <c r="D10771" s="0" t="s">
        <v>155</v>
      </c>
      <c r="E10771" s="0" t="n">
        <f aca="false">IFERROR((C10771-D10771)/C10771/'Project Inputs and Calcs'!$E$11,0)</f>
        <v>0</v>
      </c>
    </row>
    <row r="10772" customFormat="false" ht="15" hidden="false" customHeight="false" outlineLevel="0" collapsed="false">
      <c r="A10772" s="0" t="n">
        <v>61</v>
      </c>
      <c r="B10772" s="0" t="n">
        <v>8300</v>
      </c>
      <c r="C10772" s="0" t="s">
        <v>155</v>
      </c>
      <c r="D10772" s="0" t="s">
        <v>155</v>
      </c>
      <c r="E10772" s="0" t="n">
        <f aca="false">IFERROR((C10772-D10772)/C10772/'Project Inputs and Calcs'!$E$11,0)</f>
        <v>0</v>
      </c>
    </row>
    <row r="10773" customFormat="false" ht="15" hidden="false" customHeight="false" outlineLevel="0" collapsed="false">
      <c r="A10773" s="0" t="n">
        <v>61</v>
      </c>
      <c r="B10773" s="0" t="n">
        <v>8400</v>
      </c>
      <c r="C10773" s="0" t="s">
        <v>155</v>
      </c>
      <c r="D10773" s="0" t="s">
        <v>155</v>
      </c>
      <c r="E10773" s="0" t="n">
        <f aca="false">IFERROR((C10773-D10773)/C10773/'Project Inputs and Calcs'!$E$11,0)</f>
        <v>0</v>
      </c>
    </row>
    <row r="10774" customFormat="false" ht="15" hidden="false" customHeight="false" outlineLevel="0" collapsed="false">
      <c r="A10774" s="0" t="n">
        <v>61</v>
      </c>
      <c r="B10774" s="0" t="n">
        <v>8500</v>
      </c>
      <c r="C10774" s="0" t="s">
        <v>155</v>
      </c>
      <c r="D10774" s="0" t="s">
        <v>155</v>
      </c>
      <c r="E10774" s="0" t="n">
        <f aca="false">IFERROR((C10774-D10774)/C10774/'Project Inputs and Calcs'!$E$11,0)</f>
        <v>0</v>
      </c>
    </row>
    <row r="10775" customFormat="false" ht="15" hidden="false" customHeight="false" outlineLevel="0" collapsed="false">
      <c r="A10775" s="0" t="n">
        <v>61</v>
      </c>
      <c r="B10775" s="0" t="n">
        <v>8600</v>
      </c>
      <c r="C10775" s="0" t="s">
        <v>155</v>
      </c>
      <c r="D10775" s="0" t="s">
        <v>155</v>
      </c>
      <c r="E10775" s="0" t="n">
        <f aca="false">IFERROR((C10775-D10775)/C10775/'Project Inputs and Calcs'!$E$11,0)</f>
        <v>0</v>
      </c>
    </row>
    <row r="10776" customFormat="false" ht="15" hidden="false" customHeight="false" outlineLevel="0" collapsed="false">
      <c r="A10776" s="0" t="n">
        <v>61</v>
      </c>
      <c r="B10776" s="0" t="n">
        <v>8700</v>
      </c>
      <c r="C10776" s="0" t="s">
        <v>155</v>
      </c>
      <c r="D10776" s="0" t="s">
        <v>155</v>
      </c>
      <c r="E10776" s="0" t="n">
        <f aca="false">IFERROR((C10776-D10776)/C10776/'Project Inputs and Calcs'!$E$11,0)</f>
        <v>0</v>
      </c>
    </row>
    <row r="10777" customFormat="false" ht="15" hidden="false" customHeight="false" outlineLevel="0" collapsed="false">
      <c r="A10777" s="0" t="n">
        <v>61</v>
      </c>
      <c r="B10777" s="0" t="n">
        <v>8800</v>
      </c>
      <c r="C10777" s="0" t="s">
        <v>155</v>
      </c>
      <c r="D10777" s="0" t="s">
        <v>155</v>
      </c>
      <c r="E10777" s="0" t="n">
        <f aca="false">IFERROR((C10777-D10777)/C10777/'Project Inputs and Calcs'!$E$11,0)</f>
        <v>0</v>
      </c>
    </row>
    <row r="10778" customFormat="false" ht="15" hidden="false" customHeight="false" outlineLevel="0" collapsed="false">
      <c r="A10778" s="0" t="n">
        <v>61</v>
      </c>
      <c r="B10778" s="0" t="n">
        <v>8900</v>
      </c>
      <c r="C10778" s="0" t="s">
        <v>155</v>
      </c>
      <c r="D10778" s="0" t="s">
        <v>155</v>
      </c>
      <c r="E10778" s="0" t="n">
        <f aca="false">IFERROR((C10778-D10778)/C10778/'Project Inputs and Calcs'!$E$11,0)</f>
        <v>0</v>
      </c>
    </row>
    <row r="10779" customFormat="false" ht="15" hidden="false" customHeight="false" outlineLevel="0" collapsed="false">
      <c r="A10779" s="0" t="n">
        <v>61</v>
      </c>
      <c r="B10779" s="0" t="n">
        <v>9000</v>
      </c>
      <c r="C10779" s="0" t="s">
        <v>155</v>
      </c>
      <c r="D10779" s="0" t="s">
        <v>155</v>
      </c>
      <c r="E10779" s="0" t="n">
        <f aca="false">IFERROR((C10779-D10779)/C10779/'Project Inputs and Calcs'!$E$11,0)</f>
        <v>0</v>
      </c>
    </row>
    <row r="10780" customFormat="false" ht="15" hidden="false" customHeight="false" outlineLevel="0" collapsed="false">
      <c r="A10780" s="0" t="n">
        <v>61</v>
      </c>
      <c r="B10780" s="0" t="n">
        <v>9100</v>
      </c>
      <c r="C10780" s="0" t="s">
        <v>155</v>
      </c>
      <c r="D10780" s="0" t="s">
        <v>155</v>
      </c>
      <c r="E10780" s="0" t="n">
        <f aca="false">IFERROR((C10780-D10780)/C10780/'Project Inputs and Calcs'!$E$11,0)</f>
        <v>0</v>
      </c>
    </row>
    <row r="10781" customFormat="false" ht="15" hidden="false" customHeight="false" outlineLevel="0" collapsed="false">
      <c r="A10781" s="0" t="n">
        <v>61</v>
      </c>
      <c r="B10781" s="0" t="n">
        <v>9200</v>
      </c>
      <c r="C10781" s="0" t="s">
        <v>155</v>
      </c>
      <c r="D10781" s="0" t="s">
        <v>155</v>
      </c>
      <c r="E10781" s="0" t="n">
        <f aca="false">IFERROR((C10781-D10781)/C10781/'Project Inputs and Calcs'!$E$11,0)</f>
        <v>0</v>
      </c>
    </row>
    <row r="10782" customFormat="false" ht="15" hidden="false" customHeight="false" outlineLevel="0" collapsed="false">
      <c r="A10782" s="0" t="n">
        <v>61</v>
      </c>
      <c r="B10782" s="0" t="n">
        <v>9300</v>
      </c>
      <c r="C10782" s="0" t="s">
        <v>155</v>
      </c>
      <c r="D10782" s="0" t="s">
        <v>155</v>
      </c>
      <c r="E10782" s="0" t="n">
        <f aca="false">IFERROR((C10782-D10782)/C10782/'Project Inputs and Calcs'!$E$11,0)</f>
        <v>0</v>
      </c>
    </row>
    <row r="10783" customFormat="false" ht="15" hidden="false" customHeight="false" outlineLevel="0" collapsed="false">
      <c r="A10783" s="0" t="n">
        <v>61</v>
      </c>
      <c r="B10783" s="0" t="n">
        <v>9400</v>
      </c>
      <c r="C10783" s="0" t="s">
        <v>155</v>
      </c>
      <c r="D10783" s="0" t="s">
        <v>155</v>
      </c>
      <c r="E10783" s="0" t="n">
        <f aca="false">IFERROR((C10783-D10783)/C10783/'Project Inputs and Calcs'!$E$11,0)</f>
        <v>0</v>
      </c>
    </row>
    <row r="10784" customFormat="false" ht="15" hidden="false" customHeight="false" outlineLevel="0" collapsed="false">
      <c r="A10784" s="0" t="n">
        <v>61</v>
      </c>
      <c r="B10784" s="0" t="n">
        <v>9500</v>
      </c>
      <c r="C10784" s="0" t="s">
        <v>155</v>
      </c>
      <c r="D10784" s="0" t="s">
        <v>155</v>
      </c>
      <c r="E10784" s="0" t="n">
        <f aca="false">IFERROR((C10784-D10784)/C10784/'Project Inputs and Calcs'!$E$11,0)</f>
        <v>0</v>
      </c>
    </row>
    <row r="10785" customFormat="false" ht="15" hidden="false" customHeight="false" outlineLevel="0" collapsed="false">
      <c r="A10785" s="0" t="n">
        <v>61</v>
      </c>
      <c r="B10785" s="0" t="n">
        <v>9600</v>
      </c>
      <c r="C10785" s="0" t="s">
        <v>155</v>
      </c>
      <c r="D10785" s="0" t="s">
        <v>155</v>
      </c>
      <c r="E10785" s="0" t="n">
        <f aca="false">IFERROR((C10785-D10785)/C10785/'Project Inputs and Calcs'!$E$11,0)</f>
        <v>0</v>
      </c>
    </row>
    <row r="10786" customFormat="false" ht="15" hidden="false" customHeight="false" outlineLevel="0" collapsed="false">
      <c r="A10786" s="0" t="n">
        <v>61</v>
      </c>
      <c r="B10786" s="0" t="n">
        <v>9700</v>
      </c>
      <c r="C10786" s="0" t="s">
        <v>155</v>
      </c>
      <c r="D10786" s="0" t="s">
        <v>155</v>
      </c>
      <c r="E10786" s="0" t="n">
        <f aca="false">IFERROR((C10786-D10786)/C10786/'Project Inputs and Calcs'!$E$11,0)</f>
        <v>0</v>
      </c>
    </row>
    <row r="10787" customFormat="false" ht="15" hidden="false" customHeight="false" outlineLevel="0" collapsed="false">
      <c r="A10787" s="0" t="n">
        <v>61</v>
      </c>
      <c r="B10787" s="0" t="n">
        <v>9800</v>
      </c>
      <c r="C10787" s="0" t="s">
        <v>155</v>
      </c>
      <c r="D10787" s="0" t="s">
        <v>155</v>
      </c>
      <c r="E10787" s="0" t="n">
        <f aca="false">IFERROR((C10787-D10787)/C10787/'Project Inputs and Calcs'!$E$11,0)</f>
        <v>0</v>
      </c>
    </row>
    <row r="10788" customFormat="false" ht="15" hidden="false" customHeight="false" outlineLevel="0" collapsed="false">
      <c r="A10788" s="0" t="n">
        <v>61</v>
      </c>
      <c r="B10788" s="0" t="n">
        <v>9900</v>
      </c>
      <c r="C10788" s="0" t="s">
        <v>155</v>
      </c>
      <c r="D10788" s="0" t="s">
        <v>155</v>
      </c>
      <c r="E10788" s="0" t="n">
        <f aca="false">IFERROR((C10788-D10788)/C10788/'Project Inputs and Calcs'!$E$11,0)</f>
        <v>0</v>
      </c>
    </row>
    <row r="10789" customFormat="false" ht="15" hidden="false" customHeight="false" outlineLevel="0" collapsed="false">
      <c r="A10789" s="0" t="n">
        <v>61</v>
      </c>
      <c r="B10789" s="0" t="n">
        <v>10000</v>
      </c>
      <c r="C10789" s="0" t="s">
        <v>155</v>
      </c>
      <c r="D10789" s="0" t="s">
        <v>155</v>
      </c>
      <c r="E10789" s="0" t="n">
        <f aca="false">IFERROR((C10789-D10789)/C10789/'Project Inputs and Calcs'!$E$11,0)</f>
        <v>0</v>
      </c>
    </row>
    <row r="10790" customFormat="false" ht="15" hidden="false" customHeight="false" outlineLevel="0" collapsed="false">
      <c r="A10790" s="0" t="n">
        <v>61</v>
      </c>
      <c r="B10790" s="0" t="n">
        <v>10100</v>
      </c>
      <c r="C10790" s="0" t="s">
        <v>155</v>
      </c>
      <c r="D10790" s="0" t="s">
        <v>155</v>
      </c>
      <c r="E10790" s="0" t="n">
        <f aca="false">IFERROR((C10790-D10790)/C10790/'Project Inputs and Calcs'!$E$11,0)</f>
        <v>0</v>
      </c>
    </row>
    <row r="10791" customFormat="false" ht="15" hidden="false" customHeight="false" outlineLevel="0" collapsed="false">
      <c r="A10791" s="0" t="n">
        <v>61</v>
      </c>
      <c r="B10791" s="0" t="n">
        <v>10200</v>
      </c>
      <c r="C10791" s="0" t="s">
        <v>155</v>
      </c>
      <c r="D10791" s="0" t="s">
        <v>155</v>
      </c>
      <c r="E10791" s="0" t="n">
        <f aca="false">IFERROR((C10791-D10791)/C10791/'Project Inputs and Calcs'!$E$11,0)</f>
        <v>0</v>
      </c>
    </row>
    <row r="10792" customFormat="false" ht="15" hidden="false" customHeight="false" outlineLevel="0" collapsed="false">
      <c r="A10792" s="0" t="n">
        <v>61</v>
      </c>
      <c r="B10792" s="0" t="n">
        <v>10300</v>
      </c>
      <c r="C10792" s="0" t="s">
        <v>155</v>
      </c>
      <c r="D10792" s="0" t="s">
        <v>155</v>
      </c>
      <c r="E10792" s="0" t="n">
        <f aca="false">IFERROR((C10792-D10792)/C10792/'Project Inputs and Calcs'!$E$11,0)</f>
        <v>0</v>
      </c>
    </row>
    <row r="10793" customFormat="false" ht="15" hidden="false" customHeight="false" outlineLevel="0" collapsed="false">
      <c r="A10793" s="0" t="n">
        <v>61</v>
      </c>
      <c r="B10793" s="0" t="n">
        <v>10400</v>
      </c>
      <c r="C10793" s="0" t="s">
        <v>155</v>
      </c>
      <c r="D10793" s="0" t="s">
        <v>155</v>
      </c>
      <c r="E10793" s="0" t="n">
        <f aca="false">IFERROR((C10793-D10793)/C10793/'Project Inputs and Calcs'!$E$11,0)</f>
        <v>0</v>
      </c>
    </row>
    <row r="10794" customFormat="false" ht="15" hidden="false" customHeight="false" outlineLevel="0" collapsed="false">
      <c r="A10794" s="0" t="n">
        <v>61</v>
      </c>
      <c r="B10794" s="0" t="n">
        <v>10500</v>
      </c>
      <c r="C10794" s="0" t="s">
        <v>155</v>
      </c>
      <c r="D10794" s="0" t="s">
        <v>155</v>
      </c>
      <c r="E10794" s="0" t="n">
        <f aca="false">IFERROR((C10794-D10794)/C10794/'Project Inputs and Calcs'!$E$11,0)</f>
        <v>0</v>
      </c>
    </row>
    <row r="10795" customFormat="false" ht="15" hidden="false" customHeight="false" outlineLevel="0" collapsed="false">
      <c r="A10795" s="0" t="n">
        <v>61</v>
      </c>
      <c r="B10795" s="0" t="n">
        <v>10600</v>
      </c>
      <c r="C10795" s="0" t="s">
        <v>155</v>
      </c>
      <c r="D10795" s="0" t="s">
        <v>155</v>
      </c>
      <c r="E10795" s="0" t="n">
        <f aca="false">IFERROR((C10795-D10795)/C10795/'Project Inputs and Calcs'!$E$11,0)</f>
        <v>0</v>
      </c>
    </row>
    <row r="10796" customFormat="false" ht="15" hidden="false" customHeight="false" outlineLevel="0" collapsed="false">
      <c r="A10796" s="0" t="n">
        <v>61</v>
      </c>
      <c r="B10796" s="0" t="n">
        <v>10700</v>
      </c>
      <c r="C10796" s="0" t="s">
        <v>155</v>
      </c>
      <c r="D10796" s="0" t="s">
        <v>155</v>
      </c>
      <c r="E10796" s="0" t="n">
        <f aca="false">IFERROR((C10796-D10796)/C10796/'Project Inputs and Calcs'!$E$11,0)</f>
        <v>0</v>
      </c>
    </row>
    <row r="10797" customFormat="false" ht="15" hidden="false" customHeight="false" outlineLevel="0" collapsed="false">
      <c r="A10797" s="0" t="n">
        <v>61</v>
      </c>
      <c r="B10797" s="0" t="n">
        <v>10800</v>
      </c>
      <c r="C10797" s="0" t="s">
        <v>155</v>
      </c>
      <c r="D10797" s="0" t="s">
        <v>155</v>
      </c>
      <c r="E10797" s="0" t="n">
        <f aca="false">IFERROR((C10797-D10797)/C10797/'Project Inputs and Calcs'!$E$11,0)</f>
        <v>0</v>
      </c>
    </row>
    <row r="10798" customFormat="false" ht="15" hidden="false" customHeight="false" outlineLevel="0" collapsed="false">
      <c r="A10798" s="0" t="n">
        <v>61</v>
      </c>
      <c r="B10798" s="0" t="n">
        <v>10900</v>
      </c>
      <c r="C10798" s="0" t="s">
        <v>155</v>
      </c>
      <c r="D10798" s="0" t="s">
        <v>155</v>
      </c>
      <c r="E10798" s="0" t="n">
        <f aca="false">IFERROR((C10798-D10798)/C10798/'Project Inputs and Calcs'!$E$11,0)</f>
        <v>0</v>
      </c>
    </row>
    <row r="10799" customFormat="false" ht="15" hidden="false" customHeight="false" outlineLevel="0" collapsed="false">
      <c r="A10799" s="0" t="n">
        <v>61</v>
      </c>
      <c r="B10799" s="0" t="n">
        <v>11000</v>
      </c>
      <c r="C10799" s="0" t="s">
        <v>155</v>
      </c>
      <c r="D10799" s="0" t="s">
        <v>155</v>
      </c>
      <c r="E10799" s="0" t="n">
        <f aca="false">IFERROR((C10799-D10799)/C10799/'Project Inputs and Calcs'!$E$11,0)</f>
        <v>0</v>
      </c>
    </row>
    <row r="10800" customFormat="false" ht="15" hidden="false" customHeight="false" outlineLevel="0" collapsed="false">
      <c r="A10800" s="0" t="n">
        <v>61</v>
      </c>
      <c r="B10800" s="0" t="n">
        <v>11100</v>
      </c>
      <c r="C10800" s="0" t="s">
        <v>155</v>
      </c>
      <c r="D10800" s="0" t="s">
        <v>155</v>
      </c>
      <c r="E10800" s="0" t="n">
        <f aca="false">IFERROR((C10800-D10800)/C10800/'Project Inputs and Calcs'!$E$11,0)</f>
        <v>0</v>
      </c>
    </row>
    <row r="10801" customFormat="false" ht="15" hidden="false" customHeight="false" outlineLevel="0" collapsed="false">
      <c r="A10801" s="0" t="n">
        <v>61</v>
      </c>
      <c r="B10801" s="0" t="n">
        <v>11200</v>
      </c>
      <c r="C10801" s="0" t="s">
        <v>155</v>
      </c>
      <c r="D10801" s="0" t="s">
        <v>155</v>
      </c>
      <c r="E10801" s="0" t="n">
        <f aca="false">IFERROR((C10801-D10801)/C10801/'Project Inputs and Calcs'!$E$11,0)</f>
        <v>0</v>
      </c>
    </row>
    <row r="10802" customFormat="false" ht="15" hidden="false" customHeight="false" outlineLevel="0" collapsed="false">
      <c r="A10802" s="0" t="n">
        <v>61</v>
      </c>
      <c r="B10802" s="0" t="n">
        <v>11300</v>
      </c>
      <c r="C10802" s="0" t="s">
        <v>155</v>
      </c>
      <c r="D10802" s="0" t="s">
        <v>155</v>
      </c>
      <c r="E10802" s="0" t="n">
        <f aca="false">IFERROR((C10802-D10802)/C10802/'Project Inputs and Calcs'!$E$11,0)</f>
        <v>0</v>
      </c>
    </row>
    <row r="10803" customFormat="false" ht="15" hidden="false" customHeight="false" outlineLevel="0" collapsed="false">
      <c r="A10803" s="0" t="n">
        <v>61</v>
      </c>
      <c r="B10803" s="0" t="n">
        <v>11400</v>
      </c>
      <c r="C10803" s="0" t="s">
        <v>155</v>
      </c>
      <c r="D10803" s="0" t="s">
        <v>155</v>
      </c>
      <c r="E10803" s="0" t="n">
        <f aca="false">IFERROR((C10803-D10803)/C10803/'Project Inputs and Calcs'!$E$11,0)</f>
        <v>0</v>
      </c>
    </row>
    <row r="10804" customFormat="false" ht="15" hidden="false" customHeight="false" outlineLevel="0" collapsed="false">
      <c r="A10804" s="0" t="n">
        <v>61</v>
      </c>
      <c r="B10804" s="0" t="n">
        <v>11500</v>
      </c>
      <c r="C10804" s="0" t="s">
        <v>155</v>
      </c>
      <c r="D10804" s="0" t="s">
        <v>155</v>
      </c>
      <c r="E10804" s="0" t="n">
        <f aca="false">IFERROR((C10804-D10804)/C10804/'Project Inputs and Calcs'!$E$11,0)</f>
        <v>0</v>
      </c>
    </row>
    <row r="10805" customFormat="false" ht="15" hidden="false" customHeight="false" outlineLevel="0" collapsed="false">
      <c r="A10805" s="0" t="n">
        <v>61</v>
      </c>
      <c r="B10805" s="0" t="n">
        <v>11600</v>
      </c>
      <c r="C10805" s="0" t="s">
        <v>155</v>
      </c>
      <c r="D10805" s="0" t="s">
        <v>155</v>
      </c>
      <c r="E10805" s="0" t="n">
        <f aca="false">IFERROR((C10805-D10805)/C10805/'Project Inputs and Calcs'!$E$11,0)</f>
        <v>0</v>
      </c>
    </row>
    <row r="10806" customFormat="false" ht="15" hidden="false" customHeight="false" outlineLevel="0" collapsed="false">
      <c r="A10806" s="0" t="n">
        <v>61</v>
      </c>
      <c r="B10806" s="0" t="n">
        <v>11700</v>
      </c>
      <c r="C10806" s="0" t="s">
        <v>155</v>
      </c>
      <c r="D10806" s="0" t="s">
        <v>155</v>
      </c>
      <c r="E10806" s="0" t="n">
        <f aca="false">IFERROR((C10806-D10806)/C10806/'Project Inputs and Calcs'!$E$11,0)</f>
        <v>0</v>
      </c>
    </row>
    <row r="10807" customFormat="false" ht="15" hidden="false" customHeight="false" outlineLevel="0" collapsed="false">
      <c r="A10807" s="0" t="n">
        <v>61</v>
      </c>
      <c r="B10807" s="0" t="n">
        <v>11800</v>
      </c>
      <c r="C10807" s="0" t="s">
        <v>155</v>
      </c>
      <c r="D10807" s="0" t="s">
        <v>155</v>
      </c>
      <c r="E10807" s="0" t="n">
        <f aca="false">IFERROR((C10807-D10807)/C10807/'Project Inputs and Calcs'!$E$11,0)</f>
        <v>0</v>
      </c>
    </row>
    <row r="10808" customFormat="false" ht="15" hidden="false" customHeight="false" outlineLevel="0" collapsed="false">
      <c r="A10808" s="0" t="n">
        <v>61</v>
      </c>
      <c r="B10808" s="0" t="n">
        <v>11900</v>
      </c>
      <c r="C10808" s="0" t="s">
        <v>155</v>
      </c>
      <c r="D10808" s="0" t="s">
        <v>155</v>
      </c>
      <c r="E10808" s="0" t="n">
        <f aca="false">IFERROR((C10808-D10808)/C10808/'Project Inputs and Calcs'!$E$11,0)</f>
        <v>0</v>
      </c>
    </row>
    <row r="10809" customFormat="false" ht="15" hidden="false" customHeight="false" outlineLevel="0" collapsed="false">
      <c r="A10809" s="0" t="n">
        <v>61</v>
      </c>
      <c r="B10809" s="0" t="n">
        <v>12000</v>
      </c>
      <c r="C10809" s="0" t="s">
        <v>155</v>
      </c>
      <c r="D10809" s="0" t="s">
        <v>155</v>
      </c>
      <c r="E10809" s="0" t="n">
        <f aca="false">IFERROR((C10809-D10809)/C10809/'Project Inputs and Calcs'!$E$11,0)</f>
        <v>0</v>
      </c>
    </row>
    <row r="10810" customFormat="false" ht="15" hidden="false" customHeight="false" outlineLevel="0" collapsed="false">
      <c r="A10810" s="0" t="n">
        <v>61</v>
      </c>
      <c r="B10810" s="0" t="n">
        <v>12100</v>
      </c>
      <c r="C10810" s="0" t="s">
        <v>155</v>
      </c>
      <c r="D10810" s="0" t="s">
        <v>155</v>
      </c>
      <c r="E10810" s="0" t="n">
        <f aca="false">IFERROR((C10810-D10810)/C10810/'Project Inputs and Calcs'!$E$11,0)</f>
        <v>0</v>
      </c>
    </row>
    <row r="10811" customFormat="false" ht="15" hidden="false" customHeight="false" outlineLevel="0" collapsed="false">
      <c r="A10811" s="0" t="n">
        <v>61</v>
      </c>
      <c r="B10811" s="0" t="n">
        <v>12200</v>
      </c>
      <c r="C10811" s="0" t="s">
        <v>155</v>
      </c>
      <c r="D10811" s="0" t="s">
        <v>155</v>
      </c>
      <c r="E10811" s="0" t="n">
        <f aca="false">IFERROR((C10811-D10811)/C10811/'Project Inputs and Calcs'!$E$11,0)</f>
        <v>0</v>
      </c>
    </row>
    <row r="10812" customFormat="false" ht="15" hidden="false" customHeight="false" outlineLevel="0" collapsed="false">
      <c r="A10812" s="0" t="n">
        <v>61</v>
      </c>
      <c r="B10812" s="0" t="n">
        <v>12300</v>
      </c>
      <c r="C10812" s="0" t="s">
        <v>155</v>
      </c>
      <c r="D10812" s="0" t="s">
        <v>155</v>
      </c>
      <c r="E10812" s="0" t="n">
        <f aca="false">IFERROR((C10812-D10812)/C10812/'Project Inputs and Calcs'!$E$11,0)</f>
        <v>0</v>
      </c>
    </row>
    <row r="10813" customFormat="false" ht="15" hidden="false" customHeight="false" outlineLevel="0" collapsed="false">
      <c r="A10813" s="0" t="n">
        <v>61</v>
      </c>
      <c r="B10813" s="0" t="n">
        <v>12400</v>
      </c>
      <c r="C10813" s="0" t="s">
        <v>155</v>
      </c>
      <c r="D10813" s="0" t="s">
        <v>155</v>
      </c>
      <c r="E10813" s="0" t="n">
        <f aca="false">IFERROR((C10813-D10813)/C10813/'Project Inputs and Calcs'!$E$11,0)</f>
        <v>0</v>
      </c>
    </row>
    <row r="10814" customFormat="false" ht="15" hidden="false" customHeight="false" outlineLevel="0" collapsed="false">
      <c r="A10814" s="0" t="n">
        <v>61</v>
      </c>
      <c r="B10814" s="0" t="n">
        <v>12500</v>
      </c>
      <c r="C10814" s="0" t="s">
        <v>155</v>
      </c>
      <c r="D10814" s="0" t="s">
        <v>155</v>
      </c>
      <c r="E10814" s="0" t="n">
        <f aca="false">IFERROR((C10814-D10814)/C10814/'Project Inputs and Calcs'!$E$11,0)</f>
        <v>0</v>
      </c>
    </row>
    <row r="10815" customFormat="false" ht="15" hidden="false" customHeight="false" outlineLevel="0" collapsed="false">
      <c r="A10815" s="0" t="n">
        <v>61</v>
      </c>
      <c r="B10815" s="0" t="n">
        <v>12600</v>
      </c>
      <c r="C10815" s="0" t="s">
        <v>155</v>
      </c>
      <c r="D10815" s="0" t="s">
        <v>155</v>
      </c>
      <c r="E10815" s="0" t="n">
        <f aca="false">IFERROR((C10815-D10815)/C10815/'Project Inputs and Calcs'!$E$11,0)</f>
        <v>0</v>
      </c>
    </row>
    <row r="10816" customFormat="false" ht="15" hidden="false" customHeight="false" outlineLevel="0" collapsed="false">
      <c r="A10816" s="0" t="n">
        <v>61</v>
      </c>
      <c r="B10816" s="0" t="n">
        <v>12700</v>
      </c>
      <c r="C10816" s="0" t="s">
        <v>155</v>
      </c>
      <c r="D10816" s="0" t="s">
        <v>155</v>
      </c>
      <c r="E10816" s="0" t="n">
        <f aca="false">IFERROR((C10816-D10816)/C10816/'Project Inputs and Calcs'!$E$11,0)</f>
        <v>0</v>
      </c>
    </row>
    <row r="10817" customFormat="false" ht="15" hidden="false" customHeight="false" outlineLevel="0" collapsed="false">
      <c r="A10817" s="0" t="n">
        <v>61</v>
      </c>
      <c r="B10817" s="0" t="n">
        <v>12800</v>
      </c>
      <c r="C10817" s="0" t="s">
        <v>155</v>
      </c>
      <c r="D10817" s="0" t="s">
        <v>155</v>
      </c>
      <c r="E10817" s="0" t="n">
        <f aca="false">IFERROR((C10817-D10817)/C10817/'Project Inputs and Calcs'!$E$11,0)</f>
        <v>0</v>
      </c>
    </row>
    <row r="10818" customFormat="false" ht="15" hidden="false" customHeight="false" outlineLevel="0" collapsed="false">
      <c r="A10818" s="0" t="n">
        <v>61</v>
      </c>
      <c r="B10818" s="0" t="n">
        <v>12900</v>
      </c>
      <c r="C10818" s="0" t="s">
        <v>155</v>
      </c>
      <c r="D10818" s="0" t="s">
        <v>155</v>
      </c>
      <c r="E10818" s="0" t="n">
        <f aca="false">IFERROR((C10818-D10818)/C10818/'Project Inputs and Calcs'!$E$11,0)</f>
        <v>0</v>
      </c>
    </row>
    <row r="10819" customFormat="false" ht="15" hidden="false" customHeight="false" outlineLevel="0" collapsed="false">
      <c r="A10819" s="0" t="n">
        <v>61</v>
      </c>
      <c r="B10819" s="0" t="n">
        <v>13000</v>
      </c>
      <c r="C10819" s="0" t="s">
        <v>155</v>
      </c>
      <c r="D10819" s="0" t="s">
        <v>155</v>
      </c>
      <c r="E10819" s="0" t="n">
        <f aca="false">IFERROR((C10819-D10819)/C10819/'Project Inputs and Calcs'!$E$11,0)</f>
        <v>0</v>
      </c>
    </row>
    <row r="10820" customFormat="false" ht="15" hidden="false" customHeight="false" outlineLevel="0" collapsed="false">
      <c r="A10820" s="0" t="n">
        <v>61</v>
      </c>
      <c r="B10820" s="0" t="n">
        <v>13100</v>
      </c>
      <c r="C10820" s="0" t="s">
        <v>155</v>
      </c>
      <c r="D10820" s="0" t="s">
        <v>155</v>
      </c>
      <c r="E10820" s="0" t="n">
        <f aca="false">IFERROR((C10820-D10820)/C10820/'Project Inputs and Calcs'!$E$11,0)</f>
        <v>0</v>
      </c>
    </row>
    <row r="10821" customFormat="false" ht="15" hidden="false" customHeight="false" outlineLevel="0" collapsed="false">
      <c r="A10821" s="0" t="n">
        <v>61</v>
      </c>
      <c r="B10821" s="0" t="n">
        <v>13200</v>
      </c>
      <c r="C10821" s="0" t="s">
        <v>155</v>
      </c>
      <c r="D10821" s="0" t="s">
        <v>155</v>
      </c>
      <c r="E10821" s="0" t="n">
        <f aca="false">IFERROR((C10821-D10821)/C10821/'Project Inputs and Calcs'!$E$11,0)</f>
        <v>0</v>
      </c>
    </row>
    <row r="10822" customFormat="false" ht="15" hidden="false" customHeight="false" outlineLevel="0" collapsed="false">
      <c r="A10822" s="0" t="n">
        <v>61</v>
      </c>
      <c r="B10822" s="0" t="n">
        <v>13300</v>
      </c>
      <c r="C10822" s="0" t="s">
        <v>155</v>
      </c>
      <c r="D10822" s="0" t="s">
        <v>155</v>
      </c>
      <c r="E10822" s="0" t="n">
        <f aca="false">IFERROR((C10822-D10822)/C10822/'Project Inputs and Calcs'!$E$11,0)</f>
        <v>0</v>
      </c>
    </row>
    <row r="10823" customFormat="false" ht="15" hidden="false" customHeight="false" outlineLevel="0" collapsed="false">
      <c r="A10823" s="0" t="n">
        <v>61</v>
      </c>
      <c r="B10823" s="0" t="n">
        <v>13400</v>
      </c>
      <c r="C10823" s="0" t="s">
        <v>155</v>
      </c>
      <c r="D10823" s="0" t="s">
        <v>155</v>
      </c>
      <c r="E10823" s="0" t="n">
        <f aca="false">IFERROR((C10823-D10823)/C10823/'Project Inputs and Calcs'!$E$11,0)</f>
        <v>0</v>
      </c>
    </row>
    <row r="10824" customFormat="false" ht="15" hidden="false" customHeight="false" outlineLevel="0" collapsed="false">
      <c r="A10824" s="0" t="n">
        <v>61</v>
      </c>
      <c r="B10824" s="0" t="n">
        <v>13500</v>
      </c>
      <c r="C10824" s="0" t="s">
        <v>155</v>
      </c>
      <c r="D10824" s="0" t="s">
        <v>155</v>
      </c>
      <c r="E10824" s="0" t="n">
        <f aca="false">IFERROR((C10824-D10824)/C10824/'Project Inputs and Calcs'!$E$11,0)</f>
        <v>0</v>
      </c>
    </row>
    <row r="10825" customFormat="false" ht="15" hidden="false" customHeight="false" outlineLevel="0" collapsed="false">
      <c r="A10825" s="0" t="n">
        <v>61</v>
      </c>
      <c r="B10825" s="0" t="n">
        <v>13600</v>
      </c>
      <c r="C10825" s="0" t="s">
        <v>155</v>
      </c>
      <c r="D10825" s="0" t="s">
        <v>155</v>
      </c>
      <c r="E10825" s="0" t="n">
        <f aca="false">IFERROR((C10825-D10825)/C10825/'Project Inputs and Calcs'!$E$11,0)</f>
        <v>0</v>
      </c>
    </row>
    <row r="10826" customFormat="false" ht="15" hidden="false" customHeight="false" outlineLevel="0" collapsed="false">
      <c r="A10826" s="0" t="n">
        <v>61</v>
      </c>
      <c r="B10826" s="0" t="n">
        <v>13700</v>
      </c>
      <c r="C10826" s="0" t="s">
        <v>155</v>
      </c>
      <c r="D10826" s="0" t="s">
        <v>155</v>
      </c>
      <c r="E10826" s="0" t="n">
        <f aca="false">IFERROR((C10826-D10826)/C10826/'Project Inputs and Calcs'!$E$11,0)</f>
        <v>0</v>
      </c>
    </row>
    <row r="10827" customFormat="false" ht="15" hidden="false" customHeight="false" outlineLevel="0" collapsed="false">
      <c r="A10827" s="0" t="n">
        <v>61</v>
      </c>
      <c r="B10827" s="0" t="n">
        <v>13800</v>
      </c>
      <c r="C10827" s="0" t="s">
        <v>155</v>
      </c>
      <c r="D10827" s="0" t="s">
        <v>155</v>
      </c>
      <c r="E10827" s="0" t="n">
        <f aca="false">IFERROR((C10827-D10827)/C10827/'Project Inputs and Calcs'!$E$11,0)</f>
        <v>0</v>
      </c>
    </row>
    <row r="10828" customFormat="false" ht="15" hidden="false" customHeight="false" outlineLevel="0" collapsed="false">
      <c r="A10828" s="0" t="n">
        <v>61</v>
      </c>
      <c r="B10828" s="0" t="n">
        <v>13900</v>
      </c>
      <c r="C10828" s="0" t="s">
        <v>155</v>
      </c>
      <c r="D10828" s="0" t="s">
        <v>155</v>
      </c>
      <c r="E10828" s="0" t="n">
        <f aca="false">IFERROR((C10828-D10828)/C10828/'Project Inputs and Calcs'!$E$11,0)</f>
        <v>0</v>
      </c>
    </row>
    <row r="10829" customFormat="false" ht="15" hidden="false" customHeight="false" outlineLevel="0" collapsed="false">
      <c r="A10829" s="0" t="n">
        <v>61</v>
      </c>
      <c r="B10829" s="0" t="n">
        <v>14000</v>
      </c>
      <c r="C10829" s="0" t="s">
        <v>155</v>
      </c>
      <c r="D10829" s="0" t="s">
        <v>155</v>
      </c>
      <c r="E10829" s="0" t="n">
        <f aca="false">IFERROR((C10829-D10829)/C10829/'Project Inputs and Calcs'!$E$11,0)</f>
        <v>0</v>
      </c>
    </row>
    <row r="10830" customFormat="false" ht="15" hidden="false" customHeight="false" outlineLevel="0" collapsed="false">
      <c r="A10830" s="0" t="n">
        <v>61</v>
      </c>
      <c r="B10830" s="0" t="n">
        <v>14100</v>
      </c>
      <c r="C10830" s="0" t="s">
        <v>155</v>
      </c>
      <c r="D10830" s="0" t="s">
        <v>155</v>
      </c>
      <c r="E10830" s="0" t="n">
        <f aca="false">IFERROR((C10830-D10830)/C10830/'Project Inputs and Calcs'!$E$11,0)</f>
        <v>0</v>
      </c>
    </row>
    <row r="10831" customFormat="false" ht="15" hidden="false" customHeight="false" outlineLevel="0" collapsed="false">
      <c r="A10831" s="0" t="n">
        <v>61</v>
      </c>
      <c r="B10831" s="0" t="n">
        <v>14200</v>
      </c>
      <c r="C10831" s="0" t="s">
        <v>155</v>
      </c>
      <c r="D10831" s="0" t="s">
        <v>155</v>
      </c>
      <c r="E10831" s="0" t="n">
        <f aca="false">IFERROR((C10831-D10831)/C10831/'Project Inputs and Calcs'!$E$11,0)</f>
        <v>0</v>
      </c>
    </row>
    <row r="10832" customFormat="false" ht="15" hidden="false" customHeight="false" outlineLevel="0" collapsed="false">
      <c r="A10832" s="0" t="n">
        <v>61</v>
      </c>
      <c r="B10832" s="0" t="n">
        <v>14300</v>
      </c>
      <c r="C10832" s="0" t="s">
        <v>155</v>
      </c>
      <c r="D10832" s="0" t="s">
        <v>155</v>
      </c>
      <c r="E10832" s="0" t="n">
        <f aca="false">IFERROR((C10832-D10832)/C10832/'Project Inputs and Calcs'!$E$11,0)</f>
        <v>0</v>
      </c>
    </row>
    <row r="10833" customFormat="false" ht="15" hidden="false" customHeight="false" outlineLevel="0" collapsed="false">
      <c r="A10833" s="0" t="n">
        <v>61</v>
      </c>
      <c r="B10833" s="0" t="n">
        <v>14400</v>
      </c>
      <c r="C10833" s="0" t="s">
        <v>155</v>
      </c>
      <c r="D10833" s="0" t="s">
        <v>155</v>
      </c>
      <c r="E10833" s="0" t="n">
        <f aca="false">IFERROR((C10833-D10833)/C10833/'Project Inputs and Calcs'!$E$11,0)</f>
        <v>0</v>
      </c>
    </row>
    <row r="10834" customFormat="false" ht="15" hidden="false" customHeight="false" outlineLevel="0" collapsed="false">
      <c r="A10834" s="0" t="n">
        <v>61</v>
      </c>
      <c r="B10834" s="0" t="n">
        <v>14500</v>
      </c>
      <c r="C10834" s="0" t="s">
        <v>155</v>
      </c>
      <c r="D10834" s="0" t="s">
        <v>155</v>
      </c>
      <c r="E10834" s="0" t="n">
        <f aca="false">IFERROR((C10834-D10834)/C10834/'Project Inputs and Calcs'!$E$11,0)</f>
        <v>0</v>
      </c>
    </row>
    <row r="10835" customFormat="false" ht="15" hidden="false" customHeight="false" outlineLevel="0" collapsed="false">
      <c r="A10835" s="0" t="n">
        <v>61</v>
      </c>
      <c r="B10835" s="0" t="n">
        <v>14600</v>
      </c>
      <c r="C10835" s="0" t="s">
        <v>155</v>
      </c>
      <c r="D10835" s="0" t="s">
        <v>155</v>
      </c>
      <c r="E10835" s="0" t="n">
        <f aca="false">IFERROR((C10835-D10835)/C10835/'Project Inputs and Calcs'!$E$11,0)</f>
        <v>0</v>
      </c>
    </row>
    <row r="10836" customFormat="false" ht="15" hidden="false" customHeight="false" outlineLevel="0" collapsed="false">
      <c r="A10836" s="0" t="n">
        <v>61</v>
      </c>
      <c r="B10836" s="0" t="n">
        <v>14700</v>
      </c>
      <c r="C10836" s="0" t="s">
        <v>155</v>
      </c>
      <c r="D10836" s="0" t="s">
        <v>155</v>
      </c>
      <c r="E10836" s="0" t="n">
        <f aca="false">IFERROR((C10836-D10836)/C10836/'Project Inputs and Calcs'!$E$11,0)</f>
        <v>0</v>
      </c>
    </row>
    <row r="10837" customFormat="false" ht="15" hidden="false" customHeight="false" outlineLevel="0" collapsed="false">
      <c r="A10837" s="0" t="n">
        <v>61</v>
      </c>
      <c r="B10837" s="0" t="n">
        <v>14800</v>
      </c>
      <c r="C10837" s="0" t="s">
        <v>155</v>
      </c>
      <c r="D10837" s="0" t="s">
        <v>155</v>
      </c>
      <c r="E10837" s="0" t="n">
        <f aca="false">IFERROR((C10837-D10837)/C10837/'Project Inputs and Calcs'!$E$11,0)</f>
        <v>0</v>
      </c>
    </row>
    <row r="10838" customFormat="false" ht="15" hidden="false" customHeight="false" outlineLevel="0" collapsed="false">
      <c r="A10838" s="0" t="n">
        <v>61</v>
      </c>
      <c r="B10838" s="0" t="n">
        <v>14900</v>
      </c>
      <c r="C10838" s="0" t="s">
        <v>155</v>
      </c>
      <c r="D10838" s="0" t="s">
        <v>155</v>
      </c>
      <c r="E10838" s="0" t="n">
        <f aca="false">IFERROR((C10838-D10838)/C10838/'Project Inputs and Calcs'!$E$11,0)</f>
        <v>0</v>
      </c>
    </row>
    <row r="10839" customFormat="false" ht="15" hidden="false" customHeight="false" outlineLevel="0" collapsed="false">
      <c r="A10839" s="0" t="n">
        <v>61</v>
      </c>
      <c r="B10839" s="0" t="n">
        <v>15000</v>
      </c>
      <c r="C10839" s="0" t="s">
        <v>155</v>
      </c>
      <c r="D10839" s="0" t="s">
        <v>155</v>
      </c>
      <c r="E10839" s="0" t="n">
        <f aca="false">IFERROR((C10839-D10839)/C10839/'Project Inputs and Calcs'!$E$11,0)</f>
        <v>0</v>
      </c>
    </row>
    <row r="10840" customFormat="false" ht="15" hidden="false" customHeight="false" outlineLevel="0" collapsed="false">
      <c r="A10840" s="0" t="n">
        <v>61</v>
      </c>
      <c r="B10840" s="0" t="n">
        <v>15100</v>
      </c>
      <c r="C10840" s="0" t="s">
        <v>155</v>
      </c>
      <c r="D10840" s="0" t="s">
        <v>155</v>
      </c>
      <c r="E10840" s="0" t="n">
        <f aca="false">IFERROR((C10840-D10840)/C10840/'Project Inputs and Calcs'!$E$11,0)</f>
        <v>0</v>
      </c>
    </row>
    <row r="10841" customFormat="false" ht="15" hidden="false" customHeight="false" outlineLevel="0" collapsed="false">
      <c r="A10841" s="0" t="n">
        <v>61</v>
      </c>
      <c r="B10841" s="0" t="n">
        <v>15200</v>
      </c>
      <c r="C10841" s="0" t="s">
        <v>155</v>
      </c>
      <c r="D10841" s="0" t="s">
        <v>155</v>
      </c>
      <c r="E10841" s="0" t="n">
        <f aca="false">IFERROR((C10841-D10841)/C10841/'Project Inputs and Calcs'!$E$11,0)</f>
        <v>0</v>
      </c>
    </row>
    <row r="10842" customFormat="false" ht="15" hidden="false" customHeight="false" outlineLevel="0" collapsed="false">
      <c r="A10842" s="0" t="n">
        <v>61</v>
      </c>
      <c r="B10842" s="0" t="n">
        <v>15300</v>
      </c>
      <c r="C10842" s="0" t="s">
        <v>155</v>
      </c>
      <c r="D10842" s="0" t="s">
        <v>155</v>
      </c>
      <c r="E10842" s="0" t="n">
        <f aca="false">IFERROR((C10842-D10842)/C10842/'Project Inputs and Calcs'!$E$11,0)</f>
        <v>0</v>
      </c>
    </row>
    <row r="10843" customFormat="false" ht="15" hidden="false" customHeight="false" outlineLevel="0" collapsed="false">
      <c r="A10843" s="0" t="n">
        <v>61</v>
      </c>
      <c r="B10843" s="0" t="n">
        <v>15400</v>
      </c>
      <c r="C10843" s="0" t="s">
        <v>155</v>
      </c>
      <c r="D10843" s="0" t="s">
        <v>155</v>
      </c>
      <c r="E10843" s="0" t="n">
        <f aca="false">IFERROR((C10843-D10843)/C10843/'Project Inputs and Calcs'!$E$11,0)</f>
        <v>0</v>
      </c>
    </row>
    <row r="10844" customFormat="false" ht="15" hidden="false" customHeight="false" outlineLevel="0" collapsed="false">
      <c r="A10844" s="0" t="n">
        <v>61</v>
      </c>
      <c r="B10844" s="0" t="n">
        <v>15500</v>
      </c>
      <c r="C10844" s="0" t="s">
        <v>155</v>
      </c>
      <c r="D10844" s="0" t="s">
        <v>155</v>
      </c>
      <c r="E10844" s="0" t="n">
        <f aca="false">IFERROR((C10844-D10844)/C10844/'Project Inputs and Calcs'!$E$11,0)</f>
        <v>0</v>
      </c>
    </row>
    <row r="10845" customFormat="false" ht="15" hidden="false" customHeight="false" outlineLevel="0" collapsed="false">
      <c r="A10845" s="0" t="n">
        <v>61</v>
      </c>
      <c r="B10845" s="0" t="n">
        <v>15600</v>
      </c>
      <c r="C10845" s="0" t="s">
        <v>155</v>
      </c>
      <c r="D10845" s="0" t="s">
        <v>155</v>
      </c>
      <c r="E10845" s="0" t="n">
        <f aca="false">IFERROR((C10845-D10845)/C10845/'Project Inputs and Calcs'!$E$11,0)</f>
        <v>0</v>
      </c>
    </row>
    <row r="10846" customFormat="false" ht="15" hidden="false" customHeight="false" outlineLevel="0" collapsed="false">
      <c r="A10846" s="0" t="n">
        <v>61</v>
      </c>
      <c r="B10846" s="0" t="n">
        <v>15700</v>
      </c>
      <c r="C10846" s="0" t="s">
        <v>155</v>
      </c>
      <c r="D10846" s="0" t="s">
        <v>155</v>
      </c>
      <c r="E10846" s="0" t="n">
        <f aca="false">IFERROR((C10846-D10846)/C10846/'Project Inputs and Calcs'!$E$11,0)</f>
        <v>0</v>
      </c>
    </row>
    <row r="10847" customFormat="false" ht="15" hidden="false" customHeight="false" outlineLevel="0" collapsed="false">
      <c r="A10847" s="0" t="n">
        <v>61</v>
      </c>
      <c r="B10847" s="0" t="n">
        <v>15800</v>
      </c>
      <c r="C10847" s="0" t="s">
        <v>155</v>
      </c>
      <c r="D10847" s="0" t="s">
        <v>155</v>
      </c>
      <c r="E10847" s="0" t="n">
        <f aca="false">IFERROR((C10847-D10847)/C10847/'Project Inputs and Calcs'!$E$11,0)</f>
        <v>0</v>
      </c>
    </row>
    <row r="10848" customFormat="false" ht="15" hidden="false" customHeight="false" outlineLevel="0" collapsed="false">
      <c r="A10848" s="0" t="n">
        <v>61</v>
      </c>
      <c r="B10848" s="0" t="n">
        <v>15900</v>
      </c>
      <c r="C10848" s="0" t="s">
        <v>155</v>
      </c>
      <c r="D10848" s="0" t="s">
        <v>155</v>
      </c>
      <c r="E10848" s="0" t="n">
        <f aca="false">IFERROR((C10848-D10848)/C10848/'Project Inputs and Calcs'!$E$11,0)</f>
        <v>0</v>
      </c>
    </row>
    <row r="10849" customFormat="false" ht="15" hidden="false" customHeight="false" outlineLevel="0" collapsed="false">
      <c r="A10849" s="0" t="n">
        <v>61</v>
      </c>
      <c r="B10849" s="0" t="n">
        <v>16000</v>
      </c>
      <c r="C10849" s="0" t="s">
        <v>155</v>
      </c>
      <c r="D10849" s="0" t="s">
        <v>155</v>
      </c>
      <c r="E10849" s="0" t="n">
        <f aca="false">IFERROR((C10849-D10849)/C10849/'Project Inputs and Calcs'!$E$11,0)</f>
        <v>0</v>
      </c>
    </row>
    <row r="10850" customFormat="false" ht="15" hidden="false" customHeight="false" outlineLevel="0" collapsed="false">
      <c r="A10850" s="0" t="n">
        <v>61</v>
      </c>
      <c r="B10850" s="0" t="n">
        <v>16100</v>
      </c>
      <c r="C10850" s="0" t="s">
        <v>155</v>
      </c>
      <c r="D10850" s="0" t="s">
        <v>155</v>
      </c>
      <c r="E10850" s="0" t="n">
        <f aca="false">IFERROR((C10850-D10850)/C10850/'Project Inputs and Calcs'!$E$11,0)</f>
        <v>0</v>
      </c>
    </row>
    <row r="10851" customFormat="false" ht="15" hidden="false" customHeight="false" outlineLevel="0" collapsed="false">
      <c r="A10851" s="0" t="n">
        <v>61</v>
      </c>
      <c r="B10851" s="0" t="n">
        <v>16200</v>
      </c>
      <c r="C10851" s="0" t="s">
        <v>155</v>
      </c>
      <c r="D10851" s="0" t="s">
        <v>155</v>
      </c>
      <c r="E10851" s="0" t="n">
        <f aca="false">IFERROR((C10851-D10851)/C10851/'Project Inputs and Calcs'!$E$11,0)</f>
        <v>0</v>
      </c>
    </row>
    <row r="10852" customFormat="false" ht="15" hidden="false" customHeight="false" outlineLevel="0" collapsed="false">
      <c r="A10852" s="0" t="n">
        <v>61</v>
      </c>
      <c r="B10852" s="0" t="n">
        <v>16300</v>
      </c>
      <c r="C10852" s="0" t="s">
        <v>155</v>
      </c>
      <c r="D10852" s="0" t="s">
        <v>155</v>
      </c>
      <c r="E10852" s="0" t="n">
        <f aca="false">IFERROR((C10852-D10852)/C10852/'Project Inputs and Calcs'!$E$11,0)</f>
        <v>0</v>
      </c>
    </row>
    <row r="10853" customFormat="false" ht="15" hidden="false" customHeight="false" outlineLevel="0" collapsed="false">
      <c r="A10853" s="0" t="n">
        <v>61</v>
      </c>
      <c r="B10853" s="0" t="n">
        <v>16400</v>
      </c>
      <c r="C10853" s="0" t="s">
        <v>155</v>
      </c>
      <c r="D10853" s="0" t="s">
        <v>155</v>
      </c>
      <c r="E10853" s="0" t="n">
        <f aca="false">IFERROR((C10853-D10853)/C10853/'Project Inputs and Calcs'!$E$11,0)</f>
        <v>0</v>
      </c>
    </row>
    <row r="10854" customFormat="false" ht="15" hidden="false" customHeight="false" outlineLevel="0" collapsed="false">
      <c r="A10854" s="0" t="n">
        <v>61</v>
      </c>
      <c r="B10854" s="0" t="n">
        <v>16500</v>
      </c>
      <c r="C10854" s="0" t="s">
        <v>155</v>
      </c>
      <c r="D10854" s="0" t="s">
        <v>155</v>
      </c>
      <c r="E10854" s="0" t="n">
        <f aca="false">IFERROR((C10854-D10854)/C10854/'Project Inputs and Calcs'!$E$11,0)</f>
        <v>0</v>
      </c>
    </row>
    <row r="10855" customFormat="false" ht="15" hidden="false" customHeight="false" outlineLevel="0" collapsed="false">
      <c r="A10855" s="0" t="n">
        <v>61</v>
      </c>
      <c r="B10855" s="0" t="n">
        <v>16600</v>
      </c>
      <c r="C10855" s="0" t="s">
        <v>155</v>
      </c>
      <c r="D10855" s="0" t="s">
        <v>155</v>
      </c>
      <c r="E10855" s="0" t="n">
        <f aca="false">IFERROR((C10855-D10855)/C10855/'Project Inputs and Calcs'!$E$11,0)</f>
        <v>0</v>
      </c>
    </row>
    <row r="10856" customFormat="false" ht="15" hidden="false" customHeight="false" outlineLevel="0" collapsed="false">
      <c r="A10856" s="0" t="n">
        <v>61</v>
      </c>
      <c r="B10856" s="0" t="n">
        <v>16700</v>
      </c>
      <c r="C10856" s="0" t="s">
        <v>155</v>
      </c>
      <c r="D10856" s="0" t="s">
        <v>155</v>
      </c>
      <c r="E10856" s="0" t="n">
        <f aca="false">IFERROR((C10856-D10856)/C10856/'Project Inputs and Calcs'!$E$11,0)</f>
        <v>0</v>
      </c>
    </row>
    <row r="10857" customFormat="false" ht="15" hidden="false" customHeight="false" outlineLevel="0" collapsed="false">
      <c r="A10857" s="0" t="n">
        <v>61</v>
      </c>
      <c r="B10857" s="0" t="n">
        <v>16800</v>
      </c>
      <c r="C10857" s="0" t="s">
        <v>155</v>
      </c>
      <c r="D10857" s="0" t="s">
        <v>155</v>
      </c>
      <c r="E10857" s="0" t="n">
        <f aca="false">IFERROR((C10857-D10857)/C10857/'Project Inputs and Calcs'!$E$11,0)</f>
        <v>0</v>
      </c>
    </row>
    <row r="10858" customFormat="false" ht="15" hidden="false" customHeight="false" outlineLevel="0" collapsed="false">
      <c r="A10858" s="0" t="n">
        <v>61</v>
      </c>
      <c r="B10858" s="0" t="n">
        <v>16900</v>
      </c>
      <c r="C10858" s="0" t="s">
        <v>155</v>
      </c>
      <c r="D10858" s="0" t="s">
        <v>155</v>
      </c>
      <c r="E10858" s="0" t="n">
        <f aca="false">IFERROR((C10858-D10858)/C10858/'Project Inputs and Calcs'!$E$11,0)</f>
        <v>0</v>
      </c>
    </row>
    <row r="10859" customFormat="false" ht="15" hidden="false" customHeight="false" outlineLevel="0" collapsed="false">
      <c r="A10859" s="0" t="n">
        <v>61</v>
      </c>
      <c r="B10859" s="0" t="n">
        <v>17000</v>
      </c>
      <c r="C10859" s="0" t="s">
        <v>155</v>
      </c>
      <c r="D10859" s="0" t="s">
        <v>155</v>
      </c>
      <c r="E10859" s="0" t="n">
        <f aca="false">IFERROR((C10859-D10859)/C10859/'Project Inputs and Calcs'!$E$11,0)</f>
        <v>0</v>
      </c>
    </row>
    <row r="10860" customFormat="false" ht="15" hidden="false" customHeight="false" outlineLevel="0" collapsed="false">
      <c r="A10860" s="0" t="n">
        <v>61</v>
      </c>
      <c r="B10860" s="0" t="n">
        <v>17100</v>
      </c>
      <c r="C10860" s="0" t="s">
        <v>155</v>
      </c>
      <c r="D10860" s="0" t="s">
        <v>155</v>
      </c>
      <c r="E10860" s="0" t="n">
        <f aca="false">IFERROR((C10860-D10860)/C10860/'Project Inputs and Calcs'!$E$11,0)</f>
        <v>0</v>
      </c>
    </row>
    <row r="10861" customFormat="false" ht="15" hidden="false" customHeight="false" outlineLevel="0" collapsed="false">
      <c r="A10861" s="0" t="n">
        <v>61</v>
      </c>
      <c r="B10861" s="0" t="n">
        <v>17200</v>
      </c>
      <c r="C10861" s="0" t="s">
        <v>155</v>
      </c>
      <c r="D10861" s="0" t="s">
        <v>155</v>
      </c>
      <c r="E10861" s="0" t="n">
        <f aca="false">IFERROR((C10861-D10861)/C10861/'Project Inputs and Calcs'!$E$11,0)</f>
        <v>0</v>
      </c>
    </row>
    <row r="10862" customFormat="false" ht="15" hidden="false" customHeight="false" outlineLevel="0" collapsed="false">
      <c r="A10862" s="0" t="n">
        <v>61</v>
      </c>
      <c r="B10862" s="0" t="n">
        <v>17300</v>
      </c>
      <c r="C10862" s="0" t="s">
        <v>155</v>
      </c>
      <c r="D10862" s="0" t="s">
        <v>155</v>
      </c>
      <c r="E10862" s="0" t="n">
        <f aca="false">IFERROR((C10862-D10862)/C10862/'Project Inputs and Calcs'!$E$11,0)</f>
        <v>0</v>
      </c>
    </row>
    <row r="10863" customFormat="false" ht="15" hidden="false" customHeight="false" outlineLevel="0" collapsed="false">
      <c r="A10863" s="0" t="n">
        <v>61</v>
      </c>
      <c r="B10863" s="0" t="n">
        <v>17400</v>
      </c>
      <c r="C10863" s="0" t="s">
        <v>155</v>
      </c>
      <c r="D10863" s="0" t="s">
        <v>155</v>
      </c>
      <c r="E10863" s="0" t="n">
        <f aca="false">IFERROR((C10863-D10863)/C10863/'Project Inputs and Calcs'!$E$11,0)</f>
        <v>0</v>
      </c>
    </row>
    <row r="10864" customFormat="false" ht="15" hidden="false" customHeight="false" outlineLevel="0" collapsed="false">
      <c r="A10864" s="0" t="n">
        <v>61</v>
      </c>
      <c r="B10864" s="0" t="n">
        <v>17500</v>
      </c>
      <c r="C10864" s="0" t="s">
        <v>155</v>
      </c>
      <c r="D10864" s="0" t="s">
        <v>155</v>
      </c>
      <c r="E10864" s="0" t="n">
        <f aca="false">IFERROR((C10864-D10864)/C10864/'Project Inputs and Calcs'!$E$11,0)</f>
        <v>0</v>
      </c>
    </row>
    <row r="10865" customFormat="false" ht="15" hidden="false" customHeight="false" outlineLevel="0" collapsed="false">
      <c r="A10865" s="0" t="n">
        <v>61</v>
      </c>
      <c r="B10865" s="0" t="n">
        <v>17600</v>
      </c>
      <c r="C10865" s="0" t="s">
        <v>155</v>
      </c>
      <c r="D10865" s="0" t="s">
        <v>155</v>
      </c>
      <c r="E10865" s="0" t="n">
        <f aca="false">IFERROR((C10865-D10865)/C10865/'Project Inputs and Calcs'!$E$11,0)</f>
        <v>0</v>
      </c>
    </row>
    <row r="10866" customFormat="false" ht="15" hidden="false" customHeight="false" outlineLevel="0" collapsed="false">
      <c r="A10866" s="0" t="n">
        <v>61</v>
      </c>
      <c r="B10866" s="0" t="n">
        <v>17700</v>
      </c>
      <c r="C10866" s="0" t="s">
        <v>155</v>
      </c>
      <c r="D10866" s="0" t="s">
        <v>155</v>
      </c>
      <c r="E10866" s="0" t="n">
        <f aca="false">IFERROR((C10866-D10866)/C10866/'Project Inputs and Calcs'!$E$11,0)</f>
        <v>0</v>
      </c>
    </row>
    <row r="10867" customFormat="false" ht="15" hidden="false" customHeight="false" outlineLevel="0" collapsed="false">
      <c r="A10867" s="0" t="n">
        <v>61</v>
      </c>
      <c r="B10867" s="0" t="n">
        <v>17800</v>
      </c>
      <c r="C10867" s="0" t="s">
        <v>155</v>
      </c>
      <c r="D10867" s="0" t="s">
        <v>155</v>
      </c>
      <c r="E10867" s="0" t="n">
        <f aca="false">IFERROR((C10867-D10867)/C10867/'Project Inputs and Calcs'!$E$11,0)</f>
        <v>0</v>
      </c>
    </row>
    <row r="10868" customFormat="false" ht="15" hidden="false" customHeight="false" outlineLevel="0" collapsed="false">
      <c r="A10868" s="0" t="n">
        <v>61</v>
      </c>
      <c r="B10868" s="0" t="n">
        <v>17900</v>
      </c>
      <c r="C10868" s="0" t="s">
        <v>155</v>
      </c>
      <c r="D10868" s="0" t="s">
        <v>155</v>
      </c>
      <c r="E10868" s="0" t="n">
        <f aca="false">IFERROR((C10868-D10868)/C10868/'Project Inputs and Calcs'!$E$11,0)</f>
        <v>0</v>
      </c>
    </row>
    <row r="10869" customFormat="false" ht="15" hidden="false" customHeight="false" outlineLevel="0" collapsed="false">
      <c r="A10869" s="0" t="n">
        <v>61</v>
      </c>
      <c r="B10869" s="0" t="n">
        <v>18000</v>
      </c>
      <c r="C10869" s="0" t="s">
        <v>155</v>
      </c>
      <c r="D10869" s="0" t="s">
        <v>155</v>
      </c>
      <c r="E10869" s="0" t="n">
        <f aca="false">IFERROR((C10869-D10869)/C10869/'Project Inputs and Calcs'!$E$11,0)</f>
        <v>0</v>
      </c>
    </row>
    <row r="10870" customFormat="false" ht="15" hidden="false" customHeight="false" outlineLevel="0" collapsed="false">
      <c r="A10870" s="0" t="n">
        <v>61</v>
      </c>
      <c r="B10870" s="0" t="n">
        <v>18100</v>
      </c>
      <c r="C10870" s="0" t="s">
        <v>155</v>
      </c>
      <c r="D10870" s="0" t="s">
        <v>155</v>
      </c>
      <c r="E10870" s="0" t="n">
        <f aca="false">IFERROR((C10870-D10870)/C10870/'Project Inputs and Calcs'!$E$11,0)</f>
        <v>0</v>
      </c>
    </row>
    <row r="10871" customFormat="false" ht="15" hidden="false" customHeight="false" outlineLevel="0" collapsed="false">
      <c r="A10871" s="0" t="n">
        <v>61</v>
      </c>
      <c r="B10871" s="0" t="n">
        <v>18200</v>
      </c>
      <c r="C10871" s="0" t="s">
        <v>155</v>
      </c>
      <c r="D10871" s="0" t="s">
        <v>155</v>
      </c>
      <c r="E10871" s="0" t="n">
        <f aca="false">IFERROR((C10871-D10871)/C10871/'Project Inputs and Calcs'!$E$11,0)</f>
        <v>0</v>
      </c>
    </row>
    <row r="10872" customFormat="false" ht="15" hidden="false" customHeight="false" outlineLevel="0" collapsed="false">
      <c r="A10872" s="0" t="n">
        <v>61</v>
      </c>
      <c r="B10872" s="0" t="n">
        <v>18300</v>
      </c>
      <c r="C10872" s="0" t="s">
        <v>155</v>
      </c>
      <c r="D10872" s="0" t="s">
        <v>155</v>
      </c>
      <c r="E10872" s="0" t="n">
        <f aca="false">IFERROR((C10872-D10872)/C10872/'Project Inputs and Calcs'!$E$11,0)</f>
        <v>0</v>
      </c>
    </row>
    <row r="10873" customFormat="false" ht="15" hidden="false" customHeight="false" outlineLevel="0" collapsed="false">
      <c r="A10873" s="0" t="n">
        <v>61</v>
      </c>
      <c r="B10873" s="0" t="n">
        <v>18400</v>
      </c>
      <c r="C10873" s="0" t="s">
        <v>155</v>
      </c>
      <c r="D10873" s="0" t="s">
        <v>155</v>
      </c>
      <c r="E10873" s="0" t="n">
        <f aca="false">IFERROR((C10873-D10873)/C10873/'Project Inputs and Calcs'!$E$11,0)</f>
        <v>0</v>
      </c>
    </row>
    <row r="10874" customFormat="false" ht="15" hidden="false" customHeight="false" outlineLevel="0" collapsed="false">
      <c r="A10874" s="0" t="n">
        <v>61</v>
      </c>
      <c r="B10874" s="0" t="n">
        <v>18500</v>
      </c>
      <c r="C10874" s="0" t="s">
        <v>155</v>
      </c>
      <c r="D10874" s="0" t="s">
        <v>155</v>
      </c>
      <c r="E10874" s="0" t="n">
        <f aca="false">IFERROR((C10874-D10874)/C10874/'Project Inputs and Calcs'!$E$11,0)</f>
        <v>0</v>
      </c>
    </row>
    <row r="10875" customFormat="false" ht="15" hidden="false" customHeight="false" outlineLevel="0" collapsed="false">
      <c r="A10875" s="0" t="n">
        <v>61</v>
      </c>
      <c r="B10875" s="0" t="n">
        <v>18600</v>
      </c>
      <c r="C10875" s="0" t="s">
        <v>155</v>
      </c>
      <c r="D10875" s="0" t="s">
        <v>155</v>
      </c>
      <c r="E10875" s="0" t="n">
        <f aca="false">IFERROR((C10875-D10875)/C10875/'Project Inputs and Calcs'!$E$11,0)</f>
        <v>0</v>
      </c>
    </row>
    <row r="10876" customFormat="false" ht="15" hidden="false" customHeight="false" outlineLevel="0" collapsed="false">
      <c r="A10876" s="0" t="n">
        <v>61</v>
      </c>
      <c r="B10876" s="0" t="n">
        <v>18700</v>
      </c>
      <c r="C10876" s="0" t="s">
        <v>155</v>
      </c>
      <c r="D10876" s="0" t="s">
        <v>155</v>
      </c>
      <c r="E10876" s="0" t="n">
        <f aca="false">IFERROR((C10876-D10876)/C10876/'Project Inputs and Calcs'!$E$11,0)</f>
        <v>0</v>
      </c>
    </row>
    <row r="10877" customFormat="false" ht="15" hidden="false" customHeight="false" outlineLevel="0" collapsed="false">
      <c r="A10877" s="0" t="n">
        <v>61</v>
      </c>
      <c r="B10877" s="0" t="n">
        <v>18800</v>
      </c>
      <c r="C10877" s="0" t="s">
        <v>155</v>
      </c>
      <c r="D10877" s="0" t="s">
        <v>155</v>
      </c>
      <c r="E10877" s="0" t="n">
        <f aca="false">IFERROR((C10877-D10877)/C10877/'Project Inputs and Calcs'!$E$11,0)</f>
        <v>0</v>
      </c>
    </row>
    <row r="10878" customFormat="false" ht="15" hidden="false" customHeight="false" outlineLevel="0" collapsed="false">
      <c r="A10878" s="0" t="n">
        <v>61</v>
      </c>
      <c r="B10878" s="0" t="n">
        <v>18900</v>
      </c>
      <c r="C10878" s="0" t="s">
        <v>155</v>
      </c>
      <c r="D10878" s="0" t="s">
        <v>155</v>
      </c>
      <c r="E10878" s="0" t="n">
        <f aca="false">IFERROR((C10878-D10878)/C10878/'Project Inputs and Calcs'!$E$11,0)</f>
        <v>0</v>
      </c>
    </row>
    <row r="10879" customFormat="false" ht="15" hidden="false" customHeight="false" outlineLevel="0" collapsed="false">
      <c r="A10879" s="0" t="n">
        <v>61</v>
      </c>
      <c r="B10879" s="0" t="n">
        <v>19000</v>
      </c>
      <c r="C10879" s="0" t="s">
        <v>155</v>
      </c>
      <c r="D10879" s="0" t="s">
        <v>155</v>
      </c>
      <c r="E10879" s="0" t="n">
        <f aca="false">IFERROR((C10879-D10879)/C10879/'Project Inputs and Calcs'!$E$11,0)</f>
        <v>0</v>
      </c>
    </row>
    <row r="10880" customFormat="false" ht="15" hidden="false" customHeight="false" outlineLevel="0" collapsed="false">
      <c r="A10880" s="0" t="n">
        <v>61</v>
      </c>
      <c r="B10880" s="0" t="n">
        <v>19100</v>
      </c>
      <c r="C10880" s="0" t="s">
        <v>155</v>
      </c>
      <c r="D10880" s="0" t="s">
        <v>155</v>
      </c>
      <c r="E10880" s="0" t="n">
        <f aca="false">IFERROR((C10880-D10880)/C10880/'Project Inputs and Calcs'!$E$11,0)</f>
        <v>0</v>
      </c>
    </row>
    <row r="10881" customFormat="false" ht="15" hidden="false" customHeight="false" outlineLevel="0" collapsed="false">
      <c r="A10881" s="0" t="n">
        <v>61</v>
      </c>
      <c r="B10881" s="0" t="n">
        <v>19200</v>
      </c>
      <c r="C10881" s="0" t="s">
        <v>155</v>
      </c>
      <c r="D10881" s="0" t="s">
        <v>155</v>
      </c>
      <c r="E10881" s="0" t="n">
        <f aca="false">IFERROR((C10881-D10881)/C10881/'Project Inputs and Calcs'!$E$11,0)</f>
        <v>0</v>
      </c>
    </row>
    <row r="10882" customFormat="false" ht="15" hidden="false" customHeight="false" outlineLevel="0" collapsed="false">
      <c r="A10882" s="0" t="n">
        <v>61</v>
      </c>
      <c r="B10882" s="0" t="n">
        <v>19300</v>
      </c>
      <c r="C10882" s="0" t="s">
        <v>155</v>
      </c>
      <c r="D10882" s="0" t="s">
        <v>155</v>
      </c>
      <c r="E10882" s="0" t="n">
        <f aca="false">IFERROR((C10882-D10882)/C10882/'Project Inputs and Calcs'!$E$11,0)</f>
        <v>0</v>
      </c>
    </row>
    <row r="10883" customFormat="false" ht="15" hidden="false" customHeight="false" outlineLevel="0" collapsed="false">
      <c r="A10883" s="0" t="n">
        <v>61</v>
      </c>
      <c r="B10883" s="0" t="n">
        <v>19400</v>
      </c>
      <c r="C10883" s="0" t="s">
        <v>155</v>
      </c>
      <c r="D10883" s="0" t="s">
        <v>155</v>
      </c>
      <c r="E10883" s="0" t="n">
        <f aca="false">IFERROR((C10883-D10883)/C10883/'Project Inputs and Calcs'!$E$11,0)</f>
        <v>0</v>
      </c>
    </row>
    <row r="10884" customFormat="false" ht="15" hidden="false" customHeight="false" outlineLevel="0" collapsed="false">
      <c r="A10884" s="0" t="n">
        <v>61</v>
      </c>
      <c r="B10884" s="0" t="n">
        <v>19500</v>
      </c>
      <c r="C10884" s="0" t="s">
        <v>155</v>
      </c>
      <c r="D10884" s="0" t="s">
        <v>155</v>
      </c>
      <c r="E10884" s="0" t="n">
        <f aca="false">IFERROR((C10884-D10884)/C10884/'Project Inputs and Calcs'!$E$11,0)</f>
        <v>0</v>
      </c>
    </row>
    <row r="10885" customFormat="false" ht="15" hidden="false" customHeight="false" outlineLevel="0" collapsed="false">
      <c r="A10885" s="0" t="n">
        <v>61</v>
      </c>
      <c r="B10885" s="0" t="n">
        <v>19600</v>
      </c>
      <c r="C10885" s="0" t="s">
        <v>155</v>
      </c>
      <c r="D10885" s="0" t="s">
        <v>155</v>
      </c>
      <c r="E10885" s="0" t="n">
        <f aca="false">IFERROR((C10885-D10885)/C10885/'Project Inputs and Calcs'!$E$11,0)</f>
        <v>0</v>
      </c>
    </row>
    <row r="10886" customFormat="false" ht="15" hidden="false" customHeight="false" outlineLevel="0" collapsed="false">
      <c r="A10886" s="0" t="n">
        <v>61</v>
      </c>
      <c r="B10886" s="0" t="n">
        <v>19700</v>
      </c>
      <c r="C10886" s="0" t="s">
        <v>155</v>
      </c>
      <c r="D10886" s="0" t="s">
        <v>155</v>
      </c>
      <c r="E10886" s="0" t="n">
        <f aca="false">IFERROR((C10886-D10886)/C10886/'Project Inputs and Calcs'!$E$11,0)</f>
        <v>0</v>
      </c>
    </row>
    <row r="10887" customFormat="false" ht="15" hidden="false" customHeight="false" outlineLevel="0" collapsed="false">
      <c r="A10887" s="0" t="n">
        <v>61</v>
      </c>
      <c r="B10887" s="0" t="n">
        <v>19800</v>
      </c>
      <c r="C10887" s="0" t="s">
        <v>155</v>
      </c>
      <c r="D10887" s="0" t="s">
        <v>155</v>
      </c>
      <c r="E10887" s="0" t="n">
        <f aca="false">IFERROR((C10887-D10887)/C10887/'Project Inputs and Calcs'!$E$11,0)</f>
        <v>0</v>
      </c>
    </row>
    <row r="10888" customFormat="false" ht="15" hidden="false" customHeight="false" outlineLevel="0" collapsed="false">
      <c r="A10888" s="0" t="n">
        <v>61</v>
      </c>
      <c r="B10888" s="0" t="n">
        <v>19900</v>
      </c>
      <c r="C10888" s="0" t="s">
        <v>155</v>
      </c>
      <c r="D10888" s="0" t="s">
        <v>155</v>
      </c>
      <c r="E10888" s="0" t="n">
        <f aca="false">IFERROR((C10888-D10888)/C10888/'Project Inputs and Calcs'!$E$11,0)</f>
        <v>0</v>
      </c>
    </row>
    <row r="10889" customFormat="false" ht="15" hidden="false" customHeight="false" outlineLevel="0" collapsed="false">
      <c r="A10889" s="0" t="n">
        <v>61</v>
      </c>
      <c r="B10889" s="0" t="n">
        <v>20000</v>
      </c>
      <c r="C10889" s="0" t="s">
        <v>155</v>
      </c>
      <c r="D10889" s="0" t="s">
        <v>155</v>
      </c>
      <c r="E10889" s="0" t="n">
        <f aca="false">IFERROR((C10889-D10889)/C10889/'Project Inputs and Calcs'!$E$11,0)</f>
        <v>0</v>
      </c>
    </row>
    <row r="10890" customFormat="false" ht="15" hidden="false" customHeight="false" outlineLevel="0" collapsed="false">
      <c r="A10890" s="0" t="n">
        <v>62</v>
      </c>
      <c r="B10890" s="0" t="n">
        <v>1000</v>
      </c>
      <c r="C10890" s="0" t="n">
        <v>0.36124</v>
      </c>
      <c r="D10890" s="0" t="n">
        <v>0.056267</v>
      </c>
      <c r="E10890" s="0" t="n">
        <f aca="false">IFERROR((C10890-D10890)/C10890/'Project Inputs and Calcs'!$E$11,0)</f>
        <v>0.0281413095633558</v>
      </c>
    </row>
    <row r="10891" customFormat="false" ht="15" hidden="false" customHeight="false" outlineLevel="0" collapsed="false">
      <c r="A10891" s="0" t="n">
        <v>62</v>
      </c>
      <c r="B10891" s="0" t="n">
        <v>1100</v>
      </c>
      <c r="C10891" s="0" t="n">
        <v>0.49973</v>
      </c>
      <c r="D10891" s="0" t="n">
        <v>0.10074</v>
      </c>
      <c r="E10891" s="0" t="n">
        <f aca="false">IFERROR((C10891-D10891)/C10891/'Project Inputs and Calcs'!$E$11,0)</f>
        <v>0.0266137047338896</v>
      </c>
    </row>
    <row r="10892" customFormat="false" ht="15" hidden="false" customHeight="false" outlineLevel="0" collapsed="false">
      <c r="A10892" s="0" t="n">
        <v>62</v>
      </c>
      <c r="B10892" s="0" t="n">
        <v>1200</v>
      </c>
      <c r="C10892" s="0" t="n">
        <v>0.7265</v>
      </c>
      <c r="D10892" s="0" t="n">
        <v>0.12373</v>
      </c>
      <c r="E10892" s="0" t="n">
        <f aca="false">IFERROR((C10892-D10892)/C10892/'Project Inputs and Calcs'!$E$11,0)</f>
        <v>0.0276563431979812</v>
      </c>
    </row>
    <row r="10893" customFormat="false" ht="15" hidden="false" customHeight="false" outlineLevel="0" collapsed="false">
      <c r="A10893" s="0" t="n">
        <v>62</v>
      </c>
      <c r="B10893" s="0" t="n">
        <v>1300</v>
      </c>
      <c r="C10893" s="0" t="n">
        <v>0.95126</v>
      </c>
      <c r="D10893" s="0" t="n">
        <v>0.16898</v>
      </c>
      <c r="E10893" s="0" t="n">
        <f aca="false">IFERROR((C10893-D10893)/C10893/'Project Inputs and Calcs'!$E$11,0)</f>
        <v>0.0274120639993272</v>
      </c>
    </row>
    <row r="10894" customFormat="false" ht="15" hidden="false" customHeight="false" outlineLevel="0" collapsed="false">
      <c r="A10894" s="0" t="n">
        <v>62</v>
      </c>
      <c r="B10894" s="0" t="n">
        <v>1400</v>
      </c>
      <c r="C10894" s="0" t="n">
        <v>1.2026</v>
      </c>
      <c r="D10894" s="0" t="n">
        <v>0.22237</v>
      </c>
      <c r="E10894" s="0" t="n">
        <f aca="false">IFERROR((C10894-D10894)/C10894/'Project Inputs and Calcs'!$E$11,0)</f>
        <v>0.0271697433338877</v>
      </c>
    </row>
    <row r="10895" customFormat="false" ht="15" hidden="false" customHeight="false" outlineLevel="0" collapsed="false">
      <c r="A10895" s="0" t="n">
        <v>62</v>
      </c>
      <c r="B10895" s="0" t="n">
        <v>1500</v>
      </c>
      <c r="C10895" s="0" t="n">
        <v>1.4792</v>
      </c>
      <c r="D10895" s="0" t="n">
        <v>0.28425</v>
      </c>
      <c r="E10895" s="0" t="n">
        <f aca="false">IFERROR((C10895-D10895)/C10895/'Project Inputs and Calcs'!$E$11,0)</f>
        <v>0.0269278438795745</v>
      </c>
    </row>
    <row r="10896" customFormat="false" ht="15" hidden="false" customHeight="false" outlineLevel="0" collapsed="false">
      <c r="A10896" s="0" t="n">
        <v>62</v>
      </c>
      <c r="B10896" s="0" t="n">
        <v>1600</v>
      </c>
      <c r="C10896" s="0" t="n">
        <v>1.7802</v>
      </c>
      <c r="D10896" s="0" t="n">
        <v>0.35495</v>
      </c>
      <c r="E10896" s="0" t="n">
        <f aca="false">IFERROR((C10896-D10896)/C10896/'Project Inputs and Calcs'!$E$11,0)</f>
        <v>0.0266870763584616</v>
      </c>
    </row>
    <row r="10897" customFormat="false" ht="15" hidden="false" customHeight="false" outlineLevel="0" collapsed="false">
      <c r="A10897" s="0" t="n">
        <v>62</v>
      </c>
      <c r="B10897" s="0" t="n">
        <v>1700</v>
      </c>
      <c r="C10897" s="0" t="n">
        <v>2.1044</v>
      </c>
      <c r="D10897" s="0" t="n">
        <v>0.43471</v>
      </c>
      <c r="E10897" s="0" t="n">
        <f aca="false">IFERROR((C10897-D10897)/C10897/'Project Inputs and Calcs'!$E$11,0)</f>
        <v>0.0264476018500919</v>
      </c>
    </row>
    <row r="10898" customFormat="false" ht="15" hidden="false" customHeight="false" outlineLevel="0" collapsed="false">
      <c r="A10898" s="0" t="n">
        <v>62</v>
      </c>
      <c r="B10898" s="0" t="n">
        <v>1800</v>
      </c>
      <c r="C10898" s="0" t="n">
        <v>2.4509</v>
      </c>
      <c r="D10898" s="0" t="n">
        <v>0.50949</v>
      </c>
      <c r="E10898" s="0" t="n">
        <f aca="false">IFERROR((C10898-D10898)/C10898/'Project Inputs and Calcs'!$E$11,0)</f>
        <v>0.0264040420525793</v>
      </c>
    </row>
    <row r="10899" customFormat="false" ht="15" hidden="false" customHeight="false" outlineLevel="0" collapsed="false">
      <c r="A10899" s="0" t="n">
        <v>62</v>
      </c>
      <c r="B10899" s="0" t="n">
        <v>1900</v>
      </c>
      <c r="C10899" s="0" t="n">
        <v>2.8188</v>
      </c>
      <c r="D10899" s="0" t="n">
        <v>0.62235</v>
      </c>
      <c r="E10899" s="0" t="n">
        <f aca="false">IFERROR((C10899-D10899)/C10899/'Project Inputs and Calcs'!$E$11,0)</f>
        <v>0.0259738186462324</v>
      </c>
    </row>
    <row r="10900" customFormat="false" ht="15" hidden="false" customHeight="false" outlineLevel="0" collapsed="false">
      <c r="A10900" s="0" t="n">
        <v>62</v>
      </c>
      <c r="B10900" s="0" t="n">
        <v>2000</v>
      </c>
      <c r="C10900" s="0" t="n">
        <v>3.2073</v>
      </c>
      <c r="D10900" s="0" t="n">
        <v>0.73057</v>
      </c>
      <c r="E10900" s="0" t="n">
        <f aca="false">IFERROR((C10900-D10900)/C10900/'Project Inputs and Calcs'!$E$11,0)</f>
        <v>0.0257405502031823</v>
      </c>
    </row>
    <row r="10901" customFormat="false" ht="15" hidden="false" customHeight="false" outlineLevel="0" collapsed="false">
      <c r="A10901" s="0" t="n">
        <v>62</v>
      </c>
      <c r="B10901" s="0" t="n">
        <v>2100</v>
      </c>
      <c r="C10901" s="0" t="n">
        <v>3.6152</v>
      </c>
      <c r="D10901" s="0" t="n">
        <v>0.84868</v>
      </c>
      <c r="E10901" s="0" t="n">
        <f aca="false">IFERROR((C10901-D10901)/C10901/'Project Inputs and Calcs'!$E$11,0)</f>
        <v>0.0255082245334514</v>
      </c>
    </row>
    <row r="10902" customFormat="false" ht="15" hidden="false" customHeight="false" outlineLevel="0" collapsed="false">
      <c r="A10902" s="0" t="n">
        <v>62</v>
      </c>
      <c r="B10902" s="0" t="n">
        <v>2200</v>
      </c>
      <c r="C10902" s="0" t="n">
        <v>4.042</v>
      </c>
      <c r="D10902" s="0" t="n">
        <v>0.9768</v>
      </c>
      <c r="E10902" s="0" t="n">
        <f aca="false">IFERROR((C10902-D10902)/C10902/'Project Inputs and Calcs'!$E$11,0)</f>
        <v>0.0252779152234867</v>
      </c>
    </row>
    <row r="10903" customFormat="false" ht="15" hidden="false" customHeight="false" outlineLevel="0" collapsed="false">
      <c r="A10903" s="0" t="n">
        <v>62</v>
      </c>
      <c r="B10903" s="0" t="n">
        <v>2300</v>
      </c>
      <c r="C10903" s="0" t="n">
        <v>4.487</v>
      </c>
      <c r="D10903" s="0" t="n">
        <v>1.115</v>
      </c>
      <c r="E10903" s="0" t="n">
        <f aca="false">IFERROR((C10903-D10903)/C10903/'Project Inputs and Calcs'!$E$11,0)</f>
        <v>0.0250501448629374</v>
      </c>
    </row>
    <row r="10904" customFormat="false" ht="15" hidden="false" customHeight="false" outlineLevel="0" collapsed="false">
      <c r="A10904" s="0" t="n">
        <v>62</v>
      </c>
      <c r="B10904" s="0" t="n">
        <v>2400</v>
      </c>
      <c r="C10904" s="0" t="n">
        <v>4.9492</v>
      </c>
      <c r="D10904" s="0" t="n">
        <v>1.2633</v>
      </c>
      <c r="E10904" s="0" t="n">
        <f aca="false">IFERROR((C10904-D10904)/C10904/'Project Inputs and Calcs'!$E$11,0)</f>
        <v>0.0248248875239096</v>
      </c>
    </row>
    <row r="10905" customFormat="false" ht="15" hidden="false" customHeight="false" outlineLevel="0" collapsed="false">
      <c r="A10905" s="0" t="n">
        <v>62</v>
      </c>
      <c r="B10905" s="0" t="n">
        <v>2500</v>
      </c>
      <c r="C10905" s="0" t="n">
        <v>5.428</v>
      </c>
      <c r="D10905" s="0" t="n">
        <v>1.4219</v>
      </c>
      <c r="E10905" s="0" t="n">
        <f aca="false">IFERROR((C10905-D10905)/C10905/'Project Inputs and Calcs'!$E$11,0)</f>
        <v>0.0246014492753623</v>
      </c>
    </row>
    <row r="10906" customFormat="false" ht="15" hidden="false" customHeight="false" outlineLevel="0" collapsed="false">
      <c r="A10906" s="0" t="n">
        <v>62</v>
      </c>
      <c r="B10906" s="0" t="n">
        <v>2600</v>
      </c>
      <c r="C10906" s="0" t="n">
        <v>5.9225</v>
      </c>
      <c r="D10906" s="0" t="n">
        <v>1.5908</v>
      </c>
      <c r="E10906" s="0" t="n">
        <f aca="false">IFERROR((C10906-D10906)/C10906/'Project Inputs and Calcs'!$E$11,0)</f>
        <v>0.0243799071338117</v>
      </c>
    </row>
    <row r="10907" customFormat="false" ht="15" hidden="false" customHeight="false" outlineLevel="0" collapsed="false">
      <c r="A10907" s="0" t="n">
        <v>62</v>
      </c>
      <c r="B10907" s="0" t="n">
        <v>2700</v>
      </c>
      <c r="C10907" s="0" t="n">
        <v>6.4324</v>
      </c>
      <c r="D10907" s="0" t="n">
        <v>1.7701</v>
      </c>
      <c r="E10907" s="0" t="n">
        <f aca="false">IFERROR((C10907-D10907)/C10907/'Project Inputs and Calcs'!$E$11,0)</f>
        <v>0.0241604999689074</v>
      </c>
    </row>
    <row r="10908" customFormat="false" ht="15" hidden="false" customHeight="false" outlineLevel="0" collapsed="false">
      <c r="A10908" s="0" t="n">
        <v>62</v>
      </c>
      <c r="B10908" s="0" t="n">
        <v>2800</v>
      </c>
      <c r="C10908" s="0" t="n">
        <v>6.9566</v>
      </c>
      <c r="D10908" s="0" t="n">
        <v>1.9598</v>
      </c>
      <c r="E10908" s="0" t="n">
        <f aca="false">IFERROR((C10908-D10908)/C10908/'Project Inputs and Calcs'!$E$11,0)</f>
        <v>0.0239427306442803</v>
      </c>
    </row>
    <row r="10909" customFormat="false" ht="15" hidden="false" customHeight="false" outlineLevel="0" collapsed="false">
      <c r="A10909" s="0" t="n">
        <v>62</v>
      </c>
      <c r="B10909" s="0" t="n">
        <v>2900</v>
      </c>
      <c r="C10909" s="0" t="n">
        <v>7.4948</v>
      </c>
      <c r="D10909" s="0" t="n">
        <v>2.1598</v>
      </c>
      <c r="E10909" s="0" t="n">
        <f aca="false">IFERROR((C10909-D10909)/C10909/'Project Inputs and Calcs'!$E$11,0)</f>
        <v>0.0237275622209176</v>
      </c>
    </row>
    <row r="10910" customFormat="false" ht="15" hidden="false" customHeight="false" outlineLevel="0" collapsed="false">
      <c r="A10910" s="0" t="n">
        <v>62</v>
      </c>
      <c r="B10910" s="0" t="n">
        <v>3000</v>
      </c>
      <c r="C10910" s="0" t="n">
        <v>8.0462</v>
      </c>
      <c r="D10910" s="0" t="n">
        <v>2.3704</v>
      </c>
      <c r="E10910" s="0" t="n">
        <f aca="false">IFERROR((C10910-D10910)/C10910/'Project Inputs and Calcs'!$E$11,0)</f>
        <v>0.0235133769149826</v>
      </c>
    </row>
    <row r="10911" customFormat="false" ht="15" hidden="false" customHeight="false" outlineLevel="0" collapsed="false">
      <c r="A10911" s="0" t="n">
        <v>62</v>
      </c>
      <c r="B10911" s="0" t="n">
        <v>3100</v>
      </c>
      <c r="C10911" s="0" t="n">
        <v>8.6101</v>
      </c>
      <c r="D10911" s="0" t="n">
        <v>2.5914</v>
      </c>
      <c r="E10911" s="0" t="n">
        <f aca="false">IFERROR((C10911-D10911)/C10911/'Project Inputs and Calcs'!$E$11,0)</f>
        <v>0.0233009295284995</v>
      </c>
    </row>
    <row r="10912" customFormat="false" ht="15" hidden="false" customHeight="false" outlineLevel="0" collapsed="false">
      <c r="A10912" s="0" t="n">
        <v>62</v>
      </c>
      <c r="B10912" s="0" t="n">
        <v>3200</v>
      </c>
      <c r="C10912" s="0" t="n">
        <v>9.1857</v>
      </c>
      <c r="D10912" s="0" t="n">
        <v>2.8228</v>
      </c>
      <c r="E10912" s="0" t="n">
        <f aca="false">IFERROR((C10912-D10912)/C10912/'Project Inputs and Calcs'!$E$11,0)</f>
        <v>0.0230898752045752</v>
      </c>
    </row>
    <row r="10913" customFormat="false" ht="15" hidden="false" customHeight="false" outlineLevel="0" collapsed="false">
      <c r="A10913" s="0" t="n">
        <v>62</v>
      </c>
      <c r="B10913" s="0" t="n">
        <v>3300</v>
      </c>
      <c r="C10913" s="0" t="n">
        <v>9.7727</v>
      </c>
      <c r="D10913" s="0" t="n">
        <v>3.0648</v>
      </c>
      <c r="E10913" s="0" t="n">
        <f aca="false">IFERROR((C10913-D10913)/C10913/'Project Inputs and Calcs'!$E$11,0)</f>
        <v>0.0228797227651178</v>
      </c>
    </row>
    <row r="10914" customFormat="false" ht="15" hidden="false" customHeight="false" outlineLevel="0" collapsed="false">
      <c r="A10914" s="0" t="n">
        <v>62</v>
      </c>
      <c r="B10914" s="0" t="n">
        <v>3400</v>
      </c>
      <c r="C10914" s="0" t="n">
        <v>10.37</v>
      </c>
      <c r="D10914" s="0" t="n">
        <v>3.3171</v>
      </c>
      <c r="E10914" s="0" t="n">
        <f aca="false">IFERROR((C10914-D10914)/C10914/'Project Inputs and Calcs'!$E$11,0)</f>
        <v>0.0226708453873353</v>
      </c>
    </row>
    <row r="10915" customFormat="false" ht="15" hidden="false" customHeight="false" outlineLevel="0" collapsed="false">
      <c r="A10915" s="0" t="n">
        <v>62</v>
      </c>
      <c r="B10915" s="0" t="n">
        <v>3500</v>
      </c>
      <c r="C10915" s="0" t="n">
        <v>10.978</v>
      </c>
      <c r="D10915" s="0" t="n">
        <v>3.58</v>
      </c>
      <c r="E10915" s="0" t="n">
        <f aca="false">IFERROR((C10915-D10915)/C10915/'Project Inputs and Calcs'!$E$11,0)</f>
        <v>0.0224631080342503</v>
      </c>
    </row>
    <row r="10916" customFormat="false" ht="15" hidden="false" customHeight="false" outlineLevel="0" collapsed="false">
      <c r="A10916" s="0" t="n">
        <v>62</v>
      </c>
      <c r="B10916" s="0" t="n">
        <v>3600</v>
      </c>
      <c r="C10916" s="0" t="n">
        <v>11.595</v>
      </c>
      <c r="D10916" s="0" t="n">
        <v>3.8534</v>
      </c>
      <c r="E10916" s="0" t="n">
        <f aca="false">IFERROR((C10916-D10916)/C10916/'Project Inputs and Calcs'!$E$11,0)</f>
        <v>0.0222555699295673</v>
      </c>
    </row>
    <row r="10917" customFormat="false" ht="15" hidden="false" customHeight="false" outlineLevel="0" collapsed="false">
      <c r="A10917" s="0" t="n">
        <v>62</v>
      </c>
      <c r="B10917" s="0" t="n">
        <v>3700</v>
      </c>
      <c r="C10917" s="0" t="n">
        <v>12.22</v>
      </c>
      <c r="D10917" s="0" t="n">
        <v>4.1373</v>
      </c>
      <c r="E10917" s="0" t="n">
        <f aca="false">IFERROR((C10917-D10917)/C10917/'Project Inputs and Calcs'!$E$11,0)</f>
        <v>0.0220477359519913</v>
      </c>
    </row>
    <row r="10918" customFormat="false" ht="15" hidden="false" customHeight="false" outlineLevel="0" collapsed="false">
      <c r="A10918" s="0" t="n">
        <v>62</v>
      </c>
      <c r="B10918" s="0" t="n">
        <v>3800</v>
      </c>
      <c r="C10918" s="0" t="n">
        <v>12.853</v>
      </c>
      <c r="D10918" s="0" t="n">
        <v>4.4316</v>
      </c>
      <c r="E10918" s="0" t="n">
        <f aca="false">IFERROR((C10918-D10918)/C10918/'Project Inputs and Calcs'!$E$11,0)</f>
        <v>0.0218402966881921</v>
      </c>
    </row>
    <row r="10919" customFormat="false" ht="15" hidden="false" customHeight="false" outlineLevel="0" collapsed="false">
      <c r="A10919" s="0" t="n">
        <v>62</v>
      </c>
      <c r="B10919" s="0" t="n">
        <v>3900</v>
      </c>
      <c r="C10919" s="0" t="n">
        <v>13.494</v>
      </c>
      <c r="D10919" s="0" t="n">
        <v>4.7367</v>
      </c>
      <c r="E10919" s="0" t="n">
        <f aca="false">IFERROR((C10919-D10919)/C10919/'Project Inputs and Calcs'!$E$11,0)</f>
        <v>0.021632577441826</v>
      </c>
    </row>
    <row r="10920" customFormat="false" ht="15" hidden="false" customHeight="false" outlineLevel="0" collapsed="false">
      <c r="A10920" s="0" t="n">
        <v>62</v>
      </c>
      <c r="B10920" s="0" t="n">
        <v>4000</v>
      </c>
      <c r="C10920" s="0" t="n">
        <v>14.14</v>
      </c>
      <c r="D10920" s="0" t="n">
        <v>5.0523</v>
      </c>
      <c r="E10920" s="0" t="n">
        <f aca="false">IFERROR((C10920-D10920)/C10920/'Project Inputs and Calcs'!$E$11,0)</f>
        <v>0.0214231494578029</v>
      </c>
    </row>
    <row r="10921" customFormat="false" ht="15" hidden="false" customHeight="false" outlineLevel="0" collapsed="false">
      <c r="A10921" s="0" t="n">
        <v>62</v>
      </c>
      <c r="B10921" s="0" t="n">
        <v>4100</v>
      </c>
      <c r="C10921" s="0" t="n">
        <v>14.792</v>
      </c>
      <c r="D10921" s="0" t="n">
        <v>5.3787</v>
      </c>
      <c r="E10921" s="0" t="n">
        <f aca="false">IFERROR((C10921-D10921)/C10921/'Project Inputs and Calcs'!$E$11,0)</f>
        <v>0.0212125923922841</v>
      </c>
    </row>
    <row r="10922" customFormat="false" ht="15" hidden="false" customHeight="false" outlineLevel="0" collapsed="false">
      <c r="A10922" s="0" t="n">
        <v>62</v>
      </c>
      <c r="B10922" s="0" t="n">
        <v>4200</v>
      </c>
      <c r="C10922" s="0" t="n">
        <v>15.449</v>
      </c>
      <c r="D10922" s="0" t="n">
        <v>5.7159</v>
      </c>
      <c r="E10922" s="0" t="n">
        <f aca="false">IFERROR((C10922-D10922)/C10922/'Project Inputs and Calcs'!$E$11,0)</f>
        <v>0.0210004962564999</v>
      </c>
    </row>
    <row r="10923" customFormat="false" ht="15" hidden="false" customHeight="false" outlineLevel="0" collapsed="false">
      <c r="A10923" s="0" t="n">
        <v>62</v>
      </c>
      <c r="B10923" s="0" t="n">
        <v>4300</v>
      </c>
      <c r="C10923" s="0" t="n">
        <v>16.11</v>
      </c>
      <c r="D10923" s="0" t="n">
        <v>6.0639</v>
      </c>
      <c r="E10923" s="0" t="n">
        <f aca="false">IFERROR((C10923-D10923)/C10923/'Project Inputs and Calcs'!$E$11,0)</f>
        <v>0.0207864680322781</v>
      </c>
    </row>
    <row r="10924" customFormat="false" ht="15" hidden="false" customHeight="false" outlineLevel="0" collapsed="false">
      <c r="A10924" s="0" t="n">
        <v>62</v>
      </c>
      <c r="B10924" s="0" t="n">
        <v>4400</v>
      </c>
      <c r="C10924" s="0" t="n">
        <v>16.773</v>
      </c>
      <c r="D10924" s="0" t="n">
        <v>6.4228</v>
      </c>
      <c r="E10924" s="0" t="n">
        <f aca="false">IFERROR((C10924-D10924)/C10924/'Project Inputs and Calcs'!$E$11,0)</f>
        <v>0.0205691687036706</v>
      </c>
    </row>
    <row r="10925" customFormat="false" ht="15" hidden="false" customHeight="false" outlineLevel="0" collapsed="false">
      <c r="A10925" s="0" t="n">
        <v>62</v>
      </c>
      <c r="B10925" s="0" t="n">
        <v>4500</v>
      </c>
      <c r="C10925" s="0" t="n">
        <v>17.438</v>
      </c>
      <c r="D10925" s="0" t="n">
        <v>6.7931</v>
      </c>
      <c r="E10925" s="0" t="n">
        <f aca="false">IFERROR((C10925-D10925)/C10925/'Project Inputs and Calcs'!$E$11,0)</f>
        <v>0.0203480903773369</v>
      </c>
    </row>
    <row r="10926" customFormat="false" ht="15" hidden="false" customHeight="false" outlineLevel="0" collapsed="false">
      <c r="A10926" s="0" t="n">
        <v>62</v>
      </c>
      <c r="B10926" s="0" t="n">
        <v>4600</v>
      </c>
      <c r="C10926" s="0" t="n">
        <v>18.103</v>
      </c>
      <c r="D10926" s="0" t="n">
        <v>7.1746</v>
      </c>
      <c r="E10926" s="0" t="n">
        <f aca="false">IFERROR((C10926-D10926)/C10926/'Project Inputs and Calcs'!$E$11,0)</f>
        <v>0.0201226316080208</v>
      </c>
    </row>
    <row r="10927" customFormat="false" ht="15" hidden="false" customHeight="false" outlineLevel="0" collapsed="false">
      <c r="A10927" s="0" t="n">
        <v>62</v>
      </c>
      <c r="B10927" s="0" t="n">
        <v>4700</v>
      </c>
      <c r="C10927" s="0" t="n">
        <v>18.768</v>
      </c>
      <c r="D10927" s="0" t="n">
        <v>7.5676</v>
      </c>
      <c r="E10927" s="0" t="n">
        <f aca="false">IFERROR((C10927-D10927)/C10927/'Project Inputs and Calcs'!$E$11,0)</f>
        <v>0.0198927252060244</v>
      </c>
    </row>
    <row r="10928" customFormat="false" ht="15" hidden="false" customHeight="false" outlineLevel="0" collapsed="false">
      <c r="A10928" s="0" t="n">
        <v>62</v>
      </c>
      <c r="B10928" s="0" t="n">
        <v>4800</v>
      </c>
      <c r="C10928" s="0" t="n">
        <v>19.431</v>
      </c>
      <c r="D10928" s="0" t="n">
        <v>7.9725</v>
      </c>
      <c r="E10928" s="0" t="n">
        <f aca="false">IFERROR((C10928-D10928)/C10928/'Project Inputs and Calcs'!$E$11,0)</f>
        <v>0.01965673408471</v>
      </c>
    </row>
    <row r="10929" customFormat="false" ht="15" hidden="false" customHeight="false" outlineLevel="0" collapsed="false">
      <c r="A10929" s="0" t="n">
        <v>62</v>
      </c>
      <c r="B10929" s="0" t="n">
        <v>4900</v>
      </c>
      <c r="C10929" s="0" t="n">
        <v>20.09</v>
      </c>
      <c r="D10929" s="0" t="n">
        <v>8.3896</v>
      </c>
      <c r="E10929" s="0" t="n">
        <f aca="false">IFERROR((C10929-D10929)/C10929/'Project Inputs and Calcs'!$E$11,0)</f>
        <v>0.0194133067861291</v>
      </c>
    </row>
    <row r="10930" customFormat="false" ht="15" hidden="false" customHeight="false" outlineLevel="0" collapsed="false">
      <c r="A10930" s="0" t="n">
        <v>62</v>
      </c>
      <c r="B10930" s="0" t="n">
        <v>5000</v>
      </c>
      <c r="C10930" s="0" t="n">
        <v>20.745</v>
      </c>
      <c r="D10930" s="0" t="n">
        <v>8.8192</v>
      </c>
      <c r="E10930" s="0" t="n">
        <f aca="false">IFERROR((C10930-D10930)/C10930/'Project Inputs and Calcs'!$E$11,0)</f>
        <v>0.0191625291234836</v>
      </c>
    </row>
    <row r="10931" customFormat="false" ht="15" hidden="false" customHeight="false" outlineLevel="0" collapsed="false">
      <c r="A10931" s="0" t="n">
        <v>62</v>
      </c>
      <c r="B10931" s="0" t="n">
        <v>5100</v>
      </c>
      <c r="C10931" s="0" t="n">
        <v>21.392</v>
      </c>
      <c r="D10931" s="0" t="n">
        <v>9.2617</v>
      </c>
      <c r="E10931" s="0" t="n">
        <f aca="false">IFERROR((C10931-D10931)/C10931/'Project Inputs and Calcs'!$E$11,0)</f>
        <v>0.0189016143106457</v>
      </c>
    </row>
    <row r="10932" customFormat="false" ht="15" hidden="false" customHeight="false" outlineLevel="0" collapsed="false">
      <c r="A10932" s="0" t="n">
        <v>62</v>
      </c>
      <c r="B10932" s="0" t="n">
        <v>5200</v>
      </c>
      <c r="C10932" s="0" t="n">
        <v>22.031</v>
      </c>
      <c r="D10932" s="0" t="n">
        <v>9.7175</v>
      </c>
      <c r="E10932" s="0" t="n">
        <f aca="false">IFERROR((C10932-D10932)/C10932/'Project Inputs and Calcs'!$E$11,0)</f>
        <v>0.0186305660206073</v>
      </c>
    </row>
    <row r="10933" customFormat="false" ht="15" hidden="false" customHeight="false" outlineLevel="0" collapsed="false">
      <c r="A10933" s="0" t="n">
        <v>62</v>
      </c>
      <c r="B10933" s="0" t="n">
        <v>5300</v>
      </c>
      <c r="C10933" s="0" t="n">
        <v>22.658</v>
      </c>
      <c r="D10933" s="0" t="n">
        <v>10.187</v>
      </c>
      <c r="E10933" s="0" t="n">
        <f aca="false">IFERROR((C10933-D10933)/C10933/'Project Inputs and Calcs'!$E$11,0)</f>
        <v>0.0183467208050137</v>
      </c>
    </row>
    <row r="10934" customFormat="false" ht="15" hidden="false" customHeight="false" outlineLevel="0" collapsed="false">
      <c r="A10934" s="0" t="n">
        <v>62</v>
      </c>
      <c r="B10934" s="0" t="n">
        <v>5400</v>
      </c>
      <c r="C10934" s="0" t="n">
        <v>23.273</v>
      </c>
      <c r="D10934" s="0" t="n">
        <v>10.672</v>
      </c>
      <c r="E10934" s="0" t="n">
        <f aca="false">IFERROR((C10934-D10934)/C10934/'Project Inputs and Calcs'!$E$11,0)</f>
        <v>0.0180480957905441</v>
      </c>
    </row>
    <row r="10935" customFormat="false" ht="15" hidden="false" customHeight="false" outlineLevel="0" collapsed="false">
      <c r="A10935" s="0" t="n">
        <v>62</v>
      </c>
      <c r="B10935" s="0" t="n">
        <v>5500</v>
      </c>
      <c r="C10935" s="0" t="n">
        <v>23.87</v>
      </c>
      <c r="D10935" s="0" t="n">
        <v>11.172</v>
      </c>
      <c r="E10935" s="0" t="n">
        <f aca="false">IFERROR((C10935-D10935)/C10935/'Project Inputs and Calcs'!$E$11,0)</f>
        <v>0.0177321603128055</v>
      </c>
    </row>
    <row r="10936" customFormat="false" ht="15" hidden="false" customHeight="false" outlineLevel="0" collapsed="false">
      <c r="A10936" s="0" t="n">
        <v>62</v>
      </c>
      <c r="B10936" s="0" t="n">
        <v>5600</v>
      </c>
      <c r="C10936" s="0" t="n">
        <v>24.448</v>
      </c>
      <c r="D10936" s="0" t="n">
        <v>11.69</v>
      </c>
      <c r="E10936" s="0" t="n">
        <f aca="false">IFERROR((C10936-D10936)/C10936/'Project Inputs and Calcs'!$E$11,0)</f>
        <v>0.017394742582897</v>
      </c>
    </row>
    <row r="10937" customFormat="false" ht="15" hidden="false" customHeight="false" outlineLevel="0" collapsed="false">
      <c r="A10937" s="0" t="n">
        <v>62</v>
      </c>
      <c r="B10937" s="0" t="n">
        <v>5700</v>
      </c>
      <c r="C10937" s="0" t="n">
        <v>25.001</v>
      </c>
      <c r="D10937" s="0" t="n">
        <v>12.225</v>
      </c>
      <c r="E10937" s="0" t="n">
        <f aca="false">IFERROR((C10937-D10937)/C10937/'Project Inputs and Calcs'!$E$11,0)</f>
        <v>0.0170339853072544</v>
      </c>
    </row>
    <row r="10938" customFormat="false" ht="15" hidden="false" customHeight="false" outlineLevel="0" collapsed="false">
      <c r="A10938" s="0" t="n">
        <v>62</v>
      </c>
      <c r="B10938" s="0" t="n">
        <v>5800</v>
      </c>
      <c r="C10938" s="0" t="n">
        <v>25.526</v>
      </c>
      <c r="D10938" s="0" t="n">
        <v>12.78</v>
      </c>
      <c r="E10938" s="0" t="n">
        <f aca="false">IFERROR((C10938-D10938)/C10938/'Project Inputs and Calcs'!$E$11,0)</f>
        <v>0.0166444670793178</v>
      </c>
    </row>
    <row r="10939" customFormat="false" ht="15" hidden="false" customHeight="false" outlineLevel="0" collapsed="false">
      <c r="A10939" s="0" t="n">
        <v>62</v>
      </c>
      <c r="B10939" s="0" t="n">
        <v>5900</v>
      </c>
      <c r="C10939" s="0" t="n">
        <v>26.013</v>
      </c>
      <c r="D10939" s="0" t="n">
        <v>13.358</v>
      </c>
      <c r="E10939" s="0" t="n">
        <f aca="false">IFERROR((C10939-D10939)/C10939/'Project Inputs and Calcs'!$E$11,0)</f>
        <v>0.0162162508489345</v>
      </c>
    </row>
    <row r="10940" customFormat="false" ht="15" hidden="false" customHeight="false" outlineLevel="0" collapsed="false">
      <c r="A10940" s="0" t="n">
        <v>62</v>
      </c>
      <c r="B10940" s="0" t="n">
        <v>6000</v>
      </c>
      <c r="C10940" s="0" t="n">
        <v>26.461</v>
      </c>
      <c r="D10940" s="0" t="n">
        <v>13.96</v>
      </c>
      <c r="E10940" s="0" t="n">
        <f aca="false">IFERROR((C10940-D10940)/C10940/'Project Inputs and Calcs'!$E$11,0)</f>
        <v>0.0157477041683988</v>
      </c>
    </row>
    <row r="10941" customFormat="false" ht="15" hidden="false" customHeight="false" outlineLevel="0" collapsed="false">
      <c r="A10941" s="0" t="n">
        <v>62</v>
      </c>
      <c r="B10941" s="0" t="n">
        <v>6100</v>
      </c>
      <c r="C10941" s="0" t="n">
        <v>26.855</v>
      </c>
      <c r="D10941" s="0" t="n">
        <v>14.591</v>
      </c>
      <c r="E10941" s="0" t="n">
        <f aca="false">IFERROR((C10941-D10941)/C10941/'Project Inputs and Calcs'!$E$11,0)</f>
        <v>0.0152224911562093</v>
      </c>
    </row>
    <row r="10942" customFormat="false" ht="15" hidden="false" customHeight="false" outlineLevel="0" collapsed="false">
      <c r="A10942" s="0" t="n">
        <v>62</v>
      </c>
      <c r="B10942" s="0" t="n">
        <v>6200</v>
      </c>
      <c r="C10942" s="0" t="n">
        <v>27.19</v>
      </c>
      <c r="D10942" s="0" t="n">
        <v>15.252</v>
      </c>
      <c r="E10942" s="0" t="n">
        <f aca="false">IFERROR((C10942-D10942)/C10942/'Project Inputs and Calcs'!$E$11,0)</f>
        <v>0.0146352825793797</v>
      </c>
    </row>
    <row r="10943" customFormat="false" ht="15" hidden="false" customHeight="false" outlineLevel="0" collapsed="false">
      <c r="A10943" s="0" t="n">
        <v>62</v>
      </c>
      <c r="B10943" s="0" t="n">
        <v>6300</v>
      </c>
      <c r="C10943" s="0" t="n">
        <v>27.457</v>
      </c>
      <c r="D10943" s="0" t="n">
        <v>15.947</v>
      </c>
      <c r="E10943" s="0" t="n">
        <f aca="false">IFERROR((C10943-D10943)/C10943/'Project Inputs and Calcs'!$E$11,0)</f>
        <v>0.0139733644122325</v>
      </c>
    </row>
    <row r="10944" customFormat="false" ht="15" hidden="false" customHeight="false" outlineLevel="0" collapsed="false">
      <c r="A10944" s="0" t="n">
        <v>62</v>
      </c>
      <c r="B10944" s="0" t="n">
        <v>6400</v>
      </c>
      <c r="C10944" s="0" t="n">
        <v>27.627</v>
      </c>
      <c r="D10944" s="0" t="n">
        <v>16.689</v>
      </c>
      <c r="E10944" s="0" t="n">
        <f aca="false">IFERROR((C10944-D10944)/C10944/'Project Inputs and Calcs'!$E$11,0)</f>
        <v>0.013197234589351</v>
      </c>
    </row>
    <row r="10945" customFormat="false" ht="15" hidden="false" customHeight="false" outlineLevel="0" collapsed="false">
      <c r="A10945" s="0" t="n">
        <v>62</v>
      </c>
      <c r="B10945" s="0" t="n">
        <v>6500</v>
      </c>
      <c r="C10945" s="0" t="n">
        <v>27.662</v>
      </c>
      <c r="D10945" s="0" t="n">
        <v>17.494</v>
      </c>
      <c r="E10945" s="0" t="n">
        <f aca="false">IFERROR((C10945-D10945)/C10945/'Project Inputs and Calcs'!$E$11,0)</f>
        <v>0.0122526691249126</v>
      </c>
    </row>
    <row r="10946" customFormat="false" ht="15" hidden="false" customHeight="false" outlineLevel="0" collapsed="false">
      <c r="A10946" s="0" t="n">
        <v>62</v>
      </c>
      <c r="B10946" s="0" t="n">
        <v>6600</v>
      </c>
      <c r="C10946" s="0" t="n">
        <v>27.537</v>
      </c>
      <c r="D10946" s="0" t="n">
        <v>18.371</v>
      </c>
      <c r="E10946" s="0" t="n">
        <f aca="false">IFERROR((C10946-D10946)/C10946/'Project Inputs and Calcs'!$E$11,0)</f>
        <v>0.0110953747079687</v>
      </c>
    </row>
    <row r="10947" customFormat="false" ht="15" hidden="false" customHeight="false" outlineLevel="0" collapsed="false">
      <c r="A10947" s="0" t="n">
        <v>62</v>
      </c>
      <c r="B10947" s="0" t="n">
        <v>6700</v>
      </c>
      <c r="C10947" s="0" t="n">
        <v>27.269</v>
      </c>
      <c r="D10947" s="0" t="n">
        <v>19.311</v>
      </c>
      <c r="E10947" s="0" t="n">
        <f aca="false">IFERROR((C10947-D10947)/C10947/'Project Inputs and Calcs'!$E$11,0)</f>
        <v>0.00972777390687838</v>
      </c>
    </row>
    <row r="10948" customFormat="false" ht="15" hidden="false" customHeight="false" outlineLevel="0" collapsed="false">
      <c r="A10948" s="0" t="n">
        <v>62</v>
      </c>
      <c r="B10948" s="0" t="n">
        <v>6800</v>
      </c>
      <c r="C10948" s="0" t="n">
        <v>26.95</v>
      </c>
      <c r="D10948" s="0" t="n">
        <v>20.268</v>
      </c>
      <c r="E10948" s="0" t="n">
        <f aca="false">IFERROR((C10948-D10948)/C10948/'Project Inputs and Calcs'!$E$11,0)</f>
        <v>0.00826468769325912</v>
      </c>
    </row>
    <row r="10949" customFormat="false" ht="15" hidden="false" customHeight="false" outlineLevel="0" collapsed="false">
      <c r="A10949" s="0" t="n">
        <v>62</v>
      </c>
      <c r="B10949" s="0" t="n">
        <v>6900</v>
      </c>
      <c r="C10949" s="0" t="n">
        <v>26.615</v>
      </c>
      <c r="D10949" s="0" t="n">
        <v>21.228</v>
      </c>
      <c r="E10949" s="0" t="n">
        <f aca="false">IFERROR((C10949-D10949)/C10949/'Project Inputs and Calcs'!$E$11,0)</f>
        <v>0.00674682196756215</v>
      </c>
    </row>
    <row r="10950" customFormat="false" ht="15" hidden="false" customHeight="false" outlineLevel="0" collapsed="false">
      <c r="A10950" s="0" t="n">
        <v>62</v>
      </c>
      <c r="B10950" s="0" t="n">
        <v>7000</v>
      </c>
      <c r="C10950" s="0" t="n">
        <v>26.181</v>
      </c>
      <c r="D10950" s="0" t="n">
        <v>22.234</v>
      </c>
      <c r="E10950" s="0" t="n">
        <f aca="false">IFERROR((C10950-D10950)/C10950/'Project Inputs and Calcs'!$E$11,0)</f>
        <v>0.00502527278051513</v>
      </c>
    </row>
    <row r="10951" customFormat="false" ht="15" hidden="false" customHeight="false" outlineLevel="0" collapsed="false">
      <c r="A10951" s="0" t="n">
        <v>62</v>
      </c>
      <c r="B10951" s="0" t="n">
        <v>7100</v>
      </c>
      <c r="C10951" s="0" t="n">
        <v>25.612</v>
      </c>
      <c r="D10951" s="0" t="n">
        <v>23.287</v>
      </c>
      <c r="E10951" s="0" t="n">
        <f aca="false">IFERROR((C10951-D10951)/C10951/'Project Inputs and Calcs'!$E$11,0)</f>
        <v>0.00302592534749336</v>
      </c>
    </row>
    <row r="10952" customFormat="false" ht="15" hidden="false" customHeight="false" outlineLevel="0" collapsed="false">
      <c r="A10952" s="0" t="n">
        <v>62</v>
      </c>
      <c r="B10952" s="0" t="n">
        <v>7200</v>
      </c>
      <c r="C10952" s="0" t="n">
        <v>25.164</v>
      </c>
      <c r="D10952" s="0" t="n">
        <v>24.208</v>
      </c>
      <c r="E10952" s="0" t="n">
        <f aca="false">IFERROR((C10952-D10952)/C10952/'Project Inputs and Calcs'!$E$11,0)</f>
        <v>0.00126635934933503</v>
      </c>
    </row>
    <row r="10953" customFormat="false" ht="15" hidden="false" customHeight="false" outlineLevel="0" collapsed="false">
      <c r="A10953" s="0" t="n">
        <v>62</v>
      </c>
      <c r="B10953" s="0" t="n">
        <v>7300</v>
      </c>
      <c r="C10953" s="0" t="n">
        <v>24.917</v>
      </c>
      <c r="D10953" s="0" t="n">
        <v>24.949</v>
      </c>
      <c r="E10953" s="0" t="n">
        <f aca="false">IFERROR((C10953-D10953)/C10953/'Project Inputs and Calcs'!$E$11,0)</f>
        <v>-4.28087918556274E-005</v>
      </c>
    </row>
    <row r="10954" customFormat="false" ht="15" hidden="false" customHeight="false" outlineLevel="0" collapsed="false">
      <c r="A10954" s="0" t="n">
        <v>62</v>
      </c>
      <c r="B10954" s="0" t="n">
        <v>7400</v>
      </c>
      <c r="C10954" s="0" t="n">
        <v>24.775</v>
      </c>
      <c r="D10954" s="0" t="n">
        <v>25.581</v>
      </c>
      <c r="E10954" s="0" t="n">
        <f aca="false">IFERROR((C10954-D10954)/C10954/'Project Inputs and Calcs'!$E$11,0)</f>
        <v>-0.00108442650521359</v>
      </c>
    </row>
    <row r="10955" customFormat="false" ht="15" hidden="false" customHeight="false" outlineLevel="0" collapsed="false">
      <c r="A10955" s="0" t="n">
        <v>62</v>
      </c>
      <c r="B10955" s="0" t="n">
        <v>7500</v>
      </c>
      <c r="C10955" s="0" t="n">
        <v>24.687</v>
      </c>
      <c r="D10955" s="0" t="n">
        <v>26.129</v>
      </c>
      <c r="E10955" s="0" t="n">
        <f aca="false">IFERROR((C10955-D10955)/C10955/'Project Inputs and Calcs'!$E$11,0)</f>
        <v>-0.00194704365320479</v>
      </c>
    </row>
    <row r="10956" customFormat="false" ht="15" hidden="false" customHeight="false" outlineLevel="0" collapsed="false">
      <c r="A10956" s="0" t="n">
        <v>62</v>
      </c>
      <c r="B10956" s="0" t="n">
        <v>7600</v>
      </c>
      <c r="C10956" s="0" t="n">
        <v>24.631</v>
      </c>
      <c r="D10956" s="0" t="n">
        <v>26.602</v>
      </c>
      <c r="E10956" s="0" t="n">
        <f aca="false">IFERROR((C10956-D10956)/C10956/'Project Inputs and Calcs'!$E$11,0)</f>
        <v>-0.0026673703869108</v>
      </c>
    </row>
    <row r="10957" customFormat="false" ht="15" hidden="false" customHeight="false" outlineLevel="0" collapsed="false">
      <c r="A10957" s="0" t="n">
        <v>62</v>
      </c>
      <c r="B10957" s="0" t="n">
        <v>7700</v>
      </c>
      <c r="C10957" s="0" t="n">
        <v>24.597</v>
      </c>
      <c r="D10957" s="0" t="n">
        <v>27.002</v>
      </c>
      <c r="E10957" s="0" t="n">
        <f aca="false">IFERROR((C10957-D10957)/C10957/'Project Inputs and Calcs'!$E$11,0)</f>
        <v>-0.00325920505210662</v>
      </c>
    </row>
    <row r="10958" customFormat="false" ht="15" hidden="false" customHeight="false" outlineLevel="0" collapsed="false">
      <c r="A10958" s="0" t="n">
        <v>62</v>
      </c>
      <c r="B10958" s="0" t="n">
        <v>7800</v>
      </c>
      <c r="C10958" s="0" t="n">
        <v>24.578</v>
      </c>
      <c r="D10958" s="0" t="n">
        <v>27.325</v>
      </c>
      <c r="E10958" s="0" t="n">
        <f aca="false">IFERROR((C10958-D10958)/C10958/'Project Inputs and Calcs'!$E$11,0)</f>
        <v>-0.00372555401849893</v>
      </c>
    </row>
    <row r="10959" customFormat="false" ht="15" hidden="false" customHeight="false" outlineLevel="0" collapsed="false">
      <c r="A10959" s="0" t="n">
        <v>62</v>
      </c>
      <c r="B10959" s="0" t="n">
        <v>7900</v>
      </c>
      <c r="C10959" s="0" t="s">
        <v>155</v>
      </c>
      <c r="D10959" s="0" t="s">
        <v>155</v>
      </c>
      <c r="E10959" s="0" t="n">
        <f aca="false">IFERROR((C10959-D10959)/C10959/'Project Inputs and Calcs'!$E$11,0)</f>
        <v>0</v>
      </c>
    </row>
    <row r="10960" customFormat="false" ht="15" hidden="false" customHeight="false" outlineLevel="0" collapsed="false">
      <c r="A10960" s="0" t="n">
        <v>62</v>
      </c>
      <c r="B10960" s="0" t="n">
        <v>8000</v>
      </c>
      <c r="C10960" s="0" t="s">
        <v>155</v>
      </c>
      <c r="D10960" s="0" t="s">
        <v>155</v>
      </c>
      <c r="E10960" s="0" t="n">
        <f aca="false">IFERROR((C10960-D10960)/C10960/'Project Inputs and Calcs'!$E$11,0)</f>
        <v>0</v>
      </c>
    </row>
    <row r="10961" customFormat="false" ht="15" hidden="false" customHeight="false" outlineLevel="0" collapsed="false">
      <c r="A10961" s="0" t="n">
        <v>62</v>
      </c>
      <c r="B10961" s="0" t="n">
        <v>8100</v>
      </c>
      <c r="C10961" s="0" t="s">
        <v>155</v>
      </c>
      <c r="D10961" s="0" t="s">
        <v>155</v>
      </c>
      <c r="E10961" s="0" t="n">
        <f aca="false">IFERROR((C10961-D10961)/C10961/'Project Inputs and Calcs'!$E$11,0)</f>
        <v>0</v>
      </c>
    </row>
    <row r="10962" customFormat="false" ht="15" hidden="false" customHeight="false" outlineLevel="0" collapsed="false">
      <c r="A10962" s="0" t="n">
        <v>62</v>
      </c>
      <c r="B10962" s="0" t="n">
        <v>8200</v>
      </c>
      <c r="C10962" s="0" t="s">
        <v>155</v>
      </c>
      <c r="D10962" s="0" t="s">
        <v>155</v>
      </c>
      <c r="E10962" s="0" t="n">
        <f aca="false">IFERROR((C10962-D10962)/C10962/'Project Inputs and Calcs'!$E$11,0)</f>
        <v>0</v>
      </c>
    </row>
    <row r="10963" customFormat="false" ht="15" hidden="false" customHeight="false" outlineLevel="0" collapsed="false">
      <c r="A10963" s="0" t="n">
        <v>62</v>
      </c>
      <c r="B10963" s="0" t="n">
        <v>8300</v>
      </c>
      <c r="C10963" s="0" t="s">
        <v>155</v>
      </c>
      <c r="D10963" s="0" t="s">
        <v>155</v>
      </c>
      <c r="E10963" s="0" t="n">
        <f aca="false">IFERROR((C10963-D10963)/C10963/'Project Inputs and Calcs'!$E$11,0)</f>
        <v>0</v>
      </c>
    </row>
    <row r="10964" customFormat="false" ht="15" hidden="false" customHeight="false" outlineLevel="0" collapsed="false">
      <c r="A10964" s="0" t="n">
        <v>62</v>
      </c>
      <c r="B10964" s="0" t="n">
        <v>8400</v>
      </c>
      <c r="C10964" s="0" t="s">
        <v>155</v>
      </c>
      <c r="D10964" s="0" t="s">
        <v>155</v>
      </c>
      <c r="E10964" s="0" t="n">
        <f aca="false">IFERROR((C10964-D10964)/C10964/'Project Inputs and Calcs'!$E$11,0)</f>
        <v>0</v>
      </c>
    </row>
    <row r="10965" customFormat="false" ht="15" hidden="false" customHeight="false" outlineLevel="0" collapsed="false">
      <c r="A10965" s="0" t="n">
        <v>62</v>
      </c>
      <c r="B10965" s="0" t="n">
        <v>8500</v>
      </c>
      <c r="C10965" s="0" t="s">
        <v>155</v>
      </c>
      <c r="D10965" s="0" t="s">
        <v>155</v>
      </c>
      <c r="E10965" s="0" t="n">
        <f aca="false">IFERROR((C10965-D10965)/C10965/'Project Inputs and Calcs'!$E$11,0)</f>
        <v>0</v>
      </c>
    </row>
    <row r="10966" customFormat="false" ht="15" hidden="false" customHeight="false" outlineLevel="0" collapsed="false">
      <c r="A10966" s="0" t="n">
        <v>62</v>
      </c>
      <c r="B10966" s="0" t="n">
        <v>8600</v>
      </c>
      <c r="C10966" s="0" t="s">
        <v>155</v>
      </c>
      <c r="D10966" s="0" t="s">
        <v>155</v>
      </c>
      <c r="E10966" s="0" t="n">
        <f aca="false">IFERROR((C10966-D10966)/C10966/'Project Inputs and Calcs'!$E$11,0)</f>
        <v>0</v>
      </c>
    </row>
    <row r="10967" customFormat="false" ht="15" hidden="false" customHeight="false" outlineLevel="0" collapsed="false">
      <c r="A10967" s="0" t="n">
        <v>62</v>
      </c>
      <c r="B10967" s="0" t="n">
        <v>8700</v>
      </c>
      <c r="C10967" s="0" t="s">
        <v>155</v>
      </c>
      <c r="D10967" s="0" t="s">
        <v>155</v>
      </c>
      <c r="E10967" s="0" t="n">
        <f aca="false">IFERROR((C10967-D10967)/C10967/'Project Inputs and Calcs'!$E$11,0)</f>
        <v>0</v>
      </c>
    </row>
    <row r="10968" customFormat="false" ht="15" hidden="false" customHeight="false" outlineLevel="0" collapsed="false">
      <c r="A10968" s="0" t="n">
        <v>62</v>
      </c>
      <c r="B10968" s="0" t="n">
        <v>8800</v>
      </c>
      <c r="C10968" s="0" t="s">
        <v>155</v>
      </c>
      <c r="D10968" s="0" t="s">
        <v>155</v>
      </c>
      <c r="E10968" s="0" t="n">
        <f aca="false">IFERROR((C10968-D10968)/C10968/'Project Inputs and Calcs'!$E$11,0)</f>
        <v>0</v>
      </c>
    </row>
    <row r="10969" customFormat="false" ht="15" hidden="false" customHeight="false" outlineLevel="0" collapsed="false">
      <c r="A10969" s="0" t="n">
        <v>62</v>
      </c>
      <c r="B10969" s="0" t="n">
        <v>8900</v>
      </c>
      <c r="C10969" s="0" t="s">
        <v>155</v>
      </c>
      <c r="D10969" s="0" t="s">
        <v>155</v>
      </c>
      <c r="E10969" s="0" t="n">
        <f aca="false">IFERROR((C10969-D10969)/C10969/'Project Inputs and Calcs'!$E$11,0)</f>
        <v>0</v>
      </c>
    </row>
    <row r="10970" customFormat="false" ht="15" hidden="false" customHeight="false" outlineLevel="0" collapsed="false">
      <c r="A10970" s="0" t="n">
        <v>62</v>
      </c>
      <c r="B10970" s="0" t="n">
        <v>9000</v>
      </c>
      <c r="C10970" s="0" t="s">
        <v>155</v>
      </c>
      <c r="D10970" s="0" t="s">
        <v>155</v>
      </c>
      <c r="E10970" s="0" t="n">
        <f aca="false">IFERROR((C10970-D10970)/C10970/'Project Inputs and Calcs'!$E$11,0)</f>
        <v>0</v>
      </c>
    </row>
    <row r="10971" customFormat="false" ht="15" hidden="false" customHeight="false" outlineLevel="0" collapsed="false">
      <c r="A10971" s="0" t="n">
        <v>62</v>
      </c>
      <c r="B10971" s="0" t="n">
        <v>9100</v>
      </c>
      <c r="C10971" s="0" t="s">
        <v>155</v>
      </c>
      <c r="D10971" s="0" t="s">
        <v>155</v>
      </c>
      <c r="E10971" s="0" t="n">
        <f aca="false">IFERROR((C10971-D10971)/C10971/'Project Inputs and Calcs'!$E$11,0)</f>
        <v>0</v>
      </c>
    </row>
    <row r="10972" customFormat="false" ht="15" hidden="false" customHeight="false" outlineLevel="0" collapsed="false">
      <c r="A10972" s="0" t="n">
        <v>62</v>
      </c>
      <c r="B10972" s="0" t="n">
        <v>9200</v>
      </c>
      <c r="C10972" s="0" t="s">
        <v>155</v>
      </c>
      <c r="D10972" s="0" t="s">
        <v>155</v>
      </c>
      <c r="E10972" s="0" t="n">
        <f aca="false">IFERROR((C10972-D10972)/C10972/'Project Inputs and Calcs'!$E$11,0)</f>
        <v>0</v>
      </c>
    </row>
    <row r="10973" customFormat="false" ht="15" hidden="false" customHeight="false" outlineLevel="0" collapsed="false">
      <c r="A10973" s="0" t="n">
        <v>62</v>
      </c>
      <c r="B10973" s="0" t="n">
        <v>9300</v>
      </c>
      <c r="C10973" s="0" t="s">
        <v>155</v>
      </c>
      <c r="D10973" s="0" t="s">
        <v>155</v>
      </c>
      <c r="E10973" s="0" t="n">
        <f aca="false">IFERROR((C10973-D10973)/C10973/'Project Inputs and Calcs'!$E$11,0)</f>
        <v>0</v>
      </c>
    </row>
    <row r="10974" customFormat="false" ht="15" hidden="false" customHeight="false" outlineLevel="0" collapsed="false">
      <c r="A10974" s="0" t="n">
        <v>62</v>
      </c>
      <c r="B10974" s="0" t="n">
        <v>9400</v>
      </c>
      <c r="C10974" s="0" t="s">
        <v>155</v>
      </c>
      <c r="D10974" s="0" t="s">
        <v>155</v>
      </c>
      <c r="E10974" s="0" t="n">
        <f aca="false">IFERROR((C10974-D10974)/C10974/'Project Inputs and Calcs'!$E$11,0)</f>
        <v>0</v>
      </c>
    </row>
    <row r="10975" customFormat="false" ht="15" hidden="false" customHeight="false" outlineLevel="0" collapsed="false">
      <c r="A10975" s="0" t="n">
        <v>62</v>
      </c>
      <c r="B10975" s="0" t="n">
        <v>9500</v>
      </c>
      <c r="C10975" s="0" t="s">
        <v>155</v>
      </c>
      <c r="D10975" s="0" t="s">
        <v>155</v>
      </c>
      <c r="E10975" s="0" t="n">
        <f aca="false">IFERROR((C10975-D10975)/C10975/'Project Inputs and Calcs'!$E$11,0)</f>
        <v>0</v>
      </c>
    </row>
    <row r="10976" customFormat="false" ht="15" hidden="false" customHeight="false" outlineLevel="0" collapsed="false">
      <c r="A10976" s="0" t="n">
        <v>62</v>
      </c>
      <c r="B10976" s="0" t="n">
        <v>9600</v>
      </c>
      <c r="C10976" s="0" t="s">
        <v>155</v>
      </c>
      <c r="D10976" s="0" t="s">
        <v>155</v>
      </c>
      <c r="E10976" s="0" t="n">
        <f aca="false">IFERROR((C10976-D10976)/C10976/'Project Inputs and Calcs'!$E$11,0)</f>
        <v>0</v>
      </c>
    </row>
    <row r="10977" customFormat="false" ht="15" hidden="false" customHeight="false" outlineLevel="0" collapsed="false">
      <c r="A10977" s="0" t="n">
        <v>62</v>
      </c>
      <c r="B10977" s="0" t="n">
        <v>9700</v>
      </c>
      <c r="C10977" s="0" t="s">
        <v>155</v>
      </c>
      <c r="D10977" s="0" t="s">
        <v>155</v>
      </c>
      <c r="E10977" s="0" t="n">
        <f aca="false">IFERROR((C10977-D10977)/C10977/'Project Inputs and Calcs'!$E$11,0)</f>
        <v>0</v>
      </c>
    </row>
    <row r="10978" customFormat="false" ht="15" hidden="false" customHeight="false" outlineLevel="0" collapsed="false">
      <c r="A10978" s="0" t="n">
        <v>62</v>
      </c>
      <c r="B10978" s="0" t="n">
        <v>9800</v>
      </c>
      <c r="C10978" s="0" t="s">
        <v>155</v>
      </c>
      <c r="D10978" s="0" t="s">
        <v>155</v>
      </c>
      <c r="E10978" s="0" t="n">
        <f aca="false">IFERROR((C10978-D10978)/C10978/'Project Inputs and Calcs'!$E$11,0)</f>
        <v>0</v>
      </c>
    </row>
    <row r="10979" customFormat="false" ht="15" hidden="false" customHeight="false" outlineLevel="0" collapsed="false">
      <c r="A10979" s="0" t="n">
        <v>62</v>
      </c>
      <c r="B10979" s="0" t="n">
        <v>9900</v>
      </c>
      <c r="C10979" s="0" t="s">
        <v>155</v>
      </c>
      <c r="D10979" s="0" t="s">
        <v>155</v>
      </c>
      <c r="E10979" s="0" t="n">
        <f aca="false">IFERROR((C10979-D10979)/C10979/'Project Inputs and Calcs'!$E$11,0)</f>
        <v>0</v>
      </c>
    </row>
    <row r="10980" customFormat="false" ht="15" hidden="false" customHeight="false" outlineLevel="0" collapsed="false">
      <c r="A10980" s="0" t="n">
        <v>62</v>
      </c>
      <c r="B10980" s="0" t="n">
        <v>10000</v>
      </c>
      <c r="C10980" s="0" t="s">
        <v>155</v>
      </c>
      <c r="D10980" s="0" t="s">
        <v>155</v>
      </c>
      <c r="E10980" s="0" t="n">
        <f aca="false">IFERROR((C10980-D10980)/C10980/'Project Inputs and Calcs'!$E$11,0)</f>
        <v>0</v>
      </c>
    </row>
    <row r="10981" customFormat="false" ht="15" hidden="false" customHeight="false" outlineLevel="0" collapsed="false">
      <c r="A10981" s="0" t="n">
        <v>62</v>
      </c>
      <c r="B10981" s="0" t="n">
        <v>10100</v>
      </c>
      <c r="C10981" s="0" t="s">
        <v>155</v>
      </c>
      <c r="D10981" s="0" t="s">
        <v>155</v>
      </c>
      <c r="E10981" s="0" t="n">
        <f aca="false">IFERROR((C10981-D10981)/C10981/'Project Inputs and Calcs'!$E$11,0)</f>
        <v>0</v>
      </c>
    </row>
    <row r="10982" customFormat="false" ht="15" hidden="false" customHeight="false" outlineLevel="0" collapsed="false">
      <c r="A10982" s="0" t="n">
        <v>62</v>
      </c>
      <c r="B10982" s="0" t="n">
        <v>10200</v>
      </c>
      <c r="C10982" s="0" t="s">
        <v>155</v>
      </c>
      <c r="D10982" s="0" t="s">
        <v>155</v>
      </c>
      <c r="E10982" s="0" t="n">
        <f aca="false">IFERROR((C10982-D10982)/C10982/'Project Inputs and Calcs'!$E$11,0)</f>
        <v>0</v>
      </c>
    </row>
    <row r="10983" customFormat="false" ht="15" hidden="false" customHeight="false" outlineLevel="0" collapsed="false">
      <c r="A10983" s="0" t="n">
        <v>62</v>
      </c>
      <c r="B10983" s="0" t="n">
        <v>10300</v>
      </c>
      <c r="C10983" s="0" t="s">
        <v>155</v>
      </c>
      <c r="D10983" s="0" t="s">
        <v>155</v>
      </c>
      <c r="E10983" s="0" t="n">
        <f aca="false">IFERROR((C10983-D10983)/C10983/'Project Inputs and Calcs'!$E$11,0)</f>
        <v>0</v>
      </c>
    </row>
    <row r="10984" customFormat="false" ht="15" hidden="false" customHeight="false" outlineLevel="0" collapsed="false">
      <c r="A10984" s="0" t="n">
        <v>62</v>
      </c>
      <c r="B10984" s="0" t="n">
        <v>10400</v>
      </c>
      <c r="C10984" s="0" t="s">
        <v>155</v>
      </c>
      <c r="D10984" s="0" t="s">
        <v>155</v>
      </c>
      <c r="E10984" s="0" t="n">
        <f aca="false">IFERROR((C10984-D10984)/C10984/'Project Inputs and Calcs'!$E$11,0)</f>
        <v>0</v>
      </c>
    </row>
    <row r="10985" customFormat="false" ht="15" hidden="false" customHeight="false" outlineLevel="0" collapsed="false">
      <c r="A10985" s="0" t="n">
        <v>62</v>
      </c>
      <c r="B10985" s="0" t="n">
        <v>10500</v>
      </c>
      <c r="C10985" s="0" t="s">
        <v>155</v>
      </c>
      <c r="D10985" s="0" t="s">
        <v>155</v>
      </c>
      <c r="E10985" s="0" t="n">
        <f aca="false">IFERROR((C10985-D10985)/C10985/'Project Inputs and Calcs'!$E$11,0)</f>
        <v>0</v>
      </c>
    </row>
    <row r="10986" customFormat="false" ht="15" hidden="false" customHeight="false" outlineLevel="0" collapsed="false">
      <c r="A10986" s="0" t="n">
        <v>62</v>
      </c>
      <c r="B10986" s="0" t="n">
        <v>10600</v>
      </c>
      <c r="C10986" s="0" t="s">
        <v>155</v>
      </c>
      <c r="D10986" s="0" t="s">
        <v>155</v>
      </c>
      <c r="E10986" s="0" t="n">
        <f aca="false">IFERROR((C10986-D10986)/C10986/'Project Inputs and Calcs'!$E$11,0)</f>
        <v>0</v>
      </c>
    </row>
    <row r="10987" customFormat="false" ht="15" hidden="false" customHeight="false" outlineLevel="0" collapsed="false">
      <c r="A10987" s="0" t="n">
        <v>62</v>
      </c>
      <c r="B10987" s="0" t="n">
        <v>10700</v>
      </c>
      <c r="C10987" s="0" t="s">
        <v>155</v>
      </c>
      <c r="D10987" s="0" t="s">
        <v>155</v>
      </c>
      <c r="E10987" s="0" t="n">
        <f aca="false">IFERROR((C10987-D10987)/C10987/'Project Inputs and Calcs'!$E$11,0)</f>
        <v>0</v>
      </c>
    </row>
    <row r="10988" customFormat="false" ht="15" hidden="false" customHeight="false" outlineLevel="0" collapsed="false">
      <c r="A10988" s="0" t="n">
        <v>62</v>
      </c>
      <c r="B10988" s="0" t="n">
        <v>10800</v>
      </c>
      <c r="C10988" s="0" t="s">
        <v>155</v>
      </c>
      <c r="D10988" s="0" t="s">
        <v>155</v>
      </c>
      <c r="E10988" s="0" t="n">
        <f aca="false">IFERROR((C10988-D10988)/C10988/'Project Inputs and Calcs'!$E$11,0)</f>
        <v>0</v>
      </c>
    </row>
    <row r="10989" customFormat="false" ht="15" hidden="false" customHeight="false" outlineLevel="0" collapsed="false">
      <c r="A10989" s="0" t="n">
        <v>62</v>
      </c>
      <c r="B10989" s="0" t="n">
        <v>10900</v>
      </c>
      <c r="C10989" s="0" t="s">
        <v>155</v>
      </c>
      <c r="D10989" s="0" t="s">
        <v>155</v>
      </c>
      <c r="E10989" s="0" t="n">
        <f aca="false">IFERROR((C10989-D10989)/C10989/'Project Inputs and Calcs'!$E$11,0)</f>
        <v>0</v>
      </c>
    </row>
    <row r="10990" customFormat="false" ht="15" hidden="false" customHeight="false" outlineLevel="0" collapsed="false">
      <c r="A10990" s="0" t="n">
        <v>62</v>
      </c>
      <c r="B10990" s="0" t="n">
        <v>11000</v>
      </c>
      <c r="C10990" s="0" t="s">
        <v>155</v>
      </c>
      <c r="D10990" s="0" t="s">
        <v>155</v>
      </c>
      <c r="E10990" s="0" t="n">
        <f aca="false">IFERROR((C10990-D10990)/C10990/'Project Inputs and Calcs'!$E$11,0)</f>
        <v>0</v>
      </c>
    </row>
    <row r="10991" customFormat="false" ht="15" hidden="false" customHeight="false" outlineLevel="0" collapsed="false">
      <c r="A10991" s="0" t="n">
        <v>62</v>
      </c>
      <c r="B10991" s="0" t="n">
        <v>11100</v>
      </c>
      <c r="C10991" s="0" t="s">
        <v>155</v>
      </c>
      <c r="D10991" s="0" t="s">
        <v>155</v>
      </c>
      <c r="E10991" s="0" t="n">
        <f aca="false">IFERROR((C10991-D10991)/C10991/'Project Inputs and Calcs'!$E$11,0)</f>
        <v>0</v>
      </c>
    </row>
    <row r="10992" customFormat="false" ht="15" hidden="false" customHeight="false" outlineLevel="0" collapsed="false">
      <c r="A10992" s="0" t="n">
        <v>62</v>
      </c>
      <c r="B10992" s="0" t="n">
        <v>11200</v>
      </c>
      <c r="C10992" s="0" t="s">
        <v>155</v>
      </c>
      <c r="D10992" s="0" t="s">
        <v>155</v>
      </c>
      <c r="E10992" s="0" t="n">
        <f aca="false">IFERROR((C10992-D10992)/C10992/'Project Inputs and Calcs'!$E$11,0)</f>
        <v>0</v>
      </c>
    </row>
    <row r="10993" customFormat="false" ht="15" hidden="false" customHeight="false" outlineLevel="0" collapsed="false">
      <c r="A10993" s="0" t="n">
        <v>62</v>
      </c>
      <c r="B10993" s="0" t="n">
        <v>11300</v>
      </c>
      <c r="C10993" s="0" t="s">
        <v>155</v>
      </c>
      <c r="D10993" s="0" t="s">
        <v>155</v>
      </c>
      <c r="E10993" s="0" t="n">
        <f aca="false">IFERROR((C10993-D10993)/C10993/'Project Inputs and Calcs'!$E$11,0)</f>
        <v>0</v>
      </c>
    </row>
    <row r="10994" customFormat="false" ht="15" hidden="false" customHeight="false" outlineLevel="0" collapsed="false">
      <c r="A10994" s="0" t="n">
        <v>62</v>
      </c>
      <c r="B10994" s="0" t="n">
        <v>11400</v>
      </c>
      <c r="C10994" s="0" t="s">
        <v>155</v>
      </c>
      <c r="D10994" s="0" t="s">
        <v>155</v>
      </c>
      <c r="E10994" s="0" t="n">
        <f aca="false">IFERROR((C10994-D10994)/C10994/'Project Inputs and Calcs'!$E$11,0)</f>
        <v>0</v>
      </c>
    </row>
    <row r="10995" customFormat="false" ht="15" hidden="false" customHeight="false" outlineLevel="0" collapsed="false">
      <c r="A10995" s="0" t="n">
        <v>62</v>
      </c>
      <c r="B10995" s="0" t="n">
        <v>11500</v>
      </c>
      <c r="C10995" s="0" t="s">
        <v>155</v>
      </c>
      <c r="D10995" s="0" t="s">
        <v>155</v>
      </c>
      <c r="E10995" s="0" t="n">
        <f aca="false">IFERROR((C10995-D10995)/C10995/'Project Inputs and Calcs'!$E$11,0)</f>
        <v>0</v>
      </c>
    </row>
    <row r="10996" customFormat="false" ht="15" hidden="false" customHeight="false" outlineLevel="0" collapsed="false">
      <c r="A10996" s="0" t="n">
        <v>62</v>
      </c>
      <c r="B10996" s="0" t="n">
        <v>11600</v>
      </c>
      <c r="C10996" s="0" t="s">
        <v>155</v>
      </c>
      <c r="D10996" s="0" t="s">
        <v>155</v>
      </c>
      <c r="E10996" s="0" t="n">
        <f aca="false">IFERROR((C10996-D10996)/C10996/'Project Inputs and Calcs'!$E$11,0)</f>
        <v>0</v>
      </c>
    </row>
    <row r="10997" customFormat="false" ht="15" hidden="false" customHeight="false" outlineLevel="0" collapsed="false">
      <c r="A10997" s="0" t="n">
        <v>62</v>
      </c>
      <c r="B10997" s="0" t="n">
        <v>11700</v>
      </c>
      <c r="C10997" s="0" t="s">
        <v>155</v>
      </c>
      <c r="D10997" s="0" t="s">
        <v>155</v>
      </c>
      <c r="E10997" s="0" t="n">
        <f aca="false">IFERROR((C10997-D10997)/C10997/'Project Inputs and Calcs'!$E$11,0)</f>
        <v>0</v>
      </c>
    </row>
    <row r="10998" customFormat="false" ht="15" hidden="false" customHeight="false" outlineLevel="0" collapsed="false">
      <c r="A10998" s="0" t="n">
        <v>62</v>
      </c>
      <c r="B10998" s="0" t="n">
        <v>11800</v>
      </c>
      <c r="C10998" s="0" t="s">
        <v>155</v>
      </c>
      <c r="D10998" s="0" t="s">
        <v>155</v>
      </c>
      <c r="E10998" s="0" t="n">
        <f aca="false">IFERROR((C10998-D10998)/C10998/'Project Inputs and Calcs'!$E$11,0)</f>
        <v>0</v>
      </c>
    </row>
    <row r="10999" customFormat="false" ht="15" hidden="false" customHeight="false" outlineLevel="0" collapsed="false">
      <c r="A10999" s="0" t="n">
        <v>62</v>
      </c>
      <c r="B10999" s="0" t="n">
        <v>11900</v>
      </c>
      <c r="C10999" s="0" t="s">
        <v>155</v>
      </c>
      <c r="D10999" s="0" t="s">
        <v>155</v>
      </c>
      <c r="E10999" s="0" t="n">
        <f aca="false">IFERROR((C10999-D10999)/C10999/'Project Inputs and Calcs'!$E$11,0)</f>
        <v>0</v>
      </c>
    </row>
    <row r="11000" customFormat="false" ht="15" hidden="false" customHeight="false" outlineLevel="0" collapsed="false">
      <c r="A11000" s="0" t="n">
        <v>62</v>
      </c>
      <c r="B11000" s="0" t="n">
        <v>12000</v>
      </c>
      <c r="C11000" s="0" t="s">
        <v>155</v>
      </c>
      <c r="D11000" s="0" t="s">
        <v>155</v>
      </c>
      <c r="E11000" s="0" t="n">
        <f aca="false">IFERROR((C11000-D11000)/C11000/'Project Inputs and Calcs'!$E$11,0)</f>
        <v>0</v>
      </c>
    </row>
    <row r="11001" customFormat="false" ht="15" hidden="false" customHeight="false" outlineLevel="0" collapsed="false">
      <c r="A11001" s="0" t="n">
        <v>62</v>
      </c>
      <c r="B11001" s="0" t="n">
        <v>12100</v>
      </c>
      <c r="C11001" s="0" t="s">
        <v>155</v>
      </c>
      <c r="D11001" s="0" t="s">
        <v>155</v>
      </c>
      <c r="E11001" s="0" t="n">
        <f aca="false">IFERROR((C11001-D11001)/C11001/'Project Inputs and Calcs'!$E$11,0)</f>
        <v>0</v>
      </c>
    </row>
    <row r="11002" customFormat="false" ht="15" hidden="false" customHeight="false" outlineLevel="0" collapsed="false">
      <c r="A11002" s="0" t="n">
        <v>62</v>
      </c>
      <c r="B11002" s="0" t="n">
        <v>12200</v>
      </c>
      <c r="C11002" s="0" t="s">
        <v>155</v>
      </c>
      <c r="D11002" s="0" t="s">
        <v>155</v>
      </c>
      <c r="E11002" s="0" t="n">
        <f aca="false">IFERROR((C11002-D11002)/C11002/'Project Inputs and Calcs'!$E$11,0)</f>
        <v>0</v>
      </c>
    </row>
    <row r="11003" customFormat="false" ht="15" hidden="false" customHeight="false" outlineLevel="0" collapsed="false">
      <c r="A11003" s="0" t="n">
        <v>62</v>
      </c>
      <c r="B11003" s="0" t="n">
        <v>12300</v>
      </c>
      <c r="C11003" s="0" t="s">
        <v>155</v>
      </c>
      <c r="D11003" s="0" t="s">
        <v>155</v>
      </c>
      <c r="E11003" s="0" t="n">
        <f aca="false">IFERROR((C11003-D11003)/C11003/'Project Inputs and Calcs'!$E$11,0)</f>
        <v>0</v>
      </c>
    </row>
    <row r="11004" customFormat="false" ht="15" hidden="false" customHeight="false" outlineLevel="0" collapsed="false">
      <c r="A11004" s="0" t="n">
        <v>62</v>
      </c>
      <c r="B11004" s="0" t="n">
        <v>12400</v>
      </c>
      <c r="C11004" s="0" t="s">
        <v>155</v>
      </c>
      <c r="D11004" s="0" t="s">
        <v>155</v>
      </c>
      <c r="E11004" s="0" t="n">
        <f aca="false">IFERROR((C11004-D11004)/C11004/'Project Inputs and Calcs'!$E$11,0)</f>
        <v>0</v>
      </c>
    </row>
    <row r="11005" customFormat="false" ht="15" hidden="false" customHeight="false" outlineLevel="0" collapsed="false">
      <c r="A11005" s="0" t="n">
        <v>62</v>
      </c>
      <c r="B11005" s="0" t="n">
        <v>12500</v>
      </c>
      <c r="C11005" s="0" t="s">
        <v>155</v>
      </c>
      <c r="D11005" s="0" t="s">
        <v>155</v>
      </c>
      <c r="E11005" s="0" t="n">
        <f aca="false">IFERROR((C11005-D11005)/C11005/'Project Inputs and Calcs'!$E$11,0)</f>
        <v>0</v>
      </c>
    </row>
    <row r="11006" customFormat="false" ht="15" hidden="false" customHeight="false" outlineLevel="0" collapsed="false">
      <c r="A11006" s="0" t="n">
        <v>62</v>
      </c>
      <c r="B11006" s="0" t="n">
        <v>12600</v>
      </c>
      <c r="C11006" s="0" t="s">
        <v>155</v>
      </c>
      <c r="D11006" s="0" t="s">
        <v>155</v>
      </c>
      <c r="E11006" s="0" t="n">
        <f aca="false">IFERROR((C11006-D11006)/C11006/'Project Inputs and Calcs'!$E$11,0)</f>
        <v>0</v>
      </c>
    </row>
    <row r="11007" customFormat="false" ht="15" hidden="false" customHeight="false" outlineLevel="0" collapsed="false">
      <c r="A11007" s="0" t="n">
        <v>62</v>
      </c>
      <c r="B11007" s="0" t="n">
        <v>12700</v>
      </c>
      <c r="C11007" s="0" t="s">
        <v>155</v>
      </c>
      <c r="D11007" s="0" t="s">
        <v>155</v>
      </c>
      <c r="E11007" s="0" t="n">
        <f aca="false">IFERROR((C11007-D11007)/C11007/'Project Inputs and Calcs'!$E$11,0)</f>
        <v>0</v>
      </c>
    </row>
    <row r="11008" customFormat="false" ht="15" hidden="false" customHeight="false" outlineLevel="0" collapsed="false">
      <c r="A11008" s="0" t="n">
        <v>62</v>
      </c>
      <c r="B11008" s="0" t="n">
        <v>12800</v>
      </c>
      <c r="C11008" s="0" t="s">
        <v>155</v>
      </c>
      <c r="D11008" s="0" t="s">
        <v>155</v>
      </c>
      <c r="E11008" s="0" t="n">
        <f aca="false">IFERROR((C11008-D11008)/C11008/'Project Inputs and Calcs'!$E$11,0)</f>
        <v>0</v>
      </c>
    </row>
    <row r="11009" customFormat="false" ht="15" hidden="false" customHeight="false" outlineLevel="0" collapsed="false">
      <c r="A11009" s="0" t="n">
        <v>62</v>
      </c>
      <c r="B11009" s="0" t="n">
        <v>12900</v>
      </c>
      <c r="C11009" s="0" t="s">
        <v>155</v>
      </c>
      <c r="D11009" s="0" t="s">
        <v>155</v>
      </c>
      <c r="E11009" s="0" t="n">
        <f aca="false">IFERROR((C11009-D11009)/C11009/'Project Inputs and Calcs'!$E$11,0)</f>
        <v>0</v>
      </c>
    </row>
    <row r="11010" customFormat="false" ht="15" hidden="false" customHeight="false" outlineLevel="0" collapsed="false">
      <c r="A11010" s="0" t="n">
        <v>62</v>
      </c>
      <c r="B11010" s="0" t="n">
        <v>13000</v>
      </c>
      <c r="C11010" s="0" t="s">
        <v>155</v>
      </c>
      <c r="D11010" s="0" t="s">
        <v>155</v>
      </c>
      <c r="E11010" s="0" t="n">
        <f aca="false">IFERROR((C11010-D11010)/C11010/'Project Inputs and Calcs'!$E$11,0)</f>
        <v>0</v>
      </c>
    </row>
    <row r="11011" customFormat="false" ht="15" hidden="false" customHeight="false" outlineLevel="0" collapsed="false">
      <c r="A11011" s="0" t="n">
        <v>62</v>
      </c>
      <c r="B11011" s="0" t="n">
        <v>13100</v>
      </c>
      <c r="C11011" s="0" t="s">
        <v>155</v>
      </c>
      <c r="D11011" s="0" t="s">
        <v>155</v>
      </c>
      <c r="E11011" s="0" t="n">
        <f aca="false">IFERROR((C11011-D11011)/C11011/'Project Inputs and Calcs'!$E$11,0)</f>
        <v>0</v>
      </c>
    </row>
    <row r="11012" customFormat="false" ht="15" hidden="false" customHeight="false" outlineLevel="0" collapsed="false">
      <c r="A11012" s="0" t="n">
        <v>62</v>
      </c>
      <c r="B11012" s="0" t="n">
        <v>13200</v>
      </c>
      <c r="C11012" s="0" t="s">
        <v>155</v>
      </c>
      <c r="D11012" s="0" t="s">
        <v>155</v>
      </c>
      <c r="E11012" s="0" t="n">
        <f aca="false">IFERROR((C11012-D11012)/C11012/'Project Inputs and Calcs'!$E$11,0)</f>
        <v>0</v>
      </c>
    </row>
    <row r="11013" customFormat="false" ht="15" hidden="false" customHeight="false" outlineLevel="0" collapsed="false">
      <c r="A11013" s="0" t="n">
        <v>62</v>
      </c>
      <c r="B11013" s="0" t="n">
        <v>13300</v>
      </c>
      <c r="C11013" s="0" t="s">
        <v>155</v>
      </c>
      <c r="D11013" s="0" t="s">
        <v>155</v>
      </c>
      <c r="E11013" s="0" t="n">
        <f aca="false">IFERROR((C11013-D11013)/C11013/'Project Inputs and Calcs'!$E$11,0)</f>
        <v>0</v>
      </c>
    </row>
    <row r="11014" customFormat="false" ht="15" hidden="false" customHeight="false" outlineLevel="0" collapsed="false">
      <c r="A11014" s="0" t="n">
        <v>62</v>
      </c>
      <c r="B11014" s="0" t="n">
        <v>13400</v>
      </c>
      <c r="C11014" s="0" t="s">
        <v>155</v>
      </c>
      <c r="D11014" s="0" t="s">
        <v>155</v>
      </c>
      <c r="E11014" s="0" t="n">
        <f aca="false">IFERROR((C11014-D11014)/C11014/'Project Inputs and Calcs'!$E$11,0)</f>
        <v>0</v>
      </c>
    </row>
    <row r="11015" customFormat="false" ht="15" hidden="false" customHeight="false" outlineLevel="0" collapsed="false">
      <c r="A11015" s="0" t="n">
        <v>62</v>
      </c>
      <c r="B11015" s="0" t="n">
        <v>13500</v>
      </c>
      <c r="C11015" s="0" t="s">
        <v>155</v>
      </c>
      <c r="D11015" s="0" t="s">
        <v>155</v>
      </c>
      <c r="E11015" s="0" t="n">
        <f aca="false">IFERROR((C11015-D11015)/C11015/'Project Inputs and Calcs'!$E$11,0)</f>
        <v>0</v>
      </c>
    </row>
    <row r="11016" customFormat="false" ht="15" hidden="false" customHeight="false" outlineLevel="0" collapsed="false">
      <c r="A11016" s="0" t="n">
        <v>62</v>
      </c>
      <c r="B11016" s="0" t="n">
        <v>13600</v>
      </c>
      <c r="C11016" s="0" t="s">
        <v>155</v>
      </c>
      <c r="D11016" s="0" t="s">
        <v>155</v>
      </c>
      <c r="E11016" s="0" t="n">
        <f aca="false">IFERROR((C11016-D11016)/C11016/'Project Inputs and Calcs'!$E$11,0)</f>
        <v>0</v>
      </c>
    </row>
    <row r="11017" customFormat="false" ht="15" hidden="false" customHeight="false" outlineLevel="0" collapsed="false">
      <c r="A11017" s="0" t="n">
        <v>62</v>
      </c>
      <c r="B11017" s="0" t="n">
        <v>13700</v>
      </c>
      <c r="C11017" s="0" t="s">
        <v>155</v>
      </c>
      <c r="D11017" s="0" t="s">
        <v>155</v>
      </c>
      <c r="E11017" s="0" t="n">
        <f aca="false">IFERROR((C11017-D11017)/C11017/'Project Inputs and Calcs'!$E$11,0)</f>
        <v>0</v>
      </c>
    </row>
    <row r="11018" customFormat="false" ht="15" hidden="false" customHeight="false" outlineLevel="0" collapsed="false">
      <c r="A11018" s="0" t="n">
        <v>62</v>
      </c>
      <c r="B11018" s="0" t="n">
        <v>13800</v>
      </c>
      <c r="C11018" s="0" t="s">
        <v>155</v>
      </c>
      <c r="D11018" s="0" t="s">
        <v>155</v>
      </c>
      <c r="E11018" s="0" t="n">
        <f aca="false">IFERROR((C11018-D11018)/C11018/'Project Inputs and Calcs'!$E$11,0)</f>
        <v>0</v>
      </c>
    </row>
    <row r="11019" customFormat="false" ht="15" hidden="false" customHeight="false" outlineLevel="0" collapsed="false">
      <c r="A11019" s="0" t="n">
        <v>62</v>
      </c>
      <c r="B11019" s="0" t="n">
        <v>13900</v>
      </c>
      <c r="C11019" s="0" t="s">
        <v>155</v>
      </c>
      <c r="D11019" s="0" t="s">
        <v>155</v>
      </c>
      <c r="E11019" s="0" t="n">
        <f aca="false">IFERROR((C11019-D11019)/C11019/'Project Inputs and Calcs'!$E$11,0)</f>
        <v>0</v>
      </c>
    </row>
    <row r="11020" customFormat="false" ht="15" hidden="false" customHeight="false" outlineLevel="0" collapsed="false">
      <c r="A11020" s="0" t="n">
        <v>62</v>
      </c>
      <c r="B11020" s="0" t="n">
        <v>14000</v>
      </c>
      <c r="C11020" s="0" t="s">
        <v>155</v>
      </c>
      <c r="D11020" s="0" t="s">
        <v>155</v>
      </c>
      <c r="E11020" s="0" t="n">
        <f aca="false">IFERROR((C11020-D11020)/C11020/'Project Inputs and Calcs'!$E$11,0)</f>
        <v>0</v>
      </c>
    </row>
    <row r="11021" customFormat="false" ht="15" hidden="false" customHeight="false" outlineLevel="0" collapsed="false">
      <c r="A11021" s="0" t="n">
        <v>62</v>
      </c>
      <c r="B11021" s="0" t="n">
        <v>14100</v>
      </c>
      <c r="C11021" s="0" t="s">
        <v>155</v>
      </c>
      <c r="D11021" s="0" t="s">
        <v>155</v>
      </c>
      <c r="E11021" s="0" t="n">
        <f aca="false">IFERROR((C11021-D11021)/C11021/'Project Inputs and Calcs'!$E$11,0)</f>
        <v>0</v>
      </c>
    </row>
    <row r="11022" customFormat="false" ht="15" hidden="false" customHeight="false" outlineLevel="0" collapsed="false">
      <c r="A11022" s="0" t="n">
        <v>62</v>
      </c>
      <c r="B11022" s="0" t="n">
        <v>14200</v>
      </c>
      <c r="C11022" s="0" t="s">
        <v>155</v>
      </c>
      <c r="D11022" s="0" t="s">
        <v>155</v>
      </c>
      <c r="E11022" s="0" t="n">
        <f aca="false">IFERROR((C11022-D11022)/C11022/'Project Inputs and Calcs'!$E$11,0)</f>
        <v>0</v>
      </c>
    </row>
    <row r="11023" customFormat="false" ht="15" hidden="false" customHeight="false" outlineLevel="0" collapsed="false">
      <c r="A11023" s="0" t="n">
        <v>62</v>
      </c>
      <c r="B11023" s="0" t="n">
        <v>14300</v>
      </c>
      <c r="C11023" s="0" t="s">
        <v>155</v>
      </c>
      <c r="D11023" s="0" t="s">
        <v>155</v>
      </c>
      <c r="E11023" s="0" t="n">
        <f aca="false">IFERROR((C11023-D11023)/C11023/'Project Inputs and Calcs'!$E$11,0)</f>
        <v>0</v>
      </c>
    </row>
    <row r="11024" customFormat="false" ht="15" hidden="false" customHeight="false" outlineLevel="0" collapsed="false">
      <c r="A11024" s="0" t="n">
        <v>62</v>
      </c>
      <c r="B11024" s="0" t="n">
        <v>14400</v>
      </c>
      <c r="C11024" s="0" t="s">
        <v>155</v>
      </c>
      <c r="D11024" s="0" t="s">
        <v>155</v>
      </c>
      <c r="E11024" s="0" t="n">
        <f aca="false">IFERROR((C11024-D11024)/C11024/'Project Inputs and Calcs'!$E$11,0)</f>
        <v>0</v>
      </c>
    </row>
    <row r="11025" customFormat="false" ht="15" hidden="false" customHeight="false" outlineLevel="0" collapsed="false">
      <c r="A11025" s="0" t="n">
        <v>62</v>
      </c>
      <c r="B11025" s="0" t="n">
        <v>14500</v>
      </c>
      <c r="C11025" s="0" t="s">
        <v>155</v>
      </c>
      <c r="D11025" s="0" t="s">
        <v>155</v>
      </c>
      <c r="E11025" s="0" t="n">
        <f aca="false">IFERROR((C11025-D11025)/C11025/'Project Inputs and Calcs'!$E$11,0)</f>
        <v>0</v>
      </c>
    </row>
    <row r="11026" customFormat="false" ht="15" hidden="false" customHeight="false" outlineLevel="0" collapsed="false">
      <c r="A11026" s="0" t="n">
        <v>62</v>
      </c>
      <c r="B11026" s="0" t="n">
        <v>14600</v>
      </c>
      <c r="C11026" s="0" t="s">
        <v>155</v>
      </c>
      <c r="D11026" s="0" t="s">
        <v>155</v>
      </c>
      <c r="E11026" s="0" t="n">
        <f aca="false">IFERROR((C11026-D11026)/C11026/'Project Inputs and Calcs'!$E$11,0)</f>
        <v>0</v>
      </c>
    </row>
    <row r="11027" customFormat="false" ht="15" hidden="false" customHeight="false" outlineLevel="0" collapsed="false">
      <c r="A11027" s="0" t="n">
        <v>62</v>
      </c>
      <c r="B11027" s="0" t="n">
        <v>14700</v>
      </c>
      <c r="C11027" s="0" t="s">
        <v>155</v>
      </c>
      <c r="D11027" s="0" t="s">
        <v>155</v>
      </c>
      <c r="E11027" s="0" t="n">
        <f aca="false">IFERROR((C11027-D11027)/C11027/'Project Inputs and Calcs'!$E$11,0)</f>
        <v>0</v>
      </c>
    </row>
    <row r="11028" customFormat="false" ht="15" hidden="false" customHeight="false" outlineLevel="0" collapsed="false">
      <c r="A11028" s="0" t="n">
        <v>62</v>
      </c>
      <c r="B11028" s="0" t="n">
        <v>14800</v>
      </c>
      <c r="C11028" s="0" t="s">
        <v>155</v>
      </c>
      <c r="D11028" s="0" t="s">
        <v>155</v>
      </c>
      <c r="E11028" s="0" t="n">
        <f aca="false">IFERROR((C11028-D11028)/C11028/'Project Inputs and Calcs'!$E$11,0)</f>
        <v>0</v>
      </c>
    </row>
    <row r="11029" customFormat="false" ht="15" hidden="false" customHeight="false" outlineLevel="0" collapsed="false">
      <c r="A11029" s="0" t="n">
        <v>62</v>
      </c>
      <c r="B11029" s="0" t="n">
        <v>14900</v>
      </c>
      <c r="C11029" s="0" t="s">
        <v>155</v>
      </c>
      <c r="D11029" s="0" t="s">
        <v>155</v>
      </c>
      <c r="E11029" s="0" t="n">
        <f aca="false">IFERROR((C11029-D11029)/C11029/'Project Inputs and Calcs'!$E$11,0)</f>
        <v>0</v>
      </c>
    </row>
    <row r="11030" customFormat="false" ht="15" hidden="false" customHeight="false" outlineLevel="0" collapsed="false">
      <c r="A11030" s="0" t="n">
        <v>62</v>
      </c>
      <c r="B11030" s="0" t="n">
        <v>15000</v>
      </c>
      <c r="C11030" s="0" t="s">
        <v>155</v>
      </c>
      <c r="D11030" s="0" t="s">
        <v>155</v>
      </c>
      <c r="E11030" s="0" t="n">
        <f aca="false">IFERROR((C11030-D11030)/C11030/'Project Inputs and Calcs'!$E$11,0)</f>
        <v>0</v>
      </c>
    </row>
    <row r="11031" customFormat="false" ht="15" hidden="false" customHeight="false" outlineLevel="0" collapsed="false">
      <c r="A11031" s="0" t="n">
        <v>62</v>
      </c>
      <c r="B11031" s="0" t="n">
        <v>15100</v>
      </c>
      <c r="C11031" s="0" t="s">
        <v>155</v>
      </c>
      <c r="D11031" s="0" t="s">
        <v>155</v>
      </c>
      <c r="E11031" s="0" t="n">
        <f aca="false">IFERROR((C11031-D11031)/C11031/'Project Inputs and Calcs'!$E$11,0)</f>
        <v>0</v>
      </c>
    </row>
    <row r="11032" customFormat="false" ht="15" hidden="false" customHeight="false" outlineLevel="0" collapsed="false">
      <c r="A11032" s="0" t="n">
        <v>62</v>
      </c>
      <c r="B11032" s="0" t="n">
        <v>15200</v>
      </c>
      <c r="C11032" s="0" t="s">
        <v>155</v>
      </c>
      <c r="D11032" s="0" t="s">
        <v>155</v>
      </c>
      <c r="E11032" s="0" t="n">
        <f aca="false">IFERROR((C11032-D11032)/C11032/'Project Inputs and Calcs'!$E$11,0)</f>
        <v>0</v>
      </c>
    </row>
    <row r="11033" customFormat="false" ht="15" hidden="false" customHeight="false" outlineLevel="0" collapsed="false">
      <c r="A11033" s="0" t="n">
        <v>62</v>
      </c>
      <c r="B11033" s="0" t="n">
        <v>15300</v>
      </c>
      <c r="C11033" s="0" t="s">
        <v>155</v>
      </c>
      <c r="D11033" s="0" t="s">
        <v>155</v>
      </c>
      <c r="E11033" s="0" t="n">
        <f aca="false">IFERROR((C11033-D11033)/C11033/'Project Inputs and Calcs'!$E$11,0)</f>
        <v>0</v>
      </c>
    </row>
    <row r="11034" customFormat="false" ht="15" hidden="false" customHeight="false" outlineLevel="0" collapsed="false">
      <c r="A11034" s="0" t="n">
        <v>62</v>
      </c>
      <c r="B11034" s="0" t="n">
        <v>15400</v>
      </c>
      <c r="C11034" s="0" t="s">
        <v>155</v>
      </c>
      <c r="D11034" s="0" t="s">
        <v>155</v>
      </c>
      <c r="E11034" s="0" t="n">
        <f aca="false">IFERROR((C11034-D11034)/C11034/'Project Inputs and Calcs'!$E$11,0)</f>
        <v>0</v>
      </c>
    </row>
    <row r="11035" customFormat="false" ht="15" hidden="false" customHeight="false" outlineLevel="0" collapsed="false">
      <c r="A11035" s="0" t="n">
        <v>62</v>
      </c>
      <c r="B11035" s="0" t="n">
        <v>15500</v>
      </c>
      <c r="C11035" s="0" t="s">
        <v>155</v>
      </c>
      <c r="D11035" s="0" t="s">
        <v>155</v>
      </c>
      <c r="E11035" s="0" t="n">
        <f aca="false">IFERROR((C11035-D11035)/C11035/'Project Inputs and Calcs'!$E$11,0)</f>
        <v>0</v>
      </c>
    </row>
    <row r="11036" customFormat="false" ht="15" hidden="false" customHeight="false" outlineLevel="0" collapsed="false">
      <c r="A11036" s="0" t="n">
        <v>62</v>
      </c>
      <c r="B11036" s="0" t="n">
        <v>15600</v>
      </c>
      <c r="C11036" s="0" t="s">
        <v>155</v>
      </c>
      <c r="D11036" s="0" t="s">
        <v>155</v>
      </c>
      <c r="E11036" s="0" t="n">
        <f aca="false">IFERROR((C11036-D11036)/C11036/'Project Inputs and Calcs'!$E$11,0)</f>
        <v>0</v>
      </c>
    </row>
    <row r="11037" customFormat="false" ht="15" hidden="false" customHeight="false" outlineLevel="0" collapsed="false">
      <c r="A11037" s="0" t="n">
        <v>62</v>
      </c>
      <c r="B11037" s="0" t="n">
        <v>15700</v>
      </c>
      <c r="C11037" s="0" t="s">
        <v>155</v>
      </c>
      <c r="D11037" s="0" t="s">
        <v>155</v>
      </c>
      <c r="E11037" s="0" t="n">
        <f aca="false">IFERROR((C11037-D11037)/C11037/'Project Inputs and Calcs'!$E$11,0)</f>
        <v>0</v>
      </c>
    </row>
    <row r="11038" customFormat="false" ht="15" hidden="false" customHeight="false" outlineLevel="0" collapsed="false">
      <c r="A11038" s="0" t="n">
        <v>62</v>
      </c>
      <c r="B11038" s="0" t="n">
        <v>15800</v>
      </c>
      <c r="C11038" s="0" t="s">
        <v>155</v>
      </c>
      <c r="D11038" s="0" t="s">
        <v>155</v>
      </c>
      <c r="E11038" s="0" t="n">
        <f aca="false">IFERROR((C11038-D11038)/C11038/'Project Inputs and Calcs'!$E$11,0)</f>
        <v>0</v>
      </c>
    </row>
    <row r="11039" customFormat="false" ht="15" hidden="false" customHeight="false" outlineLevel="0" collapsed="false">
      <c r="A11039" s="0" t="n">
        <v>62</v>
      </c>
      <c r="B11039" s="0" t="n">
        <v>15900</v>
      </c>
      <c r="C11039" s="0" t="s">
        <v>155</v>
      </c>
      <c r="D11039" s="0" t="s">
        <v>155</v>
      </c>
      <c r="E11039" s="0" t="n">
        <f aca="false">IFERROR((C11039-D11039)/C11039/'Project Inputs and Calcs'!$E$11,0)</f>
        <v>0</v>
      </c>
    </row>
    <row r="11040" customFormat="false" ht="15" hidden="false" customHeight="false" outlineLevel="0" collapsed="false">
      <c r="A11040" s="0" t="n">
        <v>62</v>
      </c>
      <c r="B11040" s="0" t="n">
        <v>16000</v>
      </c>
      <c r="C11040" s="0" t="s">
        <v>155</v>
      </c>
      <c r="D11040" s="0" t="s">
        <v>155</v>
      </c>
      <c r="E11040" s="0" t="n">
        <f aca="false">IFERROR((C11040-D11040)/C11040/'Project Inputs and Calcs'!$E$11,0)</f>
        <v>0</v>
      </c>
    </row>
    <row r="11041" customFormat="false" ht="15" hidden="false" customHeight="false" outlineLevel="0" collapsed="false">
      <c r="A11041" s="0" t="n">
        <v>62</v>
      </c>
      <c r="B11041" s="0" t="n">
        <v>16100</v>
      </c>
      <c r="C11041" s="0" t="s">
        <v>155</v>
      </c>
      <c r="D11041" s="0" t="s">
        <v>155</v>
      </c>
      <c r="E11041" s="0" t="n">
        <f aca="false">IFERROR((C11041-D11041)/C11041/'Project Inputs and Calcs'!$E$11,0)</f>
        <v>0</v>
      </c>
    </row>
    <row r="11042" customFormat="false" ht="15" hidden="false" customHeight="false" outlineLevel="0" collapsed="false">
      <c r="A11042" s="0" t="n">
        <v>62</v>
      </c>
      <c r="B11042" s="0" t="n">
        <v>16200</v>
      </c>
      <c r="C11042" s="0" t="s">
        <v>155</v>
      </c>
      <c r="D11042" s="0" t="s">
        <v>155</v>
      </c>
      <c r="E11042" s="0" t="n">
        <f aca="false">IFERROR((C11042-D11042)/C11042/'Project Inputs and Calcs'!$E$11,0)</f>
        <v>0</v>
      </c>
    </row>
    <row r="11043" customFormat="false" ht="15" hidden="false" customHeight="false" outlineLevel="0" collapsed="false">
      <c r="A11043" s="0" t="n">
        <v>62</v>
      </c>
      <c r="B11043" s="0" t="n">
        <v>16300</v>
      </c>
      <c r="C11043" s="0" t="s">
        <v>155</v>
      </c>
      <c r="D11043" s="0" t="s">
        <v>155</v>
      </c>
      <c r="E11043" s="0" t="n">
        <f aca="false">IFERROR((C11043-D11043)/C11043/'Project Inputs and Calcs'!$E$11,0)</f>
        <v>0</v>
      </c>
    </row>
    <row r="11044" customFormat="false" ht="15" hidden="false" customHeight="false" outlineLevel="0" collapsed="false">
      <c r="A11044" s="0" t="n">
        <v>62</v>
      </c>
      <c r="B11044" s="0" t="n">
        <v>16400</v>
      </c>
      <c r="C11044" s="0" t="s">
        <v>155</v>
      </c>
      <c r="D11044" s="0" t="s">
        <v>155</v>
      </c>
      <c r="E11044" s="0" t="n">
        <f aca="false">IFERROR((C11044-D11044)/C11044/'Project Inputs and Calcs'!$E$11,0)</f>
        <v>0</v>
      </c>
    </row>
    <row r="11045" customFormat="false" ht="15" hidden="false" customHeight="false" outlineLevel="0" collapsed="false">
      <c r="A11045" s="0" t="n">
        <v>62</v>
      </c>
      <c r="B11045" s="0" t="n">
        <v>16500</v>
      </c>
      <c r="C11045" s="0" t="s">
        <v>155</v>
      </c>
      <c r="D11045" s="0" t="s">
        <v>155</v>
      </c>
      <c r="E11045" s="0" t="n">
        <f aca="false">IFERROR((C11045-D11045)/C11045/'Project Inputs and Calcs'!$E$11,0)</f>
        <v>0</v>
      </c>
    </row>
    <row r="11046" customFormat="false" ht="15" hidden="false" customHeight="false" outlineLevel="0" collapsed="false">
      <c r="A11046" s="0" t="n">
        <v>62</v>
      </c>
      <c r="B11046" s="0" t="n">
        <v>16600</v>
      </c>
      <c r="C11046" s="0" t="s">
        <v>155</v>
      </c>
      <c r="D11046" s="0" t="s">
        <v>155</v>
      </c>
      <c r="E11046" s="0" t="n">
        <f aca="false">IFERROR((C11046-D11046)/C11046/'Project Inputs and Calcs'!$E$11,0)</f>
        <v>0</v>
      </c>
    </row>
    <row r="11047" customFormat="false" ht="15" hidden="false" customHeight="false" outlineLevel="0" collapsed="false">
      <c r="A11047" s="0" t="n">
        <v>62</v>
      </c>
      <c r="B11047" s="0" t="n">
        <v>16700</v>
      </c>
      <c r="C11047" s="0" t="s">
        <v>155</v>
      </c>
      <c r="D11047" s="0" t="s">
        <v>155</v>
      </c>
      <c r="E11047" s="0" t="n">
        <f aca="false">IFERROR((C11047-D11047)/C11047/'Project Inputs and Calcs'!$E$11,0)</f>
        <v>0</v>
      </c>
    </row>
    <row r="11048" customFormat="false" ht="15" hidden="false" customHeight="false" outlineLevel="0" collapsed="false">
      <c r="A11048" s="0" t="n">
        <v>62</v>
      </c>
      <c r="B11048" s="0" t="n">
        <v>16800</v>
      </c>
      <c r="C11048" s="0" t="s">
        <v>155</v>
      </c>
      <c r="D11048" s="0" t="s">
        <v>155</v>
      </c>
      <c r="E11048" s="0" t="n">
        <f aca="false">IFERROR((C11048-D11048)/C11048/'Project Inputs and Calcs'!$E$11,0)</f>
        <v>0</v>
      </c>
    </row>
    <row r="11049" customFormat="false" ht="15" hidden="false" customHeight="false" outlineLevel="0" collapsed="false">
      <c r="A11049" s="0" t="n">
        <v>62</v>
      </c>
      <c r="B11049" s="0" t="n">
        <v>16900</v>
      </c>
      <c r="C11049" s="0" t="s">
        <v>155</v>
      </c>
      <c r="D11049" s="0" t="s">
        <v>155</v>
      </c>
      <c r="E11049" s="0" t="n">
        <f aca="false">IFERROR((C11049-D11049)/C11049/'Project Inputs and Calcs'!$E$11,0)</f>
        <v>0</v>
      </c>
    </row>
    <row r="11050" customFormat="false" ht="15" hidden="false" customHeight="false" outlineLevel="0" collapsed="false">
      <c r="A11050" s="0" t="n">
        <v>62</v>
      </c>
      <c r="B11050" s="0" t="n">
        <v>17000</v>
      </c>
      <c r="C11050" s="0" t="s">
        <v>155</v>
      </c>
      <c r="D11050" s="0" t="s">
        <v>155</v>
      </c>
      <c r="E11050" s="0" t="n">
        <f aca="false">IFERROR((C11050-D11050)/C11050/'Project Inputs and Calcs'!$E$11,0)</f>
        <v>0</v>
      </c>
    </row>
    <row r="11051" customFormat="false" ht="15" hidden="false" customHeight="false" outlineLevel="0" collapsed="false">
      <c r="A11051" s="0" t="n">
        <v>62</v>
      </c>
      <c r="B11051" s="0" t="n">
        <v>17100</v>
      </c>
      <c r="C11051" s="0" t="s">
        <v>155</v>
      </c>
      <c r="D11051" s="0" t="s">
        <v>155</v>
      </c>
      <c r="E11051" s="0" t="n">
        <f aca="false">IFERROR((C11051-D11051)/C11051/'Project Inputs and Calcs'!$E$11,0)</f>
        <v>0</v>
      </c>
    </row>
    <row r="11052" customFormat="false" ht="15" hidden="false" customHeight="false" outlineLevel="0" collapsed="false">
      <c r="A11052" s="0" t="n">
        <v>62</v>
      </c>
      <c r="B11052" s="0" t="n">
        <v>17200</v>
      </c>
      <c r="C11052" s="0" t="s">
        <v>155</v>
      </c>
      <c r="D11052" s="0" t="s">
        <v>155</v>
      </c>
      <c r="E11052" s="0" t="n">
        <f aca="false">IFERROR((C11052-D11052)/C11052/'Project Inputs and Calcs'!$E$11,0)</f>
        <v>0</v>
      </c>
    </row>
    <row r="11053" customFormat="false" ht="15" hidden="false" customHeight="false" outlineLevel="0" collapsed="false">
      <c r="A11053" s="0" t="n">
        <v>62</v>
      </c>
      <c r="B11053" s="0" t="n">
        <v>17300</v>
      </c>
      <c r="C11053" s="0" t="s">
        <v>155</v>
      </c>
      <c r="D11053" s="0" t="s">
        <v>155</v>
      </c>
      <c r="E11053" s="0" t="n">
        <f aca="false">IFERROR((C11053-D11053)/C11053/'Project Inputs and Calcs'!$E$11,0)</f>
        <v>0</v>
      </c>
    </row>
    <row r="11054" customFormat="false" ht="15" hidden="false" customHeight="false" outlineLevel="0" collapsed="false">
      <c r="A11054" s="0" t="n">
        <v>62</v>
      </c>
      <c r="B11054" s="0" t="n">
        <v>17400</v>
      </c>
      <c r="C11054" s="0" t="s">
        <v>155</v>
      </c>
      <c r="D11054" s="0" t="s">
        <v>155</v>
      </c>
      <c r="E11054" s="0" t="n">
        <f aca="false">IFERROR((C11054-D11054)/C11054/'Project Inputs and Calcs'!$E$11,0)</f>
        <v>0</v>
      </c>
    </row>
    <row r="11055" customFormat="false" ht="15" hidden="false" customHeight="false" outlineLevel="0" collapsed="false">
      <c r="A11055" s="0" t="n">
        <v>62</v>
      </c>
      <c r="B11055" s="0" t="n">
        <v>17500</v>
      </c>
      <c r="C11055" s="0" t="s">
        <v>155</v>
      </c>
      <c r="D11055" s="0" t="s">
        <v>155</v>
      </c>
      <c r="E11055" s="0" t="n">
        <f aca="false">IFERROR((C11055-D11055)/C11055/'Project Inputs and Calcs'!$E$11,0)</f>
        <v>0</v>
      </c>
    </row>
    <row r="11056" customFormat="false" ht="15" hidden="false" customHeight="false" outlineLevel="0" collapsed="false">
      <c r="A11056" s="0" t="n">
        <v>62</v>
      </c>
      <c r="B11056" s="0" t="n">
        <v>17600</v>
      </c>
      <c r="C11056" s="0" t="s">
        <v>155</v>
      </c>
      <c r="D11056" s="0" t="s">
        <v>155</v>
      </c>
      <c r="E11056" s="0" t="n">
        <f aca="false">IFERROR((C11056-D11056)/C11056/'Project Inputs and Calcs'!$E$11,0)</f>
        <v>0</v>
      </c>
    </row>
    <row r="11057" customFormat="false" ht="15" hidden="false" customHeight="false" outlineLevel="0" collapsed="false">
      <c r="A11057" s="0" t="n">
        <v>62</v>
      </c>
      <c r="B11057" s="0" t="n">
        <v>17700</v>
      </c>
      <c r="C11057" s="0" t="s">
        <v>155</v>
      </c>
      <c r="D11057" s="0" t="s">
        <v>155</v>
      </c>
      <c r="E11057" s="0" t="n">
        <f aca="false">IFERROR((C11057-D11057)/C11057/'Project Inputs and Calcs'!$E$11,0)</f>
        <v>0</v>
      </c>
    </row>
    <row r="11058" customFormat="false" ht="15" hidden="false" customHeight="false" outlineLevel="0" collapsed="false">
      <c r="A11058" s="0" t="n">
        <v>62</v>
      </c>
      <c r="B11058" s="0" t="n">
        <v>17800</v>
      </c>
      <c r="C11058" s="0" t="s">
        <v>155</v>
      </c>
      <c r="D11058" s="0" t="s">
        <v>155</v>
      </c>
      <c r="E11058" s="0" t="n">
        <f aca="false">IFERROR((C11058-D11058)/C11058/'Project Inputs and Calcs'!$E$11,0)</f>
        <v>0</v>
      </c>
    </row>
    <row r="11059" customFormat="false" ht="15" hidden="false" customHeight="false" outlineLevel="0" collapsed="false">
      <c r="A11059" s="0" t="n">
        <v>62</v>
      </c>
      <c r="B11059" s="0" t="n">
        <v>17900</v>
      </c>
      <c r="C11059" s="0" t="s">
        <v>155</v>
      </c>
      <c r="D11059" s="0" t="s">
        <v>155</v>
      </c>
      <c r="E11059" s="0" t="n">
        <f aca="false">IFERROR((C11059-D11059)/C11059/'Project Inputs and Calcs'!$E$11,0)</f>
        <v>0</v>
      </c>
    </row>
    <row r="11060" customFormat="false" ht="15" hidden="false" customHeight="false" outlineLevel="0" collapsed="false">
      <c r="A11060" s="0" t="n">
        <v>62</v>
      </c>
      <c r="B11060" s="0" t="n">
        <v>18000</v>
      </c>
      <c r="C11060" s="0" t="s">
        <v>155</v>
      </c>
      <c r="D11060" s="0" t="s">
        <v>155</v>
      </c>
      <c r="E11060" s="0" t="n">
        <f aca="false">IFERROR((C11060-D11060)/C11060/'Project Inputs and Calcs'!$E$11,0)</f>
        <v>0</v>
      </c>
    </row>
    <row r="11061" customFormat="false" ht="15" hidden="false" customHeight="false" outlineLevel="0" collapsed="false">
      <c r="A11061" s="0" t="n">
        <v>62</v>
      </c>
      <c r="B11061" s="0" t="n">
        <v>18100</v>
      </c>
      <c r="C11061" s="0" t="s">
        <v>155</v>
      </c>
      <c r="D11061" s="0" t="s">
        <v>155</v>
      </c>
      <c r="E11061" s="0" t="n">
        <f aca="false">IFERROR((C11061-D11061)/C11061/'Project Inputs and Calcs'!$E$11,0)</f>
        <v>0</v>
      </c>
    </row>
    <row r="11062" customFormat="false" ht="15" hidden="false" customHeight="false" outlineLevel="0" collapsed="false">
      <c r="A11062" s="0" t="n">
        <v>62</v>
      </c>
      <c r="B11062" s="0" t="n">
        <v>18200</v>
      </c>
      <c r="C11062" s="0" t="s">
        <v>155</v>
      </c>
      <c r="D11062" s="0" t="s">
        <v>155</v>
      </c>
      <c r="E11062" s="0" t="n">
        <f aca="false">IFERROR((C11062-D11062)/C11062/'Project Inputs and Calcs'!$E$11,0)</f>
        <v>0</v>
      </c>
    </row>
    <row r="11063" customFormat="false" ht="15" hidden="false" customHeight="false" outlineLevel="0" collapsed="false">
      <c r="A11063" s="0" t="n">
        <v>62</v>
      </c>
      <c r="B11063" s="0" t="n">
        <v>18300</v>
      </c>
      <c r="C11063" s="0" t="s">
        <v>155</v>
      </c>
      <c r="D11063" s="0" t="s">
        <v>155</v>
      </c>
      <c r="E11063" s="0" t="n">
        <f aca="false">IFERROR((C11063-D11063)/C11063/'Project Inputs and Calcs'!$E$11,0)</f>
        <v>0</v>
      </c>
    </row>
    <row r="11064" customFormat="false" ht="15" hidden="false" customHeight="false" outlineLevel="0" collapsed="false">
      <c r="A11064" s="0" t="n">
        <v>62</v>
      </c>
      <c r="B11064" s="0" t="n">
        <v>18400</v>
      </c>
      <c r="C11064" s="0" t="s">
        <v>155</v>
      </c>
      <c r="D11064" s="0" t="s">
        <v>155</v>
      </c>
      <c r="E11064" s="0" t="n">
        <f aca="false">IFERROR((C11064-D11064)/C11064/'Project Inputs and Calcs'!$E$11,0)</f>
        <v>0</v>
      </c>
    </row>
    <row r="11065" customFormat="false" ht="15" hidden="false" customHeight="false" outlineLevel="0" collapsed="false">
      <c r="A11065" s="0" t="n">
        <v>62</v>
      </c>
      <c r="B11065" s="0" t="n">
        <v>18500</v>
      </c>
      <c r="C11065" s="0" t="s">
        <v>155</v>
      </c>
      <c r="D11065" s="0" t="s">
        <v>155</v>
      </c>
      <c r="E11065" s="0" t="n">
        <f aca="false">IFERROR((C11065-D11065)/C11065/'Project Inputs and Calcs'!$E$11,0)</f>
        <v>0</v>
      </c>
    </row>
    <row r="11066" customFormat="false" ht="15" hidden="false" customHeight="false" outlineLevel="0" collapsed="false">
      <c r="A11066" s="0" t="n">
        <v>62</v>
      </c>
      <c r="B11066" s="0" t="n">
        <v>18600</v>
      </c>
      <c r="C11066" s="0" t="s">
        <v>155</v>
      </c>
      <c r="D11066" s="0" t="s">
        <v>155</v>
      </c>
      <c r="E11066" s="0" t="n">
        <f aca="false">IFERROR((C11066-D11066)/C11066/'Project Inputs and Calcs'!$E$11,0)</f>
        <v>0</v>
      </c>
    </row>
    <row r="11067" customFormat="false" ht="15" hidden="false" customHeight="false" outlineLevel="0" collapsed="false">
      <c r="A11067" s="0" t="n">
        <v>62</v>
      </c>
      <c r="B11067" s="0" t="n">
        <v>18700</v>
      </c>
      <c r="C11067" s="0" t="s">
        <v>155</v>
      </c>
      <c r="D11067" s="0" t="s">
        <v>155</v>
      </c>
      <c r="E11067" s="0" t="n">
        <f aca="false">IFERROR((C11067-D11067)/C11067/'Project Inputs and Calcs'!$E$11,0)</f>
        <v>0</v>
      </c>
    </row>
    <row r="11068" customFormat="false" ht="15" hidden="false" customHeight="false" outlineLevel="0" collapsed="false">
      <c r="A11068" s="0" t="n">
        <v>62</v>
      </c>
      <c r="B11068" s="0" t="n">
        <v>18800</v>
      </c>
      <c r="C11068" s="0" t="s">
        <v>155</v>
      </c>
      <c r="D11068" s="0" t="s">
        <v>155</v>
      </c>
      <c r="E11068" s="0" t="n">
        <f aca="false">IFERROR((C11068-D11068)/C11068/'Project Inputs and Calcs'!$E$11,0)</f>
        <v>0</v>
      </c>
    </row>
    <row r="11069" customFormat="false" ht="15" hidden="false" customHeight="false" outlineLevel="0" collapsed="false">
      <c r="A11069" s="0" t="n">
        <v>62</v>
      </c>
      <c r="B11069" s="0" t="n">
        <v>18900</v>
      </c>
      <c r="C11069" s="0" t="s">
        <v>155</v>
      </c>
      <c r="D11069" s="0" t="s">
        <v>155</v>
      </c>
      <c r="E11069" s="0" t="n">
        <f aca="false">IFERROR((C11069-D11069)/C11069/'Project Inputs and Calcs'!$E$11,0)</f>
        <v>0</v>
      </c>
    </row>
    <row r="11070" customFormat="false" ht="15" hidden="false" customHeight="false" outlineLevel="0" collapsed="false">
      <c r="A11070" s="0" t="n">
        <v>62</v>
      </c>
      <c r="B11070" s="0" t="n">
        <v>19000</v>
      </c>
      <c r="C11070" s="0" t="s">
        <v>155</v>
      </c>
      <c r="D11070" s="0" t="s">
        <v>155</v>
      </c>
      <c r="E11070" s="0" t="n">
        <f aca="false">IFERROR((C11070-D11070)/C11070/'Project Inputs and Calcs'!$E$11,0)</f>
        <v>0</v>
      </c>
    </row>
    <row r="11071" customFormat="false" ht="15" hidden="false" customHeight="false" outlineLevel="0" collapsed="false">
      <c r="A11071" s="0" t="n">
        <v>62</v>
      </c>
      <c r="B11071" s="0" t="n">
        <v>19100</v>
      </c>
      <c r="C11071" s="0" t="s">
        <v>155</v>
      </c>
      <c r="D11071" s="0" t="s">
        <v>155</v>
      </c>
      <c r="E11071" s="0" t="n">
        <f aca="false">IFERROR((C11071-D11071)/C11071/'Project Inputs and Calcs'!$E$11,0)</f>
        <v>0</v>
      </c>
    </row>
    <row r="11072" customFormat="false" ht="15" hidden="false" customHeight="false" outlineLevel="0" collapsed="false">
      <c r="A11072" s="0" t="n">
        <v>62</v>
      </c>
      <c r="B11072" s="0" t="n">
        <v>19200</v>
      </c>
      <c r="C11072" s="0" t="s">
        <v>155</v>
      </c>
      <c r="D11072" s="0" t="s">
        <v>155</v>
      </c>
      <c r="E11072" s="0" t="n">
        <f aca="false">IFERROR((C11072-D11072)/C11072/'Project Inputs and Calcs'!$E$11,0)</f>
        <v>0</v>
      </c>
    </row>
    <row r="11073" customFormat="false" ht="15" hidden="false" customHeight="false" outlineLevel="0" collapsed="false">
      <c r="A11073" s="0" t="n">
        <v>62</v>
      </c>
      <c r="B11073" s="0" t="n">
        <v>19300</v>
      </c>
      <c r="C11073" s="0" t="s">
        <v>155</v>
      </c>
      <c r="D11073" s="0" t="s">
        <v>155</v>
      </c>
      <c r="E11073" s="0" t="n">
        <f aca="false">IFERROR((C11073-D11073)/C11073/'Project Inputs and Calcs'!$E$11,0)</f>
        <v>0</v>
      </c>
    </row>
    <row r="11074" customFormat="false" ht="15" hidden="false" customHeight="false" outlineLevel="0" collapsed="false">
      <c r="A11074" s="0" t="n">
        <v>62</v>
      </c>
      <c r="B11074" s="0" t="n">
        <v>19400</v>
      </c>
      <c r="C11074" s="0" t="s">
        <v>155</v>
      </c>
      <c r="D11074" s="0" t="s">
        <v>155</v>
      </c>
      <c r="E11074" s="0" t="n">
        <f aca="false">IFERROR((C11074-D11074)/C11074/'Project Inputs and Calcs'!$E$11,0)</f>
        <v>0</v>
      </c>
    </row>
    <row r="11075" customFormat="false" ht="15" hidden="false" customHeight="false" outlineLevel="0" collapsed="false">
      <c r="A11075" s="0" t="n">
        <v>62</v>
      </c>
      <c r="B11075" s="0" t="n">
        <v>19500</v>
      </c>
      <c r="C11075" s="0" t="s">
        <v>155</v>
      </c>
      <c r="D11075" s="0" t="s">
        <v>155</v>
      </c>
      <c r="E11075" s="0" t="n">
        <f aca="false">IFERROR((C11075-D11075)/C11075/'Project Inputs and Calcs'!$E$11,0)</f>
        <v>0</v>
      </c>
    </row>
    <row r="11076" customFormat="false" ht="15" hidden="false" customHeight="false" outlineLevel="0" collapsed="false">
      <c r="A11076" s="0" t="n">
        <v>62</v>
      </c>
      <c r="B11076" s="0" t="n">
        <v>19600</v>
      </c>
      <c r="C11076" s="0" t="s">
        <v>155</v>
      </c>
      <c r="D11076" s="0" t="s">
        <v>155</v>
      </c>
      <c r="E11076" s="0" t="n">
        <f aca="false">IFERROR((C11076-D11076)/C11076/'Project Inputs and Calcs'!$E$11,0)</f>
        <v>0</v>
      </c>
    </row>
    <row r="11077" customFormat="false" ht="15" hidden="false" customHeight="false" outlineLevel="0" collapsed="false">
      <c r="A11077" s="0" t="n">
        <v>62</v>
      </c>
      <c r="B11077" s="0" t="n">
        <v>19700</v>
      </c>
      <c r="C11077" s="0" t="s">
        <v>155</v>
      </c>
      <c r="D11077" s="0" t="s">
        <v>155</v>
      </c>
      <c r="E11077" s="0" t="n">
        <f aca="false">IFERROR((C11077-D11077)/C11077/'Project Inputs and Calcs'!$E$11,0)</f>
        <v>0</v>
      </c>
    </row>
    <row r="11078" customFormat="false" ht="15" hidden="false" customHeight="false" outlineLevel="0" collapsed="false">
      <c r="A11078" s="0" t="n">
        <v>62</v>
      </c>
      <c r="B11078" s="0" t="n">
        <v>19800</v>
      </c>
      <c r="C11078" s="0" t="s">
        <v>155</v>
      </c>
      <c r="D11078" s="0" t="s">
        <v>155</v>
      </c>
      <c r="E11078" s="0" t="n">
        <f aca="false">IFERROR((C11078-D11078)/C11078/'Project Inputs and Calcs'!$E$11,0)</f>
        <v>0</v>
      </c>
    </row>
    <row r="11079" customFormat="false" ht="15" hidden="false" customHeight="false" outlineLevel="0" collapsed="false">
      <c r="A11079" s="0" t="n">
        <v>62</v>
      </c>
      <c r="B11079" s="0" t="n">
        <v>19900</v>
      </c>
      <c r="C11079" s="0" t="s">
        <v>155</v>
      </c>
      <c r="D11079" s="0" t="s">
        <v>155</v>
      </c>
      <c r="E11079" s="0" t="n">
        <f aca="false">IFERROR((C11079-D11079)/C11079/'Project Inputs and Calcs'!$E$11,0)</f>
        <v>0</v>
      </c>
    </row>
    <row r="11080" customFormat="false" ht="15" hidden="false" customHeight="false" outlineLevel="0" collapsed="false">
      <c r="A11080" s="0" t="n">
        <v>62</v>
      </c>
      <c r="B11080" s="0" t="n">
        <v>20000</v>
      </c>
      <c r="C11080" s="0" t="s">
        <v>155</v>
      </c>
      <c r="D11080" s="0" t="s">
        <v>155</v>
      </c>
      <c r="E11080" s="0" t="n">
        <f aca="false">IFERROR((C11080-D11080)/C11080/'Project Inputs and Calcs'!$E$11,0)</f>
        <v>0</v>
      </c>
    </row>
    <row r="11081" customFormat="false" ht="15" hidden="false" customHeight="false" outlineLevel="0" collapsed="false">
      <c r="A11081" s="0" t="n">
        <v>63</v>
      </c>
      <c r="B11081" s="0" t="n">
        <v>1000</v>
      </c>
      <c r="C11081" s="0" t="n">
        <v>0.38554</v>
      </c>
      <c r="D11081" s="0" t="n">
        <v>0.060476</v>
      </c>
      <c r="E11081" s="0" t="n">
        <f aca="false">IFERROR((C11081-D11081)/C11081/'Project Inputs and Calcs'!$E$11,0)</f>
        <v>0.0281046497553215</v>
      </c>
    </row>
    <row r="11082" customFormat="false" ht="15" hidden="false" customHeight="false" outlineLevel="0" collapsed="false">
      <c r="A11082" s="0" t="n">
        <v>63</v>
      </c>
      <c r="B11082" s="0" t="n">
        <v>1100</v>
      </c>
      <c r="C11082" s="0" t="n">
        <v>0.56122</v>
      </c>
      <c r="D11082" s="0" t="n">
        <v>0.092195</v>
      </c>
      <c r="E11082" s="0" t="n">
        <f aca="false">IFERROR((C11082-D11082)/C11082/'Project Inputs and Calcs'!$E$11,0)</f>
        <v>0.0278574652839647</v>
      </c>
    </row>
    <row r="11083" customFormat="false" ht="15" hidden="false" customHeight="false" outlineLevel="0" collapsed="false">
      <c r="A11083" s="0" t="n">
        <v>63</v>
      </c>
      <c r="B11083" s="0" t="n">
        <v>1200</v>
      </c>
      <c r="C11083" s="0" t="n">
        <v>0.76658</v>
      </c>
      <c r="D11083" s="0" t="n">
        <v>0.13161</v>
      </c>
      <c r="E11083" s="0" t="n">
        <f aca="false">IFERROR((C11083-D11083)/C11083/'Project Inputs and Calcs'!$E$11,0)</f>
        <v>0.0276105124927166</v>
      </c>
    </row>
    <row r="11084" customFormat="false" ht="15" hidden="false" customHeight="false" outlineLevel="0" collapsed="false">
      <c r="A11084" s="0" t="n">
        <v>63</v>
      </c>
      <c r="B11084" s="0" t="n">
        <v>1300</v>
      </c>
      <c r="C11084" s="0" t="n">
        <v>1.0003</v>
      </c>
      <c r="D11084" s="0" t="n">
        <v>0.17539</v>
      </c>
      <c r="E11084" s="0" t="n">
        <f aca="false">IFERROR((C11084-D11084)/C11084/'Project Inputs and Calcs'!$E$11,0)</f>
        <v>0.0274887533739878</v>
      </c>
    </row>
    <row r="11085" customFormat="false" ht="15" hidden="false" customHeight="false" outlineLevel="0" collapsed="false">
      <c r="A11085" s="0" t="n">
        <v>63</v>
      </c>
      <c r="B11085" s="0" t="n">
        <v>1400</v>
      </c>
      <c r="C11085" s="0" t="n">
        <v>1.2611</v>
      </c>
      <c r="D11085" s="0" t="n">
        <v>0.23513</v>
      </c>
      <c r="E11085" s="0" t="n">
        <f aca="false">IFERROR((C11085-D11085)/C11085/'Project Inputs and Calcs'!$E$11,0)</f>
        <v>0.0271183887082706</v>
      </c>
    </row>
    <row r="11086" customFormat="false" ht="15" hidden="false" customHeight="false" outlineLevel="0" collapsed="false">
      <c r="A11086" s="0" t="n">
        <v>63</v>
      </c>
      <c r="B11086" s="0" t="n">
        <v>1500</v>
      </c>
      <c r="C11086" s="0" t="n">
        <v>1.5478</v>
      </c>
      <c r="D11086" s="0" t="n">
        <v>0.3</v>
      </c>
      <c r="E11086" s="0" t="n">
        <f aca="false">IFERROR((C11086-D11086)/C11086/'Project Inputs and Calcs'!$E$11,0)</f>
        <v>0.026872550286428</v>
      </c>
    </row>
    <row r="11087" customFormat="false" ht="15" hidden="false" customHeight="false" outlineLevel="0" collapsed="false">
      <c r="A11087" s="0" t="n">
        <v>63</v>
      </c>
      <c r="B11087" s="0" t="n">
        <v>1600</v>
      </c>
      <c r="C11087" s="0" t="n">
        <v>1.8593</v>
      </c>
      <c r="D11087" s="0" t="n">
        <v>0.37399</v>
      </c>
      <c r="E11087" s="0" t="n">
        <f aca="false">IFERROR((C11087-D11087)/C11087/'Project Inputs and Calcs'!$E$11,0)</f>
        <v>0.0266284802524247</v>
      </c>
    </row>
    <row r="11088" customFormat="false" ht="15" hidden="false" customHeight="false" outlineLevel="0" collapsed="false">
      <c r="A11088" s="0" t="n">
        <v>63</v>
      </c>
      <c r="B11088" s="0" t="n">
        <v>1700</v>
      </c>
      <c r="C11088" s="0" t="n">
        <v>2.1947</v>
      </c>
      <c r="D11088" s="0" t="n">
        <v>0.45738</v>
      </c>
      <c r="E11088" s="0" t="n">
        <f aca="false">IFERROR((C11088-D11088)/C11088/'Project Inputs and Calcs'!$E$11,0)</f>
        <v>0.0263865980164335</v>
      </c>
    </row>
    <row r="11089" customFormat="false" ht="15" hidden="false" customHeight="false" outlineLevel="0" collapsed="false">
      <c r="A11089" s="0" t="n">
        <v>63</v>
      </c>
      <c r="B11089" s="0" t="n">
        <v>1800</v>
      </c>
      <c r="C11089" s="0" t="n">
        <v>2.5528</v>
      </c>
      <c r="D11089" s="0" t="n">
        <v>0.55046</v>
      </c>
      <c r="E11089" s="0" t="n">
        <f aca="false">IFERROR((C11089-D11089)/C11089/'Project Inputs and Calcs'!$E$11,0)</f>
        <v>0.0261456701138619</v>
      </c>
    </row>
    <row r="11090" customFormat="false" ht="15" hidden="false" customHeight="false" outlineLevel="0" collapsed="false">
      <c r="A11090" s="0" t="n">
        <v>63</v>
      </c>
      <c r="B11090" s="0" t="n">
        <v>1900</v>
      </c>
      <c r="C11090" s="0" t="n">
        <v>2.9326</v>
      </c>
      <c r="D11090" s="0" t="n">
        <v>0.65341</v>
      </c>
      <c r="E11090" s="0" t="n">
        <f aca="false">IFERROR((C11090-D11090)/C11090/'Project Inputs and Calcs'!$E$11,0)</f>
        <v>0.025906362954375</v>
      </c>
    </row>
    <row r="11091" customFormat="false" ht="15" hidden="false" customHeight="false" outlineLevel="0" collapsed="false">
      <c r="A11091" s="0" t="n">
        <v>63</v>
      </c>
      <c r="B11091" s="0" t="n">
        <v>2000</v>
      </c>
      <c r="C11091" s="0" t="n">
        <v>3.3335</v>
      </c>
      <c r="D11091" s="0" t="n">
        <v>0.76636</v>
      </c>
      <c r="E11091" s="0" t="n">
        <f aca="false">IFERROR((C11091-D11091)/C11091/'Project Inputs and Calcs'!$E$11,0)</f>
        <v>0.0256701164941753</v>
      </c>
    </row>
    <row r="11092" customFormat="false" ht="15" hidden="false" customHeight="false" outlineLevel="0" collapsed="false">
      <c r="A11092" s="0" t="n">
        <v>63</v>
      </c>
      <c r="B11092" s="0" t="n">
        <v>2100</v>
      </c>
      <c r="C11092" s="0" t="n">
        <v>3.7542</v>
      </c>
      <c r="D11092" s="0" t="n">
        <v>0.88955</v>
      </c>
      <c r="E11092" s="0" t="n">
        <f aca="false">IFERROR((C11092-D11092)/C11092/'Project Inputs and Calcs'!$E$11,0)</f>
        <v>0.025435068279083</v>
      </c>
    </row>
    <row r="11093" customFormat="false" ht="15" hidden="false" customHeight="false" outlineLevel="0" collapsed="false">
      <c r="A11093" s="0" t="n">
        <v>63</v>
      </c>
      <c r="B11093" s="0" t="n">
        <v>2200</v>
      </c>
      <c r="C11093" s="0" t="n">
        <v>4.1943</v>
      </c>
      <c r="D11093" s="0" t="n">
        <v>1.023</v>
      </c>
      <c r="E11093" s="0" t="n">
        <f aca="false">IFERROR((C11093-D11093)/C11093/'Project Inputs and Calcs'!$E$11,0)</f>
        <v>0.0252032520325203</v>
      </c>
    </row>
    <row r="11094" customFormat="false" ht="15" hidden="false" customHeight="false" outlineLevel="0" collapsed="false">
      <c r="A11094" s="0" t="n">
        <v>63</v>
      </c>
      <c r="B11094" s="0" t="n">
        <v>2300</v>
      </c>
      <c r="C11094" s="0" t="n">
        <v>4.6525</v>
      </c>
      <c r="D11094" s="0" t="n">
        <v>1.167</v>
      </c>
      <c r="E11094" s="0" t="n">
        <f aca="false">IFERROR((C11094-D11094)/C11094/'Project Inputs and Calcs'!$E$11,0)</f>
        <v>0.0249722371484865</v>
      </c>
    </row>
    <row r="11095" customFormat="false" ht="15" hidden="false" customHeight="false" outlineLevel="0" collapsed="false">
      <c r="A11095" s="0" t="n">
        <v>63</v>
      </c>
      <c r="B11095" s="0" t="n">
        <v>2400</v>
      </c>
      <c r="C11095" s="0" t="n">
        <v>5.1285</v>
      </c>
      <c r="D11095" s="0" t="n">
        <v>1.3215</v>
      </c>
      <c r="E11095" s="0" t="n">
        <f aca="false">IFERROR((C11095-D11095)/C11095/'Project Inputs and Calcs'!$E$11,0)</f>
        <v>0.0247440772155601</v>
      </c>
    </row>
    <row r="11096" customFormat="false" ht="15" hidden="false" customHeight="false" outlineLevel="0" collapsed="false">
      <c r="A11096" s="0" t="n">
        <v>63</v>
      </c>
      <c r="B11096" s="0" t="n">
        <v>2500</v>
      </c>
      <c r="C11096" s="0" t="n">
        <v>5.6213</v>
      </c>
      <c r="D11096" s="0" t="n">
        <v>1.4866</v>
      </c>
      <c r="E11096" s="0" t="n">
        <f aca="false">IFERROR((C11096-D11096)/C11096/'Project Inputs and Calcs'!$E$11,0)</f>
        <v>0.0245180533565783</v>
      </c>
    </row>
    <row r="11097" customFormat="false" ht="15" hidden="false" customHeight="false" outlineLevel="0" collapsed="false">
      <c r="A11097" s="0" t="n">
        <v>63</v>
      </c>
      <c r="B11097" s="0" t="n">
        <v>2600</v>
      </c>
      <c r="C11097" s="0" t="n">
        <v>6.1302</v>
      </c>
      <c r="D11097" s="0" t="n">
        <v>1.6623</v>
      </c>
      <c r="E11097" s="0" t="n">
        <f aca="false">IFERROR((C11097-D11097)/C11097/'Project Inputs and Calcs'!$E$11,0)</f>
        <v>0.0242944765260514</v>
      </c>
    </row>
    <row r="11098" customFormat="false" ht="15" hidden="false" customHeight="false" outlineLevel="0" collapsed="false">
      <c r="A11098" s="0" t="n">
        <v>63</v>
      </c>
      <c r="B11098" s="0" t="n">
        <v>2700</v>
      </c>
      <c r="C11098" s="0" t="n">
        <v>6.6544</v>
      </c>
      <c r="D11098" s="0" t="n">
        <v>1.8488</v>
      </c>
      <c r="E11098" s="0" t="n">
        <f aca="false">IFERROR((C11098-D11098)/C11098/'Project Inputs and Calcs'!$E$11,0)</f>
        <v>0.0240722930191553</v>
      </c>
    </row>
    <row r="11099" customFormat="false" ht="15" hidden="false" customHeight="false" outlineLevel="0" collapsed="false">
      <c r="A11099" s="0" t="n">
        <v>63</v>
      </c>
      <c r="B11099" s="0" t="n">
        <v>2800</v>
      </c>
      <c r="C11099" s="0" t="n">
        <v>7.1935</v>
      </c>
      <c r="D11099" s="0" t="n">
        <v>2.046</v>
      </c>
      <c r="E11099" s="0" t="n">
        <f aca="false">IFERROR((C11099-D11099)/C11099/'Project Inputs and Calcs'!$E$11,0)</f>
        <v>0.0238525520724728</v>
      </c>
    </row>
    <row r="11100" customFormat="false" ht="15" hidden="false" customHeight="false" outlineLevel="0" collapsed="false">
      <c r="A11100" s="0" t="n">
        <v>63</v>
      </c>
      <c r="B11100" s="0" t="n">
        <v>2900</v>
      </c>
      <c r="C11100" s="0" t="n">
        <v>7.7465</v>
      </c>
      <c r="D11100" s="0" t="n">
        <v>2.2539</v>
      </c>
      <c r="E11100" s="0" t="n">
        <f aca="false">IFERROR((C11100-D11100)/C11100/'Project Inputs and Calcs'!$E$11,0)</f>
        <v>0.0236347597839885</v>
      </c>
    </row>
    <row r="11101" customFormat="false" ht="15" hidden="false" customHeight="false" outlineLevel="0" collapsed="false">
      <c r="A11101" s="0" t="n">
        <v>63</v>
      </c>
      <c r="B11101" s="0" t="n">
        <v>3000</v>
      </c>
      <c r="C11101" s="0" t="n">
        <v>8.3129</v>
      </c>
      <c r="D11101" s="0" t="n">
        <v>2.4725</v>
      </c>
      <c r="E11101" s="0" t="n">
        <f aca="false">IFERROR((C11101-D11101)/C11101/'Project Inputs and Calcs'!$E$11,0)</f>
        <v>0.0234190234454883</v>
      </c>
    </row>
    <row r="11102" customFormat="false" ht="15" hidden="false" customHeight="false" outlineLevel="0" collapsed="false">
      <c r="A11102" s="0" t="n">
        <v>63</v>
      </c>
      <c r="B11102" s="0" t="n">
        <v>3100</v>
      </c>
      <c r="C11102" s="0" t="n">
        <v>8.892</v>
      </c>
      <c r="D11102" s="0" t="n">
        <v>2.702</v>
      </c>
      <c r="E11102" s="0" t="n">
        <f aca="false">IFERROR((C11102-D11102)/C11102/'Project Inputs and Calcs'!$E$11,0)</f>
        <v>0.0232043784675364</v>
      </c>
    </row>
    <row r="11103" customFormat="false" ht="15" hidden="false" customHeight="false" outlineLevel="0" collapsed="false">
      <c r="A11103" s="0" t="n">
        <v>63</v>
      </c>
      <c r="B11103" s="0" t="n">
        <v>3200</v>
      </c>
      <c r="C11103" s="0" t="n">
        <v>9.4829</v>
      </c>
      <c r="D11103" s="0" t="n">
        <v>2.9425</v>
      </c>
      <c r="E11103" s="0" t="n">
        <f aca="false">IFERROR((C11103-D11103)/C11103/'Project Inputs and Calcs'!$E$11,0)</f>
        <v>0.0229901542073979</v>
      </c>
    </row>
    <row r="11104" customFormat="false" ht="15" hidden="false" customHeight="false" outlineLevel="0" collapsed="false">
      <c r="A11104" s="0" t="n">
        <v>63</v>
      </c>
      <c r="B11104" s="0" t="n">
        <v>3300</v>
      </c>
      <c r="C11104" s="0" t="n">
        <v>10.085</v>
      </c>
      <c r="D11104" s="0" t="n">
        <v>3.1935</v>
      </c>
      <c r="E11104" s="0" t="n">
        <f aca="false">IFERROR((C11104-D11104)/C11104/'Project Inputs and Calcs'!$E$11,0)</f>
        <v>0.0227780532143447</v>
      </c>
    </row>
    <row r="11105" customFormat="false" ht="15" hidden="false" customHeight="false" outlineLevel="0" collapsed="false">
      <c r="A11105" s="0" t="n">
        <v>63</v>
      </c>
      <c r="B11105" s="0" t="n">
        <v>3400</v>
      </c>
      <c r="C11105" s="0" t="n">
        <v>10.698</v>
      </c>
      <c r="D11105" s="0" t="n">
        <v>3.4554</v>
      </c>
      <c r="E11105" s="0" t="n">
        <f aca="false">IFERROR((C11105-D11105)/C11105/'Project Inputs and Calcs'!$E$11,0)</f>
        <v>0.0225668349224154</v>
      </c>
    </row>
    <row r="11106" customFormat="false" ht="15" hidden="false" customHeight="false" outlineLevel="0" collapsed="false">
      <c r="A11106" s="0" t="n">
        <v>63</v>
      </c>
      <c r="B11106" s="0" t="n">
        <v>3500</v>
      </c>
      <c r="C11106" s="0" t="n">
        <v>11.321</v>
      </c>
      <c r="D11106" s="0" t="n">
        <v>3.7281</v>
      </c>
      <c r="E11106" s="0" t="n">
        <f aca="false">IFERROR((C11106-D11106)/C11106/'Project Inputs and Calcs'!$E$11,0)</f>
        <v>0.0223563878338192</v>
      </c>
    </row>
    <row r="11107" customFormat="false" ht="15" hidden="false" customHeight="false" outlineLevel="0" collapsed="false">
      <c r="A11107" s="0" t="n">
        <v>63</v>
      </c>
      <c r="B11107" s="0" t="n">
        <v>3600</v>
      </c>
      <c r="C11107" s="0" t="n">
        <v>11.953</v>
      </c>
      <c r="D11107" s="0" t="n">
        <v>4.0117</v>
      </c>
      <c r="E11107" s="0" t="n">
        <f aca="false">IFERROR((C11107-D11107)/C11107/'Project Inputs and Calcs'!$E$11,0)</f>
        <v>0.0221459047937756</v>
      </c>
    </row>
    <row r="11108" customFormat="false" ht="15" hidden="false" customHeight="false" outlineLevel="0" collapsed="false">
      <c r="A11108" s="0" t="n">
        <v>63</v>
      </c>
      <c r="B11108" s="0" t="n">
        <v>3700</v>
      </c>
      <c r="C11108" s="0" t="n">
        <v>12.594</v>
      </c>
      <c r="D11108" s="0" t="n">
        <v>4.3062</v>
      </c>
      <c r="E11108" s="0" t="n">
        <f aca="false">IFERROR((C11108-D11108)/C11108/'Project Inputs and Calcs'!$E$11,0)</f>
        <v>0.0219358424646657</v>
      </c>
    </row>
    <row r="11109" customFormat="false" ht="15" hidden="false" customHeight="false" outlineLevel="0" collapsed="false">
      <c r="A11109" s="0" t="n">
        <v>63</v>
      </c>
      <c r="B11109" s="0" t="n">
        <v>3800</v>
      </c>
      <c r="C11109" s="0" t="n">
        <v>13.242</v>
      </c>
      <c r="D11109" s="0" t="n">
        <v>4.6115</v>
      </c>
      <c r="E11109" s="0" t="n">
        <f aca="false">IFERROR((C11109-D11109)/C11109/'Project Inputs and Calcs'!$E$11,0)</f>
        <v>0.0217250667069426</v>
      </c>
    </row>
    <row r="11110" customFormat="false" ht="15" hidden="false" customHeight="false" outlineLevel="0" collapsed="false">
      <c r="A11110" s="0" t="n">
        <v>63</v>
      </c>
      <c r="B11110" s="0" t="n">
        <v>3900</v>
      </c>
      <c r="C11110" s="0" t="n">
        <v>13.897</v>
      </c>
      <c r="D11110" s="0" t="n">
        <v>4.9278</v>
      </c>
      <c r="E11110" s="0" t="n">
        <f aca="false">IFERROR((C11110-D11110)/C11110/'Project Inputs and Calcs'!$E$11,0)</f>
        <v>0.0215135161065938</v>
      </c>
    </row>
    <row r="11111" customFormat="false" ht="15" hidden="false" customHeight="false" outlineLevel="0" collapsed="false">
      <c r="A11111" s="0" t="n">
        <v>63</v>
      </c>
      <c r="B11111" s="0" t="n">
        <v>4000</v>
      </c>
      <c r="C11111" s="0" t="n">
        <v>14.559</v>
      </c>
      <c r="D11111" s="0" t="n">
        <v>5.2551</v>
      </c>
      <c r="E11111" s="0" t="n">
        <f aca="false">IFERROR((C11111-D11111)/C11111/'Project Inputs and Calcs'!$E$11,0)</f>
        <v>0.0213016003846418</v>
      </c>
    </row>
    <row r="11112" customFormat="false" ht="15" hidden="false" customHeight="false" outlineLevel="0" collapsed="false">
      <c r="A11112" s="0" t="n">
        <v>63</v>
      </c>
      <c r="B11112" s="0" t="n">
        <v>4100</v>
      </c>
      <c r="C11112" s="0" t="n">
        <v>15.225</v>
      </c>
      <c r="D11112" s="0" t="n">
        <v>5.5936</v>
      </c>
      <c r="E11112" s="0" t="n">
        <f aca="false">IFERROR((C11112-D11112)/C11112/'Project Inputs and Calcs'!$E$11,0)</f>
        <v>0.0210868089764641</v>
      </c>
    </row>
    <row r="11113" customFormat="false" ht="15" hidden="false" customHeight="false" outlineLevel="0" collapsed="false">
      <c r="A11113" s="0" t="n">
        <v>63</v>
      </c>
      <c r="B11113" s="0" t="n">
        <v>4200</v>
      </c>
      <c r="C11113" s="0" t="n">
        <v>15.896</v>
      </c>
      <c r="D11113" s="0" t="n">
        <v>5.9431</v>
      </c>
      <c r="E11113" s="0" t="n">
        <f aca="false">IFERROR((C11113-D11113)/C11113/'Project Inputs and Calcs'!$E$11,0)</f>
        <v>0.0208708689817145</v>
      </c>
    </row>
    <row r="11114" customFormat="false" ht="15" hidden="false" customHeight="false" outlineLevel="0" collapsed="false">
      <c r="A11114" s="0" t="n">
        <v>63</v>
      </c>
      <c r="B11114" s="0" t="n">
        <v>4300</v>
      </c>
      <c r="C11114" s="0" t="n">
        <v>16.57</v>
      </c>
      <c r="D11114" s="0" t="n">
        <v>6.304</v>
      </c>
      <c r="E11114" s="0" t="n">
        <f aca="false">IFERROR((C11114-D11114)/C11114/'Project Inputs and Calcs'!$E$11,0)</f>
        <v>0.0206517803258902</v>
      </c>
    </row>
    <row r="11115" customFormat="false" ht="15" hidden="false" customHeight="false" outlineLevel="0" collapsed="false">
      <c r="A11115" s="0" t="n">
        <v>63</v>
      </c>
      <c r="B11115" s="0" t="n">
        <v>4400</v>
      </c>
      <c r="C11115" s="0" t="n">
        <v>17.246</v>
      </c>
      <c r="D11115" s="0" t="n">
        <v>6.6764</v>
      </c>
      <c r="E11115" s="0" t="n">
        <f aca="false">IFERROR((C11115-D11115)/C11115/'Project Inputs and Calcs'!$E$11,0)</f>
        <v>0.0204290850052186</v>
      </c>
    </row>
    <row r="11116" customFormat="false" ht="15" hidden="false" customHeight="false" outlineLevel="0" collapsed="false">
      <c r="A11116" s="0" t="n">
        <v>63</v>
      </c>
      <c r="B11116" s="0" t="n">
        <v>4500</v>
      </c>
      <c r="C11116" s="0" t="n">
        <v>17.923</v>
      </c>
      <c r="D11116" s="0" t="n">
        <v>7.0604</v>
      </c>
      <c r="E11116" s="0" t="n">
        <f aca="false">IFERROR((C11116-D11116)/C11116/'Project Inputs and Calcs'!$E$11,0)</f>
        <v>0.0202023470773122</v>
      </c>
    </row>
    <row r="11117" customFormat="false" ht="15" hidden="false" customHeight="false" outlineLevel="0" collapsed="false">
      <c r="A11117" s="0" t="n">
        <v>63</v>
      </c>
      <c r="B11117" s="0" t="n">
        <v>4600</v>
      </c>
      <c r="C11117" s="0" t="n">
        <v>18.6</v>
      </c>
      <c r="D11117" s="0" t="n">
        <v>7.4564</v>
      </c>
      <c r="E11117" s="0" t="n">
        <f aca="false">IFERROR((C11117-D11117)/C11117/'Project Inputs and Calcs'!$E$11,0)</f>
        <v>0.0199706093189964</v>
      </c>
    </row>
    <row r="11118" customFormat="false" ht="15" hidden="false" customHeight="false" outlineLevel="0" collapsed="false">
      <c r="A11118" s="0" t="n">
        <v>63</v>
      </c>
      <c r="B11118" s="0" t="n">
        <v>4700</v>
      </c>
      <c r="C11118" s="0" t="n">
        <v>19.275</v>
      </c>
      <c r="D11118" s="0" t="n">
        <v>7.8646</v>
      </c>
      <c r="E11118" s="0" t="n">
        <f aca="false">IFERROR((C11118-D11118)/C11118/'Project Inputs and Calcs'!$E$11,0)</f>
        <v>0.0197326415910074</v>
      </c>
    </row>
    <row r="11119" customFormat="false" ht="15" hidden="false" customHeight="false" outlineLevel="0" collapsed="false">
      <c r="A11119" s="0" t="n">
        <v>63</v>
      </c>
      <c r="B11119" s="0" t="n">
        <v>4800</v>
      </c>
      <c r="C11119" s="0" t="n">
        <v>19.947</v>
      </c>
      <c r="D11119" s="0" t="n">
        <v>8.2851</v>
      </c>
      <c r="E11119" s="0" t="n">
        <f aca="false">IFERROR((C11119-D11119)/C11119/'Project Inputs and Calcs'!$E$11,0)</f>
        <v>0.0194881435804883</v>
      </c>
    </row>
    <row r="11120" customFormat="false" ht="15" hidden="false" customHeight="false" outlineLevel="0" collapsed="false">
      <c r="A11120" s="0" t="n">
        <v>63</v>
      </c>
      <c r="B11120" s="0" t="n">
        <v>4900</v>
      </c>
      <c r="C11120" s="0" t="n">
        <v>20.614</v>
      </c>
      <c r="D11120" s="0" t="n">
        <v>8.7186</v>
      </c>
      <c r="E11120" s="0" t="n">
        <f aca="false">IFERROR((C11120-D11120)/C11120/'Project Inputs and Calcs'!$E$11,0)</f>
        <v>0.0192351476342938</v>
      </c>
    </row>
    <row r="11121" customFormat="false" ht="15" hidden="false" customHeight="false" outlineLevel="0" collapsed="false">
      <c r="A11121" s="0" t="n">
        <v>63</v>
      </c>
      <c r="B11121" s="0" t="n">
        <v>5000</v>
      </c>
      <c r="C11121" s="0" t="n">
        <v>21.274</v>
      </c>
      <c r="D11121" s="0" t="n">
        <v>9.1652</v>
      </c>
      <c r="E11121" s="0" t="n">
        <f aca="false">IFERROR((C11121-D11121)/C11121/'Project Inputs and Calcs'!$E$11,0)</f>
        <v>0.0189727680110307</v>
      </c>
    </row>
    <row r="11122" customFormat="false" ht="15" hidden="false" customHeight="false" outlineLevel="0" collapsed="false">
      <c r="A11122" s="0" t="n">
        <v>63</v>
      </c>
      <c r="B11122" s="0" t="n">
        <v>5100</v>
      </c>
      <c r="C11122" s="0" t="n">
        <v>21.926</v>
      </c>
      <c r="D11122" s="0" t="n">
        <v>9.6258</v>
      </c>
      <c r="E11122" s="0" t="n">
        <f aca="false">IFERROR((C11122-D11122)/C11122/'Project Inputs and Calcs'!$E$11,0)</f>
        <v>0.0186995652041716</v>
      </c>
    </row>
    <row r="11123" customFormat="false" ht="15" hidden="false" customHeight="false" outlineLevel="0" collapsed="false">
      <c r="A11123" s="0" t="n">
        <v>63</v>
      </c>
      <c r="B11123" s="0" t="n">
        <v>5200</v>
      </c>
      <c r="C11123" s="0" t="n">
        <v>22.568</v>
      </c>
      <c r="D11123" s="0" t="n">
        <v>10.101</v>
      </c>
      <c r="E11123" s="0" t="n">
        <f aca="false">IFERROR((C11123-D11123)/C11123/'Project Inputs and Calcs'!$E$11,0)</f>
        <v>0.0184139784946237</v>
      </c>
    </row>
    <row r="11124" customFormat="false" ht="15" hidden="false" customHeight="false" outlineLevel="0" collapsed="false">
      <c r="A11124" s="0" t="n">
        <v>63</v>
      </c>
      <c r="B11124" s="0" t="n">
        <v>5300</v>
      </c>
      <c r="C11124" s="0" t="n">
        <v>23.195</v>
      </c>
      <c r="D11124" s="0" t="n">
        <v>10.591</v>
      </c>
      <c r="E11124" s="0" t="n">
        <f aca="false">IFERROR((C11124-D11124)/C11124/'Project Inputs and Calcs'!$E$11,0)</f>
        <v>0.018113099087447</v>
      </c>
    </row>
    <row r="11125" customFormat="false" ht="15" hidden="false" customHeight="false" outlineLevel="0" collapsed="false">
      <c r="A11125" s="0" t="n">
        <v>63</v>
      </c>
      <c r="B11125" s="0" t="n">
        <v>5400</v>
      </c>
      <c r="C11125" s="0" t="n">
        <v>23.806</v>
      </c>
      <c r="D11125" s="0" t="n">
        <v>11.097</v>
      </c>
      <c r="E11125" s="0" t="n">
        <f aca="false">IFERROR((C11125-D11125)/C11125/'Project Inputs and Calcs'!$E$11,0)</f>
        <v>0.0177952336945868</v>
      </c>
    </row>
    <row r="11126" customFormat="false" ht="15" hidden="false" customHeight="false" outlineLevel="0" collapsed="false">
      <c r="A11126" s="0" t="n">
        <v>63</v>
      </c>
      <c r="B11126" s="0" t="n">
        <v>5500</v>
      </c>
      <c r="C11126" s="0" t="n">
        <v>24.397</v>
      </c>
      <c r="D11126" s="0" t="n">
        <v>11.62</v>
      </c>
      <c r="E11126" s="0" t="n">
        <f aca="false">IFERROR((C11126-D11126)/C11126/'Project Inputs and Calcs'!$E$11,0)</f>
        <v>0.0174570643931631</v>
      </c>
    </row>
    <row r="11127" customFormat="false" ht="15" hidden="false" customHeight="false" outlineLevel="0" collapsed="false">
      <c r="A11127" s="0" t="n">
        <v>63</v>
      </c>
      <c r="B11127" s="0" t="n">
        <v>5600</v>
      </c>
      <c r="C11127" s="0" t="n">
        <v>24.963</v>
      </c>
      <c r="D11127" s="0" t="n">
        <v>12.162</v>
      </c>
      <c r="E11127" s="0" t="n">
        <f aca="false">IFERROR((C11127-D11127)/C11127/'Project Inputs and Calcs'!$E$11,0)</f>
        <v>0.0170932980811601</v>
      </c>
    </row>
    <row r="11128" customFormat="false" ht="15" hidden="false" customHeight="false" outlineLevel="0" collapsed="false">
      <c r="A11128" s="0" t="n">
        <v>63</v>
      </c>
      <c r="B11128" s="0" t="n">
        <v>5700</v>
      </c>
      <c r="C11128" s="0" t="n">
        <v>25.499</v>
      </c>
      <c r="D11128" s="0" t="n">
        <v>12.725</v>
      </c>
      <c r="E11128" s="0" t="n">
        <f aca="false">IFERROR((C11128-D11128)/C11128/'Project Inputs and Calcs'!$E$11,0)</f>
        <v>0.016698694066434</v>
      </c>
    </row>
    <row r="11129" customFormat="false" ht="15" hidden="false" customHeight="false" outlineLevel="0" collapsed="false">
      <c r="A11129" s="0" t="n">
        <v>63</v>
      </c>
      <c r="B11129" s="0" t="n">
        <v>5800</v>
      </c>
      <c r="C11129" s="0" t="n">
        <v>25.998</v>
      </c>
      <c r="D11129" s="0" t="n">
        <v>13.312</v>
      </c>
      <c r="E11129" s="0" t="n">
        <f aca="false">IFERROR((C11129-D11129)/C11129/'Project Inputs and Calcs'!$E$11,0)</f>
        <v>0.0162653537451599</v>
      </c>
    </row>
    <row r="11130" customFormat="false" ht="15" hidden="false" customHeight="false" outlineLevel="0" collapsed="false">
      <c r="A11130" s="0" t="n">
        <v>63</v>
      </c>
      <c r="B11130" s="0" t="n">
        <v>5900</v>
      </c>
      <c r="C11130" s="0" t="n">
        <v>26.456</v>
      </c>
      <c r="D11130" s="0" t="n">
        <v>13.922</v>
      </c>
      <c r="E11130" s="0" t="n">
        <f aca="false">IFERROR((C11130-D11130)/C11130/'Project Inputs and Calcs'!$E$11,0)</f>
        <v>0.0157922588448745</v>
      </c>
    </row>
    <row r="11131" customFormat="false" ht="15" hidden="false" customHeight="false" outlineLevel="0" collapsed="false">
      <c r="A11131" s="0" t="n">
        <v>63</v>
      </c>
      <c r="B11131" s="0" t="n">
        <v>6000</v>
      </c>
      <c r="C11131" s="0" t="n">
        <v>26.858</v>
      </c>
      <c r="D11131" s="0" t="n">
        <v>14.564</v>
      </c>
      <c r="E11131" s="0" t="n">
        <f aca="false">IFERROR((C11131-D11131)/C11131/'Project Inputs and Calcs'!$E$11,0)</f>
        <v>0.0152580236800953</v>
      </c>
    </row>
    <row r="11132" customFormat="false" ht="15" hidden="false" customHeight="false" outlineLevel="0" collapsed="false">
      <c r="A11132" s="0" t="n">
        <v>63</v>
      </c>
      <c r="B11132" s="0" t="n">
        <v>6100</v>
      </c>
      <c r="C11132" s="0" t="n">
        <v>27.2</v>
      </c>
      <c r="D11132" s="0" t="n">
        <v>15.237</v>
      </c>
      <c r="E11132" s="0" t="n">
        <f aca="false">IFERROR((C11132-D11132)/C11132/'Project Inputs and Calcs'!$E$11,0)</f>
        <v>0.0146605392156863</v>
      </c>
    </row>
    <row r="11133" customFormat="false" ht="15" hidden="false" customHeight="false" outlineLevel="0" collapsed="false">
      <c r="A11133" s="0" t="n">
        <v>63</v>
      </c>
      <c r="B11133" s="0" t="n">
        <v>6200</v>
      </c>
      <c r="C11133" s="0" t="n">
        <v>27.468</v>
      </c>
      <c r="D11133" s="0" t="n">
        <v>15.947</v>
      </c>
      <c r="E11133" s="0" t="n">
        <f aca="false">IFERROR((C11133-D11133)/C11133/'Project Inputs and Calcs'!$E$11,0)</f>
        <v>0.0139811174214844</v>
      </c>
    </row>
    <row r="11134" customFormat="false" ht="15" hidden="false" customHeight="false" outlineLevel="0" collapsed="false">
      <c r="A11134" s="0" t="n">
        <v>63</v>
      </c>
      <c r="B11134" s="0" t="n">
        <v>6300</v>
      </c>
      <c r="C11134" s="0" t="n">
        <v>27.633</v>
      </c>
      <c r="D11134" s="0" t="n">
        <v>16.706</v>
      </c>
      <c r="E11134" s="0" t="n">
        <f aca="false">IFERROR((C11134-D11134)/C11134/'Project Inputs and Calcs'!$E$11,0)</f>
        <v>0.0131810998926404</v>
      </c>
    </row>
    <row r="11135" customFormat="false" ht="15" hidden="false" customHeight="false" outlineLevel="0" collapsed="false">
      <c r="A11135" s="0" t="n">
        <v>63</v>
      </c>
      <c r="B11135" s="0" t="n">
        <v>6400</v>
      </c>
      <c r="C11135" s="0" t="n">
        <v>27.655</v>
      </c>
      <c r="D11135" s="0" t="n">
        <v>17.531</v>
      </c>
      <c r="E11135" s="0" t="n">
        <f aca="false">IFERROR((C11135-D11135)/C11135/'Project Inputs and Calcs'!$E$11,0)</f>
        <v>0.0122027360935334</v>
      </c>
    </row>
    <row r="11136" customFormat="false" ht="15" hidden="false" customHeight="false" outlineLevel="0" collapsed="false">
      <c r="A11136" s="0" t="n">
        <v>63</v>
      </c>
      <c r="B11136" s="0" t="n">
        <v>6500</v>
      </c>
      <c r="C11136" s="0" t="n">
        <v>27.513</v>
      </c>
      <c r="D11136" s="0" t="n">
        <v>18.433</v>
      </c>
      <c r="E11136" s="0" t="n">
        <f aca="false">IFERROR((C11136-D11136)/C11136/'Project Inputs and Calcs'!$E$11,0)</f>
        <v>0.0110008601994209</v>
      </c>
    </row>
    <row r="11137" customFormat="false" ht="15" hidden="false" customHeight="false" outlineLevel="0" collapsed="false">
      <c r="A11137" s="0" t="n">
        <v>63</v>
      </c>
      <c r="B11137" s="0" t="n">
        <v>6600</v>
      </c>
      <c r="C11137" s="0" t="n">
        <v>27.219</v>
      </c>
      <c r="D11137" s="0" t="n">
        <v>19.401</v>
      </c>
      <c r="E11137" s="0" t="n">
        <f aca="false">IFERROR((C11137-D11137)/C11137/'Project Inputs and Calcs'!$E$11,0)</f>
        <v>0.00957419449649142</v>
      </c>
    </row>
    <row r="11138" customFormat="false" ht="15" hidden="false" customHeight="false" outlineLevel="0" collapsed="false">
      <c r="A11138" s="0" t="n">
        <v>63</v>
      </c>
      <c r="B11138" s="0" t="n">
        <v>6700</v>
      </c>
      <c r="C11138" s="0" t="n">
        <v>26.891</v>
      </c>
      <c r="D11138" s="0" t="n">
        <v>20.379</v>
      </c>
      <c r="E11138" s="0" t="n">
        <f aca="false">IFERROR((C11138-D11138)/C11138/'Project Inputs and Calcs'!$E$11,0)</f>
        <v>0.0080720935133192</v>
      </c>
    </row>
    <row r="11139" customFormat="false" ht="15" hidden="false" customHeight="false" outlineLevel="0" collapsed="false">
      <c r="A11139" s="0" t="n">
        <v>63</v>
      </c>
      <c r="B11139" s="0" t="n">
        <v>6800</v>
      </c>
      <c r="C11139" s="0" t="n">
        <v>26.531</v>
      </c>
      <c r="D11139" s="0" t="n">
        <v>21.371</v>
      </c>
      <c r="E11139" s="0" t="n">
        <f aca="false">IFERROR((C11139-D11139)/C11139/'Project Inputs and Calcs'!$E$11,0)</f>
        <v>0.00648298217179903</v>
      </c>
    </row>
    <row r="11140" customFormat="false" ht="15" hidden="false" customHeight="false" outlineLevel="0" collapsed="false">
      <c r="A11140" s="0" t="n">
        <v>63</v>
      </c>
      <c r="B11140" s="0" t="n">
        <v>6900</v>
      </c>
      <c r="C11140" s="0" t="n">
        <v>26.037</v>
      </c>
      <c r="D11140" s="0" t="n">
        <v>22.426</v>
      </c>
      <c r="E11140" s="0" t="n">
        <f aca="false">IFERROR((C11140-D11140)/C11140/'Project Inputs and Calcs'!$E$11,0)</f>
        <v>0.0046229084251898</v>
      </c>
    </row>
    <row r="11141" customFormat="false" ht="15" hidden="false" customHeight="false" outlineLevel="0" collapsed="false">
      <c r="A11141" s="0" t="n">
        <v>63</v>
      </c>
      <c r="B11141" s="0" t="n">
        <v>7000</v>
      </c>
      <c r="C11141" s="0" t="n">
        <v>25.45</v>
      </c>
      <c r="D11141" s="0" t="n">
        <v>23.496</v>
      </c>
      <c r="E11141" s="0" t="n">
        <f aca="false">IFERROR((C11141-D11141)/C11141/'Project Inputs and Calcs'!$E$11,0)</f>
        <v>0.0025592665356909</v>
      </c>
    </row>
    <row r="11142" customFormat="false" ht="15" hidden="false" customHeight="false" outlineLevel="0" collapsed="false">
      <c r="A11142" s="0" t="n">
        <v>63</v>
      </c>
      <c r="B11142" s="0" t="n">
        <v>7100</v>
      </c>
      <c r="C11142" s="0" t="n">
        <v>25.066</v>
      </c>
      <c r="D11142" s="0" t="n">
        <v>24.375</v>
      </c>
      <c r="E11142" s="0" t="n">
        <f aca="false">IFERROR((C11142-D11142)/C11142/'Project Inputs and Calcs'!$E$11,0)</f>
        <v>0.000918907417750471</v>
      </c>
    </row>
    <row r="11143" customFormat="false" ht="15" hidden="false" customHeight="false" outlineLevel="0" collapsed="false">
      <c r="A11143" s="0" t="n">
        <v>63</v>
      </c>
      <c r="B11143" s="0" t="n">
        <v>7200</v>
      </c>
      <c r="C11143" s="0" t="n">
        <v>24.861</v>
      </c>
      <c r="D11143" s="0" t="n">
        <v>25.093</v>
      </c>
      <c r="E11143" s="0" t="n">
        <f aca="false">IFERROR((C11143-D11143)/C11143/'Project Inputs and Calcs'!$E$11,0)</f>
        <v>-0.000311062842738961</v>
      </c>
    </row>
    <row r="11144" customFormat="false" ht="15" hidden="false" customHeight="false" outlineLevel="0" collapsed="false">
      <c r="A11144" s="0" t="n">
        <v>63</v>
      </c>
      <c r="B11144" s="0" t="n">
        <v>7300</v>
      </c>
      <c r="C11144" s="0" t="n">
        <v>24.739</v>
      </c>
      <c r="D11144" s="0" t="n">
        <v>25.711</v>
      </c>
      <c r="E11144" s="0" t="n">
        <f aca="false">IFERROR((C11144-D11144)/C11144/'Project Inputs and Calcs'!$E$11,0)</f>
        <v>-0.00130967298597356</v>
      </c>
    </row>
    <row r="11145" customFormat="false" ht="15" hidden="false" customHeight="false" outlineLevel="0" collapsed="false">
      <c r="A11145" s="0" t="n">
        <v>63</v>
      </c>
      <c r="B11145" s="0" t="n">
        <v>7400</v>
      </c>
      <c r="C11145" s="0" t="n">
        <v>24.664</v>
      </c>
      <c r="D11145" s="0" t="n">
        <v>26.25</v>
      </c>
      <c r="E11145" s="0" t="n">
        <f aca="false">IFERROR((C11145-D11145)/C11145/'Project Inputs and Calcs'!$E$11,0)</f>
        <v>-0.00214347497026705</v>
      </c>
    </row>
    <row r="11146" customFormat="false" ht="15" hidden="false" customHeight="false" outlineLevel="0" collapsed="false">
      <c r="A11146" s="0" t="n">
        <v>63</v>
      </c>
      <c r="B11146" s="0" t="n">
        <v>7500</v>
      </c>
      <c r="C11146" s="0" t="n">
        <v>24.616</v>
      </c>
      <c r="D11146" s="0" t="n">
        <v>26.715</v>
      </c>
      <c r="E11146" s="0" t="n">
        <f aca="false">IFERROR((C11146-D11146)/C11146/'Project Inputs and Calcs'!$E$11,0)</f>
        <v>-0.00284232477521395</v>
      </c>
    </row>
    <row r="11147" customFormat="false" ht="15" hidden="false" customHeight="false" outlineLevel="0" collapsed="false">
      <c r="A11147" s="0" t="n">
        <v>63</v>
      </c>
      <c r="B11147" s="0" t="n">
        <v>7600</v>
      </c>
      <c r="C11147" s="0" t="n">
        <v>24.588</v>
      </c>
      <c r="D11147" s="0" t="n">
        <v>27.104</v>
      </c>
      <c r="E11147" s="0" t="n">
        <f aca="false">IFERROR((C11147-D11147)/C11147/'Project Inputs and Calcs'!$E$11,0)</f>
        <v>-0.00341087793503606</v>
      </c>
    </row>
    <row r="11148" customFormat="false" ht="15" hidden="false" customHeight="false" outlineLevel="0" collapsed="false">
      <c r="A11148" s="0" t="n">
        <v>63</v>
      </c>
      <c r="B11148" s="0" t="n">
        <v>7700</v>
      </c>
      <c r="C11148" s="0" t="s">
        <v>155</v>
      </c>
      <c r="D11148" s="0" t="s">
        <v>155</v>
      </c>
      <c r="E11148" s="0" t="n">
        <f aca="false">IFERROR((C11148-D11148)/C11148/'Project Inputs and Calcs'!$E$11,0)</f>
        <v>0</v>
      </c>
    </row>
    <row r="11149" customFormat="false" ht="15" hidden="false" customHeight="false" outlineLevel="0" collapsed="false">
      <c r="A11149" s="0" t="n">
        <v>63</v>
      </c>
      <c r="B11149" s="0" t="n">
        <v>7800</v>
      </c>
      <c r="C11149" s="0" t="s">
        <v>155</v>
      </c>
      <c r="D11149" s="0" t="s">
        <v>155</v>
      </c>
      <c r="E11149" s="0" t="n">
        <f aca="false">IFERROR((C11149-D11149)/C11149/'Project Inputs and Calcs'!$E$11,0)</f>
        <v>0</v>
      </c>
    </row>
    <row r="11150" customFormat="false" ht="15" hidden="false" customHeight="false" outlineLevel="0" collapsed="false">
      <c r="A11150" s="0" t="n">
        <v>63</v>
      </c>
      <c r="B11150" s="0" t="n">
        <v>7900</v>
      </c>
      <c r="C11150" s="0" t="s">
        <v>155</v>
      </c>
      <c r="D11150" s="0" t="s">
        <v>155</v>
      </c>
      <c r="E11150" s="0" t="n">
        <f aca="false">IFERROR((C11150-D11150)/C11150/'Project Inputs and Calcs'!$E$11,0)</f>
        <v>0</v>
      </c>
    </row>
    <row r="11151" customFormat="false" ht="15" hidden="false" customHeight="false" outlineLevel="0" collapsed="false">
      <c r="A11151" s="0" t="n">
        <v>63</v>
      </c>
      <c r="B11151" s="0" t="n">
        <v>8000</v>
      </c>
      <c r="C11151" s="0" t="s">
        <v>155</v>
      </c>
      <c r="D11151" s="0" t="s">
        <v>155</v>
      </c>
      <c r="E11151" s="0" t="n">
        <f aca="false">IFERROR((C11151-D11151)/C11151/'Project Inputs and Calcs'!$E$11,0)</f>
        <v>0</v>
      </c>
    </row>
    <row r="11152" customFormat="false" ht="15" hidden="false" customHeight="false" outlineLevel="0" collapsed="false">
      <c r="A11152" s="0" t="n">
        <v>63</v>
      </c>
      <c r="B11152" s="0" t="n">
        <v>8100</v>
      </c>
      <c r="C11152" s="0" t="s">
        <v>155</v>
      </c>
      <c r="D11152" s="0" t="s">
        <v>155</v>
      </c>
      <c r="E11152" s="0" t="n">
        <f aca="false">IFERROR((C11152-D11152)/C11152/'Project Inputs and Calcs'!$E$11,0)</f>
        <v>0</v>
      </c>
    </row>
    <row r="11153" customFormat="false" ht="15" hidden="false" customHeight="false" outlineLevel="0" collapsed="false">
      <c r="A11153" s="0" t="n">
        <v>63</v>
      </c>
      <c r="B11153" s="0" t="n">
        <v>8200</v>
      </c>
      <c r="C11153" s="0" t="s">
        <v>155</v>
      </c>
      <c r="D11153" s="0" t="s">
        <v>155</v>
      </c>
      <c r="E11153" s="0" t="n">
        <f aca="false">IFERROR((C11153-D11153)/C11153/'Project Inputs and Calcs'!$E$11,0)</f>
        <v>0</v>
      </c>
    </row>
    <row r="11154" customFormat="false" ht="15" hidden="false" customHeight="false" outlineLevel="0" collapsed="false">
      <c r="A11154" s="0" t="n">
        <v>63</v>
      </c>
      <c r="B11154" s="0" t="n">
        <v>8300</v>
      </c>
      <c r="C11154" s="0" t="s">
        <v>155</v>
      </c>
      <c r="D11154" s="0" t="s">
        <v>155</v>
      </c>
      <c r="E11154" s="0" t="n">
        <f aca="false">IFERROR((C11154-D11154)/C11154/'Project Inputs and Calcs'!$E$11,0)</f>
        <v>0</v>
      </c>
    </row>
    <row r="11155" customFormat="false" ht="15" hidden="false" customHeight="false" outlineLevel="0" collapsed="false">
      <c r="A11155" s="0" t="n">
        <v>63</v>
      </c>
      <c r="B11155" s="0" t="n">
        <v>8400</v>
      </c>
      <c r="C11155" s="0" t="s">
        <v>155</v>
      </c>
      <c r="D11155" s="0" t="s">
        <v>155</v>
      </c>
      <c r="E11155" s="0" t="n">
        <f aca="false">IFERROR((C11155-D11155)/C11155/'Project Inputs and Calcs'!$E$11,0)</f>
        <v>0</v>
      </c>
    </row>
    <row r="11156" customFormat="false" ht="15" hidden="false" customHeight="false" outlineLevel="0" collapsed="false">
      <c r="A11156" s="0" t="n">
        <v>63</v>
      </c>
      <c r="B11156" s="0" t="n">
        <v>8500</v>
      </c>
      <c r="C11156" s="0" t="s">
        <v>155</v>
      </c>
      <c r="D11156" s="0" t="s">
        <v>155</v>
      </c>
      <c r="E11156" s="0" t="n">
        <f aca="false">IFERROR((C11156-D11156)/C11156/'Project Inputs and Calcs'!$E$11,0)</f>
        <v>0</v>
      </c>
    </row>
    <row r="11157" customFormat="false" ht="15" hidden="false" customHeight="false" outlineLevel="0" collapsed="false">
      <c r="A11157" s="0" t="n">
        <v>63</v>
      </c>
      <c r="B11157" s="0" t="n">
        <v>8600</v>
      </c>
      <c r="C11157" s="0" t="s">
        <v>155</v>
      </c>
      <c r="D11157" s="0" t="s">
        <v>155</v>
      </c>
      <c r="E11157" s="0" t="n">
        <f aca="false">IFERROR((C11157-D11157)/C11157/'Project Inputs and Calcs'!$E$11,0)</f>
        <v>0</v>
      </c>
    </row>
    <row r="11158" customFormat="false" ht="15" hidden="false" customHeight="false" outlineLevel="0" collapsed="false">
      <c r="A11158" s="0" t="n">
        <v>63</v>
      </c>
      <c r="B11158" s="0" t="n">
        <v>8700</v>
      </c>
      <c r="C11158" s="0" t="s">
        <v>155</v>
      </c>
      <c r="D11158" s="0" t="s">
        <v>155</v>
      </c>
      <c r="E11158" s="0" t="n">
        <f aca="false">IFERROR((C11158-D11158)/C11158/'Project Inputs and Calcs'!$E$11,0)</f>
        <v>0</v>
      </c>
    </row>
    <row r="11159" customFormat="false" ht="15" hidden="false" customHeight="false" outlineLevel="0" collapsed="false">
      <c r="A11159" s="0" t="n">
        <v>63</v>
      </c>
      <c r="B11159" s="0" t="n">
        <v>8800</v>
      </c>
      <c r="C11159" s="0" t="s">
        <v>155</v>
      </c>
      <c r="D11159" s="0" t="s">
        <v>155</v>
      </c>
      <c r="E11159" s="0" t="n">
        <f aca="false">IFERROR((C11159-D11159)/C11159/'Project Inputs and Calcs'!$E$11,0)</f>
        <v>0</v>
      </c>
    </row>
    <row r="11160" customFormat="false" ht="15" hidden="false" customHeight="false" outlineLevel="0" collapsed="false">
      <c r="A11160" s="0" t="n">
        <v>63</v>
      </c>
      <c r="B11160" s="0" t="n">
        <v>8900</v>
      </c>
      <c r="C11160" s="0" t="s">
        <v>155</v>
      </c>
      <c r="D11160" s="0" t="s">
        <v>155</v>
      </c>
      <c r="E11160" s="0" t="n">
        <f aca="false">IFERROR((C11160-D11160)/C11160/'Project Inputs and Calcs'!$E$11,0)</f>
        <v>0</v>
      </c>
    </row>
    <row r="11161" customFormat="false" ht="15" hidden="false" customHeight="false" outlineLevel="0" collapsed="false">
      <c r="A11161" s="0" t="n">
        <v>63</v>
      </c>
      <c r="B11161" s="0" t="n">
        <v>9000</v>
      </c>
      <c r="C11161" s="0" t="s">
        <v>155</v>
      </c>
      <c r="D11161" s="0" t="s">
        <v>155</v>
      </c>
      <c r="E11161" s="0" t="n">
        <f aca="false">IFERROR((C11161-D11161)/C11161/'Project Inputs and Calcs'!$E$11,0)</f>
        <v>0</v>
      </c>
    </row>
    <row r="11162" customFormat="false" ht="15" hidden="false" customHeight="false" outlineLevel="0" collapsed="false">
      <c r="A11162" s="0" t="n">
        <v>63</v>
      </c>
      <c r="B11162" s="0" t="n">
        <v>9100</v>
      </c>
      <c r="C11162" s="0" t="s">
        <v>155</v>
      </c>
      <c r="D11162" s="0" t="s">
        <v>155</v>
      </c>
      <c r="E11162" s="0" t="n">
        <f aca="false">IFERROR((C11162-D11162)/C11162/'Project Inputs and Calcs'!$E$11,0)</f>
        <v>0</v>
      </c>
    </row>
    <row r="11163" customFormat="false" ht="15" hidden="false" customHeight="false" outlineLevel="0" collapsed="false">
      <c r="A11163" s="0" t="n">
        <v>63</v>
      </c>
      <c r="B11163" s="0" t="n">
        <v>9200</v>
      </c>
      <c r="C11163" s="0" t="s">
        <v>155</v>
      </c>
      <c r="D11163" s="0" t="s">
        <v>155</v>
      </c>
      <c r="E11163" s="0" t="n">
        <f aca="false">IFERROR((C11163-D11163)/C11163/'Project Inputs and Calcs'!$E$11,0)</f>
        <v>0</v>
      </c>
    </row>
    <row r="11164" customFormat="false" ht="15" hidden="false" customHeight="false" outlineLevel="0" collapsed="false">
      <c r="A11164" s="0" t="n">
        <v>63</v>
      </c>
      <c r="B11164" s="0" t="n">
        <v>9300</v>
      </c>
      <c r="C11164" s="0" t="s">
        <v>155</v>
      </c>
      <c r="D11164" s="0" t="s">
        <v>155</v>
      </c>
      <c r="E11164" s="0" t="n">
        <f aca="false">IFERROR((C11164-D11164)/C11164/'Project Inputs and Calcs'!$E$11,0)</f>
        <v>0</v>
      </c>
    </row>
    <row r="11165" customFormat="false" ht="15" hidden="false" customHeight="false" outlineLevel="0" collapsed="false">
      <c r="A11165" s="0" t="n">
        <v>63</v>
      </c>
      <c r="B11165" s="0" t="n">
        <v>9400</v>
      </c>
      <c r="C11165" s="0" t="s">
        <v>155</v>
      </c>
      <c r="D11165" s="0" t="s">
        <v>155</v>
      </c>
      <c r="E11165" s="0" t="n">
        <f aca="false">IFERROR((C11165-D11165)/C11165/'Project Inputs and Calcs'!$E$11,0)</f>
        <v>0</v>
      </c>
    </row>
    <row r="11166" customFormat="false" ht="15" hidden="false" customHeight="false" outlineLevel="0" collapsed="false">
      <c r="A11166" s="0" t="n">
        <v>63</v>
      </c>
      <c r="B11166" s="0" t="n">
        <v>9500</v>
      </c>
      <c r="C11166" s="0" t="s">
        <v>155</v>
      </c>
      <c r="D11166" s="0" t="s">
        <v>155</v>
      </c>
      <c r="E11166" s="0" t="n">
        <f aca="false">IFERROR((C11166-D11166)/C11166/'Project Inputs and Calcs'!$E$11,0)</f>
        <v>0</v>
      </c>
    </row>
    <row r="11167" customFormat="false" ht="15" hidden="false" customHeight="false" outlineLevel="0" collapsed="false">
      <c r="A11167" s="0" t="n">
        <v>63</v>
      </c>
      <c r="B11167" s="0" t="n">
        <v>9600</v>
      </c>
      <c r="C11167" s="0" t="s">
        <v>155</v>
      </c>
      <c r="D11167" s="0" t="s">
        <v>155</v>
      </c>
      <c r="E11167" s="0" t="n">
        <f aca="false">IFERROR((C11167-D11167)/C11167/'Project Inputs and Calcs'!$E$11,0)</f>
        <v>0</v>
      </c>
    </row>
    <row r="11168" customFormat="false" ht="15" hidden="false" customHeight="false" outlineLevel="0" collapsed="false">
      <c r="A11168" s="0" t="n">
        <v>63</v>
      </c>
      <c r="B11168" s="0" t="n">
        <v>9700</v>
      </c>
      <c r="C11168" s="0" t="s">
        <v>155</v>
      </c>
      <c r="D11168" s="0" t="s">
        <v>155</v>
      </c>
      <c r="E11168" s="0" t="n">
        <f aca="false">IFERROR((C11168-D11168)/C11168/'Project Inputs and Calcs'!$E$11,0)</f>
        <v>0</v>
      </c>
    </row>
    <row r="11169" customFormat="false" ht="15" hidden="false" customHeight="false" outlineLevel="0" collapsed="false">
      <c r="A11169" s="0" t="n">
        <v>63</v>
      </c>
      <c r="B11169" s="0" t="n">
        <v>9800</v>
      </c>
      <c r="C11169" s="0" t="s">
        <v>155</v>
      </c>
      <c r="D11169" s="0" t="s">
        <v>155</v>
      </c>
      <c r="E11169" s="0" t="n">
        <f aca="false">IFERROR((C11169-D11169)/C11169/'Project Inputs and Calcs'!$E$11,0)</f>
        <v>0</v>
      </c>
    </row>
    <row r="11170" customFormat="false" ht="15" hidden="false" customHeight="false" outlineLevel="0" collapsed="false">
      <c r="A11170" s="0" t="n">
        <v>63</v>
      </c>
      <c r="B11170" s="0" t="n">
        <v>9900</v>
      </c>
      <c r="C11170" s="0" t="s">
        <v>155</v>
      </c>
      <c r="D11170" s="0" t="s">
        <v>155</v>
      </c>
      <c r="E11170" s="0" t="n">
        <f aca="false">IFERROR((C11170-D11170)/C11170/'Project Inputs and Calcs'!$E$11,0)</f>
        <v>0</v>
      </c>
    </row>
    <row r="11171" customFormat="false" ht="15" hidden="false" customHeight="false" outlineLevel="0" collapsed="false">
      <c r="A11171" s="0" t="n">
        <v>63</v>
      </c>
      <c r="B11171" s="0" t="n">
        <v>10000</v>
      </c>
      <c r="C11171" s="0" t="s">
        <v>155</v>
      </c>
      <c r="D11171" s="0" t="s">
        <v>155</v>
      </c>
      <c r="E11171" s="0" t="n">
        <f aca="false">IFERROR((C11171-D11171)/C11171/'Project Inputs and Calcs'!$E$11,0)</f>
        <v>0</v>
      </c>
    </row>
    <row r="11172" customFormat="false" ht="15" hidden="false" customHeight="false" outlineLevel="0" collapsed="false">
      <c r="A11172" s="0" t="n">
        <v>63</v>
      </c>
      <c r="B11172" s="0" t="n">
        <v>10100</v>
      </c>
      <c r="C11172" s="0" t="s">
        <v>155</v>
      </c>
      <c r="D11172" s="0" t="s">
        <v>155</v>
      </c>
      <c r="E11172" s="0" t="n">
        <f aca="false">IFERROR((C11172-D11172)/C11172/'Project Inputs and Calcs'!$E$11,0)</f>
        <v>0</v>
      </c>
    </row>
    <row r="11173" customFormat="false" ht="15" hidden="false" customHeight="false" outlineLevel="0" collapsed="false">
      <c r="A11173" s="0" t="n">
        <v>63</v>
      </c>
      <c r="B11173" s="0" t="n">
        <v>10200</v>
      </c>
      <c r="C11173" s="0" t="s">
        <v>155</v>
      </c>
      <c r="D11173" s="0" t="s">
        <v>155</v>
      </c>
      <c r="E11173" s="0" t="n">
        <f aca="false">IFERROR((C11173-D11173)/C11173/'Project Inputs and Calcs'!$E$11,0)</f>
        <v>0</v>
      </c>
    </row>
    <row r="11174" customFormat="false" ht="15" hidden="false" customHeight="false" outlineLevel="0" collapsed="false">
      <c r="A11174" s="0" t="n">
        <v>63</v>
      </c>
      <c r="B11174" s="0" t="n">
        <v>10300</v>
      </c>
      <c r="C11174" s="0" t="s">
        <v>155</v>
      </c>
      <c r="D11174" s="0" t="s">
        <v>155</v>
      </c>
      <c r="E11174" s="0" t="n">
        <f aca="false">IFERROR((C11174-D11174)/C11174/'Project Inputs and Calcs'!$E$11,0)</f>
        <v>0</v>
      </c>
    </row>
    <row r="11175" customFormat="false" ht="15" hidden="false" customHeight="false" outlineLevel="0" collapsed="false">
      <c r="A11175" s="0" t="n">
        <v>63</v>
      </c>
      <c r="B11175" s="0" t="n">
        <v>10400</v>
      </c>
      <c r="C11175" s="0" t="s">
        <v>155</v>
      </c>
      <c r="D11175" s="0" t="s">
        <v>155</v>
      </c>
      <c r="E11175" s="0" t="n">
        <f aca="false">IFERROR((C11175-D11175)/C11175/'Project Inputs and Calcs'!$E$11,0)</f>
        <v>0</v>
      </c>
    </row>
    <row r="11176" customFormat="false" ht="15" hidden="false" customHeight="false" outlineLevel="0" collapsed="false">
      <c r="A11176" s="0" t="n">
        <v>63</v>
      </c>
      <c r="B11176" s="0" t="n">
        <v>10500</v>
      </c>
      <c r="C11176" s="0" t="s">
        <v>155</v>
      </c>
      <c r="D11176" s="0" t="s">
        <v>155</v>
      </c>
      <c r="E11176" s="0" t="n">
        <f aca="false">IFERROR((C11176-D11176)/C11176/'Project Inputs and Calcs'!$E$11,0)</f>
        <v>0</v>
      </c>
    </row>
    <row r="11177" customFormat="false" ht="15" hidden="false" customHeight="false" outlineLevel="0" collapsed="false">
      <c r="A11177" s="0" t="n">
        <v>63</v>
      </c>
      <c r="B11177" s="0" t="n">
        <v>10600</v>
      </c>
      <c r="C11177" s="0" t="s">
        <v>155</v>
      </c>
      <c r="D11177" s="0" t="s">
        <v>155</v>
      </c>
      <c r="E11177" s="0" t="n">
        <f aca="false">IFERROR((C11177-D11177)/C11177/'Project Inputs and Calcs'!$E$11,0)</f>
        <v>0</v>
      </c>
    </row>
    <row r="11178" customFormat="false" ht="15" hidden="false" customHeight="false" outlineLevel="0" collapsed="false">
      <c r="A11178" s="0" t="n">
        <v>63</v>
      </c>
      <c r="B11178" s="0" t="n">
        <v>10700</v>
      </c>
      <c r="C11178" s="0" t="s">
        <v>155</v>
      </c>
      <c r="D11178" s="0" t="s">
        <v>155</v>
      </c>
      <c r="E11178" s="0" t="n">
        <f aca="false">IFERROR((C11178-D11178)/C11178/'Project Inputs and Calcs'!$E$11,0)</f>
        <v>0</v>
      </c>
    </row>
    <row r="11179" customFormat="false" ht="15" hidden="false" customHeight="false" outlineLevel="0" collapsed="false">
      <c r="A11179" s="0" t="n">
        <v>63</v>
      </c>
      <c r="B11179" s="0" t="n">
        <v>10800</v>
      </c>
      <c r="C11179" s="0" t="s">
        <v>155</v>
      </c>
      <c r="D11179" s="0" t="s">
        <v>155</v>
      </c>
      <c r="E11179" s="0" t="n">
        <f aca="false">IFERROR((C11179-D11179)/C11179/'Project Inputs and Calcs'!$E$11,0)</f>
        <v>0</v>
      </c>
    </row>
    <row r="11180" customFormat="false" ht="15" hidden="false" customHeight="false" outlineLevel="0" collapsed="false">
      <c r="A11180" s="0" t="n">
        <v>63</v>
      </c>
      <c r="B11180" s="0" t="n">
        <v>10900</v>
      </c>
      <c r="C11180" s="0" t="s">
        <v>155</v>
      </c>
      <c r="D11180" s="0" t="s">
        <v>155</v>
      </c>
      <c r="E11180" s="0" t="n">
        <f aca="false">IFERROR((C11180-D11180)/C11180/'Project Inputs and Calcs'!$E$11,0)</f>
        <v>0</v>
      </c>
    </row>
    <row r="11181" customFormat="false" ht="15" hidden="false" customHeight="false" outlineLevel="0" collapsed="false">
      <c r="A11181" s="0" t="n">
        <v>63</v>
      </c>
      <c r="B11181" s="0" t="n">
        <v>11000</v>
      </c>
      <c r="C11181" s="0" t="s">
        <v>155</v>
      </c>
      <c r="D11181" s="0" t="s">
        <v>155</v>
      </c>
      <c r="E11181" s="0" t="n">
        <f aca="false">IFERROR((C11181-D11181)/C11181/'Project Inputs and Calcs'!$E$11,0)</f>
        <v>0</v>
      </c>
    </row>
    <row r="11182" customFormat="false" ht="15" hidden="false" customHeight="false" outlineLevel="0" collapsed="false">
      <c r="A11182" s="0" t="n">
        <v>63</v>
      </c>
      <c r="B11182" s="0" t="n">
        <v>11100</v>
      </c>
      <c r="C11182" s="0" t="s">
        <v>155</v>
      </c>
      <c r="D11182" s="0" t="s">
        <v>155</v>
      </c>
      <c r="E11182" s="0" t="n">
        <f aca="false">IFERROR((C11182-D11182)/C11182/'Project Inputs and Calcs'!$E$11,0)</f>
        <v>0</v>
      </c>
    </row>
    <row r="11183" customFormat="false" ht="15" hidden="false" customHeight="false" outlineLevel="0" collapsed="false">
      <c r="A11183" s="0" t="n">
        <v>63</v>
      </c>
      <c r="B11183" s="0" t="n">
        <v>11200</v>
      </c>
      <c r="C11183" s="0" t="s">
        <v>155</v>
      </c>
      <c r="D11183" s="0" t="s">
        <v>155</v>
      </c>
      <c r="E11183" s="0" t="n">
        <f aca="false">IFERROR((C11183-D11183)/C11183/'Project Inputs and Calcs'!$E$11,0)</f>
        <v>0</v>
      </c>
    </row>
    <row r="11184" customFormat="false" ht="15" hidden="false" customHeight="false" outlineLevel="0" collapsed="false">
      <c r="A11184" s="0" t="n">
        <v>63</v>
      </c>
      <c r="B11184" s="0" t="n">
        <v>11300</v>
      </c>
      <c r="C11184" s="0" t="s">
        <v>155</v>
      </c>
      <c r="D11184" s="0" t="s">
        <v>155</v>
      </c>
      <c r="E11184" s="0" t="n">
        <f aca="false">IFERROR((C11184-D11184)/C11184/'Project Inputs and Calcs'!$E$11,0)</f>
        <v>0</v>
      </c>
    </row>
    <row r="11185" customFormat="false" ht="15" hidden="false" customHeight="false" outlineLevel="0" collapsed="false">
      <c r="A11185" s="0" t="n">
        <v>63</v>
      </c>
      <c r="B11185" s="0" t="n">
        <v>11400</v>
      </c>
      <c r="C11185" s="0" t="s">
        <v>155</v>
      </c>
      <c r="D11185" s="0" t="s">
        <v>155</v>
      </c>
      <c r="E11185" s="0" t="n">
        <f aca="false">IFERROR((C11185-D11185)/C11185/'Project Inputs and Calcs'!$E$11,0)</f>
        <v>0</v>
      </c>
    </row>
    <row r="11186" customFormat="false" ht="15" hidden="false" customHeight="false" outlineLevel="0" collapsed="false">
      <c r="A11186" s="0" t="n">
        <v>63</v>
      </c>
      <c r="B11186" s="0" t="n">
        <v>11500</v>
      </c>
      <c r="C11186" s="0" t="s">
        <v>155</v>
      </c>
      <c r="D11186" s="0" t="s">
        <v>155</v>
      </c>
      <c r="E11186" s="0" t="n">
        <f aca="false">IFERROR((C11186-D11186)/C11186/'Project Inputs and Calcs'!$E$11,0)</f>
        <v>0</v>
      </c>
    </row>
    <row r="11187" customFormat="false" ht="15" hidden="false" customHeight="false" outlineLevel="0" collapsed="false">
      <c r="A11187" s="0" t="n">
        <v>63</v>
      </c>
      <c r="B11187" s="0" t="n">
        <v>11600</v>
      </c>
      <c r="C11187" s="0" t="s">
        <v>155</v>
      </c>
      <c r="D11187" s="0" t="s">
        <v>155</v>
      </c>
      <c r="E11187" s="0" t="n">
        <f aca="false">IFERROR((C11187-D11187)/C11187/'Project Inputs and Calcs'!$E$11,0)</f>
        <v>0</v>
      </c>
    </row>
    <row r="11188" customFormat="false" ht="15" hidden="false" customHeight="false" outlineLevel="0" collapsed="false">
      <c r="A11188" s="0" t="n">
        <v>63</v>
      </c>
      <c r="B11188" s="0" t="n">
        <v>11700</v>
      </c>
      <c r="C11188" s="0" t="s">
        <v>155</v>
      </c>
      <c r="D11188" s="0" t="s">
        <v>155</v>
      </c>
      <c r="E11188" s="0" t="n">
        <f aca="false">IFERROR((C11188-D11188)/C11188/'Project Inputs and Calcs'!$E$11,0)</f>
        <v>0</v>
      </c>
    </row>
    <row r="11189" customFormat="false" ht="15" hidden="false" customHeight="false" outlineLevel="0" collapsed="false">
      <c r="A11189" s="0" t="n">
        <v>63</v>
      </c>
      <c r="B11189" s="0" t="n">
        <v>11800</v>
      </c>
      <c r="C11189" s="0" t="s">
        <v>155</v>
      </c>
      <c r="D11189" s="0" t="s">
        <v>155</v>
      </c>
      <c r="E11189" s="0" t="n">
        <f aca="false">IFERROR((C11189-D11189)/C11189/'Project Inputs and Calcs'!$E$11,0)</f>
        <v>0</v>
      </c>
    </row>
    <row r="11190" customFormat="false" ht="15" hidden="false" customHeight="false" outlineLevel="0" collapsed="false">
      <c r="A11190" s="0" t="n">
        <v>63</v>
      </c>
      <c r="B11190" s="0" t="n">
        <v>11900</v>
      </c>
      <c r="C11190" s="0" t="s">
        <v>155</v>
      </c>
      <c r="D11190" s="0" t="s">
        <v>155</v>
      </c>
      <c r="E11190" s="0" t="n">
        <f aca="false">IFERROR((C11190-D11190)/C11190/'Project Inputs and Calcs'!$E$11,0)</f>
        <v>0</v>
      </c>
    </row>
    <row r="11191" customFormat="false" ht="15" hidden="false" customHeight="false" outlineLevel="0" collapsed="false">
      <c r="A11191" s="0" t="n">
        <v>63</v>
      </c>
      <c r="B11191" s="0" t="n">
        <v>12000</v>
      </c>
      <c r="C11191" s="0" t="s">
        <v>155</v>
      </c>
      <c r="D11191" s="0" t="s">
        <v>155</v>
      </c>
      <c r="E11191" s="0" t="n">
        <f aca="false">IFERROR((C11191-D11191)/C11191/'Project Inputs and Calcs'!$E$11,0)</f>
        <v>0</v>
      </c>
    </row>
    <row r="11192" customFormat="false" ht="15" hidden="false" customHeight="false" outlineLevel="0" collapsed="false">
      <c r="A11192" s="0" t="n">
        <v>63</v>
      </c>
      <c r="B11192" s="0" t="n">
        <v>12100</v>
      </c>
      <c r="C11192" s="0" t="s">
        <v>155</v>
      </c>
      <c r="D11192" s="0" t="s">
        <v>155</v>
      </c>
      <c r="E11192" s="0" t="n">
        <f aca="false">IFERROR((C11192-D11192)/C11192/'Project Inputs and Calcs'!$E$11,0)</f>
        <v>0</v>
      </c>
    </row>
    <row r="11193" customFormat="false" ht="15" hidden="false" customHeight="false" outlineLevel="0" collapsed="false">
      <c r="A11193" s="0" t="n">
        <v>63</v>
      </c>
      <c r="B11193" s="0" t="n">
        <v>12200</v>
      </c>
      <c r="C11193" s="0" t="s">
        <v>155</v>
      </c>
      <c r="D11193" s="0" t="s">
        <v>155</v>
      </c>
      <c r="E11193" s="0" t="n">
        <f aca="false">IFERROR((C11193-D11193)/C11193/'Project Inputs and Calcs'!$E$11,0)</f>
        <v>0</v>
      </c>
    </row>
    <row r="11194" customFormat="false" ht="15" hidden="false" customHeight="false" outlineLevel="0" collapsed="false">
      <c r="A11194" s="0" t="n">
        <v>63</v>
      </c>
      <c r="B11194" s="0" t="n">
        <v>12300</v>
      </c>
      <c r="C11194" s="0" t="s">
        <v>155</v>
      </c>
      <c r="D11194" s="0" t="s">
        <v>155</v>
      </c>
      <c r="E11194" s="0" t="n">
        <f aca="false">IFERROR((C11194-D11194)/C11194/'Project Inputs and Calcs'!$E$11,0)</f>
        <v>0</v>
      </c>
    </row>
    <row r="11195" customFormat="false" ht="15" hidden="false" customHeight="false" outlineLevel="0" collapsed="false">
      <c r="A11195" s="0" t="n">
        <v>63</v>
      </c>
      <c r="B11195" s="0" t="n">
        <v>12400</v>
      </c>
      <c r="C11195" s="0" t="s">
        <v>155</v>
      </c>
      <c r="D11195" s="0" t="s">
        <v>155</v>
      </c>
      <c r="E11195" s="0" t="n">
        <f aca="false">IFERROR((C11195-D11195)/C11195/'Project Inputs and Calcs'!$E$11,0)</f>
        <v>0</v>
      </c>
    </row>
    <row r="11196" customFormat="false" ht="15" hidden="false" customHeight="false" outlineLevel="0" collapsed="false">
      <c r="A11196" s="0" t="n">
        <v>63</v>
      </c>
      <c r="B11196" s="0" t="n">
        <v>12500</v>
      </c>
      <c r="C11196" s="0" t="s">
        <v>155</v>
      </c>
      <c r="D11196" s="0" t="s">
        <v>155</v>
      </c>
      <c r="E11196" s="0" t="n">
        <f aca="false">IFERROR((C11196-D11196)/C11196/'Project Inputs and Calcs'!$E$11,0)</f>
        <v>0</v>
      </c>
    </row>
    <row r="11197" customFormat="false" ht="15" hidden="false" customHeight="false" outlineLevel="0" collapsed="false">
      <c r="A11197" s="0" t="n">
        <v>63</v>
      </c>
      <c r="B11197" s="0" t="n">
        <v>12600</v>
      </c>
      <c r="C11197" s="0" t="s">
        <v>155</v>
      </c>
      <c r="D11197" s="0" t="s">
        <v>155</v>
      </c>
      <c r="E11197" s="0" t="n">
        <f aca="false">IFERROR((C11197-D11197)/C11197/'Project Inputs and Calcs'!$E$11,0)</f>
        <v>0</v>
      </c>
    </row>
    <row r="11198" customFormat="false" ht="15" hidden="false" customHeight="false" outlineLevel="0" collapsed="false">
      <c r="A11198" s="0" t="n">
        <v>63</v>
      </c>
      <c r="B11198" s="0" t="n">
        <v>12700</v>
      </c>
      <c r="C11198" s="0" t="s">
        <v>155</v>
      </c>
      <c r="D11198" s="0" t="s">
        <v>155</v>
      </c>
      <c r="E11198" s="0" t="n">
        <f aca="false">IFERROR((C11198-D11198)/C11198/'Project Inputs and Calcs'!$E$11,0)</f>
        <v>0</v>
      </c>
    </row>
    <row r="11199" customFormat="false" ht="15" hidden="false" customHeight="false" outlineLevel="0" collapsed="false">
      <c r="A11199" s="0" t="n">
        <v>63</v>
      </c>
      <c r="B11199" s="0" t="n">
        <v>12800</v>
      </c>
      <c r="C11199" s="0" t="s">
        <v>155</v>
      </c>
      <c r="D11199" s="0" t="s">
        <v>155</v>
      </c>
      <c r="E11199" s="0" t="n">
        <f aca="false">IFERROR((C11199-D11199)/C11199/'Project Inputs and Calcs'!$E$11,0)</f>
        <v>0</v>
      </c>
    </row>
    <row r="11200" customFormat="false" ht="15" hidden="false" customHeight="false" outlineLevel="0" collapsed="false">
      <c r="A11200" s="0" t="n">
        <v>63</v>
      </c>
      <c r="B11200" s="0" t="n">
        <v>12900</v>
      </c>
      <c r="C11200" s="0" t="s">
        <v>155</v>
      </c>
      <c r="D11200" s="0" t="s">
        <v>155</v>
      </c>
      <c r="E11200" s="0" t="n">
        <f aca="false">IFERROR((C11200-D11200)/C11200/'Project Inputs and Calcs'!$E$11,0)</f>
        <v>0</v>
      </c>
    </row>
    <row r="11201" customFormat="false" ht="15" hidden="false" customHeight="false" outlineLevel="0" collapsed="false">
      <c r="A11201" s="0" t="n">
        <v>63</v>
      </c>
      <c r="B11201" s="0" t="n">
        <v>13000</v>
      </c>
      <c r="C11201" s="0" t="s">
        <v>155</v>
      </c>
      <c r="D11201" s="0" t="s">
        <v>155</v>
      </c>
      <c r="E11201" s="0" t="n">
        <f aca="false">IFERROR((C11201-D11201)/C11201/'Project Inputs and Calcs'!$E$11,0)</f>
        <v>0</v>
      </c>
    </row>
    <row r="11202" customFormat="false" ht="15" hidden="false" customHeight="false" outlineLevel="0" collapsed="false">
      <c r="A11202" s="0" t="n">
        <v>63</v>
      </c>
      <c r="B11202" s="0" t="n">
        <v>13100</v>
      </c>
      <c r="C11202" s="0" t="s">
        <v>155</v>
      </c>
      <c r="D11202" s="0" t="s">
        <v>155</v>
      </c>
      <c r="E11202" s="0" t="n">
        <f aca="false">IFERROR((C11202-D11202)/C11202/'Project Inputs and Calcs'!$E$11,0)</f>
        <v>0</v>
      </c>
    </row>
    <row r="11203" customFormat="false" ht="15" hidden="false" customHeight="false" outlineLevel="0" collapsed="false">
      <c r="A11203" s="0" t="n">
        <v>63</v>
      </c>
      <c r="B11203" s="0" t="n">
        <v>13200</v>
      </c>
      <c r="C11203" s="0" t="s">
        <v>155</v>
      </c>
      <c r="D11203" s="0" t="s">
        <v>155</v>
      </c>
      <c r="E11203" s="0" t="n">
        <f aca="false">IFERROR((C11203-D11203)/C11203/'Project Inputs and Calcs'!$E$11,0)</f>
        <v>0</v>
      </c>
    </row>
    <row r="11204" customFormat="false" ht="15" hidden="false" customHeight="false" outlineLevel="0" collapsed="false">
      <c r="A11204" s="0" t="n">
        <v>63</v>
      </c>
      <c r="B11204" s="0" t="n">
        <v>13300</v>
      </c>
      <c r="C11204" s="0" t="s">
        <v>155</v>
      </c>
      <c r="D11204" s="0" t="s">
        <v>155</v>
      </c>
      <c r="E11204" s="0" t="n">
        <f aca="false">IFERROR((C11204-D11204)/C11204/'Project Inputs and Calcs'!$E$11,0)</f>
        <v>0</v>
      </c>
    </row>
    <row r="11205" customFormat="false" ht="15" hidden="false" customHeight="false" outlineLevel="0" collapsed="false">
      <c r="A11205" s="0" t="n">
        <v>63</v>
      </c>
      <c r="B11205" s="0" t="n">
        <v>13400</v>
      </c>
      <c r="C11205" s="0" t="s">
        <v>155</v>
      </c>
      <c r="D11205" s="0" t="s">
        <v>155</v>
      </c>
      <c r="E11205" s="0" t="n">
        <f aca="false">IFERROR((C11205-D11205)/C11205/'Project Inputs and Calcs'!$E$11,0)</f>
        <v>0</v>
      </c>
    </row>
    <row r="11206" customFormat="false" ht="15" hidden="false" customHeight="false" outlineLevel="0" collapsed="false">
      <c r="A11206" s="0" t="n">
        <v>63</v>
      </c>
      <c r="B11206" s="0" t="n">
        <v>13500</v>
      </c>
      <c r="C11206" s="0" t="s">
        <v>155</v>
      </c>
      <c r="D11206" s="0" t="s">
        <v>155</v>
      </c>
      <c r="E11206" s="0" t="n">
        <f aca="false">IFERROR((C11206-D11206)/C11206/'Project Inputs and Calcs'!$E$11,0)</f>
        <v>0</v>
      </c>
    </row>
    <row r="11207" customFormat="false" ht="15" hidden="false" customHeight="false" outlineLevel="0" collapsed="false">
      <c r="A11207" s="0" t="n">
        <v>63</v>
      </c>
      <c r="B11207" s="0" t="n">
        <v>13600</v>
      </c>
      <c r="C11207" s="0" t="s">
        <v>155</v>
      </c>
      <c r="D11207" s="0" t="s">
        <v>155</v>
      </c>
      <c r="E11207" s="0" t="n">
        <f aca="false">IFERROR((C11207-D11207)/C11207/'Project Inputs and Calcs'!$E$11,0)</f>
        <v>0</v>
      </c>
    </row>
    <row r="11208" customFormat="false" ht="15" hidden="false" customHeight="false" outlineLevel="0" collapsed="false">
      <c r="A11208" s="0" t="n">
        <v>63</v>
      </c>
      <c r="B11208" s="0" t="n">
        <v>13700</v>
      </c>
      <c r="C11208" s="0" t="s">
        <v>155</v>
      </c>
      <c r="D11208" s="0" t="s">
        <v>155</v>
      </c>
      <c r="E11208" s="0" t="n">
        <f aca="false">IFERROR((C11208-D11208)/C11208/'Project Inputs and Calcs'!$E$11,0)</f>
        <v>0</v>
      </c>
    </row>
    <row r="11209" customFormat="false" ht="15" hidden="false" customHeight="false" outlineLevel="0" collapsed="false">
      <c r="A11209" s="0" t="n">
        <v>63</v>
      </c>
      <c r="B11209" s="0" t="n">
        <v>13800</v>
      </c>
      <c r="C11209" s="0" t="s">
        <v>155</v>
      </c>
      <c r="D11209" s="0" t="s">
        <v>155</v>
      </c>
      <c r="E11209" s="0" t="n">
        <f aca="false">IFERROR((C11209-D11209)/C11209/'Project Inputs and Calcs'!$E$11,0)</f>
        <v>0</v>
      </c>
    </row>
    <row r="11210" customFormat="false" ht="15" hidden="false" customHeight="false" outlineLevel="0" collapsed="false">
      <c r="A11210" s="0" t="n">
        <v>63</v>
      </c>
      <c r="B11210" s="0" t="n">
        <v>13900</v>
      </c>
      <c r="C11210" s="0" t="s">
        <v>155</v>
      </c>
      <c r="D11210" s="0" t="s">
        <v>155</v>
      </c>
      <c r="E11210" s="0" t="n">
        <f aca="false">IFERROR((C11210-D11210)/C11210/'Project Inputs and Calcs'!$E$11,0)</f>
        <v>0</v>
      </c>
    </row>
    <row r="11211" customFormat="false" ht="15" hidden="false" customHeight="false" outlineLevel="0" collapsed="false">
      <c r="A11211" s="0" t="n">
        <v>63</v>
      </c>
      <c r="B11211" s="0" t="n">
        <v>14000</v>
      </c>
      <c r="C11211" s="0" t="s">
        <v>155</v>
      </c>
      <c r="D11211" s="0" t="s">
        <v>155</v>
      </c>
      <c r="E11211" s="0" t="n">
        <f aca="false">IFERROR((C11211-D11211)/C11211/'Project Inputs and Calcs'!$E$11,0)</f>
        <v>0</v>
      </c>
    </row>
    <row r="11212" customFormat="false" ht="15" hidden="false" customHeight="false" outlineLevel="0" collapsed="false">
      <c r="A11212" s="0" t="n">
        <v>63</v>
      </c>
      <c r="B11212" s="0" t="n">
        <v>14100</v>
      </c>
      <c r="C11212" s="0" t="s">
        <v>155</v>
      </c>
      <c r="D11212" s="0" t="s">
        <v>155</v>
      </c>
      <c r="E11212" s="0" t="n">
        <f aca="false">IFERROR((C11212-D11212)/C11212/'Project Inputs and Calcs'!$E$11,0)</f>
        <v>0</v>
      </c>
    </row>
    <row r="11213" customFormat="false" ht="15" hidden="false" customHeight="false" outlineLevel="0" collapsed="false">
      <c r="A11213" s="0" t="n">
        <v>63</v>
      </c>
      <c r="B11213" s="0" t="n">
        <v>14200</v>
      </c>
      <c r="C11213" s="0" t="s">
        <v>155</v>
      </c>
      <c r="D11213" s="0" t="s">
        <v>155</v>
      </c>
      <c r="E11213" s="0" t="n">
        <f aca="false">IFERROR((C11213-D11213)/C11213/'Project Inputs and Calcs'!$E$11,0)</f>
        <v>0</v>
      </c>
    </row>
    <row r="11214" customFormat="false" ht="15" hidden="false" customHeight="false" outlineLevel="0" collapsed="false">
      <c r="A11214" s="0" t="n">
        <v>63</v>
      </c>
      <c r="B11214" s="0" t="n">
        <v>14300</v>
      </c>
      <c r="C11214" s="0" t="s">
        <v>155</v>
      </c>
      <c r="D11214" s="0" t="s">
        <v>155</v>
      </c>
      <c r="E11214" s="0" t="n">
        <f aca="false">IFERROR((C11214-D11214)/C11214/'Project Inputs and Calcs'!$E$11,0)</f>
        <v>0</v>
      </c>
    </row>
    <row r="11215" customFormat="false" ht="15" hidden="false" customHeight="false" outlineLevel="0" collapsed="false">
      <c r="A11215" s="0" t="n">
        <v>63</v>
      </c>
      <c r="B11215" s="0" t="n">
        <v>14400</v>
      </c>
      <c r="C11215" s="0" t="s">
        <v>155</v>
      </c>
      <c r="D11215" s="0" t="s">
        <v>155</v>
      </c>
      <c r="E11215" s="0" t="n">
        <f aca="false">IFERROR((C11215-D11215)/C11215/'Project Inputs and Calcs'!$E$11,0)</f>
        <v>0</v>
      </c>
    </row>
    <row r="11216" customFormat="false" ht="15" hidden="false" customHeight="false" outlineLevel="0" collapsed="false">
      <c r="A11216" s="0" t="n">
        <v>63</v>
      </c>
      <c r="B11216" s="0" t="n">
        <v>14500</v>
      </c>
      <c r="C11216" s="0" t="s">
        <v>155</v>
      </c>
      <c r="D11216" s="0" t="s">
        <v>155</v>
      </c>
      <c r="E11216" s="0" t="n">
        <f aca="false">IFERROR((C11216-D11216)/C11216/'Project Inputs and Calcs'!$E$11,0)</f>
        <v>0</v>
      </c>
    </row>
    <row r="11217" customFormat="false" ht="15" hidden="false" customHeight="false" outlineLevel="0" collapsed="false">
      <c r="A11217" s="0" t="n">
        <v>63</v>
      </c>
      <c r="B11217" s="0" t="n">
        <v>14600</v>
      </c>
      <c r="C11217" s="0" t="s">
        <v>155</v>
      </c>
      <c r="D11217" s="0" t="s">
        <v>155</v>
      </c>
      <c r="E11217" s="0" t="n">
        <f aca="false">IFERROR((C11217-D11217)/C11217/'Project Inputs and Calcs'!$E$11,0)</f>
        <v>0</v>
      </c>
    </row>
    <row r="11218" customFormat="false" ht="15" hidden="false" customHeight="false" outlineLevel="0" collapsed="false">
      <c r="A11218" s="0" t="n">
        <v>63</v>
      </c>
      <c r="B11218" s="0" t="n">
        <v>14700</v>
      </c>
      <c r="C11218" s="0" t="s">
        <v>155</v>
      </c>
      <c r="D11218" s="0" t="s">
        <v>155</v>
      </c>
      <c r="E11218" s="0" t="n">
        <f aca="false">IFERROR((C11218-D11218)/C11218/'Project Inputs and Calcs'!$E$11,0)</f>
        <v>0</v>
      </c>
    </row>
    <row r="11219" customFormat="false" ht="15" hidden="false" customHeight="false" outlineLevel="0" collapsed="false">
      <c r="A11219" s="0" t="n">
        <v>63</v>
      </c>
      <c r="B11219" s="0" t="n">
        <v>14800</v>
      </c>
      <c r="C11219" s="0" t="s">
        <v>155</v>
      </c>
      <c r="D11219" s="0" t="s">
        <v>155</v>
      </c>
      <c r="E11219" s="0" t="n">
        <f aca="false">IFERROR((C11219-D11219)/C11219/'Project Inputs and Calcs'!$E$11,0)</f>
        <v>0</v>
      </c>
    </row>
    <row r="11220" customFormat="false" ht="15" hidden="false" customHeight="false" outlineLevel="0" collapsed="false">
      <c r="A11220" s="0" t="n">
        <v>63</v>
      </c>
      <c r="B11220" s="0" t="n">
        <v>14900</v>
      </c>
      <c r="C11220" s="0" t="s">
        <v>155</v>
      </c>
      <c r="D11220" s="0" t="s">
        <v>155</v>
      </c>
      <c r="E11220" s="0" t="n">
        <f aca="false">IFERROR((C11220-D11220)/C11220/'Project Inputs and Calcs'!$E$11,0)</f>
        <v>0</v>
      </c>
    </row>
    <row r="11221" customFormat="false" ht="15" hidden="false" customHeight="false" outlineLevel="0" collapsed="false">
      <c r="A11221" s="0" t="n">
        <v>63</v>
      </c>
      <c r="B11221" s="0" t="n">
        <v>15000</v>
      </c>
      <c r="C11221" s="0" t="s">
        <v>155</v>
      </c>
      <c r="D11221" s="0" t="s">
        <v>155</v>
      </c>
      <c r="E11221" s="0" t="n">
        <f aca="false">IFERROR((C11221-D11221)/C11221/'Project Inputs and Calcs'!$E$11,0)</f>
        <v>0</v>
      </c>
    </row>
    <row r="11222" customFormat="false" ht="15" hidden="false" customHeight="false" outlineLevel="0" collapsed="false">
      <c r="A11222" s="0" t="n">
        <v>63</v>
      </c>
      <c r="B11222" s="0" t="n">
        <v>15100</v>
      </c>
      <c r="C11222" s="0" t="s">
        <v>155</v>
      </c>
      <c r="D11222" s="0" t="s">
        <v>155</v>
      </c>
      <c r="E11222" s="0" t="n">
        <f aca="false">IFERROR((C11222-D11222)/C11222/'Project Inputs and Calcs'!$E$11,0)</f>
        <v>0</v>
      </c>
    </row>
    <row r="11223" customFormat="false" ht="15" hidden="false" customHeight="false" outlineLevel="0" collapsed="false">
      <c r="A11223" s="0" t="n">
        <v>63</v>
      </c>
      <c r="B11223" s="0" t="n">
        <v>15200</v>
      </c>
      <c r="C11223" s="0" t="s">
        <v>155</v>
      </c>
      <c r="D11223" s="0" t="s">
        <v>155</v>
      </c>
      <c r="E11223" s="0" t="n">
        <f aca="false">IFERROR((C11223-D11223)/C11223/'Project Inputs and Calcs'!$E$11,0)</f>
        <v>0</v>
      </c>
    </row>
    <row r="11224" customFormat="false" ht="15" hidden="false" customHeight="false" outlineLevel="0" collapsed="false">
      <c r="A11224" s="0" t="n">
        <v>63</v>
      </c>
      <c r="B11224" s="0" t="n">
        <v>15300</v>
      </c>
      <c r="C11224" s="0" t="s">
        <v>155</v>
      </c>
      <c r="D11224" s="0" t="s">
        <v>155</v>
      </c>
      <c r="E11224" s="0" t="n">
        <f aca="false">IFERROR((C11224-D11224)/C11224/'Project Inputs and Calcs'!$E$11,0)</f>
        <v>0</v>
      </c>
    </row>
    <row r="11225" customFormat="false" ht="15" hidden="false" customHeight="false" outlineLevel="0" collapsed="false">
      <c r="A11225" s="0" t="n">
        <v>63</v>
      </c>
      <c r="B11225" s="0" t="n">
        <v>15400</v>
      </c>
      <c r="C11225" s="0" t="s">
        <v>155</v>
      </c>
      <c r="D11225" s="0" t="s">
        <v>155</v>
      </c>
      <c r="E11225" s="0" t="n">
        <f aca="false">IFERROR((C11225-D11225)/C11225/'Project Inputs and Calcs'!$E$11,0)</f>
        <v>0</v>
      </c>
    </row>
    <row r="11226" customFormat="false" ht="15" hidden="false" customHeight="false" outlineLevel="0" collapsed="false">
      <c r="A11226" s="0" t="n">
        <v>63</v>
      </c>
      <c r="B11226" s="0" t="n">
        <v>15500</v>
      </c>
      <c r="C11226" s="0" t="s">
        <v>155</v>
      </c>
      <c r="D11226" s="0" t="s">
        <v>155</v>
      </c>
      <c r="E11226" s="0" t="n">
        <f aca="false">IFERROR((C11226-D11226)/C11226/'Project Inputs and Calcs'!$E$11,0)</f>
        <v>0</v>
      </c>
    </row>
    <row r="11227" customFormat="false" ht="15" hidden="false" customHeight="false" outlineLevel="0" collapsed="false">
      <c r="A11227" s="0" t="n">
        <v>63</v>
      </c>
      <c r="B11227" s="0" t="n">
        <v>15600</v>
      </c>
      <c r="C11227" s="0" t="s">
        <v>155</v>
      </c>
      <c r="D11227" s="0" t="s">
        <v>155</v>
      </c>
      <c r="E11227" s="0" t="n">
        <f aca="false">IFERROR((C11227-D11227)/C11227/'Project Inputs and Calcs'!$E$11,0)</f>
        <v>0</v>
      </c>
    </row>
    <row r="11228" customFormat="false" ht="15" hidden="false" customHeight="false" outlineLevel="0" collapsed="false">
      <c r="A11228" s="0" t="n">
        <v>63</v>
      </c>
      <c r="B11228" s="0" t="n">
        <v>15700</v>
      </c>
      <c r="C11228" s="0" t="s">
        <v>155</v>
      </c>
      <c r="D11228" s="0" t="s">
        <v>155</v>
      </c>
      <c r="E11228" s="0" t="n">
        <f aca="false">IFERROR((C11228-D11228)/C11228/'Project Inputs and Calcs'!$E$11,0)</f>
        <v>0</v>
      </c>
    </row>
    <row r="11229" customFormat="false" ht="15" hidden="false" customHeight="false" outlineLevel="0" collapsed="false">
      <c r="A11229" s="0" t="n">
        <v>63</v>
      </c>
      <c r="B11229" s="0" t="n">
        <v>15800</v>
      </c>
      <c r="C11229" s="0" t="s">
        <v>155</v>
      </c>
      <c r="D11229" s="0" t="s">
        <v>155</v>
      </c>
      <c r="E11229" s="0" t="n">
        <f aca="false">IFERROR((C11229-D11229)/C11229/'Project Inputs and Calcs'!$E$11,0)</f>
        <v>0</v>
      </c>
    </row>
    <row r="11230" customFormat="false" ht="15" hidden="false" customHeight="false" outlineLevel="0" collapsed="false">
      <c r="A11230" s="0" t="n">
        <v>63</v>
      </c>
      <c r="B11230" s="0" t="n">
        <v>15900</v>
      </c>
      <c r="C11230" s="0" t="s">
        <v>155</v>
      </c>
      <c r="D11230" s="0" t="s">
        <v>155</v>
      </c>
      <c r="E11230" s="0" t="n">
        <f aca="false">IFERROR((C11230-D11230)/C11230/'Project Inputs and Calcs'!$E$11,0)</f>
        <v>0</v>
      </c>
    </row>
    <row r="11231" customFormat="false" ht="15" hidden="false" customHeight="false" outlineLevel="0" collapsed="false">
      <c r="A11231" s="0" t="n">
        <v>63</v>
      </c>
      <c r="B11231" s="0" t="n">
        <v>16000</v>
      </c>
      <c r="C11231" s="0" t="s">
        <v>155</v>
      </c>
      <c r="D11231" s="0" t="s">
        <v>155</v>
      </c>
      <c r="E11231" s="0" t="n">
        <f aca="false">IFERROR((C11231-D11231)/C11231/'Project Inputs and Calcs'!$E$11,0)</f>
        <v>0</v>
      </c>
    </row>
    <row r="11232" customFormat="false" ht="15" hidden="false" customHeight="false" outlineLevel="0" collapsed="false">
      <c r="A11232" s="0" t="n">
        <v>63</v>
      </c>
      <c r="B11232" s="0" t="n">
        <v>16100</v>
      </c>
      <c r="C11232" s="0" t="s">
        <v>155</v>
      </c>
      <c r="D11232" s="0" t="s">
        <v>155</v>
      </c>
      <c r="E11232" s="0" t="n">
        <f aca="false">IFERROR((C11232-D11232)/C11232/'Project Inputs and Calcs'!$E$11,0)</f>
        <v>0</v>
      </c>
    </row>
    <row r="11233" customFormat="false" ht="15" hidden="false" customHeight="false" outlineLevel="0" collapsed="false">
      <c r="A11233" s="0" t="n">
        <v>63</v>
      </c>
      <c r="B11233" s="0" t="n">
        <v>16200</v>
      </c>
      <c r="C11233" s="0" t="s">
        <v>155</v>
      </c>
      <c r="D11233" s="0" t="s">
        <v>155</v>
      </c>
      <c r="E11233" s="0" t="n">
        <f aca="false">IFERROR((C11233-D11233)/C11233/'Project Inputs and Calcs'!$E$11,0)</f>
        <v>0</v>
      </c>
    </row>
    <row r="11234" customFormat="false" ht="15" hidden="false" customHeight="false" outlineLevel="0" collapsed="false">
      <c r="A11234" s="0" t="n">
        <v>63</v>
      </c>
      <c r="B11234" s="0" t="n">
        <v>16300</v>
      </c>
      <c r="C11234" s="0" t="s">
        <v>155</v>
      </c>
      <c r="D11234" s="0" t="s">
        <v>155</v>
      </c>
      <c r="E11234" s="0" t="n">
        <f aca="false">IFERROR((C11234-D11234)/C11234/'Project Inputs and Calcs'!$E$11,0)</f>
        <v>0</v>
      </c>
    </row>
    <row r="11235" customFormat="false" ht="15" hidden="false" customHeight="false" outlineLevel="0" collapsed="false">
      <c r="A11235" s="0" t="n">
        <v>63</v>
      </c>
      <c r="B11235" s="0" t="n">
        <v>16400</v>
      </c>
      <c r="C11235" s="0" t="s">
        <v>155</v>
      </c>
      <c r="D11235" s="0" t="s">
        <v>155</v>
      </c>
      <c r="E11235" s="0" t="n">
        <f aca="false">IFERROR((C11235-D11235)/C11235/'Project Inputs and Calcs'!$E$11,0)</f>
        <v>0</v>
      </c>
    </row>
    <row r="11236" customFormat="false" ht="15" hidden="false" customHeight="false" outlineLevel="0" collapsed="false">
      <c r="A11236" s="0" t="n">
        <v>63</v>
      </c>
      <c r="B11236" s="0" t="n">
        <v>16500</v>
      </c>
      <c r="C11236" s="0" t="s">
        <v>155</v>
      </c>
      <c r="D11236" s="0" t="s">
        <v>155</v>
      </c>
      <c r="E11236" s="0" t="n">
        <f aca="false">IFERROR((C11236-D11236)/C11236/'Project Inputs and Calcs'!$E$11,0)</f>
        <v>0</v>
      </c>
    </row>
    <row r="11237" customFormat="false" ht="15" hidden="false" customHeight="false" outlineLevel="0" collapsed="false">
      <c r="A11237" s="0" t="n">
        <v>63</v>
      </c>
      <c r="B11237" s="0" t="n">
        <v>16600</v>
      </c>
      <c r="C11237" s="0" t="s">
        <v>155</v>
      </c>
      <c r="D11237" s="0" t="s">
        <v>155</v>
      </c>
      <c r="E11237" s="0" t="n">
        <f aca="false">IFERROR((C11237-D11237)/C11237/'Project Inputs and Calcs'!$E$11,0)</f>
        <v>0</v>
      </c>
    </row>
    <row r="11238" customFormat="false" ht="15" hidden="false" customHeight="false" outlineLevel="0" collapsed="false">
      <c r="A11238" s="0" t="n">
        <v>63</v>
      </c>
      <c r="B11238" s="0" t="n">
        <v>16700</v>
      </c>
      <c r="C11238" s="0" t="s">
        <v>155</v>
      </c>
      <c r="D11238" s="0" t="s">
        <v>155</v>
      </c>
      <c r="E11238" s="0" t="n">
        <f aca="false">IFERROR((C11238-D11238)/C11238/'Project Inputs and Calcs'!$E$11,0)</f>
        <v>0</v>
      </c>
    </row>
    <row r="11239" customFormat="false" ht="15" hidden="false" customHeight="false" outlineLevel="0" collapsed="false">
      <c r="A11239" s="0" t="n">
        <v>63</v>
      </c>
      <c r="B11239" s="0" t="n">
        <v>16800</v>
      </c>
      <c r="C11239" s="0" t="s">
        <v>155</v>
      </c>
      <c r="D11239" s="0" t="s">
        <v>155</v>
      </c>
      <c r="E11239" s="0" t="n">
        <f aca="false">IFERROR((C11239-D11239)/C11239/'Project Inputs and Calcs'!$E$11,0)</f>
        <v>0</v>
      </c>
    </row>
    <row r="11240" customFormat="false" ht="15" hidden="false" customHeight="false" outlineLevel="0" collapsed="false">
      <c r="A11240" s="0" t="n">
        <v>63</v>
      </c>
      <c r="B11240" s="0" t="n">
        <v>16900</v>
      </c>
      <c r="C11240" s="0" t="s">
        <v>155</v>
      </c>
      <c r="D11240" s="0" t="s">
        <v>155</v>
      </c>
      <c r="E11240" s="0" t="n">
        <f aca="false">IFERROR((C11240-D11240)/C11240/'Project Inputs and Calcs'!$E$11,0)</f>
        <v>0</v>
      </c>
    </row>
    <row r="11241" customFormat="false" ht="15" hidden="false" customHeight="false" outlineLevel="0" collapsed="false">
      <c r="A11241" s="0" t="n">
        <v>63</v>
      </c>
      <c r="B11241" s="0" t="n">
        <v>17000</v>
      </c>
      <c r="C11241" s="0" t="s">
        <v>155</v>
      </c>
      <c r="D11241" s="0" t="s">
        <v>155</v>
      </c>
      <c r="E11241" s="0" t="n">
        <f aca="false">IFERROR((C11241-D11241)/C11241/'Project Inputs and Calcs'!$E$11,0)</f>
        <v>0</v>
      </c>
    </row>
    <row r="11242" customFormat="false" ht="15" hidden="false" customHeight="false" outlineLevel="0" collapsed="false">
      <c r="A11242" s="0" t="n">
        <v>63</v>
      </c>
      <c r="B11242" s="0" t="n">
        <v>17100</v>
      </c>
      <c r="C11242" s="0" t="s">
        <v>155</v>
      </c>
      <c r="D11242" s="0" t="s">
        <v>155</v>
      </c>
      <c r="E11242" s="0" t="n">
        <f aca="false">IFERROR((C11242-D11242)/C11242/'Project Inputs and Calcs'!$E$11,0)</f>
        <v>0</v>
      </c>
    </row>
    <row r="11243" customFormat="false" ht="15" hidden="false" customHeight="false" outlineLevel="0" collapsed="false">
      <c r="A11243" s="0" t="n">
        <v>63</v>
      </c>
      <c r="B11243" s="0" t="n">
        <v>17200</v>
      </c>
      <c r="C11243" s="0" t="s">
        <v>155</v>
      </c>
      <c r="D11243" s="0" t="s">
        <v>155</v>
      </c>
      <c r="E11243" s="0" t="n">
        <f aca="false">IFERROR((C11243-D11243)/C11243/'Project Inputs and Calcs'!$E$11,0)</f>
        <v>0</v>
      </c>
    </row>
    <row r="11244" customFormat="false" ht="15" hidden="false" customHeight="false" outlineLevel="0" collapsed="false">
      <c r="A11244" s="0" t="n">
        <v>63</v>
      </c>
      <c r="B11244" s="0" t="n">
        <v>17300</v>
      </c>
      <c r="C11244" s="0" t="s">
        <v>155</v>
      </c>
      <c r="D11244" s="0" t="s">
        <v>155</v>
      </c>
      <c r="E11244" s="0" t="n">
        <f aca="false">IFERROR((C11244-D11244)/C11244/'Project Inputs and Calcs'!$E$11,0)</f>
        <v>0</v>
      </c>
    </row>
    <row r="11245" customFormat="false" ht="15" hidden="false" customHeight="false" outlineLevel="0" collapsed="false">
      <c r="A11245" s="0" t="n">
        <v>63</v>
      </c>
      <c r="B11245" s="0" t="n">
        <v>17400</v>
      </c>
      <c r="C11245" s="0" t="s">
        <v>155</v>
      </c>
      <c r="D11245" s="0" t="s">
        <v>155</v>
      </c>
      <c r="E11245" s="0" t="n">
        <f aca="false">IFERROR((C11245-D11245)/C11245/'Project Inputs and Calcs'!$E$11,0)</f>
        <v>0</v>
      </c>
    </row>
    <row r="11246" customFormat="false" ht="15" hidden="false" customHeight="false" outlineLevel="0" collapsed="false">
      <c r="A11246" s="0" t="n">
        <v>63</v>
      </c>
      <c r="B11246" s="0" t="n">
        <v>17500</v>
      </c>
      <c r="C11246" s="0" t="s">
        <v>155</v>
      </c>
      <c r="D11246" s="0" t="s">
        <v>155</v>
      </c>
      <c r="E11246" s="0" t="n">
        <f aca="false">IFERROR((C11246-D11246)/C11246/'Project Inputs and Calcs'!$E$11,0)</f>
        <v>0</v>
      </c>
    </row>
    <row r="11247" customFormat="false" ht="15" hidden="false" customHeight="false" outlineLevel="0" collapsed="false">
      <c r="A11247" s="0" t="n">
        <v>63</v>
      </c>
      <c r="B11247" s="0" t="n">
        <v>17600</v>
      </c>
      <c r="C11247" s="0" t="s">
        <v>155</v>
      </c>
      <c r="D11247" s="0" t="s">
        <v>155</v>
      </c>
      <c r="E11247" s="0" t="n">
        <f aca="false">IFERROR((C11247-D11247)/C11247/'Project Inputs and Calcs'!$E$11,0)</f>
        <v>0</v>
      </c>
    </row>
    <row r="11248" customFormat="false" ht="15" hidden="false" customHeight="false" outlineLevel="0" collapsed="false">
      <c r="A11248" s="0" t="n">
        <v>63</v>
      </c>
      <c r="B11248" s="0" t="n">
        <v>17700</v>
      </c>
      <c r="C11248" s="0" t="s">
        <v>155</v>
      </c>
      <c r="D11248" s="0" t="s">
        <v>155</v>
      </c>
      <c r="E11248" s="0" t="n">
        <f aca="false">IFERROR((C11248-D11248)/C11248/'Project Inputs and Calcs'!$E$11,0)</f>
        <v>0</v>
      </c>
    </row>
    <row r="11249" customFormat="false" ht="15" hidden="false" customHeight="false" outlineLevel="0" collapsed="false">
      <c r="A11249" s="0" t="n">
        <v>63</v>
      </c>
      <c r="B11249" s="0" t="n">
        <v>17800</v>
      </c>
      <c r="C11249" s="0" t="s">
        <v>155</v>
      </c>
      <c r="D11249" s="0" t="s">
        <v>155</v>
      </c>
      <c r="E11249" s="0" t="n">
        <f aca="false">IFERROR((C11249-D11249)/C11249/'Project Inputs and Calcs'!$E$11,0)</f>
        <v>0</v>
      </c>
    </row>
    <row r="11250" customFormat="false" ht="15" hidden="false" customHeight="false" outlineLevel="0" collapsed="false">
      <c r="A11250" s="0" t="n">
        <v>63</v>
      </c>
      <c r="B11250" s="0" t="n">
        <v>17900</v>
      </c>
      <c r="C11250" s="0" t="s">
        <v>155</v>
      </c>
      <c r="D11250" s="0" t="s">
        <v>155</v>
      </c>
      <c r="E11250" s="0" t="n">
        <f aca="false">IFERROR((C11250-D11250)/C11250/'Project Inputs and Calcs'!$E$11,0)</f>
        <v>0</v>
      </c>
    </row>
    <row r="11251" customFormat="false" ht="15" hidden="false" customHeight="false" outlineLevel="0" collapsed="false">
      <c r="A11251" s="0" t="n">
        <v>63</v>
      </c>
      <c r="B11251" s="0" t="n">
        <v>18000</v>
      </c>
      <c r="C11251" s="0" t="s">
        <v>155</v>
      </c>
      <c r="D11251" s="0" t="s">
        <v>155</v>
      </c>
      <c r="E11251" s="0" t="n">
        <f aca="false">IFERROR((C11251-D11251)/C11251/'Project Inputs and Calcs'!$E$11,0)</f>
        <v>0</v>
      </c>
    </row>
    <row r="11252" customFormat="false" ht="15" hidden="false" customHeight="false" outlineLevel="0" collapsed="false">
      <c r="A11252" s="0" t="n">
        <v>63</v>
      </c>
      <c r="B11252" s="0" t="n">
        <v>18100</v>
      </c>
      <c r="C11252" s="0" t="s">
        <v>155</v>
      </c>
      <c r="D11252" s="0" t="s">
        <v>155</v>
      </c>
      <c r="E11252" s="0" t="n">
        <f aca="false">IFERROR((C11252-D11252)/C11252/'Project Inputs and Calcs'!$E$11,0)</f>
        <v>0</v>
      </c>
    </row>
    <row r="11253" customFormat="false" ht="15" hidden="false" customHeight="false" outlineLevel="0" collapsed="false">
      <c r="A11253" s="0" t="n">
        <v>63</v>
      </c>
      <c r="B11253" s="0" t="n">
        <v>18200</v>
      </c>
      <c r="C11253" s="0" t="s">
        <v>155</v>
      </c>
      <c r="D11253" s="0" t="s">
        <v>155</v>
      </c>
      <c r="E11253" s="0" t="n">
        <f aca="false">IFERROR((C11253-D11253)/C11253/'Project Inputs and Calcs'!$E$11,0)</f>
        <v>0</v>
      </c>
    </row>
    <row r="11254" customFormat="false" ht="15" hidden="false" customHeight="false" outlineLevel="0" collapsed="false">
      <c r="A11254" s="0" t="n">
        <v>63</v>
      </c>
      <c r="B11254" s="0" t="n">
        <v>18300</v>
      </c>
      <c r="C11254" s="0" t="s">
        <v>155</v>
      </c>
      <c r="D11254" s="0" t="s">
        <v>155</v>
      </c>
      <c r="E11254" s="0" t="n">
        <f aca="false">IFERROR((C11254-D11254)/C11254/'Project Inputs and Calcs'!$E$11,0)</f>
        <v>0</v>
      </c>
    </row>
    <row r="11255" customFormat="false" ht="15" hidden="false" customHeight="false" outlineLevel="0" collapsed="false">
      <c r="A11255" s="0" t="n">
        <v>63</v>
      </c>
      <c r="B11255" s="0" t="n">
        <v>18400</v>
      </c>
      <c r="C11255" s="0" t="s">
        <v>155</v>
      </c>
      <c r="D11255" s="0" t="s">
        <v>155</v>
      </c>
      <c r="E11255" s="0" t="n">
        <f aca="false">IFERROR((C11255-D11255)/C11255/'Project Inputs and Calcs'!$E$11,0)</f>
        <v>0</v>
      </c>
    </row>
    <row r="11256" customFormat="false" ht="15" hidden="false" customHeight="false" outlineLevel="0" collapsed="false">
      <c r="A11256" s="0" t="n">
        <v>63</v>
      </c>
      <c r="B11256" s="0" t="n">
        <v>18500</v>
      </c>
      <c r="C11256" s="0" t="s">
        <v>155</v>
      </c>
      <c r="D11256" s="0" t="s">
        <v>155</v>
      </c>
      <c r="E11256" s="0" t="n">
        <f aca="false">IFERROR((C11256-D11256)/C11256/'Project Inputs and Calcs'!$E$11,0)</f>
        <v>0</v>
      </c>
    </row>
    <row r="11257" customFormat="false" ht="15" hidden="false" customHeight="false" outlineLevel="0" collapsed="false">
      <c r="A11257" s="0" t="n">
        <v>63</v>
      </c>
      <c r="B11257" s="0" t="n">
        <v>18600</v>
      </c>
      <c r="C11257" s="0" t="s">
        <v>155</v>
      </c>
      <c r="D11257" s="0" t="s">
        <v>155</v>
      </c>
      <c r="E11257" s="0" t="n">
        <f aca="false">IFERROR((C11257-D11257)/C11257/'Project Inputs and Calcs'!$E$11,0)</f>
        <v>0</v>
      </c>
    </row>
    <row r="11258" customFormat="false" ht="15" hidden="false" customHeight="false" outlineLevel="0" collapsed="false">
      <c r="A11258" s="0" t="n">
        <v>63</v>
      </c>
      <c r="B11258" s="0" t="n">
        <v>18700</v>
      </c>
      <c r="C11258" s="0" t="s">
        <v>155</v>
      </c>
      <c r="D11258" s="0" t="s">
        <v>155</v>
      </c>
      <c r="E11258" s="0" t="n">
        <f aca="false">IFERROR((C11258-D11258)/C11258/'Project Inputs and Calcs'!$E$11,0)</f>
        <v>0</v>
      </c>
    </row>
    <row r="11259" customFormat="false" ht="15" hidden="false" customHeight="false" outlineLevel="0" collapsed="false">
      <c r="A11259" s="0" t="n">
        <v>63</v>
      </c>
      <c r="B11259" s="0" t="n">
        <v>18800</v>
      </c>
      <c r="C11259" s="0" t="s">
        <v>155</v>
      </c>
      <c r="D11259" s="0" t="s">
        <v>155</v>
      </c>
      <c r="E11259" s="0" t="n">
        <f aca="false">IFERROR((C11259-D11259)/C11259/'Project Inputs and Calcs'!$E$11,0)</f>
        <v>0</v>
      </c>
    </row>
    <row r="11260" customFormat="false" ht="15" hidden="false" customHeight="false" outlineLevel="0" collapsed="false">
      <c r="A11260" s="0" t="n">
        <v>63</v>
      </c>
      <c r="B11260" s="0" t="n">
        <v>18900</v>
      </c>
      <c r="C11260" s="0" t="s">
        <v>155</v>
      </c>
      <c r="D11260" s="0" t="s">
        <v>155</v>
      </c>
      <c r="E11260" s="0" t="n">
        <f aca="false">IFERROR((C11260-D11260)/C11260/'Project Inputs and Calcs'!$E$11,0)</f>
        <v>0</v>
      </c>
    </row>
    <row r="11261" customFormat="false" ht="15" hidden="false" customHeight="false" outlineLevel="0" collapsed="false">
      <c r="A11261" s="0" t="n">
        <v>63</v>
      </c>
      <c r="B11261" s="0" t="n">
        <v>19000</v>
      </c>
      <c r="C11261" s="0" t="s">
        <v>155</v>
      </c>
      <c r="D11261" s="0" t="s">
        <v>155</v>
      </c>
      <c r="E11261" s="0" t="n">
        <f aca="false">IFERROR((C11261-D11261)/C11261/'Project Inputs and Calcs'!$E$11,0)</f>
        <v>0</v>
      </c>
    </row>
    <row r="11262" customFormat="false" ht="15" hidden="false" customHeight="false" outlineLevel="0" collapsed="false">
      <c r="A11262" s="0" t="n">
        <v>63</v>
      </c>
      <c r="B11262" s="0" t="n">
        <v>19100</v>
      </c>
      <c r="C11262" s="0" t="s">
        <v>155</v>
      </c>
      <c r="D11262" s="0" t="s">
        <v>155</v>
      </c>
      <c r="E11262" s="0" t="n">
        <f aca="false">IFERROR((C11262-D11262)/C11262/'Project Inputs and Calcs'!$E$11,0)</f>
        <v>0</v>
      </c>
    </row>
    <row r="11263" customFormat="false" ht="15" hidden="false" customHeight="false" outlineLevel="0" collapsed="false">
      <c r="A11263" s="0" t="n">
        <v>63</v>
      </c>
      <c r="B11263" s="0" t="n">
        <v>19200</v>
      </c>
      <c r="C11263" s="0" t="s">
        <v>155</v>
      </c>
      <c r="D11263" s="0" t="s">
        <v>155</v>
      </c>
      <c r="E11263" s="0" t="n">
        <f aca="false">IFERROR((C11263-D11263)/C11263/'Project Inputs and Calcs'!$E$11,0)</f>
        <v>0</v>
      </c>
    </row>
    <row r="11264" customFormat="false" ht="15" hidden="false" customHeight="false" outlineLevel="0" collapsed="false">
      <c r="A11264" s="0" t="n">
        <v>63</v>
      </c>
      <c r="B11264" s="0" t="n">
        <v>19300</v>
      </c>
      <c r="C11264" s="0" t="s">
        <v>155</v>
      </c>
      <c r="D11264" s="0" t="s">
        <v>155</v>
      </c>
      <c r="E11264" s="0" t="n">
        <f aca="false">IFERROR((C11264-D11264)/C11264/'Project Inputs and Calcs'!$E$11,0)</f>
        <v>0</v>
      </c>
    </row>
    <row r="11265" customFormat="false" ht="15" hidden="false" customHeight="false" outlineLevel="0" collapsed="false">
      <c r="A11265" s="0" t="n">
        <v>63</v>
      </c>
      <c r="B11265" s="0" t="n">
        <v>19400</v>
      </c>
      <c r="C11265" s="0" t="s">
        <v>155</v>
      </c>
      <c r="D11265" s="0" t="s">
        <v>155</v>
      </c>
      <c r="E11265" s="0" t="n">
        <f aca="false">IFERROR((C11265-D11265)/C11265/'Project Inputs and Calcs'!$E$11,0)</f>
        <v>0</v>
      </c>
    </row>
    <row r="11266" customFormat="false" ht="15" hidden="false" customHeight="false" outlineLevel="0" collapsed="false">
      <c r="A11266" s="0" t="n">
        <v>63</v>
      </c>
      <c r="B11266" s="0" t="n">
        <v>19500</v>
      </c>
      <c r="C11266" s="0" t="s">
        <v>155</v>
      </c>
      <c r="D11266" s="0" t="s">
        <v>155</v>
      </c>
      <c r="E11266" s="0" t="n">
        <f aca="false">IFERROR((C11266-D11266)/C11266/'Project Inputs and Calcs'!$E$11,0)</f>
        <v>0</v>
      </c>
    </row>
    <row r="11267" customFormat="false" ht="15" hidden="false" customHeight="false" outlineLevel="0" collapsed="false">
      <c r="A11267" s="0" t="n">
        <v>63</v>
      </c>
      <c r="B11267" s="0" t="n">
        <v>19600</v>
      </c>
      <c r="C11267" s="0" t="s">
        <v>155</v>
      </c>
      <c r="D11267" s="0" t="s">
        <v>155</v>
      </c>
      <c r="E11267" s="0" t="n">
        <f aca="false">IFERROR((C11267-D11267)/C11267/'Project Inputs and Calcs'!$E$11,0)</f>
        <v>0</v>
      </c>
    </row>
    <row r="11268" customFormat="false" ht="15" hidden="false" customHeight="false" outlineLevel="0" collapsed="false">
      <c r="A11268" s="0" t="n">
        <v>63</v>
      </c>
      <c r="B11268" s="0" t="n">
        <v>19700</v>
      </c>
      <c r="C11268" s="0" t="s">
        <v>155</v>
      </c>
      <c r="D11268" s="0" t="s">
        <v>155</v>
      </c>
      <c r="E11268" s="0" t="n">
        <f aca="false">IFERROR((C11268-D11268)/C11268/'Project Inputs and Calcs'!$E$11,0)</f>
        <v>0</v>
      </c>
    </row>
    <row r="11269" customFormat="false" ht="15" hidden="false" customHeight="false" outlineLevel="0" collapsed="false">
      <c r="A11269" s="0" t="n">
        <v>63</v>
      </c>
      <c r="B11269" s="0" t="n">
        <v>19800</v>
      </c>
      <c r="C11269" s="0" t="s">
        <v>155</v>
      </c>
      <c r="D11269" s="0" t="s">
        <v>155</v>
      </c>
      <c r="E11269" s="0" t="n">
        <f aca="false">IFERROR((C11269-D11269)/C11269/'Project Inputs and Calcs'!$E$11,0)</f>
        <v>0</v>
      </c>
    </row>
    <row r="11270" customFormat="false" ht="15" hidden="false" customHeight="false" outlineLevel="0" collapsed="false">
      <c r="A11270" s="0" t="n">
        <v>63</v>
      </c>
      <c r="B11270" s="0" t="n">
        <v>19900</v>
      </c>
      <c r="C11270" s="0" t="s">
        <v>155</v>
      </c>
      <c r="D11270" s="0" t="s">
        <v>155</v>
      </c>
      <c r="E11270" s="0" t="n">
        <f aca="false">IFERROR((C11270-D11270)/C11270/'Project Inputs and Calcs'!$E$11,0)</f>
        <v>0</v>
      </c>
    </row>
    <row r="11271" customFormat="false" ht="15" hidden="false" customHeight="false" outlineLevel="0" collapsed="false">
      <c r="A11271" s="0" t="n">
        <v>63</v>
      </c>
      <c r="B11271" s="0" t="n">
        <v>20000</v>
      </c>
      <c r="C11271" s="0" t="s">
        <v>155</v>
      </c>
      <c r="D11271" s="0" t="s">
        <v>155</v>
      </c>
      <c r="E11271" s="0" t="n">
        <f aca="false">IFERROR((C11271-D11271)/C11271/'Project Inputs and Calcs'!$E$11,0)</f>
        <v>0</v>
      </c>
    </row>
    <row r="11272" customFormat="false" ht="15" hidden="false" customHeight="false" outlineLevel="0" collapsed="false">
      <c r="A11272" s="0" t="n">
        <v>64</v>
      </c>
      <c r="B11272" s="0" t="n">
        <v>1000</v>
      </c>
      <c r="C11272" s="0" t="n">
        <v>0.41056</v>
      </c>
      <c r="D11272" s="0" t="n">
        <v>0.064872</v>
      </c>
      <c r="E11272" s="0" t="n">
        <f aca="false">IFERROR((C11272-D11272)/C11272/'Project Inputs and Calcs'!$E$11,0)</f>
        <v>0.0280663808781502</v>
      </c>
    </row>
    <row r="11273" customFormat="false" ht="15" hidden="false" customHeight="false" outlineLevel="0" collapsed="false">
      <c r="A11273" s="0" t="n">
        <v>64</v>
      </c>
      <c r="B11273" s="0" t="n">
        <v>1100</v>
      </c>
      <c r="C11273" s="0" t="n">
        <v>0.59395</v>
      </c>
      <c r="D11273" s="0" t="n">
        <v>0.098288</v>
      </c>
      <c r="E11273" s="0" t="n">
        <f aca="false">IFERROR((C11273-D11273)/C11273/'Project Inputs and Calcs'!$E$11,0)</f>
        <v>0.0278172685691837</v>
      </c>
    </row>
    <row r="11274" customFormat="false" ht="15" hidden="false" customHeight="false" outlineLevel="0" collapsed="false">
      <c r="A11274" s="0" t="n">
        <v>64</v>
      </c>
      <c r="B11274" s="0" t="n">
        <v>1200</v>
      </c>
      <c r="C11274" s="0" t="n">
        <v>0.80769</v>
      </c>
      <c r="D11274" s="0" t="n">
        <v>0.13972</v>
      </c>
      <c r="E11274" s="0" t="n">
        <f aca="false">IFERROR((C11274-D11274)/C11274/'Project Inputs and Calcs'!$E$11,0)</f>
        <v>0.0275670946361434</v>
      </c>
    </row>
    <row r="11275" customFormat="false" ht="15" hidden="false" customHeight="false" outlineLevel="0" collapsed="false">
      <c r="A11275" s="0" t="n">
        <v>64</v>
      </c>
      <c r="B11275" s="0" t="n">
        <v>1300</v>
      </c>
      <c r="C11275" s="0" t="n">
        <v>1.0504</v>
      </c>
      <c r="D11275" s="0" t="n">
        <v>0.1896</v>
      </c>
      <c r="E11275" s="0" t="n">
        <f aca="false">IFERROR((C11275-D11275)/C11275/'Project Inputs and Calcs'!$E$11,0)</f>
        <v>0.0273165778116273</v>
      </c>
    </row>
    <row r="11276" customFormat="false" ht="15" hidden="false" customHeight="false" outlineLevel="0" collapsed="false">
      <c r="A11276" s="0" t="n">
        <v>64</v>
      </c>
      <c r="B11276" s="0" t="n">
        <v>1400</v>
      </c>
      <c r="C11276" s="0" t="n">
        <v>1.3208</v>
      </c>
      <c r="D11276" s="0" t="n">
        <v>0.24834</v>
      </c>
      <c r="E11276" s="0" t="n">
        <f aca="false">IFERROR((C11276-D11276)/C11276/'Project Inputs and Calcs'!$E$11,0)</f>
        <v>0.0270659196446598</v>
      </c>
    </row>
    <row r="11277" customFormat="false" ht="15" hidden="false" customHeight="false" outlineLevel="0" collapsed="false">
      <c r="A11277" s="0" t="n">
        <v>64</v>
      </c>
      <c r="B11277" s="0" t="n">
        <v>1500</v>
      </c>
      <c r="C11277" s="0" t="n">
        <v>1.6177</v>
      </c>
      <c r="D11277" s="0" t="n">
        <v>0.31621</v>
      </c>
      <c r="E11277" s="0" t="n">
        <f aca="false">IFERROR((C11277-D11277)/C11277/'Project Inputs and Calcs'!$E$11,0)</f>
        <v>0.0268177041478643</v>
      </c>
    </row>
    <row r="11278" customFormat="false" ht="15" hidden="false" customHeight="false" outlineLevel="0" collapsed="false">
      <c r="A11278" s="0" t="n">
        <v>64</v>
      </c>
      <c r="B11278" s="0" t="n">
        <v>1600</v>
      </c>
      <c r="C11278" s="0" t="n">
        <v>1.94</v>
      </c>
      <c r="D11278" s="0" t="n">
        <v>0.37902</v>
      </c>
      <c r="E11278" s="0" t="n">
        <f aca="false">IFERROR((C11278-D11278)/C11278/'Project Inputs and Calcs'!$E$11,0)</f>
        <v>0.0268209621993127</v>
      </c>
    </row>
    <row r="11279" customFormat="false" ht="15" hidden="false" customHeight="false" outlineLevel="0" collapsed="false">
      <c r="A11279" s="0" t="n">
        <v>64</v>
      </c>
      <c r="B11279" s="0" t="n">
        <v>1700</v>
      </c>
      <c r="C11279" s="0" t="n">
        <v>2.2866</v>
      </c>
      <c r="D11279" s="0" t="n">
        <v>0.48075</v>
      </c>
      <c r="E11279" s="0" t="n">
        <f aca="false">IFERROR((C11279-D11279)/C11279/'Project Inputs and Calcs'!$E$11,0)</f>
        <v>0.0263251115192863</v>
      </c>
    </row>
    <row r="11280" customFormat="false" ht="15" hidden="false" customHeight="false" outlineLevel="0" collapsed="false">
      <c r="A11280" s="0" t="n">
        <v>64</v>
      </c>
      <c r="B11280" s="0" t="n">
        <v>1800</v>
      </c>
      <c r="C11280" s="0" t="n">
        <v>2.6563</v>
      </c>
      <c r="D11280" s="0" t="n">
        <v>0.57793</v>
      </c>
      <c r="E11280" s="0" t="n">
        <f aca="false">IFERROR((C11280-D11280)/C11280/'Project Inputs and Calcs'!$E$11,0)</f>
        <v>0.026081014945601</v>
      </c>
    </row>
    <row r="11281" customFormat="false" ht="15" hidden="false" customHeight="false" outlineLevel="0" collapsed="false">
      <c r="A11281" s="0" t="n">
        <v>64</v>
      </c>
      <c r="B11281" s="0" t="n">
        <v>1900</v>
      </c>
      <c r="C11281" s="0" t="n">
        <v>3.0483</v>
      </c>
      <c r="D11281" s="0" t="n">
        <v>0.68532</v>
      </c>
      <c r="E11281" s="0" t="n">
        <f aca="false">IFERROR((C11281-D11281)/C11281/'Project Inputs and Calcs'!$E$11,0)</f>
        <v>0.0258393202768756</v>
      </c>
    </row>
    <row r="11282" customFormat="false" ht="15" hidden="false" customHeight="false" outlineLevel="0" collapsed="false">
      <c r="A11282" s="0" t="n">
        <v>64</v>
      </c>
      <c r="B11282" s="0" t="n">
        <v>2000</v>
      </c>
      <c r="C11282" s="0" t="n">
        <v>3.4616</v>
      </c>
      <c r="D11282" s="0" t="n">
        <v>0.80313</v>
      </c>
      <c r="E11282" s="0" t="n">
        <f aca="false">IFERROR((C11282-D11282)/C11282/'Project Inputs and Calcs'!$E$11,0)</f>
        <v>0.0255996263770126</v>
      </c>
    </row>
    <row r="11283" customFormat="false" ht="15" hidden="false" customHeight="false" outlineLevel="0" collapsed="false">
      <c r="A11283" s="0" t="n">
        <v>64</v>
      </c>
      <c r="B11283" s="0" t="n">
        <v>2100</v>
      </c>
      <c r="C11283" s="0" t="n">
        <v>3.8954</v>
      </c>
      <c r="D11283" s="0" t="n">
        <v>0.93147</v>
      </c>
      <c r="E11283" s="0" t="n">
        <f aca="false">IFERROR((C11283-D11283)/C11283/'Project Inputs and Calcs'!$E$11,0)</f>
        <v>0.0253626499632045</v>
      </c>
    </row>
    <row r="11284" customFormat="false" ht="15" hidden="false" customHeight="false" outlineLevel="0" collapsed="false">
      <c r="A11284" s="0" t="n">
        <v>64</v>
      </c>
      <c r="B11284" s="0" t="n">
        <v>2200</v>
      </c>
      <c r="C11284" s="0" t="n">
        <v>4.3485</v>
      </c>
      <c r="D11284" s="0" t="n">
        <v>1.0705</v>
      </c>
      <c r="E11284" s="0" t="n">
        <f aca="false">IFERROR((C11284-D11284)/C11284/'Project Inputs and Calcs'!$E$11,0)</f>
        <v>0.0251274385803534</v>
      </c>
    </row>
    <row r="11285" customFormat="false" ht="15" hidden="false" customHeight="false" outlineLevel="0" collapsed="false">
      <c r="A11285" s="0" t="n">
        <v>64</v>
      </c>
      <c r="B11285" s="0" t="n">
        <v>2300</v>
      </c>
      <c r="C11285" s="0" t="n">
        <v>4.8204</v>
      </c>
      <c r="D11285" s="0" t="n">
        <v>1.2204</v>
      </c>
      <c r="E11285" s="0" t="n">
        <f aca="false">IFERROR((C11285-D11285)/C11285/'Project Inputs and Calcs'!$E$11,0)</f>
        <v>0.0248941996514812</v>
      </c>
    </row>
    <row r="11286" customFormat="false" ht="15" hidden="false" customHeight="false" outlineLevel="0" collapsed="false">
      <c r="A11286" s="0" t="n">
        <v>64</v>
      </c>
      <c r="B11286" s="0" t="n">
        <v>2400</v>
      </c>
      <c r="C11286" s="0" t="n">
        <v>5.3104</v>
      </c>
      <c r="D11286" s="0" t="n">
        <v>1.3811</v>
      </c>
      <c r="E11286" s="0" t="n">
        <f aca="false">IFERROR((C11286-D11286)/C11286/'Project Inputs and Calcs'!$E$11,0)</f>
        <v>0.0246641809782063</v>
      </c>
    </row>
    <row r="11287" customFormat="false" ht="15" hidden="false" customHeight="false" outlineLevel="0" collapsed="false">
      <c r="A11287" s="0" t="n">
        <v>64</v>
      </c>
      <c r="B11287" s="0" t="n">
        <v>2500</v>
      </c>
      <c r="C11287" s="0" t="n">
        <v>5.8172</v>
      </c>
      <c r="D11287" s="0" t="n">
        <v>1.5528</v>
      </c>
      <c r="E11287" s="0" t="n">
        <f aca="false">IFERROR((C11287-D11287)/C11287/'Project Inputs and Calcs'!$E$11,0)</f>
        <v>0.0244355818377685</v>
      </c>
    </row>
    <row r="11288" customFormat="false" ht="15" hidden="false" customHeight="false" outlineLevel="0" collapsed="false">
      <c r="A11288" s="0" t="n">
        <v>64</v>
      </c>
      <c r="B11288" s="0" t="n">
        <v>2600</v>
      </c>
      <c r="C11288" s="0" t="n">
        <v>6.3404</v>
      </c>
      <c r="D11288" s="0" t="n">
        <v>1.7355</v>
      </c>
      <c r="E11288" s="0" t="n">
        <f aca="false">IFERROR((C11288-D11288)/C11288/'Project Inputs and Calcs'!$E$11,0)</f>
        <v>0.0242093033036822</v>
      </c>
    </row>
    <row r="11289" customFormat="false" ht="15" hidden="false" customHeight="false" outlineLevel="0" collapsed="false">
      <c r="A11289" s="0" t="n">
        <v>64</v>
      </c>
      <c r="B11289" s="0" t="n">
        <v>2700</v>
      </c>
      <c r="C11289" s="0" t="n">
        <v>6.8794</v>
      </c>
      <c r="D11289" s="0" t="n">
        <v>1.9292</v>
      </c>
      <c r="E11289" s="0" t="n">
        <f aca="false">IFERROR((C11289-D11289)/C11289/'Project Inputs and Calcs'!$E$11,0)</f>
        <v>0.0239856189008731</v>
      </c>
    </row>
    <row r="11290" customFormat="false" ht="15" hidden="false" customHeight="false" outlineLevel="0" collapsed="false">
      <c r="A11290" s="0" t="n">
        <v>64</v>
      </c>
      <c r="B11290" s="0" t="n">
        <v>2800</v>
      </c>
      <c r="C11290" s="0" t="n">
        <v>7.4332</v>
      </c>
      <c r="D11290" s="0" t="n">
        <v>2.1341</v>
      </c>
      <c r="E11290" s="0" t="n">
        <f aca="false">IFERROR((C11290-D11290)/C11290/'Project Inputs and Calcs'!$E$11,0)</f>
        <v>0.0237632065149151</v>
      </c>
    </row>
    <row r="11291" customFormat="false" ht="15" hidden="false" customHeight="false" outlineLevel="0" collapsed="false">
      <c r="A11291" s="0" t="n">
        <v>64</v>
      </c>
      <c r="B11291" s="0" t="n">
        <v>2900</v>
      </c>
      <c r="C11291" s="0" t="n">
        <v>8.0013</v>
      </c>
      <c r="D11291" s="0" t="n">
        <v>2.35</v>
      </c>
      <c r="E11291" s="0" t="n">
        <f aca="false">IFERROR((C11291-D11291)/C11291/'Project Inputs and Calcs'!$E$11,0)</f>
        <v>0.0235432575539808</v>
      </c>
    </row>
    <row r="11292" customFormat="false" ht="15" hidden="false" customHeight="false" outlineLevel="0" collapsed="false">
      <c r="A11292" s="0" t="n">
        <v>64</v>
      </c>
      <c r="B11292" s="0" t="n">
        <v>3000</v>
      </c>
      <c r="C11292" s="0" t="n">
        <v>8.5827</v>
      </c>
      <c r="D11292" s="0" t="n">
        <v>2.5771</v>
      </c>
      <c r="E11292" s="0" t="n">
        <f aca="false">IFERROR((C11292-D11292)/C11292/'Project Inputs and Calcs'!$E$11,0)</f>
        <v>0.0233244394732039</v>
      </c>
    </row>
    <row r="11293" customFormat="false" ht="15" hidden="false" customHeight="false" outlineLevel="0" collapsed="false">
      <c r="A11293" s="0" t="n">
        <v>64</v>
      </c>
      <c r="B11293" s="0" t="n">
        <v>3100</v>
      </c>
      <c r="C11293" s="0" t="n">
        <v>9.177</v>
      </c>
      <c r="D11293" s="0" t="n">
        <v>2.8152</v>
      </c>
      <c r="E11293" s="0" t="n">
        <f aca="false">IFERROR((C11293-D11293)/C11293/'Project Inputs and Calcs'!$E$11,0)</f>
        <v>0.0231077694235589</v>
      </c>
    </row>
    <row r="11294" customFormat="false" ht="15" hidden="false" customHeight="false" outlineLevel="0" collapsed="false">
      <c r="A11294" s="0" t="n">
        <v>64</v>
      </c>
      <c r="B11294" s="0" t="n">
        <v>3200</v>
      </c>
      <c r="C11294" s="0" t="n">
        <v>9.7835</v>
      </c>
      <c r="D11294" s="0" t="n">
        <v>3.0645</v>
      </c>
      <c r="E11294" s="0" t="n">
        <f aca="false">IFERROR((C11294-D11294)/C11294/'Project Inputs and Calcs'!$E$11,0)</f>
        <v>0.022892284628882</v>
      </c>
    </row>
    <row r="11295" customFormat="false" ht="15" hidden="false" customHeight="false" outlineLevel="0" collapsed="false">
      <c r="A11295" s="0" t="n">
        <v>64</v>
      </c>
      <c r="B11295" s="0" t="n">
        <v>3300</v>
      </c>
      <c r="C11295" s="0" t="n">
        <v>10.401</v>
      </c>
      <c r="D11295" s="0" t="n">
        <v>3.325</v>
      </c>
      <c r="E11295" s="0" t="n">
        <f aca="false">IFERROR((C11295-D11295)/C11295/'Project Inputs and Calcs'!$E$11,0)</f>
        <v>0.0226773066692305</v>
      </c>
    </row>
    <row r="11296" customFormat="false" ht="15" hidden="false" customHeight="false" outlineLevel="0" collapsed="false">
      <c r="A11296" s="0" t="n">
        <v>64</v>
      </c>
      <c r="B11296" s="0" t="n">
        <v>3400</v>
      </c>
      <c r="C11296" s="0" t="n">
        <v>11.029</v>
      </c>
      <c r="D11296" s="0" t="n">
        <v>3.5966</v>
      </c>
      <c r="E11296" s="0" t="n">
        <f aca="false">IFERROR((C11296-D11296)/C11296/'Project Inputs and Calcs'!$E$11,0)</f>
        <v>0.0224632030706924</v>
      </c>
    </row>
    <row r="11297" customFormat="false" ht="15" hidden="false" customHeight="false" outlineLevel="0" collapsed="false">
      <c r="A11297" s="0" t="n">
        <v>64</v>
      </c>
      <c r="B11297" s="0" t="n">
        <v>3500</v>
      </c>
      <c r="C11297" s="0" t="n">
        <v>11.668</v>
      </c>
      <c r="D11297" s="0" t="n">
        <v>3.8794</v>
      </c>
      <c r="E11297" s="0" t="n">
        <f aca="false">IFERROR((C11297-D11297)/C11297/'Project Inputs and Calcs'!$E$11,0)</f>
        <v>0.0222505999314364</v>
      </c>
    </row>
    <row r="11298" customFormat="false" ht="15" hidden="false" customHeight="false" outlineLevel="0" collapsed="false">
      <c r="A11298" s="0" t="n">
        <v>64</v>
      </c>
      <c r="B11298" s="0" t="n">
        <v>3600</v>
      </c>
      <c r="C11298" s="0" t="n">
        <v>12.315</v>
      </c>
      <c r="D11298" s="0" t="n">
        <v>4.1733</v>
      </c>
      <c r="E11298" s="0" t="n">
        <f aca="false">IFERROR((C11298-D11298)/C11298/'Project Inputs and Calcs'!$E$11,0)</f>
        <v>0.0220373528217621</v>
      </c>
    </row>
    <row r="11299" customFormat="false" ht="15" hidden="false" customHeight="false" outlineLevel="0" collapsed="false">
      <c r="A11299" s="0" t="n">
        <v>64</v>
      </c>
      <c r="B11299" s="0" t="n">
        <v>3700</v>
      </c>
      <c r="C11299" s="0" t="n">
        <v>12.971</v>
      </c>
      <c r="D11299" s="0" t="n">
        <v>4.4786</v>
      </c>
      <c r="E11299" s="0" t="n">
        <f aca="false">IFERROR((C11299-D11299)/C11299/'Project Inputs and Calcs'!$E$11,0)</f>
        <v>0.0218240690771722</v>
      </c>
    </row>
    <row r="11300" customFormat="false" ht="15" hidden="false" customHeight="false" outlineLevel="0" collapsed="false">
      <c r="A11300" s="0" t="n">
        <v>64</v>
      </c>
      <c r="B11300" s="0" t="n">
        <v>3800</v>
      </c>
      <c r="C11300" s="0" t="n">
        <v>13.634</v>
      </c>
      <c r="D11300" s="0" t="n">
        <v>4.795</v>
      </c>
      <c r="E11300" s="0" t="n">
        <f aca="false">IFERROR((C11300-D11300)/C11300/'Project Inputs and Calcs'!$E$11,0)</f>
        <v>0.0216101902107476</v>
      </c>
    </row>
    <row r="11301" customFormat="false" ht="15" hidden="false" customHeight="false" outlineLevel="0" collapsed="false">
      <c r="A11301" s="0" t="n">
        <v>64</v>
      </c>
      <c r="B11301" s="0" t="n">
        <v>3900</v>
      </c>
      <c r="C11301" s="0" t="n">
        <v>14.304</v>
      </c>
      <c r="D11301" s="0" t="n">
        <v>5.1227</v>
      </c>
      <c r="E11301" s="0" t="n">
        <f aca="false">IFERROR((C11301-D11301)/C11301/'Project Inputs and Calcs'!$E$11,0)</f>
        <v>0.0213956469052946</v>
      </c>
    </row>
    <row r="11302" customFormat="false" ht="15" hidden="false" customHeight="false" outlineLevel="0" collapsed="false">
      <c r="A11302" s="0" t="n">
        <v>64</v>
      </c>
      <c r="B11302" s="0" t="n">
        <v>4000</v>
      </c>
      <c r="C11302" s="0" t="n">
        <v>14.98</v>
      </c>
      <c r="D11302" s="0" t="n">
        <v>5.462</v>
      </c>
      <c r="E11302" s="0" t="n">
        <f aca="false">IFERROR((C11302-D11302)/C11302/'Project Inputs and Calcs'!$E$11,0)</f>
        <v>0.0211793502447708</v>
      </c>
    </row>
    <row r="11303" customFormat="false" ht="15" hidden="false" customHeight="false" outlineLevel="0" collapsed="false">
      <c r="A11303" s="0" t="n">
        <v>64</v>
      </c>
      <c r="B11303" s="0" t="n">
        <v>4100</v>
      </c>
      <c r="C11303" s="0" t="n">
        <v>15.66</v>
      </c>
      <c r="D11303" s="0" t="n">
        <v>5.8127</v>
      </c>
      <c r="E11303" s="0" t="n">
        <f aca="false">IFERROR((C11303-D11303)/C11303/'Project Inputs and Calcs'!$E$11,0)</f>
        <v>0.0209606215410813</v>
      </c>
    </row>
    <row r="11304" customFormat="false" ht="15" hidden="false" customHeight="false" outlineLevel="0" collapsed="false">
      <c r="A11304" s="0" t="n">
        <v>64</v>
      </c>
      <c r="B11304" s="0" t="n">
        <v>4200</v>
      </c>
      <c r="C11304" s="0" t="n">
        <v>16.345</v>
      </c>
      <c r="D11304" s="0" t="n">
        <v>6.1752</v>
      </c>
      <c r="E11304" s="0" t="n">
        <f aca="false">IFERROR((C11304-D11304)/C11304/'Project Inputs and Calcs'!$E$11,0)</f>
        <v>0.0207398796777812</v>
      </c>
    </row>
    <row r="11305" customFormat="false" ht="15" hidden="false" customHeight="false" outlineLevel="0" collapsed="false">
      <c r="A11305" s="0" t="n">
        <v>64</v>
      </c>
      <c r="B11305" s="0" t="n">
        <v>4300</v>
      </c>
      <c r="C11305" s="0" t="n">
        <v>17.032</v>
      </c>
      <c r="D11305" s="0" t="n">
        <v>6.5493</v>
      </c>
      <c r="E11305" s="0" t="n">
        <f aca="false">IFERROR((C11305-D11305)/C11305/'Project Inputs and Calcs'!$E$11,0)</f>
        <v>0.0205156959448881</v>
      </c>
    </row>
    <row r="11306" customFormat="false" ht="15" hidden="false" customHeight="false" outlineLevel="0" collapsed="false">
      <c r="A11306" s="0" t="n">
        <v>64</v>
      </c>
      <c r="B11306" s="0" t="n">
        <v>4400</v>
      </c>
      <c r="C11306" s="0" t="n">
        <v>17.72</v>
      </c>
      <c r="D11306" s="0" t="n">
        <v>6.9355</v>
      </c>
      <c r="E11306" s="0" t="n">
        <f aca="false">IFERROR((C11306-D11306)/C11306/'Project Inputs and Calcs'!$E$11,0)</f>
        <v>0.0202868698269375</v>
      </c>
    </row>
    <row r="11307" customFormat="false" ht="15" hidden="false" customHeight="false" outlineLevel="0" collapsed="false">
      <c r="A11307" s="0" t="n">
        <v>64</v>
      </c>
      <c r="B11307" s="0" t="n">
        <v>4500</v>
      </c>
      <c r="C11307" s="0" t="n">
        <v>18.409</v>
      </c>
      <c r="D11307" s="0" t="n">
        <v>7.3338</v>
      </c>
      <c r="E11307" s="0" t="n">
        <f aca="false">IFERROR((C11307-D11307)/C11307/'Project Inputs and Calcs'!$E$11,0)</f>
        <v>0.0200539591142014</v>
      </c>
    </row>
    <row r="11308" customFormat="false" ht="15" hidden="false" customHeight="false" outlineLevel="0" collapsed="false">
      <c r="A11308" s="0" t="n">
        <v>64</v>
      </c>
      <c r="B11308" s="0" t="n">
        <v>4600</v>
      </c>
      <c r="C11308" s="0" t="n">
        <v>19.096</v>
      </c>
      <c r="D11308" s="0" t="n">
        <v>7.7447</v>
      </c>
      <c r="E11308" s="0" t="n">
        <f aca="false">IFERROR((C11308-D11308)/C11308/'Project Inputs and Calcs'!$E$11,0)</f>
        <v>0.0198144463063818</v>
      </c>
    </row>
    <row r="11309" customFormat="false" ht="15" hidden="false" customHeight="false" outlineLevel="0" collapsed="false">
      <c r="A11309" s="0" t="n">
        <v>64</v>
      </c>
      <c r="B11309" s="0" t="n">
        <v>4700</v>
      </c>
      <c r="C11309" s="0" t="n">
        <v>19.781</v>
      </c>
      <c r="D11309" s="0" t="n">
        <v>8.1682</v>
      </c>
      <c r="E11309" s="0" t="n">
        <f aca="false">IFERROR((C11309-D11309)/C11309/'Project Inputs and Calcs'!$E$11,0)</f>
        <v>0.0195689466322902</v>
      </c>
    </row>
    <row r="11310" customFormat="false" ht="15" hidden="false" customHeight="false" outlineLevel="0" collapsed="false">
      <c r="A11310" s="0" t="n">
        <v>64</v>
      </c>
      <c r="B11310" s="0" t="n">
        <v>4800</v>
      </c>
      <c r="C11310" s="0" t="n">
        <v>20.461</v>
      </c>
      <c r="D11310" s="0" t="n">
        <v>8.605</v>
      </c>
      <c r="E11310" s="0" t="n">
        <f aca="false">IFERROR((C11310-D11310)/C11310/'Project Inputs and Calcs'!$E$11,0)</f>
        <v>0.0193147939983383</v>
      </c>
    </row>
    <row r="11311" customFormat="false" ht="15" hidden="false" customHeight="false" outlineLevel="0" collapsed="false">
      <c r="A11311" s="0" t="n">
        <v>64</v>
      </c>
      <c r="B11311" s="0" t="n">
        <v>4900</v>
      </c>
      <c r="C11311" s="0" t="n">
        <v>21.135</v>
      </c>
      <c r="D11311" s="0" t="n">
        <v>9.0554</v>
      </c>
      <c r="E11311" s="0" t="n">
        <f aca="false">IFERROR((C11311-D11311)/C11311/'Project Inputs and Calcs'!$E$11,0)</f>
        <v>0.0190514943616434</v>
      </c>
    </row>
    <row r="11312" customFormat="false" ht="15" hidden="false" customHeight="false" outlineLevel="0" collapsed="false">
      <c r="A11312" s="0" t="n">
        <v>64</v>
      </c>
      <c r="B11312" s="0" t="n">
        <v>5000</v>
      </c>
      <c r="C11312" s="0" t="n">
        <v>21.801</v>
      </c>
      <c r="D11312" s="0" t="n">
        <v>9.5199</v>
      </c>
      <c r="E11312" s="0" t="n">
        <f aca="false">IFERROR((C11312-D11312)/C11312/'Project Inputs and Calcs'!$E$11,0)</f>
        <v>0.0187775790101372</v>
      </c>
    </row>
    <row r="11313" customFormat="false" ht="15" hidden="false" customHeight="false" outlineLevel="0" collapsed="false">
      <c r="A11313" s="0" t="n">
        <v>64</v>
      </c>
      <c r="B11313" s="0" t="n">
        <v>5100</v>
      </c>
      <c r="C11313" s="0" t="n">
        <v>22.456</v>
      </c>
      <c r="D11313" s="0" t="n">
        <v>9.9992</v>
      </c>
      <c r="E11313" s="0" t="n">
        <f aca="false">IFERROR((C11313-D11313)/C11313/'Project Inputs and Calcs'!$E$11,0)</f>
        <v>0.0184906780667379</v>
      </c>
    </row>
    <row r="11314" customFormat="false" ht="15" hidden="false" customHeight="false" outlineLevel="0" collapsed="false">
      <c r="A11314" s="0" t="n">
        <v>64</v>
      </c>
      <c r="B11314" s="0" t="n">
        <v>5200</v>
      </c>
      <c r="C11314" s="0" t="n">
        <v>23.098</v>
      </c>
      <c r="D11314" s="0" t="n">
        <v>10.494</v>
      </c>
      <c r="E11314" s="0" t="n">
        <f aca="false">IFERROR((C11314-D11314)/C11314/'Project Inputs and Calcs'!$E$11,0)</f>
        <v>0.0181891650070713</v>
      </c>
    </row>
    <row r="11315" customFormat="false" ht="15" hidden="false" customHeight="false" outlineLevel="0" collapsed="false">
      <c r="A11315" s="0" t="n">
        <v>64</v>
      </c>
      <c r="B11315" s="0" t="n">
        <v>5300</v>
      </c>
      <c r="C11315" s="0" t="n">
        <v>23.723</v>
      </c>
      <c r="D11315" s="0" t="n">
        <v>11.005</v>
      </c>
      <c r="E11315" s="0" t="n">
        <f aca="false">IFERROR((C11315-D11315)/C11315/'Project Inputs and Calcs'!$E$11,0)</f>
        <v>0.0178701400890837</v>
      </c>
    </row>
    <row r="11316" customFormat="false" ht="15" hidden="false" customHeight="false" outlineLevel="0" collapsed="false">
      <c r="A11316" s="0" t="n">
        <v>64</v>
      </c>
      <c r="B11316" s="0" t="n">
        <v>5400</v>
      </c>
      <c r="C11316" s="0" t="n">
        <v>24.327</v>
      </c>
      <c r="D11316" s="0" t="n">
        <v>11.535</v>
      </c>
      <c r="E11316" s="0" t="n">
        <f aca="false">IFERROR((C11316-D11316)/C11316/'Project Inputs and Calcs'!$E$11,0)</f>
        <v>0.0175278497143092</v>
      </c>
    </row>
    <row r="11317" customFormat="false" ht="15" hidden="false" customHeight="false" outlineLevel="0" collapsed="false">
      <c r="A11317" s="0" t="n">
        <v>64</v>
      </c>
      <c r="B11317" s="0" t="n">
        <v>5500</v>
      </c>
      <c r="C11317" s="0" t="n">
        <v>24.908</v>
      </c>
      <c r="D11317" s="0" t="n">
        <v>12.083</v>
      </c>
      <c r="E11317" s="0" t="n">
        <f aca="false">IFERROR((C11317-D11317)/C11317/'Project Inputs and Calcs'!$E$11,0)</f>
        <v>0.0171631604303838</v>
      </c>
    </row>
    <row r="11318" customFormat="false" ht="15" hidden="false" customHeight="false" outlineLevel="0" collapsed="false">
      <c r="A11318" s="0" t="n">
        <v>64</v>
      </c>
      <c r="B11318" s="0" t="n">
        <v>5600</v>
      </c>
      <c r="C11318" s="0" t="n">
        <v>25.456</v>
      </c>
      <c r="D11318" s="0" t="n">
        <v>12.653</v>
      </c>
      <c r="E11318" s="0" t="n">
        <f aca="false">IFERROR((C11318-D11318)/C11318/'Project Inputs and Calcs'!$E$11,0)</f>
        <v>0.0167648753404567</v>
      </c>
    </row>
    <row r="11319" customFormat="false" ht="15" hidden="false" customHeight="false" outlineLevel="0" collapsed="false">
      <c r="A11319" s="0" t="n">
        <v>64</v>
      </c>
      <c r="B11319" s="0" t="n">
        <v>5700</v>
      </c>
      <c r="C11319" s="0" t="n">
        <v>25.968</v>
      </c>
      <c r="D11319" s="0" t="n">
        <v>13.246</v>
      </c>
      <c r="E11319" s="0" t="n">
        <f aca="false">IFERROR((C11319-D11319)/C11319/'Project Inputs and Calcs'!$E$11,0)</f>
        <v>0.0163303553090984</v>
      </c>
    </row>
    <row r="11320" customFormat="false" ht="15" hidden="false" customHeight="false" outlineLevel="0" collapsed="false">
      <c r="A11320" s="0" t="n">
        <v>64</v>
      </c>
      <c r="B11320" s="0" t="n">
        <v>5800</v>
      </c>
      <c r="C11320" s="0" t="n">
        <v>26.438</v>
      </c>
      <c r="D11320" s="0" t="n">
        <v>13.865</v>
      </c>
      <c r="E11320" s="0" t="n">
        <f aca="false">IFERROR((C11320-D11320)/C11320/'Project Inputs and Calcs'!$E$11,0)</f>
        <v>0.0158521824646342</v>
      </c>
    </row>
    <row r="11321" customFormat="false" ht="15" hidden="false" customHeight="false" outlineLevel="0" collapsed="false">
      <c r="A11321" s="0" t="n">
        <v>64</v>
      </c>
      <c r="B11321" s="0" t="n">
        <v>5900</v>
      </c>
      <c r="C11321" s="0" t="n">
        <v>26.849</v>
      </c>
      <c r="D11321" s="0" t="n">
        <v>14.516</v>
      </c>
      <c r="E11321" s="0" t="n">
        <f aca="false">IFERROR((C11321-D11321)/C11321/'Project Inputs and Calcs'!$E$11,0)</f>
        <v>0.0153115572274573</v>
      </c>
    </row>
    <row r="11322" customFormat="false" ht="15" hidden="false" customHeight="false" outlineLevel="0" collapsed="false">
      <c r="A11322" s="0" t="n">
        <v>64</v>
      </c>
      <c r="B11322" s="0" t="n">
        <v>6000</v>
      </c>
      <c r="C11322" s="0" t="n">
        <v>27.199</v>
      </c>
      <c r="D11322" s="0" t="n">
        <v>15.2</v>
      </c>
      <c r="E11322" s="0" t="n">
        <f aca="false">IFERROR((C11322-D11322)/C11322/'Project Inputs and Calcs'!$E$11,0)</f>
        <v>0.0147051974950059</v>
      </c>
    </row>
    <row r="11323" customFormat="false" ht="15" hidden="false" customHeight="false" outlineLevel="0" collapsed="false">
      <c r="A11323" s="0" t="n">
        <v>64</v>
      </c>
      <c r="B11323" s="0" t="n">
        <v>6100</v>
      </c>
      <c r="C11323" s="0" t="n">
        <v>27.472</v>
      </c>
      <c r="D11323" s="0" t="n">
        <v>15.923</v>
      </c>
      <c r="E11323" s="0" t="n">
        <f aca="false">IFERROR((C11323-D11323)/C11323/'Project Inputs and Calcs'!$E$11,0)</f>
        <v>0.0140130557173364</v>
      </c>
    </row>
    <row r="11324" customFormat="false" ht="15" hidden="false" customHeight="false" outlineLevel="0" collapsed="false">
      <c r="A11324" s="0" t="n">
        <v>64</v>
      </c>
      <c r="B11324" s="0" t="n">
        <v>6200</v>
      </c>
      <c r="C11324" s="0" t="n">
        <v>27.636</v>
      </c>
      <c r="D11324" s="0" t="n">
        <v>16.697</v>
      </c>
      <c r="E11324" s="0" t="n">
        <f aca="false">IFERROR((C11324-D11324)/C11324/'Project Inputs and Calcs'!$E$11,0)</f>
        <v>0.0131941429053891</v>
      </c>
    </row>
    <row r="11325" customFormat="false" ht="15" hidden="false" customHeight="false" outlineLevel="0" collapsed="false">
      <c r="A11325" s="0" t="n">
        <v>64</v>
      </c>
      <c r="B11325" s="0" t="n">
        <v>6300</v>
      </c>
      <c r="C11325" s="0" t="n">
        <v>27.652</v>
      </c>
      <c r="D11325" s="0" t="n">
        <v>17.542</v>
      </c>
      <c r="E11325" s="0" t="n">
        <f aca="false">IFERROR((C11325-D11325)/C11325/'Project Inputs and Calcs'!$E$11,0)</f>
        <v>0.0121871835671922</v>
      </c>
    </row>
    <row r="11326" customFormat="false" ht="15" hidden="false" customHeight="false" outlineLevel="0" collapsed="false">
      <c r="A11326" s="0" t="n">
        <v>64</v>
      </c>
      <c r="B11326" s="0" t="n">
        <v>6400</v>
      </c>
      <c r="C11326" s="0" t="n">
        <v>27.494</v>
      </c>
      <c r="D11326" s="0" t="n">
        <v>18.466</v>
      </c>
      <c r="E11326" s="0" t="n">
        <f aca="false">IFERROR((C11326-D11326)/C11326/'Project Inputs and Calcs'!$E$11,0)</f>
        <v>0.0109454183943163</v>
      </c>
    </row>
    <row r="11327" customFormat="false" ht="15" hidden="false" customHeight="false" outlineLevel="0" collapsed="false">
      <c r="A11327" s="0" t="n">
        <v>64</v>
      </c>
      <c r="B11327" s="0" t="n">
        <v>6500</v>
      </c>
      <c r="C11327" s="0" t="n">
        <v>27.18</v>
      </c>
      <c r="D11327" s="0" t="n">
        <v>19.46</v>
      </c>
      <c r="E11327" s="0" t="n">
        <f aca="false">IFERROR((C11327-D11327)/C11327/'Project Inputs and Calcs'!$E$11,0)</f>
        <v>0.00946774589158695</v>
      </c>
    </row>
    <row r="11328" customFormat="false" ht="15" hidden="false" customHeight="false" outlineLevel="0" collapsed="false">
      <c r="A11328" s="0" t="n">
        <v>64</v>
      </c>
      <c r="B11328" s="0" t="n">
        <v>6600</v>
      </c>
      <c r="C11328" s="0" t="n">
        <v>26.841</v>
      </c>
      <c r="D11328" s="0" t="n">
        <v>20.462</v>
      </c>
      <c r="E11328" s="0" t="n">
        <f aca="false">IFERROR((C11328-D11328)/C11328/'Project Inputs and Calcs'!$E$11,0)</f>
        <v>0.00792196018528868</v>
      </c>
    </row>
    <row r="11329" customFormat="false" ht="15" hidden="false" customHeight="false" outlineLevel="0" collapsed="false">
      <c r="A11329" s="0" t="n">
        <v>64</v>
      </c>
      <c r="B11329" s="0" t="n">
        <v>6700</v>
      </c>
      <c r="C11329" s="0" t="n">
        <v>26.451</v>
      </c>
      <c r="D11329" s="0" t="n">
        <v>21.488</v>
      </c>
      <c r="E11329" s="0" t="n">
        <f aca="false">IFERROR((C11329-D11329)/C11329/'Project Inputs and Calcs'!$E$11,0)</f>
        <v>0.0062543319093166</v>
      </c>
    </row>
    <row r="11330" customFormat="false" ht="15" hidden="false" customHeight="false" outlineLevel="0" collapsed="false">
      <c r="A11330" s="0" t="n">
        <v>64</v>
      </c>
      <c r="B11330" s="0" t="n">
        <v>6800</v>
      </c>
      <c r="C11330" s="0" t="n">
        <v>25.898</v>
      </c>
      <c r="D11330" s="0" t="n">
        <v>22.594</v>
      </c>
      <c r="E11330" s="0" t="n">
        <f aca="false">IFERROR((C11330-D11330)/C11330/'Project Inputs and Calcs'!$E$11,0)</f>
        <v>0.00425258063685741</v>
      </c>
    </row>
    <row r="11331" customFormat="false" ht="15" hidden="false" customHeight="false" outlineLevel="0" collapsed="false">
      <c r="A11331" s="0" t="n">
        <v>64</v>
      </c>
      <c r="B11331" s="0" t="n">
        <v>6900</v>
      </c>
      <c r="C11331" s="0" t="n">
        <v>25.322</v>
      </c>
      <c r="D11331" s="0" t="n">
        <v>23.659</v>
      </c>
      <c r="E11331" s="0" t="n">
        <f aca="false">IFERROR((C11331-D11331)/C11331/'Project Inputs and Calcs'!$E$11,0)</f>
        <v>0.00218913724560988</v>
      </c>
    </row>
    <row r="11332" customFormat="false" ht="15" hidden="false" customHeight="false" outlineLevel="0" collapsed="false">
      <c r="A11332" s="0" t="n">
        <v>64</v>
      </c>
      <c r="B11332" s="0" t="n">
        <v>7000</v>
      </c>
      <c r="C11332" s="0" t="n">
        <v>24.995</v>
      </c>
      <c r="D11332" s="0" t="n">
        <v>24.506</v>
      </c>
      <c r="E11332" s="0" t="n">
        <f aca="false">IFERROR((C11332-D11332)/C11332/'Project Inputs and Calcs'!$E$11,0)</f>
        <v>0.000652130426085218</v>
      </c>
    </row>
    <row r="11333" customFormat="false" ht="15" hidden="false" customHeight="false" outlineLevel="0" collapsed="false">
      <c r="A11333" s="0" t="n">
        <v>64</v>
      </c>
      <c r="B11333" s="0" t="n">
        <v>7100</v>
      </c>
      <c r="C11333" s="0" t="n">
        <v>24.818</v>
      </c>
      <c r="D11333" s="0" t="n">
        <v>25.21</v>
      </c>
      <c r="E11333" s="0" t="n">
        <f aca="false">IFERROR((C11333-D11333)/C11333/'Project Inputs and Calcs'!$E$11,0)</f>
        <v>-0.000526499583635533</v>
      </c>
    </row>
    <row r="11334" customFormat="false" ht="15" hidden="false" customHeight="false" outlineLevel="0" collapsed="false">
      <c r="A11334" s="0" t="n">
        <v>64</v>
      </c>
      <c r="B11334" s="0" t="n">
        <v>7200</v>
      </c>
      <c r="C11334" s="0" t="n">
        <v>24.712</v>
      </c>
      <c r="D11334" s="0" t="n">
        <v>25.82</v>
      </c>
      <c r="E11334" s="0" t="n">
        <f aca="false">IFERROR((C11334-D11334)/C11334/'Project Inputs and Calcs'!$E$11,0)</f>
        <v>-0.00149455055573541</v>
      </c>
    </row>
    <row r="11335" customFormat="false" ht="15" hidden="false" customHeight="false" outlineLevel="0" collapsed="false">
      <c r="A11335" s="0" t="n">
        <v>64</v>
      </c>
      <c r="B11335" s="0" t="n">
        <v>7300</v>
      </c>
      <c r="C11335" s="0" t="n">
        <v>24.646</v>
      </c>
      <c r="D11335" s="0" t="n">
        <v>26.351</v>
      </c>
      <c r="E11335" s="0" t="n">
        <f aca="false">IFERROR((C11335-D11335)/C11335/'Project Inputs and Calcs'!$E$11,0)</f>
        <v>-0.00230598609645919</v>
      </c>
    </row>
    <row r="11336" customFormat="false" ht="15" hidden="false" customHeight="false" outlineLevel="0" collapsed="false">
      <c r="A11336" s="0" t="n">
        <v>64</v>
      </c>
      <c r="B11336" s="0" t="n">
        <v>7400</v>
      </c>
      <c r="C11336" s="0" t="n">
        <v>24.605</v>
      </c>
      <c r="D11336" s="0" t="n">
        <v>26.806</v>
      </c>
      <c r="E11336" s="0" t="n">
        <f aca="false">IFERROR((C11336-D11336)/C11336/'Project Inputs and Calcs'!$E$11,0)</f>
        <v>-0.00298177877125246</v>
      </c>
    </row>
    <row r="11337" customFormat="false" ht="15" hidden="false" customHeight="false" outlineLevel="0" collapsed="false">
      <c r="A11337" s="0" t="n">
        <v>64</v>
      </c>
      <c r="B11337" s="0" t="n">
        <v>7500</v>
      </c>
      <c r="C11337" s="0" t="n">
        <v>24.581</v>
      </c>
      <c r="D11337" s="0" t="n">
        <v>27.181</v>
      </c>
      <c r="E11337" s="0" t="n">
        <f aca="false">IFERROR((C11337-D11337)/C11337/'Project Inputs and Calcs'!$E$11,0)</f>
        <v>-0.0035257583770663</v>
      </c>
    </row>
    <row r="11338" customFormat="false" ht="15" hidden="false" customHeight="false" outlineLevel="0" collapsed="false">
      <c r="A11338" s="0" t="n">
        <v>64</v>
      </c>
      <c r="B11338" s="0" t="n">
        <v>7600</v>
      </c>
      <c r="C11338" s="0" t="s">
        <v>155</v>
      </c>
      <c r="D11338" s="0" t="s">
        <v>155</v>
      </c>
      <c r="E11338" s="0" t="n">
        <f aca="false">IFERROR((C11338-D11338)/C11338/'Project Inputs and Calcs'!$E$11,0)</f>
        <v>0</v>
      </c>
    </row>
    <row r="11339" customFormat="false" ht="15" hidden="false" customHeight="false" outlineLevel="0" collapsed="false">
      <c r="A11339" s="0" t="n">
        <v>64</v>
      </c>
      <c r="B11339" s="0" t="n">
        <v>7700</v>
      </c>
      <c r="C11339" s="0" t="s">
        <v>155</v>
      </c>
      <c r="D11339" s="0" t="s">
        <v>155</v>
      </c>
      <c r="E11339" s="0" t="n">
        <f aca="false">IFERROR((C11339-D11339)/C11339/'Project Inputs and Calcs'!$E$11,0)</f>
        <v>0</v>
      </c>
    </row>
    <row r="11340" customFormat="false" ht="15" hidden="false" customHeight="false" outlineLevel="0" collapsed="false">
      <c r="A11340" s="0" t="n">
        <v>64</v>
      </c>
      <c r="B11340" s="0" t="n">
        <v>7800</v>
      </c>
      <c r="C11340" s="0" t="s">
        <v>155</v>
      </c>
      <c r="D11340" s="0" t="s">
        <v>155</v>
      </c>
      <c r="E11340" s="0" t="n">
        <f aca="false">IFERROR((C11340-D11340)/C11340/'Project Inputs and Calcs'!$E$11,0)</f>
        <v>0</v>
      </c>
    </row>
    <row r="11341" customFormat="false" ht="15" hidden="false" customHeight="false" outlineLevel="0" collapsed="false">
      <c r="A11341" s="0" t="n">
        <v>64</v>
      </c>
      <c r="B11341" s="0" t="n">
        <v>7900</v>
      </c>
      <c r="C11341" s="0" t="s">
        <v>155</v>
      </c>
      <c r="D11341" s="0" t="s">
        <v>155</v>
      </c>
      <c r="E11341" s="0" t="n">
        <f aca="false">IFERROR((C11341-D11341)/C11341/'Project Inputs and Calcs'!$E$11,0)</f>
        <v>0</v>
      </c>
    </row>
    <row r="11342" customFormat="false" ht="15" hidden="false" customHeight="false" outlineLevel="0" collapsed="false">
      <c r="A11342" s="0" t="n">
        <v>64</v>
      </c>
      <c r="B11342" s="0" t="n">
        <v>8000</v>
      </c>
      <c r="C11342" s="0" t="s">
        <v>155</v>
      </c>
      <c r="D11342" s="0" t="s">
        <v>155</v>
      </c>
      <c r="E11342" s="0" t="n">
        <f aca="false">IFERROR((C11342-D11342)/C11342/'Project Inputs and Calcs'!$E$11,0)</f>
        <v>0</v>
      </c>
    </row>
    <row r="11343" customFormat="false" ht="15" hidden="false" customHeight="false" outlineLevel="0" collapsed="false">
      <c r="A11343" s="0" t="n">
        <v>64</v>
      </c>
      <c r="B11343" s="0" t="n">
        <v>8100</v>
      </c>
      <c r="C11343" s="0" t="s">
        <v>155</v>
      </c>
      <c r="D11343" s="0" t="s">
        <v>155</v>
      </c>
      <c r="E11343" s="0" t="n">
        <f aca="false">IFERROR((C11343-D11343)/C11343/'Project Inputs and Calcs'!$E$11,0)</f>
        <v>0</v>
      </c>
    </row>
    <row r="11344" customFormat="false" ht="15" hidden="false" customHeight="false" outlineLevel="0" collapsed="false">
      <c r="A11344" s="0" t="n">
        <v>64</v>
      </c>
      <c r="B11344" s="0" t="n">
        <v>8200</v>
      </c>
      <c r="C11344" s="0" t="s">
        <v>155</v>
      </c>
      <c r="D11344" s="0" t="s">
        <v>155</v>
      </c>
      <c r="E11344" s="0" t="n">
        <f aca="false">IFERROR((C11344-D11344)/C11344/'Project Inputs and Calcs'!$E$11,0)</f>
        <v>0</v>
      </c>
    </row>
    <row r="11345" customFormat="false" ht="15" hidden="false" customHeight="false" outlineLevel="0" collapsed="false">
      <c r="A11345" s="0" t="n">
        <v>64</v>
      </c>
      <c r="B11345" s="0" t="n">
        <v>8300</v>
      </c>
      <c r="C11345" s="0" t="s">
        <v>155</v>
      </c>
      <c r="D11345" s="0" t="s">
        <v>155</v>
      </c>
      <c r="E11345" s="0" t="n">
        <f aca="false">IFERROR((C11345-D11345)/C11345/'Project Inputs and Calcs'!$E$11,0)</f>
        <v>0</v>
      </c>
    </row>
    <row r="11346" customFormat="false" ht="15" hidden="false" customHeight="false" outlineLevel="0" collapsed="false">
      <c r="A11346" s="0" t="n">
        <v>64</v>
      </c>
      <c r="B11346" s="0" t="n">
        <v>8400</v>
      </c>
      <c r="C11346" s="0" t="s">
        <v>155</v>
      </c>
      <c r="D11346" s="0" t="s">
        <v>155</v>
      </c>
      <c r="E11346" s="0" t="n">
        <f aca="false">IFERROR((C11346-D11346)/C11346/'Project Inputs and Calcs'!$E$11,0)</f>
        <v>0</v>
      </c>
    </row>
    <row r="11347" customFormat="false" ht="15" hidden="false" customHeight="false" outlineLevel="0" collapsed="false">
      <c r="A11347" s="0" t="n">
        <v>64</v>
      </c>
      <c r="B11347" s="0" t="n">
        <v>8500</v>
      </c>
      <c r="C11347" s="0" t="s">
        <v>155</v>
      </c>
      <c r="D11347" s="0" t="s">
        <v>155</v>
      </c>
      <c r="E11347" s="0" t="n">
        <f aca="false">IFERROR((C11347-D11347)/C11347/'Project Inputs and Calcs'!$E$11,0)</f>
        <v>0</v>
      </c>
    </row>
    <row r="11348" customFormat="false" ht="15" hidden="false" customHeight="false" outlineLevel="0" collapsed="false">
      <c r="A11348" s="0" t="n">
        <v>64</v>
      </c>
      <c r="B11348" s="0" t="n">
        <v>8600</v>
      </c>
      <c r="C11348" s="0" t="s">
        <v>155</v>
      </c>
      <c r="D11348" s="0" t="s">
        <v>155</v>
      </c>
      <c r="E11348" s="0" t="n">
        <f aca="false">IFERROR((C11348-D11348)/C11348/'Project Inputs and Calcs'!$E$11,0)</f>
        <v>0</v>
      </c>
    </row>
    <row r="11349" customFormat="false" ht="15" hidden="false" customHeight="false" outlineLevel="0" collapsed="false">
      <c r="A11349" s="0" t="n">
        <v>64</v>
      </c>
      <c r="B11349" s="0" t="n">
        <v>8700</v>
      </c>
      <c r="C11349" s="0" t="s">
        <v>155</v>
      </c>
      <c r="D11349" s="0" t="s">
        <v>155</v>
      </c>
      <c r="E11349" s="0" t="n">
        <f aca="false">IFERROR((C11349-D11349)/C11349/'Project Inputs and Calcs'!$E$11,0)</f>
        <v>0</v>
      </c>
    </row>
    <row r="11350" customFormat="false" ht="15" hidden="false" customHeight="false" outlineLevel="0" collapsed="false">
      <c r="A11350" s="0" t="n">
        <v>64</v>
      </c>
      <c r="B11350" s="0" t="n">
        <v>8800</v>
      </c>
      <c r="C11350" s="0" t="s">
        <v>155</v>
      </c>
      <c r="D11350" s="0" t="s">
        <v>155</v>
      </c>
      <c r="E11350" s="0" t="n">
        <f aca="false">IFERROR((C11350-D11350)/C11350/'Project Inputs and Calcs'!$E$11,0)</f>
        <v>0</v>
      </c>
    </row>
    <row r="11351" customFormat="false" ht="15" hidden="false" customHeight="false" outlineLevel="0" collapsed="false">
      <c r="A11351" s="0" t="n">
        <v>64</v>
      </c>
      <c r="B11351" s="0" t="n">
        <v>8900</v>
      </c>
      <c r="C11351" s="0" t="s">
        <v>155</v>
      </c>
      <c r="D11351" s="0" t="s">
        <v>155</v>
      </c>
      <c r="E11351" s="0" t="n">
        <f aca="false">IFERROR((C11351-D11351)/C11351/'Project Inputs and Calcs'!$E$11,0)</f>
        <v>0</v>
      </c>
    </row>
    <row r="11352" customFormat="false" ht="15" hidden="false" customHeight="false" outlineLevel="0" collapsed="false">
      <c r="A11352" s="0" t="n">
        <v>64</v>
      </c>
      <c r="B11352" s="0" t="n">
        <v>9000</v>
      </c>
      <c r="C11352" s="0" t="s">
        <v>155</v>
      </c>
      <c r="D11352" s="0" t="s">
        <v>155</v>
      </c>
      <c r="E11352" s="0" t="n">
        <f aca="false">IFERROR((C11352-D11352)/C11352/'Project Inputs and Calcs'!$E$11,0)</f>
        <v>0</v>
      </c>
    </row>
    <row r="11353" customFormat="false" ht="15" hidden="false" customHeight="false" outlineLevel="0" collapsed="false">
      <c r="A11353" s="0" t="n">
        <v>64</v>
      </c>
      <c r="B11353" s="0" t="n">
        <v>9100</v>
      </c>
      <c r="C11353" s="0" t="s">
        <v>155</v>
      </c>
      <c r="D11353" s="0" t="s">
        <v>155</v>
      </c>
      <c r="E11353" s="0" t="n">
        <f aca="false">IFERROR((C11353-D11353)/C11353/'Project Inputs and Calcs'!$E$11,0)</f>
        <v>0</v>
      </c>
    </row>
    <row r="11354" customFormat="false" ht="15" hidden="false" customHeight="false" outlineLevel="0" collapsed="false">
      <c r="A11354" s="0" t="n">
        <v>64</v>
      </c>
      <c r="B11354" s="0" t="n">
        <v>9200</v>
      </c>
      <c r="C11354" s="0" t="s">
        <v>155</v>
      </c>
      <c r="D11354" s="0" t="s">
        <v>155</v>
      </c>
      <c r="E11354" s="0" t="n">
        <f aca="false">IFERROR((C11354-D11354)/C11354/'Project Inputs and Calcs'!$E$11,0)</f>
        <v>0</v>
      </c>
    </row>
    <row r="11355" customFormat="false" ht="15" hidden="false" customHeight="false" outlineLevel="0" collapsed="false">
      <c r="A11355" s="0" t="n">
        <v>64</v>
      </c>
      <c r="B11355" s="0" t="n">
        <v>9300</v>
      </c>
      <c r="C11355" s="0" t="s">
        <v>155</v>
      </c>
      <c r="D11355" s="0" t="s">
        <v>155</v>
      </c>
      <c r="E11355" s="0" t="n">
        <f aca="false">IFERROR((C11355-D11355)/C11355/'Project Inputs and Calcs'!$E$11,0)</f>
        <v>0</v>
      </c>
    </row>
    <row r="11356" customFormat="false" ht="15" hidden="false" customHeight="false" outlineLevel="0" collapsed="false">
      <c r="A11356" s="0" t="n">
        <v>64</v>
      </c>
      <c r="B11356" s="0" t="n">
        <v>9400</v>
      </c>
      <c r="C11356" s="0" t="s">
        <v>155</v>
      </c>
      <c r="D11356" s="0" t="s">
        <v>155</v>
      </c>
      <c r="E11356" s="0" t="n">
        <f aca="false">IFERROR((C11356-D11356)/C11356/'Project Inputs and Calcs'!$E$11,0)</f>
        <v>0</v>
      </c>
    </row>
    <row r="11357" customFormat="false" ht="15" hidden="false" customHeight="false" outlineLevel="0" collapsed="false">
      <c r="A11357" s="0" t="n">
        <v>64</v>
      </c>
      <c r="B11357" s="0" t="n">
        <v>9500</v>
      </c>
      <c r="C11357" s="0" t="s">
        <v>155</v>
      </c>
      <c r="D11357" s="0" t="s">
        <v>155</v>
      </c>
      <c r="E11357" s="0" t="n">
        <f aca="false">IFERROR((C11357-D11357)/C11357/'Project Inputs and Calcs'!$E$11,0)</f>
        <v>0</v>
      </c>
    </row>
    <row r="11358" customFormat="false" ht="15" hidden="false" customHeight="false" outlineLevel="0" collapsed="false">
      <c r="A11358" s="0" t="n">
        <v>64</v>
      </c>
      <c r="B11358" s="0" t="n">
        <v>9600</v>
      </c>
      <c r="C11358" s="0" t="s">
        <v>155</v>
      </c>
      <c r="D11358" s="0" t="s">
        <v>155</v>
      </c>
      <c r="E11358" s="0" t="n">
        <f aca="false">IFERROR((C11358-D11358)/C11358/'Project Inputs and Calcs'!$E$11,0)</f>
        <v>0</v>
      </c>
    </row>
    <row r="11359" customFormat="false" ht="15" hidden="false" customHeight="false" outlineLevel="0" collapsed="false">
      <c r="A11359" s="0" t="n">
        <v>64</v>
      </c>
      <c r="B11359" s="0" t="n">
        <v>9700</v>
      </c>
      <c r="C11359" s="0" t="s">
        <v>155</v>
      </c>
      <c r="D11359" s="0" t="s">
        <v>155</v>
      </c>
      <c r="E11359" s="0" t="n">
        <f aca="false">IFERROR((C11359-D11359)/C11359/'Project Inputs and Calcs'!$E$11,0)</f>
        <v>0</v>
      </c>
    </row>
    <row r="11360" customFormat="false" ht="15" hidden="false" customHeight="false" outlineLevel="0" collapsed="false">
      <c r="A11360" s="0" t="n">
        <v>64</v>
      </c>
      <c r="B11360" s="0" t="n">
        <v>9800</v>
      </c>
      <c r="C11360" s="0" t="s">
        <v>155</v>
      </c>
      <c r="D11360" s="0" t="s">
        <v>155</v>
      </c>
      <c r="E11360" s="0" t="n">
        <f aca="false">IFERROR((C11360-D11360)/C11360/'Project Inputs and Calcs'!$E$11,0)</f>
        <v>0</v>
      </c>
    </row>
    <row r="11361" customFormat="false" ht="15" hidden="false" customHeight="false" outlineLevel="0" collapsed="false">
      <c r="A11361" s="0" t="n">
        <v>64</v>
      </c>
      <c r="B11361" s="0" t="n">
        <v>9900</v>
      </c>
      <c r="C11361" s="0" t="s">
        <v>155</v>
      </c>
      <c r="D11361" s="0" t="s">
        <v>155</v>
      </c>
      <c r="E11361" s="0" t="n">
        <f aca="false">IFERROR((C11361-D11361)/C11361/'Project Inputs and Calcs'!$E$11,0)</f>
        <v>0</v>
      </c>
    </row>
    <row r="11362" customFormat="false" ht="15" hidden="false" customHeight="false" outlineLevel="0" collapsed="false">
      <c r="A11362" s="0" t="n">
        <v>64</v>
      </c>
      <c r="B11362" s="0" t="n">
        <v>10000</v>
      </c>
      <c r="C11362" s="0" t="s">
        <v>155</v>
      </c>
      <c r="D11362" s="0" t="s">
        <v>155</v>
      </c>
      <c r="E11362" s="0" t="n">
        <f aca="false">IFERROR((C11362-D11362)/C11362/'Project Inputs and Calcs'!$E$11,0)</f>
        <v>0</v>
      </c>
    </row>
    <row r="11363" customFormat="false" ht="15" hidden="false" customHeight="false" outlineLevel="0" collapsed="false">
      <c r="A11363" s="0" t="n">
        <v>64</v>
      </c>
      <c r="B11363" s="0" t="n">
        <v>10100</v>
      </c>
      <c r="C11363" s="0" t="s">
        <v>155</v>
      </c>
      <c r="D11363" s="0" t="s">
        <v>155</v>
      </c>
      <c r="E11363" s="0" t="n">
        <f aca="false">IFERROR((C11363-D11363)/C11363/'Project Inputs and Calcs'!$E$11,0)</f>
        <v>0</v>
      </c>
    </row>
    <row r="11364" customFormat="false" ht="15" hidden="false" customHeight="false" outlineLevel="0" collapsed="false">
      <c r="A11364" s="0" t="n">
        <v>64</v>
      </c>
      <c r="B11364" s="0" t="n">
        <v>10200</v>
      </c>
      <c r="C11364" s="0" t="s">
        <v>155</v>
      </c>
      <c r="D11364" s="0" t="s">
        <v>155</v>
      </c>
      <c r="E11364" s="0" t="n">
        <f aca="false">IFERROR((C11364-D11364)/C11364/'Project Inputs and Calcs'!$E$11,0)</f>
        <v>0</v>
      </c>
    </row>
    <row r="11365" customFormat="false" ht="15" hidden="false" customHeight="false" outlineLevel="0" collapsed="false">
      <c r="A11365" s="0" t="n">
        <v>64</v>
      </c>
      <c r="B11365" s="0" t="n">
        <v>10300</v>
      </c>
      <c r="C11365" s="0" t="s">
        <v>155</v>
      </c>
      <c r="D11365" s="0" t="s">
        <v>155</v>
      </c>
      <c r="E11365" s="0" t="n">
        <f aca="false">IFERROR((C11365-D11365)/C11365/'Project Inputs and Calcs'!$E$11,0)</f>
        <v>0</v>
      </c>
    </row>
    <row r="11366" customFormat="false" ht="15" hidden="false" customHeight="false" outlineLevel="0" collapsed="false">
      <c r="A11366" s="0" t="n">
        <v>64</v>
      </c>
      <c r="B11366" s="0" t="n">
        <v>10400</v>
      </c>
      <c r="C11366" s="0" t="s">
        <v>155</v>
      </c>
      <c r="D11366" s="0" t="s">
        <v>155</v>
      </c>
      <c r="E11366" s="0" t="n">
        <f aca="false">IFERROR((C11366-D11366)/C11366/'Project Inputs and Calcs'!$E$11,0)</f>
        <v>0</v>
      </c>
    </row>
    <row r="11367" customFormat="false" ht="15" hidden="false" customHeight="false" outlineLevel="0" collapsed="false">
      <c r="A11367" s="0" t="n">
        <v>64</v>
      </c>
      <c r="B11367" s="0" t="n">
        <v>10500</v>
      </c>
      <c r="C11367" s="0" t="s">
        <v>155</v>
      </c>
      <c r="D11367" s="0" t="s">
        <v>155</v>
      </c>
      <c r="E11367" s="0" t="n">
        <f aca="false">IFERROR((C11367-D11367)/C11367/'Project Inputs and Calcs'!$E$11,0)</f>
        <v>0</v>
      </c>
    </row>
    <row r="11368" customFormat="false" ht="15" hidden="false" customHeight="false" outlineLevel="0" collapsed="false">
      <c r="A11368" s="0" t="n">
        <v>64</v>
      </c>
      <c r="B11368" s="0" t="n">
        <v>10600</v>
      </c>
      <c r="C11368" s="0" t="s">
        <v>155</v>
      </c>
      <c r="D11368" s="0" t="s">
        <v>155</v>
      </c>
      <c r="E11368" s="0" t="n">
        <f aca="false">IFERROR((C11368-D11368)/C11368/'Project Inputs and Calcs'!$E$11,0)</f>
        <v>0</v>
      </c>
    </row>
    <row r="11369" customFormat="false" ht="15" hidden="false" customHeight="false" outlineLevel="0" collapsed="false">
      <c r="A11369" s="0" t="n">
        <v>64</v>
      </c>
      <c r="B11369" s="0" t="n">
        <v>10700</v>
      </c>
      <c r="C11369" s="0" t="s">
        <v>155</v>
      </c>
      <c r="D11369" s="0" t="s">
        <v>155</v>
      </c>
      <c r="E11369" s="0" t="n">
        <f aca="false">IFERROR((C11369-D11369)/C11369/'Project Inputs and Calcs'!$E$11,0)</f>
        <v>0</v>
      </c>
    </row>
    <row r="11370" customFormat="false" ht="15" hidden="false" customHeight="false" outlineLevel="0" collapsed="false">
      <c r="A11370" s="0" t="n">
        <v>64</v>
      </c>
      <c r="B11370" s="0" t="n">
        <v>10800</v>
      </c>
      <c r="C11370" s="0" t="s">
        <v>155</v>
      </c>
      <c r="D11370" s="0" t="s">
        <v>155</v>
      </c>
      <c r="E11370" s="0" t="n">
        <f aca="false">IFERROR((C11370-D11370)/C11370/'Project Inputs and Calcs'!$E$11,0)</f>
        <v>0</v>
      </c>
    </row>
    <row r="11371" customFormat="false" ht="15" hidden="false" customHeight="false" outlineLevel="0" collapsed="false">
      <c r="A11371" s="0" t="n">
        <v>64</v>
      </c>
      <c r="B11371" s="0" t="n">
        <v>10900</v>
      </c>
      <c r="C11371" s="0" t="s">
        <v>155</v>
      </c>
      <c r="D11371" s="0" t="s">
        <v>155</v>
      </c>
      <c r="E11371" s="0" t="n">
        <f aca="false">IFERROR((C11371-D11371)/C11371/'Project Inputs and Calcs'!$E$11,0)</f>
        <v>0</v>
      </c>
    </row>
    <row r="11372" customFormat="false" ht="15" hidden="false" customHeight="false" outlineLevel="0" collapsed="false">
      <c r="A11372" s="0" t="n">
        <v>64</v>
      </c>
      <c r="B11372" s="0" t="n">
        <v>11000</v>
      </c>
      <c r="C11372" s="0" t="s">
        <v>155</v>
      </c>
      <c r="D11372" s="0" t="s">
        <v>155</v>
      </c>
      <c r="E11372" s="0" t="n">
        <f aca="false">IFERROR((C11372-D11372)/C11372/'Project Inputs and Calcs'!$E$11,0)</f>
        <v>0</v>
      </c>
    </row>
    <row r="11373" customFormat="false" ht="15" hidden="false" customHeight="false" outlineLevel="0" collapsed="false">
      <c r="A11373" s="0" t="n">
        <v>64</v>
      </c>
      <c r="B11373" s="0" t="n">
        <v>11100</v>
      </c>
      <c r="C11373" s="0" t="s">
        <v>155</v>
      </c>
      <c r="D11373" s="0" t="s">
        <v>155</v>
      </c>
      <c r="E11373" s="0" t="n">
        <f aca="false">IFERROR((C11373-D11373)/C11373/'Project Inputs and Calcs'!$E$11,0)</f>
        <v>0</v>
      </c>
    </row>
    <row r="11374" customFormat="false" ht="15" hidden="false" customHeight="false" outlineLevel="0" collapsed="false">
      <c r="A11374" s="0" t="n">
        <v>64</v>
      </c>
      <c r="B11374" s="0" t="n">
        <v>11200</v>
      </c>
      <c r="C11374" s="0" t="s">
        <v>155</v>
      </c>
      <c r="D11374" s="0" t="s">
        <v>155</v>
      </c>
      <c r="E11374" s="0" t="n">
        <f aca="false">IFERROR((C11374-D11374)/C11374/'Project Inputs and Calcs'!$E$11,0)</f>
        <v>0</v>
      </c>
    </row>
    <row r="11375" customFormat="false" ht="15" hidden="false" customHeight="false" outlineLevel="0" collapsed="false">
      <c r="A11375" s="0" t="n">
        <v>64</v>
      </c>
      <c r="B11375" s="0" t="n">
        <v>11300</v>
      </c>
      <c r="C11375" s="0" t="s">
        <v>155</v>
      </c>
      <c r="D11375" s="0" t="s">
        <v>155</v>
      </c>
      <c r="E11375" s="0" t="n">
        <f aca="false">IFERROR((C11375-D11375)/C11375/'Project Inputs and Calcs'!$E$11,0)</f>
        <v>0</v>
      </c>
    </row>
    <row r="11376" customFormat="false" ht="15" hidden="false" customHeight="false" outlineLevel="0" collapsed="false">
      <c r="A11376" s="0" t="n">
        <v>64</v>
      </c>
      <c r="B11376" s="0" t="n">
        <v>11400</v>
      </c>
      <c r="C11376" s="0" t="s">
        <v>155</v>
      </c>
      <c r="D11376" s="0" t="s">
        <v>155</v>
      </c>
      <c r="E11376" s="0" t="n">
        <f aca="false">IFERROR((C11376-D11376)/C11376/'Project Inputs and Calcs'!$E$11,0)</f>
        <v>0</v>
      </c>
    </row>
    <row r="11377" customFormat="false" ht="15" hidden="false" customHeight="false" outlineLevel="0" collapsed="false">
      <c r="A11377" s="0" t="n">
        <v>64</v>
      </c>
      <c r="B11377" s="0" t="n">
        <v>11500</v>
      </c>
      <c r="C11377" s="0" t="s">
        <v>155</v>
      </c>
      <c r="D11377" s="0" t="s">
        <v>155</v>
      </c>
      <c r="E11377" s="0" t="n">
        <f aca="false">IFERROR((C11377-D11377)/C11377/'Project Inputs and Calcs'!$E$11,0)</f>
        <v>0</v>
      </c>
    </row>
    <row r="11378" customFormat="false" ht="15" hidden="false" customHeight="false" outlineLevel="0" collapsed="false">
      <c r="A11378" s="0" t="n">
        <v>64</v>
      </c>
      <c r="B11378" s="0" t="n">
        <v>11600</v>
      </c>
      <c r="C11378" s="0" t="s">
        <v>155</v>
      </c>
      <c r="D11378" s="0" t="s">
        <v>155</v>
      </c>
      <c r="E11378" s="0" t="n">
        <f aca="false">IFERROR((C11378-D11378)/C11378/'Project Inputs and Calcs'!$E$11,0)</f>
        <v>0</v>
      </c>
    </row>
    <row r="11379" customFormat="false" ht="15" hidden="false" customHeight="false" outlineLevel="0" collapsed="false">
      <c r="A11379" s="0" t="n">
        <v>64</v>
      </c>
      <c r="B11379" s="0" t="n">
        <v>11700</v>
      </c>
      <c r="C11379" s="0" t="s">
        <v>155</v>
      </c>
      <c r="D11379" s="0" t="s">
        <v>155</v>
      </c>
      <c r="E11379" s="0" t="n">
        <f aca="false">IFERROR((C11379-D11379)/C11379/'Project Inputs and Calcs'!$E$11,0)</f>
        <v>0</v>
      </c>
    </row>
    <row r="11380" customFormat="false" ht="15" hidden="false" customHeight="false" outlineLevel="0" collapsed="false">
      <c r="A11380" s="0" t="n">
        <v>64</v>
      </c>
      <c r="B11380" s="0" t="n">
        <v>11800</v>
      </c>
      <c r="C11380" s="0" t="s">
        <v>155</v>
      </c>
      <c r="D11380" s="0" t="s">
        <v>155</v>
      </c>
      <c r="E11380" s="0" t="n">
        <f aca="false">IFERROR((C11380-D11380)/C11380/'Project Inputs and Calcs'!$E$11,0)</f>
        <v>0</v>
      </c>
    </row>
    <row r="11381" customFormat="false" ht="15" hidden="false" customHeight="false" outlineLevel="0" collapsed="false">
      <c r="A11381" s="0" t="n">
        <v>64</v>
      </c>
      <c r="B11381" s="0" t="n">
        <v>11900</v>
      </c>
      <c r="C11381" s="0" t="s">
        <v>155</v>
      </c>
      <c r="D11381" s="0" t="s">
        <v>155</v>
      </c>
      <c r="E11381" s="0" t="n">
        <f aca="false">IFERROR((C11381-D11381)/C11381/'Project Inputs and Calcs'!$E$11,0)</f>
        <v>0</v>
      </c>
    </row>
    <row r="11382" customFormat="false" ht="15" hidden="false" customHeight="false" outlineLevel="0" collapsed="false">
      <c r="A11382" s="0" t="n">
        <v>64</v>
      </c>
      <c r="B11382" s="0" t="n">
        <v>12000</v>
      </c>
      <c r="C11382" s="0" t="s">
        <v>155</v>
      </c>
      <c r="D11382" s="0" t="s">
        <v>155</v>
      </c>
      <c r="E11382" s="0" t="n">
        <f aca="false">IFERROR((C11382-D11382)/C11382/'Project Inputs and Calcs'!$E$11,0)</f>
        <v>0</v>
      </c>
    </row>
    <row r="11383" customFormat="false" ht="15" hidden="false" customHeight="false" outlineLevel="0" collapsed="false">
      <c r="A11383" s="0" t="n">
        <v>64</v>
      </c>
      <c r="B11383" s="0" t="n">
        <v>12100</v>
      </c>
      <c r="C11383" s="0" t="s">
        <v>155</v>
      </c>
      <c r="D11383" s="0" t="s">
        <v>155</v>
      </c>
      <c r="E11383" s="0" t="n">
        <f aca="false">IFERROR((C11383-D11383)/C11383/'Project Inputs and Calcs'!$E$11,0)</f>
        <v>0</v>
      </c>
    </row>
    <row r="11384" customFormat="false" ht="15" hidden="false" customHeight="false" outlineLevel="0" collapsed="false">
      <c r="A11384" s="0" t="n">
        <v>64</v>
      </c>
      <c r="B11384" s="0" t="n">
        <v>12200</v>
      </c>
      <c r="C11384" s="0" t="s">
        <v>155</v>
      </c>
      <c r="D11384" s="0" t="s">
        <v>155</v>
      </c>
      <c r="E11384" s="0" t="n">
        <f aca="false">IFERROR((C11384-D11384)/C11384/'Project Inputs and Calcs'!$E$11,0)</f>
        <v>0</v>
      </c>
    </row>
    <row r="11385" customFormat="false" ht="15" hidden="false" customHeight="false" outlineLevel="0" collapsed="false">
      <c r="A11385" s="0" t="n">
        <v>64</v>
      </c>
      <c r="B11385" s="0" t="n">
        <v>12300</v>
      </c>
      <c r="C11385" s="0" t="s">
        <v>155</v>
      </c>
      <c r="D11385" s="0" t="s">
        <v>155</v>
      </c>
      <c r="E11385" s="0" t="n">
        <f aca="false">IFERROR((C11385-D11385)/C11385/'Project Inputs and Calcs'!$E$11,0)</f>
        <v>0</v>
      </c>
    </row>
    <row r="11386" customFormat="false" ht="15" hidden="false" customHeight="false" outlineLevel="0" collapsed="false">
      <c r="A11386" s="0" t="n">
        <v>64</v>
      </c>
      <c r="B11386" s="0" t="n">
        <v>12400</v>
      </c>
      <c r="C11386" s="0" t="s">
        <v>155</v>
      </c>
      <c r="D11386" s="0" t="s">
        <v>155</v>
      </c>
      <c r="E11386" s="0" t="n">
        <f aca="false">IFERROR((C11386-D11386)/C11386/'Project Inputs and Calcs'!$E$11,0)</f>
        <v>0</v>
      </c>
    </row>
    <row r="11387" customFormat="false" ht="15" hidden="false" customHeight="false" outlineLevel="0" collapsed="false">
      <c r="A11387" s="0" t="n">
        <v>64</v>
      </c>
      <c r="B11387" s="0" t="n">
        <v>12500</v>
      </c>
      <c r="C11387" s="0" t="s">
        <v>155</v>
      </c>
      <c r="D11387" s="0" t="s">
        <v>155</v>
      </c>
      <c r="E11387" s="0" t="n">
        <f aca="false">IFERROR((C11387-D11387)/C11387/'Project Inputs and Calcs'!$E$11,0)</f>
        <v>0</v>
      </c>
    </row>
    <row r="11388" customFormat="false" ht="15" hidden="false" customHeight="false" outlineLevel="0" collapsed="false">
      <c r="A11388" s="0" t="n">
        <v>64</v>
      </c>
      <c r="B11388" s="0" t="n">
        <v>12600</v>
      </c>
      <c r="C11388" s="0" t="s">
        <v>155</v>
      </c>
      <c r="D11388" s="0" t="s">
        <v>155</v>
      </c>
      <c r="E11388" s="0" t="n">
        <f aca="false">IFERROR((C11388-D11388)/C11388/'Project Inputs and Calcs'!$E$11,0)</f>
        <v>0</v>
      </c>
    </row>
    <row r="11389" customFormat="false" ht="15" hidden="false" customHeight="false" outlineLevel="0" collapsed="false">
      <c r="A11389" s="0" t="n">
        <v>64</v>
      </c>
      <c r="B11389" s="0" t="n">
        <v>12700</v>
      </c>
      <c r="C11389" s="0" t="s">
        <v>155</v>
      </c>
      <c r="D11389" s="0" t="s">
        <v>155</v>
      </c>
      <c r="E11389" s="0" t="n">
        <f aca="false">IFERROR((C11389-D11389)/C11389/'Project Inputs and Calcs'!$E$11,0)</f>
        <v>0</v>
      </c>
    </row>
    <row r="11390" customFormat="false" ht="15" hidden="false" customHeight="false" outlineLevel="0" collapsed="false">
      <c r="A11390" s="0" t="n">
        <v>64</v>
      </c>
      <c r="B11390" s="0" t="n">
        <v>12800</v>
      </c>
      <c r="C11390" s="0" t="s">
        <v>155</v>
      </c>
      <c r="D11390" s="0" t="s">
        <v>155</v>
      </c>
      <c r="E11390" s="0" t="n">
        <f aca="false">IFERROR((C11390-D11390)/C11390/'Project Inputs and Calcs'!$E$11,0)</f>
        <v>0</v>
      </c>
    </row>
    <row r="11391" customFormat="false" ht="15" hidden="false" customHeight="false" outlineLevel="0" collapsed="false">
      <c r="A11391" s="0" t="n">
        <v>64</v>
      </c>
      <c r="B11391" s="0" t="n">
        <v>12900</v>
      </c>
      <c r="C11391" s="0" t="s">
        <v>155</v>
      </c>
      <c r="D11391" s="0" t="s">
        <v>155</v>
      </c>
      <c r="E11391" s="0" t="n">
        <f aca="false">IFERROR((C11391-D11391)/C11391/'Project Inputs and Calcs'!$E$11,0)</f>
        <v>0</v>
      </c>
    </row>
    <row r="11392" customFormat="false" ht="15" hidden="false" customHeight="false" outlineLevel="0" collapsed="false">
      <c r="A11392" s="0" t="n">
        <v>64</v>
      </c>
      <c r="B11392" s="0" t="n">
        <v>13000</v>
      </c>
      <c r="C11392" s="0" t="s">
        <v>155</v>
      </c>
      <c r="D11392" s="0" t="s">
        <v>155</v>
      </c>
      <c r="E11392" s="0" t="n">
        <f aca="false">IFERROR((C11392-D11392)/C11392/'Project Inputs and Calcs'!$E$11,0)</f>
        <v>0</v>
      </c>
    </row>
    <row r="11393" customFormat="false" ht="15" hidden="false" customHeight="false" outlineLevel="0" collapsed="false">
      <c r="A11393" s="0" t="n">
        <v>64</v>
      </c>
      <c r="B11393" s="0" t="n">
        <v>13100</v>
      </c>
      <c r="C11393" s="0" t="s">
        <v>155</v>
      </c>
      <c r="D11393" s="0" t="s">
        <v>155</v>
      </c>
      <c r="E11393" s="0" t="n">
        <f aca="false">IFERROR((C11393-D11393)/C11393/'Project Inputs and Calcs'!$E$11,0)</f>
        <v>0</v>
      </c>
    </row>
    <row r="11394" customFormat="false" ht="15" hidden="false" customHeight="false" outlineLevel="0" collapsed="false">
      <c r="A11394" s="0" t="n">
        <v>64</v>
      </c>
      <c r="B11394" s="0" t="n">
        <v>13200</v>
      </c>
      <c r="C11394" s="0" t="s">
        <v>155</v>
      </c>
      <c r="D11394" s="0" t="s">
        <v>155</v>
      </c>
      <c r="E11394" s="0" t="n">
        <f aca="false">IFERROR((C11394-D11394)/C11394/'Project Inputs and Calcs'!$E$11,0)</f>
        <v>0</v>
      </c>
    </row>
    <row r="11395" customFormat="false" ht="15" hidden="false" customHeight="false" outlineLevel="0" collapsed="false">
      <c r="A11395" s="0" t="n">
        <v>64</v>
      </c>
      <c r="B11395" s="0" t="n">
        <v>13300</v>
      </c>
      <c r="C11395" s="0" t="s">
        <v>155</v>
      </c>
      <c r="D11395" s="0" t="s">
        <v>155</v>
      </c>
      <c r="E11395" s="0" t="n">
        <f aca="false">IFERROR((C11395-D11395)/C11395/'Project Inputs and Calcs'!$E$11,0)</f>
        <v>0</v>
      </c>
    </row>
    <row r="11396" customFormat="false" ht="15" hidden="false" customHeight="false" outlineLevel="0" collapsed="false">
      <c r="A11396" s="0" t="n">
        <v>64</v>
      </c>
      <c r="B11396" s="0" t="n">
        <v>13400</v>
      </c>
      <c r="C11396" s="0" t="s">
        <v>155</v>
      </c>
      <c r="D11396" s="0" t="s">
        <v>155</v>
      </c>
      <c r="E11396" s="0" t="n">
        <f aca="false">IFERROR((C11396-D11396)/C11396/'Project Inputs and Calcs'!$E$11,0)</f>
        <v>0</v>
      </c>
    </row>
    <row r="11397" customFormat="false" ht="15" hidden="false" customHeight="false" outlineLevel="0" collapsed="false">
      <c r="A11397" s="0" t="n">
        <v>64</v>
      </c>
      <c r="B11397" s="0" t="n">
        <v>13500</v>
      </c>
      <c r="C11397" s="0" t="s">
        <v>155</v>
      </c>
      <c r="D11397" s="0" t="s">
        <v>155</v>
      </c>
      <c r="E11397" s="0" t="n">
        <f aca="false">IFERROR((C11397-D11397)/C11397/'Project Inputs and Calcs'!$E$11,0)</f>
        <v>0</v>
      </c>
    </row>
    <row r="11398" customFormat="false" ht="15" hidden="false" customHeight="false" outlineLevel="0" collapsed="false">
      <c r="A11398" s="0" t="n">
        <v>64</v>
      </c>
      <c r="B11398" s="0" t="n">
        <v>13600</v>
      </c>
      <c r="C11398" s="0" t="s">
        <v>155</v>
      </c>
      <c r="D11398" s="0" t="s">
        <v>155</v>
      </c>
      <c r="E11398" s="0" t="n">
        <f aca="false">IFERROR((C11398-D11398)/C11398/'Project Inputs and Calcs'!$E$11,0)</f>
        <v>0</v>
      </c>
    </row>
    <row r="11399" customFormat="false" ht="15" hidden="false" customHeight="false" outlineLevel="0" collapsed="false">
      <c r="A11399" s="0" t="n">
        <v>64</v>
      </c>
      <c r="B11399" s="0" t="n">
        <v>13700</v>
      </c>
      <c r="C11399" s="0" t="s">
        <v>155</v>
      </c>
      <c r="D11399" s="0" t="s">
        <v>155</v>
      </c>
      <c r="E11399" s="0" t="n">
        <f aca="false">IFERROR((C11399-D11399)/C11399/'Project Inputs and Calcs'!$E$11,0)</f>
        <v>0</v>
      </c>
    </row>
    <row r="11400" customFormat="false" ht="15" hidden="false" customHeight="false" outlineLevel="0" collapsed="false">
      <c r="A11400" s="0" t="n">
        <v>64</v>
      </c>
      <c r="B11400" s="0" t="n">
        <v>13800</v>
      </c>
      <c r="C11400" s="0" t="s">
        <v>155</v>
      </c>
      <c r="D11400" s="0" t="s">
        <v>155</v>
      </c>
      <c r="E11400" s="0" t="n">
        <f aca="false">IFERROR((C11400-D11400)/C11400/'Project Inputs and Calcs'!$E$11,0)</f>
        <v>0</v>
      </c>
    </row>
    <row r="11401" customFormat="false" ht="15" hidden="false" customHeight="false" outlineLevel="0" collapsed="false">
      <c r="A11401" s="0" t="n">
        <v>64</v>
      </c>
      <c r="B11401" s="0" t="n">
        <v>13900</v>
      </c>
      <c r="C11401" s="0" t="s">
        <v>155</v>
      </c>
      <c r="D11401" s="0" t="s">
        <v>155</v>
      </c>
      <c r="E11401" s="0" t="n">
        <f aca="false">IFERROR((C11401-D11401)/C11401/'Project Inputs and Calcs'!$E$11,0)</f>
        <v>0</v>
      </c>
    </row>
    <row r="11402" customFormat="false" ht="15" hidden="false" customHeight="false" outlineLevel="0" collapsed="false">
      <c r="A11402" s="0" t="n">
        <v>64</v>
      </c>
      <c r="B11402" s="0" t="n">
        <v>14000</v>
      </c>
      <c r="C11402" s="0" t="s">
        <v>155</v>
      </c>
      <c r="D11402" s="0" t="s">
        <v>155</v>
      </c>
      <c r="E11402" s="0" t="n">
        <f aca="false">IFERROR((C11402-D11402)/C11402/'Project Inputs and Calcs'!$E$11,0)</f>
        <v>0</v>
      </c>
    </row>
    <row r="11403" customFormat="false" ht="15" hidden="false" customHeight="false" outlineLevel="0" collapsed="false">
      <c r="A11403" s="0" t="n">
        <v>64</v>
      </c>
      <c r="B11403" s="0" t="n">
        <v>14100</v>
      </c>
      <c r="C11403" s="0" t="s">
        <v>155</v>
      </c>
      <c r="D11403" s="0" t="s">
        <v>155</v>
      </c>
      <c r="E11403" s="0" t="n">
        <f aca="false">IFERROR((C11403-D11403)/C11403/'Project Inputs and Calcs'!$E$11,0)</f>
        <v>0</v>
      </c>
    </row>
    <row r="11404" customFormat="false" ht="15" hidden="false" customHeight="false" outlineLevel="0" collapsed="false">
      <c r="A11404" s="0" t="n">
        <v>64</v>
      </c>
      <c r="B11404" s="0" t="n">
        <v>14200</v>
      </c>
      <c r="C11404" s="0" t="s">
        <v>155</v>
      </c>
      <c r="D11404" s="0" t="s">
        <v>155</v>
      </c>
      <c r="E11404" s="0" t="n">
        <f aca="false">IFERROR((C11404-D11404)/C11404/'Project Inputs and Calcs'!$E$11,0)</f>
        <v>0</v>
      </c>
    </row>
    <row r="11405" customFormat="false" ht="15" hidden="false" customHeight="false" outlineLevel="0" collapsed="false">
      <c r="A11405" s="0" t="n">
        <v>64</v>
      </c>
      <c r="B11405" s="0" t="n">
        <v>14300</v>
      </c>
      <c r="C11405" s="0" t="s">
        <v>155</v>
      </c>
      <c r="D11405" s="0" t="s">
        <v>155</v>
      </c>
      <c r="E11405" s="0" t="n">
        <f aca="false">IFERROR((C11405-D11405)/C11405/'Project Inputs and Calcs'!$E$11,0)</f>
        <v>0</v>
      </c>
    </row>
    <row r="11406" customFormat="false" ht="15" hidden="false" customHeight="false" outlineLevel="0" collapsed="false">
      <c r="A11406" s="0" t="n">
        <v>64</v>
      </c>
      <c r="B11406" s="0" t="n">
        <v>14400</v>
      </c>
      <c r="C11406" s="0" t="s">
        <v>155</v>
      </c>
      <c r="D11406" s="0" t="s">
        <v>155</v>
      </c>
      <c r="E11406" s="0" t="n">
        <f aca="false">IFERROR((C11406-D11406)/C11406/'Project Inputs and Calcs'!$E$11,0)</f>
        <v>0</v>
      </c>
    </row>
    <row r="11407" customFormat="false" ht="15" hidden="false" customHeight="false" outlineLevel="0" collapsed="false">
      <c r="A11407" s="0" t="n">
        <v>64</v>
      </c>
      <c r="B11407" s="0" t="n">
        <v>14500</v>
      </c>
      <c r="C11407" s="0" t="s">
        <v>155</v>
      </c>
      <c r="D11407" s="0" t="s">
        <v>155</v>
      </c>
      <c r="E11407" s="0" t="n">
        <f aca="false">IFERROR((C11407-D11407)/C11407/'Project Inputs and Calcs'!$E$11,0)</f>
        <v>0</v>
      </c>
    </row>
    <row r="11408" customFormat="false" ht="15" hidden="false" customHeight="false" outlineLevel="0" collapsed="false">
      <c r="A11408" s="0" t="n">
        <v>64</v>
      </c>
      <c r="B11408" s="0" t="n">
        <v>14600</v>
      </c>
      <c r="C11408" s="0" t="s">
        <v>155</v>
      </c>
      <c r="D11408" s="0" t="s">
        <v>155</v>
      </c>
      <c r="E11408" s="0" t="n">
        <f aca="false">IFERROR((C11408-D11408)/C11408/'Project Inputs and Calcs'!$E$11,0)</f>
        <v>0</v>
      </c>
    </row>
    <row r="11409" customFormat="false" ht="15" hidden="false" customHeight="false" outlineLevel="0" collapsed="false">
      <c r="A11409" s="0" t="n">
        <v>64</v>
      </c>
      <c r="B11409" s="0" t="n">
        <v>14700</v>
      </c>
      <c r="C11409" s="0" t="s">
        <v>155</v>
      </c>
      <c r="D11409" s="0" t="s">
        <v>155</v>
      </c>
      <c r="E11409" s="0" t="n">
        <f aca="false">IFERROR((C11409-D11409)/C11409/'Project Inputs and Calcs'!$E$11,0)</f>
        <v>0</v>
      </c>
    </row>
    <row r="11410" customFormat="false" ht="15" hidden="false" customHeight="false" outlineLevel="0" collapsed="false">
      <c r="A11410" s="0" t="n">
        <v>64</v>
      </c>
      <c r="B11410" s="0" t="n">
        <v>14800</v>
      </c>
      <c r="C11410" s="0" t="s">
        <v>155</v>
      </c>
      <c r="D11410" s="0" t="s">
        <v>155</v>
      </c>
      <c r="E11410" s="0" t="n">
        <f aca="false">IFERROR((C11410-D11410)/C11410/'Project Inputs and Calcs'!$E$11,0)</f>
        <v>0</v>
      </c>
    </row>
    <row r="11411" customFormat="false" ht="15" hidden="false" customHeight="false" outlineLevel="0" collapsed="false">
      <c r="A11411" s="0" t="n">
        <v>64</v>
      </c>
      <c r="B11411" s="0" t="n">
        <v>14900</v>
      </c>
      <c r="C11411" s="0" t="s">
        <v>155</v>
      </c>
      <c r="D11411" s="0" t="s">
        <v>155</v>
      </c>
      <c r="E11411" s="0" t="n">
        <f aca="false">IFERROR((C11411-D11411)/C11411/'Project Inputs and Calcs'!$E$11,0)</f>
        <v>0</v>
      </c>
    </row>
    <row r="11412" customFormat="false" ht="15" hidden="false" customHeight="false" outlineLevel="0" collapsed="false">
      <c r="A11412" s="0" t="n">
        <v>64</v>
      </c>
      <c r="B11412" s="0" t="n">
        <v>15000</v>
      </c>
      <c r="C11412" s="0" t="s">
        <v>155</v>
      </c>
      <c r="D11412" s="0" t="s">
        <v>155</v>
      </c>
      <c r="E11412" s="0" t="n">
        <f aca="false">IFERROR((C11412-D11412)/C11412/'Project Inputs and Calcs'!$E$11,0)</f>
        <v>0</v>
      </c>
    </row>
    <row r="11413" customFormat="false" ht="15" hidden="false" customHeight="false" outlineLevel="0" collapsed="false">
      <c r="A11413" s="0" t="n">
        <v>64</v>
      </c>
      <c r="B11413" s="0" t="n">
        <v>15100</v>
      </c>
      <c r="C11413" s="0" t="s">
        <v>155</v>
      </c>
      <c r="D11413" s="0" t="s">
        <v>155</v>
      </c>
      <c r="E11413" s="0" t="n">
        <f aca="false">IFERROR((C11413-D11413)/C11413/'Project Inputs and Calcs'!$E$11,0)</f>
        <v>0</v>
      </c>
    </row>
    <row r="11414" customFormat="false" ht="15" hidden="false" customHeight="false" outlineLevel="0" collapsed="false">
      <c r="A11414" s="0" t="n">
        <v>64</v>
      </c>
      <c r="B11414" s="0" t="n">
        <v>15200</v>
      </c>
      <c r="C11414" s="0" t="s">
        <v>155</v>
      </c>
      <c r="D11414" s="0" t="s">
        <v>155</v>
      </c>
      <c r="E11414" s="0" t="n">
        <f aca="false">IFERROR((C11414-D11414)/C11414/'Project Inputs and Calcs'!$E$11,0)</f>
        <v>0</v>
      </c>
    </row>
    <row r="11415" customFormat="false" ht="15" hidden="false" customHeight="false" outlineLevel="0" collapsed="false">
      <c r="A11415" s="0" t="n">
        <v>64</v>
      </c>
      <c r="B11415" s="0" t="n">
        <v>15300</v>
      </c>
      <c r="C11415" s="0" t="s">
        <v>155</v>
      </c>
      <c r="D11415" s="0" t="s">
        <v>155</v>
      </c>
      <c r="E11415" s="0" t="n">
        <f aca="false">IFERROR((C11415-D11415)/C11415/'Project Inputs and Calcs'!$E$11,0)</f>
        <v>0</v>
      </c>
    </row>
    <row r="11416" customFormat="false" ht="15" hidden="false" customHeight="false" outlineLevel="0" collapsed="false">
      <c r="A11416" s="0" t="n">
        <v>64</v>
      </c>
      <c r="B11416" s="0" t="n">
        <v>15400</v>
      </c>
      <c r="C11416" s="0" t="s">
        <v>155</v>
      </c>
      <c r="D11416" s="0" t="s">
        <v>155</v>
      </c>
      <c r="E11416" s="0" t="n">
        <f aca="false">IFERROR((C11416-D11416)/C11416/'Project Inputs and Calcs'!$E$11,0)</f>
        <v>0</v>
      </c>
    </row>
    <row r="11417" customFormat="false" ht="15" hidden="false" customHeight="false" outlineLevel="0" collapsed="false">
      <c r="A11417" s="0" t="n">
        <v>64</v>
      </c>
      <c r="B11417" s="0" t="n">
        <v>15500</v>
      </c>
      <c r="C11417" s="0" t="s">
        <v>155</v>
      </c>
      <c r="D11417" s="0" t="s">
        <v>155</v>
      </c>
      <c r="E11417" s="0" t="n">
        <f aca="false">IFERROR((C11417-D11417)/C11417/'Project Inputs and Calcs'!$E$11,0)</f>
        <v>0</v>
      </c>
    </row>
    <row r="11418" customFormat="false" ht="15" hidden="false" customHeight="false" outlineLevel="0" collapsed="false">
      <c r="A11418" s="0" t="n">
        <v>64</v>
      </c>
      <c r="B11418" s="0" t="n">
        <v>15600</v>
      </c>
      <c r="C11418" s="0" t="s">
        <v>155</v>
      </c>
      <c r="D11418" s="0" t="s">
        <v>155</v>
      </c>
      <c r="E11418" s="0" t="n">
        <f aca="false">IFERROR((C11418-D11418)/C11418/'Project Inputs and Calcs'!$E$11,0)</f>
        <v>0</v>
      </c>
    </row>
    <row r="11419" customFormat="false" ht="15" hidden="false" customHeight="false" outlineLevel="0" collapsed="false">
      <c r="A11419" s="0" t="n">
        <v>64</v>
      </c>
      <c r="B11419" s="0" t="n">
        <v>15700</v>
      </c>
      <c r="C11419" s="0" t="s">
        <v>155</v>
      </c>
      <c r="D11419" s="0" t="s">
        <v>155</v>
      </c>
      <c r="E11419" s="0" t="n">
        <f aca="false">IFERROR((C11419-D11419)/C11419/'Project Inputs and Calcs'!$E$11,0)</f>
        <v>0</v>
      </c>
    </row>
    <row r="11420" customFormat="false" ht="15" hidden="false" customHeight="false" outlineLevel="0" collapsed="false">
      <c r="A11420" s="0" t="n">
        <v>64</v>
      </c>
      <c r="B11420" s="0" t="n">
        <v>15800</v>
      </c>
      <c r="C11420" s="0" t="s">
        <v>155</v>
      </c>
      <c r="D11420" s="0" t="s">
        <v>155</v>
      </c>
      <c r="E11420" s="0" t="n">
        <f aca="false">IFERROR((C11420-D11420)/C11420/'Project Inputs and Calcs'!$E$11,0)</f>
        <v>0</v>
      </c>
    </row>
    <row r="11421" customFormat="false" ht="15" hidden="false" customHeight="false" outlineLevel="0" collapsed="false">
      <c r="A11421" s="0" t="n">
        <v>64</v>
      </c>
      <c r="B11421" s="0" t="n">
        <v>15900</v>
      </c>
      <c r="C11421" s="0" t="s">
        <v>155</v>
      </c>
      <c r="D11421" s="0" t="s">
        <v>155</v>
      </c>
      <c r="E11421" s="0" t="n">
        <f aca="false">IFERROR((C11421-D11421)/C11421/'Project Inputs and Calcs'!$E$11,0)</f>
        <v>0</v>
      </c>
    </row>
    <row r="11422" customFormat="false" ht="15" hidden="false" customHeight="false" outlineLevel="0" collapsed="false">
      <c r="A11422" s="0" t="n">
        <v>64</v>
      </c>
      <c r="B11422" s="0" t="n">
        <v>16000</v>
      </c>
      <c r="C11422" s="0" t="s">
        <v>155</v>
      </c>
      <c r="D11422" s="0" t="s">
        <v>155</v>
      </c>
      <c r="E11422" s="0" t="n">
        <f aca="false">IFERROR((C11422-D11422)/C11422/'Project Inputs and Calcs'!$E$11,0)</f>
        <v>0</v>
      </c>
    </row>
    <row r="11423" customFormat="false" ht="15" hidden="false" customHeight="false" outlineLevel="0" collapsed="false">
      <c r="A11423" s="0" t="n">
        <v>64</v>
      </c>
      <c r="B11423" s="0" t="n">
        <v>16100</v>
      </c>
      <c r="C11423" s="0" t="s">
        <v>155</v>
      </c>
      <c r="D11423" s="0" t="s">
        <v>155</v>
      </c>
      <c r="E11423" s="0" t="n">
        <f aca="false">IFERROR((C11423-D11423)/C11423/'Project Inputs and Calcs'!$E$11,0)</f>
        <v>0</v>
      </c>
    </row>
    <row r="11424" customFormat="false" ht="15" hidden="false" customHeight="false" outlineLevel="0" collapsed="false">
      <c r="A11424" s="0" t="n">
        <v>64</v>
      </c>
      <c r="B11424" s="0" t="n">
        <v>16200</v>
      </c>
      <c r="C11424" s="0" t="s">
        <v>155</v>
      </c>
      <c r="D11424" s="0" t="s">
        <v>155</v>
      </c>
      <c r="E11424" s="0" t="n">
        <f aca="false">IFERROR((C11424-D11424)/C11424/'Project Inputs and Calcs'!$E$11,0)</f>
        <v>0</v>
      </c>
    </row>
    <row r="11425" customFormat="false" ht="15" hidden="false" customHeight="false" outlineLevel="0" collapsed="false">
      <c r="A11425" s="0" t="n">
        <v>64</v>
      </c>
      <c r="B11425" s="0" t="n">
        <v>16300</v>
      </c>
      <c r="C11425" s="0" t="s">
        <v>155</v>
      </c>
      <c r="D11425" s="0" t="s">
        <v>155</v>
      </c>
      <c r="E11425" s="0" t="n">
        <f aca="false">IFERROR((C11425-D11425)/C11425/'Project Inputs and Calcs'!$E$11,0)</f>
        <v>0</v>
      </c>
    </row>
    <row r="11426" customFormat="false" ht="15" hidden="false" customHeight="false" outlineLevel="0" collapsed="false">
      <c r="A11426" s="0" t="n">
        <v>64</v>
      </c>
      <c r="B11426" s="0" t="n">
        <v>16400</v>
      </c>
      <c r="C11426" s="0" t="s">
        <v>155</v>
      </c>
      <c r="D11426" s="0" t="s">
        <v>155</v>
      </c>
      <c r="E11426" s="0" t="n">
        <f aca="false">IFERROR((C11426-D11426)/C11426/'Project Inputs and Calcs'!$E$11,0)</f>
        <v>0</v>
      </c>
    </row>
    <row r="11427" customFormat="false" ht="15" hidden="false" customHeight="false" outlineLevel="0" collapsed="false">
      <c r="A11427" s="0" t="n">
        <v>64</v>
      </c>
      <c r="B11427" s="0" t="n">
        <v>16500</v>
      </c>
      <c r="C11427" s="0" t="s">
        <v>155</v>
      </c>
      <c r="D11427" s="0" t="s">
        <v>155</v>
      </c>
      <c r="E11427" s="0" t="n">
        <f aca="false">IFERROR((C11427-D11427)/C11427/'Project Inputs and Calcs'!$E$11,0)</f>
        <v>0</v>
      </c>
    </row>
    <row r="11428" customFormat="false" ht="15" hidden="false" customHeight="false" outlineLevel="0" collapsed="false">
      <c r="A11428" s="0" t="n">
        <v>64</v>
      </c>
      <c r="B11428" s="0" t="n">
        <v>16600</v>
      </c>
      <c r="C11428" s="0" t="s">
        <v>155</v>
      </c>
      <c r="D11428" s="0" t="s">
        <v>155</v>
      </c>
      <c r="E11428" s="0" t="n">
        <f aca="false">IFERROR((C11428-D11428)/C11428/'Project Inputs and Calcs'!$E$11,0)</f>
        <v>0</v>
      </c>
    </row>
    <row r="11429" customFormat="false" ht="15" hidden="false" customHeight="false" outlineLevel="0" collapsed="false">
      <c r="A11429" s="0" t="n">
        <v>64</v>
      </c>
      <c r="B11429" s="0" t="n">
        <v>16700</v>
      </c>
      <c r="C11429" s="0" t="s">
        <v>155</v>
      </c>
      <c r="D11429" s="0" t="s">
        <v>155</v>
      </c>
      <c r="E11429" s="0" t="n">
        <f aca="false">IFERROR((C11429-D11429)/C11429/'Project Inputs and Calcs'!$E$11,0)</f>
        <v>0</v>
      </c>
    </row>
    <row r="11430" customFormat="false" ht="15" hidden="false" customHeight="false" outlineLevel="0" collapsed="false">
      <c r="A11430" s="0" t="n">
        <v>64</v>
      </c>
      <c r="B11430" s="0" t="n">
        <v>16800</v>
      </c>
      <c r="C11430" s="0" t="s">
        <v>155</v>
      </c>
      <c r="D11430" s="0" t="s">
        <v>155</v>
      </c>
      <c r="E11430" s="0" t="n">
        <f aca="false">IFERROR((C11430-D11430)/C11430/'Project Inputs and Calcs'!$E$11,0)</f>
        <v>0</v>
      </c>
    </row>
    <row r="11431" customFormat="false" ht="15" hidden="false" customHeight="false" outlineLevel="0" collapsed="false">
      <c r="A11431" s="0" t="n">
        <v>64</v>
      </c>
      <c r="B11431" s="0" t="n">
        <v>16900</v>
      </c>
      <c r="C11431" s="0" t="s">
        <v>155</v>
      </c>
      <c r="D11431" s="0" t="s">
        <v>155</v>
      </c>
      <c r="E11431" s="0" t="n">
        <f aca="false">IFERROR((C11431-D11431)/C11431/'Project Inputs and Calcs'!$E$11,0)</f>
        <v>0</v>
      </c>
    </row>
    <row r="11432" customFormat="false" ht="15" hidden="false" customHeight="false" outlineLevel="0" collapsed="false">
      <c r="A11432" s="0" t="n">
        <v>64</v>
      </c>
      <c r="B11432" s="0" t="n">
        <v>17000</v>
      </c>
      <c r="C11432" s="0" t="s">
        <v>155</v>
      </c>
      <c r="D11432" s="0" t="s">
        <v>155</v>
      </c>
      <c r="E11432" s="0" t="n">
        <f aca="false">IFERROR((C11432-D11432)/C11432/'Project Inputs and Calcs'!$E$11,0)</f>
        <v>0</v>
      </c>
    </row>
    <row r="11433" customFormat="false" ht="15" hidden="false" customHeight="false" outlineLevel="0" collapsed="false">
      <c r="A11433" s="0" t="n">
        <v>64</v>
      </c>
      <c r="B11433" s="0" t="n">
        <v>17100</v>
      </c>
      <c r="C11433" s="0" t="s">
        <v>155</v>
      </c>
      <c r="D11433" s="0" t="s">
        <v>155</v>
      </c>
      <c r="E11433" s="0" t="n">
        <f aca="false">IFERROR((C11433-D11433)/C11433/'Project Inputs and Calcs'!$E$11,0)</f>
        <v>0</v>
      </c>
    </row>
    <row r="11434" customFormat="false" ht="15" hidden="false" customHeight="false" outlineLevel="0" collapsed="false">
      <c r="A11434" s="0" t="n">
        <v>64</v>
      </c>
      <c r="B11434" s="0" t="n">
        <v>17200</v>
      </c>
      <c r="C11434" s="0" t="s">
        <v>155</v>
      </c>
      <c r="D11434" s="0" t="s">
        <v>155</v>
      </c>
      <c r="E11434" s="0" t="n">
        <f aca="false">IFERROR((C11434-D11434)/C11434/'Project Inputs and Calcs'!$E$11,0)</f>
        <v>0</v>
      </c>
    </row>
    <row r="11435" customFormat="false" ht="15" hidden="false" customHeight="false" outlineLevel="0" collapsed="false">
      <c r="A11435" s="0" t="n">
        <v>64</v>
      </c>
      <c r="B11435" s="0" t="n">
        <v>17300</v>
      </c>
      <c r="C11435" s="0" t="s">
        <v>155</v>
      </c>
      <c r="D11435" s="0" t="s">
        <v>155</v>
      </c>
      <c r="E11435" s="0" t="n">
        <f aca="false">IFERROR((C11435-D11435)/C11435/'Project Inputs and Calcs'!$E$11,0)</f>
        <v>0</v>
      </c>
    </row>
    <row r="11436" customFormat="false" ht="15" hidden="false" customHeight="false" outlineLevel="0" collapsed="false">
      <c r="A11436" s="0" t="n">
        <v>64</v>
      </c>
      <c r="B11436" s="0" t="n">
        <v>17400</v>
      </c>
      <c r="C11436" s="0" t="s">
        <v>155</v>
      </c>
      <c r="D11436" s="0" t="s">
        <v>155</v>
      </c>
      <c r="E11436" s="0" t="n">
        <f aca="false">IFERROR((C11436-D11436)/C11436/'Project Inputs and Calcs'!$E$11,0)</f>
        <v>0</v>
      </c>
    </row>
    <row r="11437" customFormat="false" ht="15" hidden="false" customHeight="false" outlineLevel="0" collapsed="false">
      <c r="A11437" s="0" t="n">
        <v>64</v>
      </c>
      <c r="B11437" s="0" t="n">
        <v>17500</v>
      </c>
      <c r="C11437" s="0" t="s">
        <v>155</v>
      </c>
      <c r="D11437" s="0" t="s">
        <v>155</v>
      </c>
      <c r="E11437" s="0" t="n">
        <f aca="false">IFERROR((C11437-D11437)/C11437/'Project Inputs and Calcs'!$E$11,0)</f>
        <v>0</v>
      </c>
    </row>
    <row r="11438" customFormat="false" ht="15" hidden="false" customHeight="false" outlineLevel="0" collapsed="false">
      <c r="A11438" s="0" t="n">
        <v>64</v>
      </c>
      <c r="B11438" s="0" t="n">
        <v>17600</v>
      </c>
      <c r="C11438" s="0" t="s">
        <v>155</v>
      </c>
      <c r="D11438" s="0" t="s">
        <v>155</v>
      </c>
      <c r="E11438" s="0" t="n">
        <f aca="false">IFERROR((C11438-D11438)/C11438/'Project Inputs and Calcs'!$E$11,0)</f>
        <v>0</v>
      </c>
    </row>
    <row r="11439" customFormat="false" ht="15" hidden="false" customHeight="false" outlineLevel="0" collapsed="false">
      <c r="A11439" s="0" t="n">
        <v>64</v>
      </c>
      <c r="B11439" s="0" t="n">
        <v>17700</v>
      </c>
      <c r="C11439" s="0" t="s">
        <v>155</v>
      </c>
      <c r="D11439" s="0" t="s">
        <v>155</v>
      </c>
      <c r="E11439" s="0" t="n">
        <f aca="false">IFERROR((C11439-D11439)/C11439/'Project Inputs and Calcs'!$E$11,0)</f>
        <v>0</v>
      </c>
    </row>
    <row r="11440" customFormat="false" ht="15" hidden="false" customHeight="false" outlineLevel="0" collapsed="false">
      <c r="A11440" s="0" t="n">
        <v>64</v>
      </c>
      <c r="B11440" s="0" t="n">
        <v>17800</v>
      </c>
      <c r="C11440" s="0" t="s">
        <v>155</v>
      </c>
      <c r="D11440" s="0" t="s">
        <v>155</v>
      </c>
      <c r="E11440" s="0" t="n">
        <f aca="false">IFERROR((C11440-D11440)/C11440/'Project Inputs and Calcs'!$E$11,0)</f>
        <v>0</v>
      </c>
    </row>
    <row r="11441" customFormat="false" ht="15" hidden="false" customHeight="false" outlineLevel="0" collapsed="false">
      <c r="A11441" s="0" t="n">
        <v>64</v>
      </c>
      <c r="B11441" s="0" t="n">
        <v>17900</v>
      </c>
      <c r="C11441" s="0" t="s">
        <v>155</v>
      </c>
      <c r="D11441" s="0" t="s">
        <v>155</v>
      </c>
      <c r="E11441" s="0" t="n">
        <f aca="false">IFERROR((C11441-D11441)/C11441/'Project Inputs and Calcs'!$E$11,0)</f>
        <v>0</v>
      </c>
    </row>
    <row r="11442" customFormat="false" ht="15" hidden="false" customHeight="false" outlineLevel="0" collapsed="false">
      <c r="A11442" s="0" t="n">
        <v>64</v>
      </c>
      <c r="B11442" s="0" t="n">
        <v>18000</v>
      </c>
      <c r="C11442" s="0" t="s">
        <v>155</v>
      </c>
      <c r="D11442" s="0" t="s">
        <v>155</v>
      </c>
      <c r="E11442" s="0" t="n">
        <f aca="false">IFERROR((C11442-D11442)/C11442/'Project Inputs and Calcs'!$E$11,0)</f>
        <v>0</v>
      </c>
    </row>
    <row r="11443" customFormat="false" ht="15" hidden="false" customHeight="false" outlineLevel="0" collapsed="false">
      <c r="A11443" s="0" t="n">
        <v>64</v>
      </c>
      <c r="B11443" s="0" t="n">
        <v>18100</v>
      </c>
      <c r="C11443" s="0" t="s">
        <v>155</v>
      </c>
      <c r="D11443" s="0" t="s">
        <v>155</v>
      </c>
      <c r="E11443" s="0" t="n">
        <f aca="false">IFERROR((C11443-D11443)/C11443/'Project Inputs and Calcs'!$E$11,0)</f>
        <v>0</v>
      </c>
    </row>
    <row r="11444" customFormat="false" ht="15" hidden="false" customHeight="false" outlineLevel="0" collapsed="false">
      <c r="A11444" s="0" t="n">
        <v>64</v>
      </c>
      <c r="B11444" s="0" t="n">
        <v>18200</v>
      </c>
      <c r="C11444" s="0" t="s">
        <v>155</v>
      </c>
      <c r="D11444" s="0" t="s">
        <v>155</v>
      </c>
      <c r="E11444" s="0" t="n">
        <f aca="false">IFERROR((C11444-D11444)/C11444/'Project Inputs and Calcs'!$E$11,0)</f>
        <v>0</v>
      </c>
    </row>
    <row r="11445" customFormat="false" ht="15" hidden="false" customHeight="false" outlineLevel="0" collapsed="false">
      <c r="A11445" s="0" t="n">
        <v>64</v>
      </c>
      <c r="B11445" s="0" t="n">
        <v>18300</v>
      </c>
      <c r="C11445" s="0" t="s">
        <v>155</v>
      </c>
      <c r="D11445" s="0" t="s">
        <v>155</v>
      </c>
      <c r="E11445" s="0" t="n">
        <f aca="false">IFERROR((C11445-D11445)/C11445/'Project Inputs and Calcs'!$E$11,0)</f>
        <v>0</v>
      </c>
    </row>
    <row r="11446" customFormat="false" ht="15" hidden="false" customHeight="false" outlineLevel="0" collapsed="false">
      <c r="A11446" s="0" t="n">
        <v>64</v>
      </c>
      <c r="B11446" s="0" t="n">
        <v>18400</v>
      </c>
      <c r="C11446" s="0" t="s">
        <v>155</v>
      </c>
      <c r="D11446" s="0" t="s">
        <v>155</v>
      </c>
      <c r="E11446" s="0" t="n">
        <f aca="false">IFERROR((C11446-D11446)/C11446/'Project Inputs and Calcs'!$E$11,0)</f>
        <v>0</v>
      </c>
    </row>
    <row r="11447" customFormat="false" ht="15" hidden="false" customHeight="false" outlineLevel="0" collapsed="false">
      <c r="A11447" s="0" t="n">
        <v>64</v>
      </c>
      <c r="B11447" s="0" t="n">
        <v>18500</v>
      </c>
      <c r="C11447" s="0" t="s">
        <v>155</v>
      </c>
      <c r="D11447" s="0" t="s">
        <v>155</v>
      </c>
      <c r="E11447" s="0" t="n">
        <f aca="false">IFERROR((C11447-D11447)/C11447/'Project Inputs and Calcs'!$E$11,0)</f>
        <v>0</v>
      </c>
    </row>
    <row r="11448" customFormat="false" ht="15" hidden="false" customHeight="false" outlineLevel="0" collapsed="false">
      <c r="A11448" s="0" t="n">
        <v>64</v>
      </c>
      <c r="B11448" s="0" t="n">
        <v>18600</v>
      </c>
      <c r="C11448" s="0" t="s">
        <v>155</v>
      </c>
      <c r="D11448" s="0" t="s">
        <v>155</v>
      </c>
      <c r="E11448" s="0" t="n">
        <f aca="false">IFERROR((C11448-D11448)/C11448/'Project Inputs and Calcs'!$E$11,0)</f>
        <v>0</v>
      </c>
    </row>
    <row r="11449" customFormat="false" ht="15" hidden="false" customHeight="false" outlineLevel="0" collapsed="false">
      <c r="A11449" s="0" t="n">
        <v>64</v>
      </c>
      <c r="B11449" s="0" t="n">
        <v>18700</v>
      </c>
      <c r="C11449" s="0" t="s">
        <v>155</v>
      </c>
      <c r="D11449" s="0" t="s">
        <v>155</v>
      </c>
      <c r="E11449" s="0" t="n">
        <f aca="false">IFERROR((C11449-D11449)/C11449/'Project Inputs and Calcs'!$E$11,0)</f>
        <v>0</v>
      </c>
    </row>
    <row r="11450" customFormat="false" ht="15" hidden="false" customHeight="false" outlineLevel="0" collapsed="false">
      <c r="A11450" s="0" t="n">
        <v>64</v>
      </c>
      <c r="B11450" s="0" t="n">
        <v>18800</v>
      </c>
      <c r="C11450" s="0" t="s">
        <v>155</v>
      </c>
      <c r="D11450" s="0" t="s">
        <v>155</v>
      </c>
      <c r="E11450" s="0" t="n">
        <f aca="false">IFERROR((C11450-D11450)/C11450/'Project Inputs and Calcs'!$E$11,0)</f>
        <v>0</v>
      </c>
    </row>
    <row r="11451" customFormat="false" ht="15" hidden="false" customHeight="false" outlineLevel="0" collapsed="false">
      <c r="A11451" s="0" t="n">
        <v>64</v>
      </c>
      <c r="B11451" s="0" t="n">
        <v>18900</v>
      </c>
      <c r="C11451" s="0" t="s">
        <v>155</v>
      </c>
      <c r="D11451" s="0" t="s">
        <v>155</v>
      </c>
      <c r="E11451" s="0" t="n">
        <f aca="false">IFERROR((C11451-D11451)/C11451/'Project Inputs and Calcs'!$E$11,0)</f>
        <v>0</v>
      </c>
    </row>
    <row r="11452" customFormat="false" ht="15" hidden="false" customHeight="false" outlineLevel="0" collapsed="false">
      <c r="A11452" s="0" t="n">
        <v>64</v>
      </c>
      <c r="B11452" s="0" t="n">
        <v>19000</v>
      </c>
      <c r="C11452" s="0" t="s">
        <v>155</v>
      </c>
      <c r="D11452" s="0" t="s">
        <v>155</v>
      </c>
      <c r="E11452" s="0" t="n">
        <f aca="false">IFERROR((C11452-D11452)/C11452/'Project Inputs and Calcs'!$E$11,0)</f>
        <v>0</v>
      </c>
    </row>
    <row r="11453" customFormat="false" ht="15" hidden="false" customHeight="false" outlineLevel="0" collapsed="false">
      <c r="A11453" s="0" t="n">
        <v>64</v>
      </c>
      <c r="B11453" s="0" t="n">
        <v>19100</v>
      </c>
      <c r="C11453" s="0" t="s">
        <v>155</v>
      </c>
      <c r="D11453" s="0" t="s">
        <v>155</v>
      </c>
      <c r="E11453" s="0" t="n">
        <f aca="false">IFERROR((C11453-D11453)/C11453/'Project Inputs and Calcs'!$E$11,0)</f>
        <v>0</v>
      </c>
    </row>
    <row r="11454" customFormat="false" ht="15" hidden="false" customHeight="false" outlineLevel="0" collapsed="false">
      <c r="A11454" s="0" t="n">
        <v>64</v>
      </c>
      <c r="B11454" s="0" t="n">
        <v>19200</v>
      </c>
      <c r="C11454" s="0" t="s">
        <v>155</v>
      </c>
      <c r="D11454" s="0" t="s">
        <v>155</v>
      </c>
      <c r="E11454" s="0" t="n">
        <f aca="false">IFERROR((C11454-D11454)/C11454/'Project Inputs and Calcs'!$E$11,0)</f>
        <v>0</v>
      </c>
    </row>
    <row r="11455" customFormat="false" ht="15" hidden="false" customHeight="false" outlineLevel="0" collapsed="false">
      <c r="A11455" s="0" t="n">
        <v>64</v>
      </c>
      <c r="B11455" s="0" t="n">
        <v>19300</v>
      </c>
      <c r="C11455" s="0" t="s">
        <v>155</v>
      </c>
      <c r="D11455" s="0" t="s">
        <v>155</v>
      </c>
      <c r="E11455" s="0" t="n">
        <f aca="false">IFERROR((C11455-D11455)/C11455/'Project Inputs and Calcs'!$E$11,0)</f>
        <v>0</v>
      </c>
    </row>
    <row r="11456" customFormat="false" ht="15" hidden="false" customHeight="false" outlineLevel="0" collapsed="false">
      <c r="A11456" s="0" t="n">
        <v>64</v>
      </c>
      <c r="B11456" s="0" t="n">
        <v>19400</v>
      </c>
      <c r="C11456" s="0" t="s">
        <v>155</v>
      </c>
      <c r="D11456" s="0" t="s">
        <v>155</v>
      </c>
      <c r="E11456" s="0" t="n">
        <f aca="false">IFERROR((C11456-D11456)/C11456/'Project Inputs and Calcs'!$E$11,0)</f>
        <v>0</v>
      </c>
    </row>
    <row r="11457" customFormat="false" ht="15" hidden="false" customHeight="false" outlineLevel="0" collapsed="false">
      <c r="A11457" s="0" t="n">
        <v>64</v>
      </c>
      <c r="B11457" s="0" t="n">
        <v>19500</v>
      </c>
      <c r="C11457" s="0" t="s">
        <v>155</v>
      </c>
      <c r="D11457" s="0" t="s">
        <v>155</v>
      </c>
      <c r="E11457" s="0" t="n">
        <f aca="false">IFERROR((C11457-D11457)/C11457/'Project Inputs and Calcs'!$E$11,0)</f>
        <v>0</v>
      </c>
    </row>
    <row r="11458" customFormat="false" ht="15" hidden="false" customHeight="false" outlineLevel="0" collapsed="false">
      <c r="A11458" s="0" t="n">
        <v>64</v>
      </c>
      <c r="B11458" s="0" t="n">
        <v>19600</v>
      </c>
      <c r="C11458" s="0" t="s">
        <v>155</v>
      </c>
      <c r="D11458" s="0" t="s">
        <v>155</v>
      </c>
      <c r="E11458" s="0" t="n">
        <f aca="false">IFERROR((C11458-D11458)/C11458/'Project Inputs and Calcs'!$E$11,0)</f>
        <v>0</v>
      </c>
    </row>
    <row r="11459" customFormat="false" ht="15" hidden="false" customHeight="false" outlineLevel="0" collapsed="false">
      <c r="A11459" s="0" t="n">
        <v>64</v>
      </c>
      <c r="B11459" s="0" t="n">
        <v>19700</v>
      </c>
      <c r="C11459" s="0" t="s">
        <v>155</v>
      </c>
      <c r="D11459" s="0" t="s">
        <v>155</v>
      </c>
      <c r="E11459" s="0" t="n">
        <f aca="false">IFERROR((C11459-D11459)/C11459/'Project Inputs and Calcs'!$E$11,0)</f>
        <v>0</v>
      </c>
    </row>
    <row r="11460" customFormat="false" ht="15" hidden="false" customHeight="false" outlineLevel="0" collapsed="false">
      <c r="A11460" s="0" t="n">
        <v>64</v>
      </c>
      <c r="B11460" s="0" t="n">
        <v>19800</v>
      </c>
      <c r="C11460" s="0" t="s">
        <v>155</v>
      </c>
      <c r="D11460" s="0" t="s">
        <v>155</v>
      </c>
      <c r="E11460" s="0" t="n">
        <f aca="false">IFERROR((C11460-D11460)/C11460/'Project Inputs and Calcs'!$E$11,0)</f>
        <v>0</v>
      </c>
    </row>
    <row r="11461" customFormat="false" ht="15" hidden="false" customHeight="false" outlineLevel="0" collapsed="false">
      <c r="A11461" s="0" t="n">
        <v>64</v>
      </c>
      <c r="B11461" s="0" t="n">
        <v>19900</v>
      </c>
      <c r="C11461" s="0" t="s">
        <v>155</v>
      </c>
      <c r="D11461" s="0" t="s">
        <v>155</v>
      </c>
      <c r="E11461" s="0" t="n">
        <f aca="false">IFERROR((C11461-D11461)/C11461/'Project Inputs and Calcs'!$E$11,0)</f>
        <v>0</v>
      </c>
    </row>
    <row r="11462" customFormat="false" ht="15" hidden="false" customHeight="false" outlineLevel="0" collapsed="false">
      <c r="A11462" s="0" t="n">
        <v>64</v>
      </c>
      <c r="B11462" s="0" t="n">
        <v>20000</v>
      </c>
      <c r="C11462" s="0" t="s">
        <v>155</v>
      </c>
      <c r="D11462" s="0" t="s">
        <v>155</v>
      </c>
      <c r="E11462" s="0" t="n">
        <f aca="false">IFERROR((C11462-D11462)/C11462/'Project Inputs and Calcs'!$E$11,0)</f>
        <v>0</v>
      </c>
    </row>
    <row r="11463" customFormat="false" ht="15" hidden="false" customHeight="false" outlineLevel="0" collapsed="false">
      <c r="A11463" s="0" t="n">
        <v>65</v>
      </c>
      <c r="B11463" s="0" t="n">
        <v>1000</v>
      </c>
      <c r="C11463" s="0" t="n">
        <v>0.43635</v>
      </c>
      <c r="D11463" s="0" t="n">
        <v>0.06942</v>
      </c>
      <c r="E11463" s="0" t="n">
        <f aca="false">IFERROR((C11463-D11463)/C11463/'Project Inputs and Calcs'!$E$11,0)</f>
        <v>0.028030250945342</v>
      </c>
    </row>
    <row r="11464" customFormat="false" ht="15" hidden="false" customHeight="false" outlineLevel="0" collapsed="false">
      <c r="A11464" s="0" t="n">
        <v>65</v>
      </c>
      <c r="B11464" s="0" t="n">
        <v>1100</v>
      </c>
      <c r="C11464" s="0" t="n">
        <v>0.6275</v>
      </c>
      <c r="D11464" s="0" t="n">
        <v>0.10461</v>
      </c>
      <c r="E11464" s="0" t="n">
        <f aca="false">IFERROR((C11464-D11464)/C11464/'Project Inputs and Calcs'!$E$11,0)</f>
        <v>0.0277763612217796</v>
      </c>
    </row>
    <row r="11465" customFormat="false" ht="15" hidden="false" customHeight="false" outlineLevel="0" collapsed="false">
      <c r="A11465" s="0" t="n">
        <v>65</v>
      </c>
      <c r="B11465" s="0" t="n">
        <v>1200</v>
      </c>
      <c r="C11465" s="0" t="n">
        <v>0.84971</v>
      </c>
      <c r="D11465" s="0" t="n">
        <v>0.14814</v>
      </c>
      <c r="E11465" s="0" t="n">
        <f aca="false">IFERROR((C11465-D11465)/C11465/'Project Inputs and Calcs'!$E$11,0)</f>
        <v>0.027521938857571</v>
      </c>
    </row>
    <row r="11466" customFormat="false" ht="15" hidden="false" customHeight="false" outlineLevel="0" collapsed="false">
      <c r="A11466" s="0" t="n">
        <v>65</v>
      </c>
      <c r="B11466" s="0" t="n">
        <v>1300</v>
      </c>
      <c r="C11466" s="0" t="n">
        <v>1.1016</v>
      </c>
      <c r="D11466" s="0" t="n">
        <v>0.20044</v>
      </c>
      <c r="E11466" s="0" t="n">
        <f aca="false">IFERROR((C11466-D11466)/C11466/'Project Inputs and Calcs'!$E$11,0)</f>
        <v>0.0272682159283466</v>
      </c>
    </row>
    <row r="11467" customFormat="false" ht="15" hidden="false" customHeight="false" outlineLevel="0" collapsed="false">
      <c r="A11467" s="0" t="n">
        <v>65</v>
      </c>
      <c r="B11467" s="0" t="n">
        <v>1400</v>
      </c>
      <c r="C11467" s="0" t="n">
        <v>1.3817</v>
      </c>
      <c r="D11467" s="0" t="n">
        <v>0.26192</v>
      </c>
      <c r="E11467" s="0" t="n">
        <f aca="false">IFERROR((C11467-D11467)/C11467/'Project Inputs and Calcs'!$E$11,0)</f>
        <v>0.0270145472968083</v>
      </c>
    </row>
    <row r="11468" customFormat="false" ht="15" hidden="false" customHeight="false" outlineLevel="0" collapsed="false">
      <c r="A11468" s="0" t="n">
        <v>65</v>
      </c>
      <c r="B11468" s="0" t="n">
        <v>1500</v>
      </c>
      <c r="C11468" s="0" t="n">
        <v>1.689</v>
      </c>
      <c r="D11468" s="0" t="n">
        <v>0.33294</v>
      </c>
      <c r="E11468" s="0" t="n">
        <f aca="false">IFERROR((C11468-D11468)/C11468/'Project Inputs and Calcs'!$E$11,0)</f>
        <v>0.0267625814091178</v>
      </c>
    </row>
    <row r="11469" customFormat="false" ht="15" hidden="false" customHeight="false" outlineLevel="0" collapsed="false">
      <c r="A11469" s="0" t="n">
        <v>65</v>
      </c>
      <c r="B11469" s="0" t="n">
        <v>1600</v>
      </c>
      <c r="C11469" s="0" t="n">
        <v>2.0222</v>
      </c>
      <c r="D11469" s="0" t="n">
        <v>0.41377</v>
      </c>
      <c r="E11469" s="0" t="n">
        <f aca="false">IFERROR((C11469-D11469)/C11469/'Project Inputs and Calcs'!$E$11,0)</f>
        <v>0.0265128737678436</v>
      </c>
    </row>
    <row r="11470" customFormat="false" ht="15" hidden="false" customHeight="false" outlineLevel="0" collapsed="false">
      <c r="A11470" s="0" t="n">
        <v>65</v>
      </c>
      <c r="B11470" s="0" t="n">
        <v>1700</v>
      </c>
      <c r="C11470" s="0" t="n">
        <v>2.38</v>
      </c>
      <c r="D11470" s="0" t="n">
        <v>0.50476</v>
      </c>
      <c r="E11470" s="0" t="n">
        <f aca="false">IFERROR((C11470-D11470)/C11470/'Project Inputs and Calcs'!$E$11,0)</f>
        <v>0.0262638655462185</v>
      </c>
    </row>
    <row r="11471" customFormat="false" ht="15" hidden="false" customHeight="false" outlineLevel="0" collapsed="false">
      <c r="A11471" s="0" t="n">
        <v>65</v>
      </c>
      <c r="B11471" s="0" t="n">
        <v>1800</v>
      </c>
      <c r="C11471" s="0" t="n">
        <v>2.7616</v>
      </c>
      <c r="D11471" s="0" t="n">
        <v>0.60613</v>
      </c>
      <c r="E11471" s="0" t="n">
        <f aca="false">IFERROR((C11471-D11471)/C11471/'Project Inputs and Calcs'!$E$11,0)</f>
        <v>0.0260171639629201</v>
      </c>
    </row>
    <row r="11472" customFormat="false" ht="15" hidden="false" customHeight="false" outlineLevel="0" collapsed="false">
      <c r="A11472" s="0" t="n">
        <v>65</v>
      </c>
      <c r="B11472" s="0" t="n">
        <v>1900</v>
      </c>
      <c r="C11472" s="0" t="n">
        <v>3.1659</v>
      </c>
      <c r="D11472" s="0" t="n">
        <v>0.71812</v>
      </c>
      <c r="E11472" s="0" t="n">
        <f aca="false">IFERROR((C11472-D11472)/C11472/'Project Inputs and Calcs'!$E$11,0)</f>
        <v>0.0257723448834981</v>
      </c>
    </row>
    <row r="11473" customFormat="false" ht="15" hidden="false" customHeight="false" outlineLevel="0" collapsed="false">
      <c r="A11473" s="0" t="n">
        <v>65</v>
      </c>
      <c r="B11473" s="0" t="n">
        <v>2000</v>
      </c>
      <c r="C11473" s="0" t="n">
        <v>3.5919</v>
      </c>
      <c r="D11473" s="0" t="n">
        <v>0.8408</v>
      </c>
      <c r="E11473" s="0" t="n">
        <f aca="false">IFERROR((C11473-D11473)/C11473/'Project Inputs and Calcs'!$E$11,0)</f>
        <v>0.0255305919801034</v>
      </c>
    </row>
    <row r="11474" customFormat="false" ht="15" hidden="false" customHeight="false" outlineLevel="0" collapsed="false">
      <c r="A11474" s="0" t="n">
        <v>65</v>
      </c>
      <c r="B11474" s="0" t="n">
        <v>2100</v>
      </c>
      <c r="C11474" s="0" t="n">
        <v>4.0385</v>
      </c>
      <c r="D11474" s="0" t="n">
        <v>0.9745</v>
      </c>
      <c r="E11474" s="0" t="n">
        <f aca="false">IFERROR((C11474-D11474)/C11474/'Project Inputs and Calcs'!$E$11,0)</f>
        <v>0.025289917873798</v>
      </c>
    </row>
    <row r="11475" customFormat="false" ht="15" hidden="false" customHeight="false" outlineLevel="0" collapsed="false">
      <c r="A11475" s="0" t="n">
        <v>65</v>
      </c>
      <c r="B11475" s="0" t="n">
        <v>2200</v>
      </c>
      <c r="C11475" s="0" t="n">
        <v>4.5051</v>
      </c>
      <c r="D11475" s="0" t="n">
        <v>1.1192</v>
      </c>
      <c r="E11475" s="0" t="n">
        <f aca="false">IFERROR((C11475-D11475)/C11475/'Project Inputs and Calcs'!$E$11,0)</f>
        <v>0.0250523480795839</v>
      </c>
    </row>
    <row r="11476" customFormat="false" ht="15" hidden="false" customHeight="false" outlineLevel="0" collapsed="false">
      <c r="A11476" s="0" t="n">
        <v>65</v>
      </c>
      <c r="B11476" s="0" t="n">
        <v>2300</v>
      </c>
      <c r="C11476" s="0" t="n">
        <v>4.9907</v>
      </c>
      <c r="D11476" s="0" t="n">
        <v>1.2751</v>
      </c>
      <c r="E11476" s="0" t="n">
        <f aca="false">IFERROR((C11476-D11476)/C11476/'Project Inputs and Calcs'!$E$11,0)</f>
        <v>0.0248168259629578</v>
      </c>
    </row>
    <row r="11477" customFormat="false" ht="15" hidden="false" customHeight="false" outlineLevel="0" collapsed="false">
      <c r="A11477" s="0" t="n">
        <v>65</v>
      </c>
      <c r="B11477" s="0" t="n">
        <v>2400</v>
      </c>
      <c r="C11477" s="0" t="n">
        <v>5.4945</v>
      </c>
      <c r="D11477" s="0" t="n">
        <v>1.4422</v>
      </c>
      <c r="E11477" s="0" t="n">
        <f aca="false">IFERROR((C11477-D11477)/C11477/'Project Inputs and Calcs'!$E$11,0)</f>
        <v>0.0245839779173113</v>
      </c>
    </row>
    <row r="11478" customFormat="false" ht="15" hidden="false" customHeight="false" outlineLevel="0" collapsed="false">
      <c r="A11478" s="0" t="n">
        <v>65</v>
      </c>
      <c r="B11478" s="0" t="n">
        <v>2500</v>
      </c>
      <c r="C11478" s="0" t="n">
        <v>6.0157</v>
      </c>
      <c r="D11478" s="0" t="n">
        <v>1.6206</v>
      </c>
      <c r="E11478" s="0" t="n">
        <f aca="false">IFERROR((C11478-D11478)/C11478/'Project Inputs and Calcs'!$E$11,0)</f>
        <v>0.0243534972377834</v>
      </c>
    </row>
    <row r="11479" customFormat="false" ht="15" hidden="false" customHeight="false" outlineLevel="0" collapsed="false">
      <c r="A11479" s="0" t="n">
        <v>65</v>
      </c>
      <c r="B11479" s="0" t="n">
        <v>2600</v>
      </c>
      <c r="C11479" s="0" t="n">
        <v>6.5535</v>
      </c>
      <c r="D11479" s="0" t="n">
        <v>1.8104</v>
      </c>
      <c r="E11479" s="0" t="n">
        <f aca="false">IFERROR((C11479-D11479)/C11479/'Project Inputs and Calcs'!$E$11,0)</f>
        <v>0.0241250222527403</v>
      </c>
    </row>
    <row r="11480" customFormat="false" ht="15" hidden="false" customHeight="false" outlineLevel="0" collapsed="false">
      <c r="A11480" s="0" t="n">
        <v>65</v>
      </c>
      <c r="B11480" s="0" t="n">
        <v>2700</v>
      </c>
      <c r="C11480" s="0" t="n">
        <v>7.1071</v>
      </c>
      <c r="D11480" s="0" t="n">
        <v>2.0116</v>
      </c>
      <c r="E11480" s="0" t="n">
        <f aca="false">IFERROR((C11480-D11480)/C11480/'Project Inputs and Calcs'!$E$11,0)</f>
        <v>0.0238986365746929</v>
      </c>
    </row>
    <row r="11481" customFormat="false" ht="15" hidden="false" customHeight="false" outlineLevel="0" collapsed="false">
      <c r="A11481" s="0" t="n">
        <v>65</v>
      </c>
      <c r="B11481" s="0" t="n">
        <v>2800</v>
      </c>
      <c r="C11481" s="0" t="n">
        <v>7.6759</v>
      </c>
      <c r="D11481" s="0" t="n">
        <v>2.2242</v>
      </c>
      <c r="E11481" s="0" t="n">
        <f aca="false">IFERROR((C11481-D11481)/C11481/'Project Inputs and Calcs'!$E$11,0)</f>
        <v>0.0236745311081871</v>
      </c>
    </row>
    <row r="11482" customFormat="false" ht="15" hidden="false" customHeight="false" outlineLevel="0" collapsed="false">
      <c r="A11482" s="0" t="n">
        <v>65</v>
      </c>
      <c r="B11482" s="0" t="n">
        <v>2900</v>
      </c>
      <c r="C11482" s="0" t="n">
        <v>8.259</v>
      </c>
      <c r="D11482" s="0" t="n">
        <v>2.4483</v>
      </c>
      <c r="E11482" s="0" t="n">
        <f aca="false">IFERROR((C11482-D11482)/C11482/'Project Inputs and Calcs'!$E$11,0)</f>
        <v>0.0234519917665577</v>
      </c>
    </row>
    <row r="11483" customFormat="false" ht="15" hidden="false" customHeight="false" outlineLevel="0" collapsed="false">
      <c r="A11483" s="0" t="n">
        <v>65</v>
      </c>
      <c r="B11483" s="0" t="n">
        <v>3000</v>
      </c>
      <c r="C11483" s="0" t="n">
        <v>8.8555</v>
      </c>
      <c r="D11483" s="0" t="n">
        <v>2.6839</v>
      </c>
      <c r="E11483" s="0" t="n">
        <f aca="false">IFERROR((C11483-D11483)/C11483/'Project Inputs and Calcs'!$E$11,0)</f>
        <v>0.0232307605442945</v>
      </c>
    </row>
    <row r="11484" customFormat="false" ht="15" hidden="false" customHeight="false" outlineLevel="0" collapsed="false">
      <c r="A11484" s="0" t="n">
        <v>65</v>
      </c>
      <c r="B11484" s="0" t="n">
        <v>3100</v>
      </c>
      <c r="C11484" s="0" t="n">
        <v>9.4652</v>
      </c>
      <c r="D11484" s="0" t="n">
        <v>2.9309</v>
      </c>
      <c r="E11484" s="0" t="n">
        <f aca="false">IFERROR((C11484-D11484)/C11484/'Project Inputs and Calcs'!$E$11,0)</f>
        <v>0.0230116637788953</v>
      </c>
    </row>
    <row r="11485" customFormat="false" ht="15" hidden="false" customHeight="false" outlineLevel="0" collapsed="false">
      <c r="A11485" s="0" t="n">
        <v>65</v>
      </c>
      <c r="B11485" s="0" t="n">
        <v>3200</v>
      </c>
      <c r="C11485" s="0" t="n">
        <v>10.087</v>
      </c>
      <c r="D11485" s="0" t="n">
        <v>3.1893</v>
      </c>
      <c r="E11485" s="0" t="n">
        <f aca="false">IFERROR((C11485-D11485)/C11485/'Project Inputs and Calcs'!$E$11,0)</f>
        <v>0.0227940253131093</v>
      </c>
    </row>
    <row r="11486" customFormat="false" ht="15" hidden="false" customHeight="false" outlineLevel="0" collapsed="false">
      <c r="A11486" s="0" t="n">
        <v>65</v>
      </c>
      <c r="B11486" s="0" t="n">
        <v>3300</v>
      </c>
      <c r="C11486" s="0" t="n">
        <v>10.72</v>
      </c>
      <c r="D11486" s="0" t="n">
        <v>3.4593</v>
      </c>
      <c r="E11486" s="0" t="n">
        <f aca="false">IFERROR((C11486-D11486)/C11486/'Project Inputs and Calcs'!$E$11,0)</f>
        <v>0.0225768034825871</v>
      </c>
    </row>
    <row r="11487" customFormat="false" ht="15" hidden="false" customHeight="false" outlineLevel="0" collapsed="false">
      <c r="A11487" s="0" t="n">
        <v>65</v>
      </c>
      <c r="B11487" s="0" t="n">
        <v>3400</v>
      </c>
      <c r="C11487" s="0" t="n">
        <v>11.364</v>
      </c>
      <c r="D11487" s="0" t="n">
        <v>3.7408</v>
      </c>
      <c r="E11487" s="0" t="n">
        <f aca="false">IFERROR((C11487-D11487)/C11487/'Project Inputs and Calcs'!$E$11,0)</f>
        <v>0.0223606711251907</v>
      </c>
    </row>
    <row r="11488" customFormat="false" ht="15" hidden="false" customHeight="false" outlineLevel="0" collapsed="false">
      <c r="A11488" s="0" t="n">
        <v>65</v>
      </c>
      <c r="B11488" s="0" t="n">
        <v>3500</v>
      </c>
      <c r="C11488" s="0" t="n">
        <v>12.018</v>
      </c>
      <c r="D11488" s="0" t="n">
        <v>4.0337</v>
      </c>
      <c r="E11488" s="0" t="n">
        <f aca="false">IFERROR((C11488-D11488)/C11488/'Project Inputs and Calcs'!$E$11,0)</f>
        <v>0.0221453930215787</v>
      </c>
    </row>
    <row r="11489" customFormat="false" ht="15" hidden="false" customHeight="false" outlineLevel="0" collapsed="false">
      <c r="A11489" s="0" t="n">
        <v>65</v>
      </c>
      <c r="B11489" s="0" t="n">
        <v>3600</v>
      </c>
      <c r="C11489" s="0" t="n">
        <v>12.68</v>
      </c>
      <c r="D11489" s="0" t="n">
        <v>4.3384</v>
      </c>
      <c r="E11489" s="0" t="n">
        <f aca="false">IFERROR((C11489-D11489)/C11489/'Project Inputs and Calcs'!$E$11,0)</f>
        <v>0.0219284963196635</v>
      </c>
    </row>
    <row r="11490" customFormat="false" ht="15" hidden="false" customHeight="false" outlineLevel="0" collapsed="false">
      <c r="A11490" s="0" t="n">
        <v>65</v>
      </c>
      <c r="B11490" s="0" t="n">
        <v>3700</v>
      </c>
      <c r="C11490" s="0" t="n">
        <v>13.351</v>
      </c>
      <c r="D11490" s="0" t="n">
        <v>4.6545</v>
      </c>
      <c r="E11490" s="0" t="n">
        <f aca="false">IFERROR((C11490-D11490)/C11490/'Project Inputs and Calcs'!$E$11,0)</f>
        <v>0.0217124809627244</v>
      </c>
    </row>
    <row r="11491" customFormat="false" ht="15" hidden="false" customHeight="false" outlineLevel="0" collapsed="false">
      <c r="A11491" s="0" t="n">
        <v>65</v>
      </c>
      <c r="B11491" s="0" t="n">
        <v>3800</v>
      </c>
      <c r="C11491" s="0" t="n">
        <v>14.029</v>
      </c>
      <c r="D11491" s="0" t="n">
        <v>4.9824</v>
      </c>
      <c r="E11491" s="0" t="n">
        <f aca="false">IFERROR((C11491-D11491)/C11491/'Project Inputs and Calcs'!$E$11,0)</f>
        <v>0.0214949984555801</v>
      </c>
    </row>
    <row r="11492" customFormat="false" ht="15" hidden="false" customHeight="false" outlineLevel="0" collapsed="false">
      <c r="A11492" s="0" t="n">
        <v>65</v>
      </c>
      <c r="B11492" s="0" t="n">
        <v>3900</v>
      </c>
      <c r="C11492" s="0" t="n">
        <v>14.714</v>
      </c>
      <c r="D11492" s="0" t="n">
        <v>5.3219</v>
      </c>
      <c r="E11492" s="0" t="n">
        <f aca="false">IFERROR((C11492-D11492)/C11492/'Project Inputs and Calcs'!$E$11,0)</f>
        <v>0.0212770150876716</v>
      </c>
    </row>
    <row r="11493" customFormat="false" ht="15" hidden="false" customHeight="false" outlineLevel="0" collapsed="false">
      <c r="A11493" s="0" t="n">
        <v>65</v>
      </c>
      <c r="B11493" s="0" t="n">
        <v>4000</v>
      </c>
      <c r="C11493" s="0" t="n">
        <v>15.404</v>
      </c>
      <c r="D11493" s="0" t="n">
        <v>5.6733</v>
      </c>
      <c r="E11493" s="0" t="n">
        <f aca="false">IFERROR((C11493-D11493)/C11493/'Project Inputs and Calcs'!$E$11,0)</f>
        <v>0.021056651951874</v>
      </c>
    </row>
    <row r="11494" customFormat="false" ht="15" hidden="false" customHeight="false" outlineLevel="0" collapsed="false">
      <c r="A11494" s="0" t="n">
        <v>65</v>
      </c>
      <c r="B11494" s="0" t="n">
        <v>4100</v>
      </c>
      <c r="C11494" s="0" t="n">
        <v>16.098</v>
      </c>
      <c r="D11494" s="0" t="n">
        <v>6.0366</v>
      </c>
      <c r="E11494" s="0" t="n">
        <f aca="false">IFERROR((C11494-D11494)/C11494/'Project Inputs and Calcs'!$E$11,0)</f>
        <v>0.0208336439309231</v>
      </c>
    </row>
    <row r="11495" customFormat="false" ht="15" hidden="false" customHeight="false" outlineLevel="0" collapsed="false">
      <c r="A11495" s="0" t="n">
        <v>65</v>
      </c>
      <c r="B11495" s="0" t="n">
        <v>4200</v>
      </c>
      <c r="C11495" s="0" t="n">
        <v>16.796</v>
      </c>
      <c r="D11495" s="0" t="n">
        <v>6.412</v>
      </c>
      <c r="E11495" s="0" t="n">
        <f aca="false">IFERROR((C11495-D11495)/C11495/'Project Inputs and Calcs'!$E$11,0)</f>
        <v>0.0206080812891958</v>
      </c>
    </row>
    <row r="11496" customFormat="false" ht="15" hidden="false" customHeight="false" outlineLevel="0" collapsed="false">
      <c r="A11496" s="0" t="n">
        <v>65</v>
      </c>
      <c r="B11496" s="0" t="n">
        <v>4300</v>
      </c>
      <c r="C11496" s="0" t="n">
        <v>17.496</v>
      </c>
      <c r="D11496" s="0" t="n">
        <v>6.7998</v>
      </c>
      <c r="E11496" s="0" t="n">
        <f aca="false">IFERROR((C11496-D11496)/C11496/'Project Inputs and Calcs'!$E$11,0)</f>
        <v>0.0203783721993599</v>
      </c>
    </row>
    <row r="11497" customFormat="false" ht="15" hidden="false" customHeight="false" outlineLevel="0" collapsed="false">
      <c r="A11497" s="0" t="n">
        <v>65</v>
      </c>
      <c r="B11497" s="0" t="n">
        <v>4400</v>
      </c>
      <c r="C11497" s="0" t="n">
        <v>18.196</v>
      </c>
      <c r="D11497" s="0" t="n">
        <v>7.2001</v>
      </c>
      <c r="E11497" s="0" t="n">
        <f aca="false">IFERROR((C11497-D11497)/C11497/'Project Inputs and Calcs'!$E$11,0)</f>
        <v>0.0201434381182678</v>
      </c>
    </row>
    <row r="11498" customFormat="false" ht="15" hidden="false" customHeight="false" outlineLevel="0" collapsed="false">
      <c r="A11498" s="0" t="n">
        <v>65</v>
      </c>
      <c r="B11498" s="0" t="n">
        <v>4500</v>
      </c>
      <c r="C11498" s="0" t="n">
        <v>18.896</v>
      </c>
      <c r="D11498" s="0" t="n">
        <v>7.6131</v>
      </c>
      <c r="E11498" s="0" t="n">
        <f aca="false">IFERROR((C11498-D11498)/C11498/'Project Inputs and Calcs'!$E$11,0)</f>
        <v>0.0199035069150437</v>
      </c>
    </row>
    <row r="11499" customFormat="false" ht="15" hidden="false" customHeight="false" outlineLevel="0" collapsed="false">
      <c r="A11499" s="0" t="n">
        <v>65</v>
      </c>
      <c r="B11499" s="0" t="n">
        <v>4600</v>
      </c>
      <c r="C11499" s="0" t="n">
        <v>19.593</v>
      </c>
      <c r="D11499" s="0" t="n">
        <v>8.0392</v>
      </c>
      <c r="E11499" s="0" t="n">
        <f aca="false">IFERROR((C11499-D11499)/C11499/'Project Inputs and Calcs'!$E$11,0)</f>
        <v>0.0196563398492659</v>
      </c>
    </row>
    <row r="11500" customFormat="false" ht="15" hidden="false" customHeight="false" outlineLevel="0" collapsed="false">
      <c r="A11500" s="0" t="n">
        <v>65</v>
      </c>
      <c r="B11500" s="0" t="n">
        <v>4700</v>
      </c>
      <c r="C11500" s="0" t="n">
        <v>20.286</v>
      </c>
      <c r="D11500" s="0" t="n">
        <v>8.4789</v>
      </c>
      <c r="E11500" s="0" t="n">
        <f aca="false">IFERROR((C11500-D11500)/C11500/'Project Inputs and Calcs'!$E$11,0)</f>
        <v>0.0194010647737356</v>
      </c>
    </row>
    <row r="11501" customFormat="false" ht="15" hidden="false" customHeight="false" outlineLevel="0" collapsed="false">
      <c r="A11501" s="0" t="n">
        <v>65</v>
      </c>
      <c r="B11501" s="0" t="n">
        <v>4800</v>
      </c>
      <c r="C11501" s="0" t="n">
        <v>20.974</v>
      </c>
      <c r="D11501" s="0" t="n">
        <v>8.9324</v>
      </c>
      <c r="E11501" s="0" t="n">
        <f aca="false">IFERROR((C11501-D11501)/C11501/'Project Inputs and Calcs'!$E$11,0)</f>
        <v>0.0191373446489304</v>
      </c>
    </row>
    <row r="11502" customFormat="false" ht="15" hidden="false" customHeight="false" outlineLevel="0" collapsed="false">
      <c r="A11502" s="0" t="n">
        <v>65</v>
      </c>
      <c r="B11502" s="0" t="n">
        <v>4900</v>
      </c>
      <c r="C11502" s="0" t="n">
        <v>21.654</v>
      </c>
      <c r="D11502" s="0" t="n">
        <v>9.4004</v>
      </c>
      <c r="E11502" s="0" t="n">
        <f aca="false">IFERROR((C11502-D11502)/C11502/'Project Inputs and Calcs'!$E$11,0)</f>
        <v>0.0188627197438503</v>
      </c>
    </row>
    <row r="11503" customFormat="false" ht="15" hidden="false" customHeight="false" outlineLevel="0" collapsed="false">
      <c r="A11503" s="0" t="n">
        <v>65</v>
      </c>
      <c r="B11503" s="0" t="n">
        <v>5000</v>
      </c>
      <c r="C11503" s="0" t="n">
        <v>22.323</v>
      </c>
      <c r="D11503" s="0" t="n">
        <v>9.8837</v>
      </c>
      <c r="E11503" s="0" t="n">
        <f aca="false">IFERROR((C11503-D11503)/C11503/'Project Inputs and Calcs'!$E$11,0)</f>
        <v>0.0185747136734907</v>
      </c>
    </row>
    <row r="11504" customFormat="false" ht="15" hidden="false" customHeight="false" outlineLevel="0" collapsed="false">
      <c r="A11504" s="0" t="n">
        <v>65</v>
      </c>
      <c r="B11504" s="0" t="n">
        <v>5100</v>
      </c>
      <c r="C11504" s="0" t="n">
        <v>22.979</v>
      </c>
      <c r="D11504" s="0" t="n">
        <v>10.383</v>
      </c>
      <c r="E11504" s="0" t="n">
        <f aca="false">IFERROR((C11504-D11504)/C11504/'Project Inputs and Calcs'!$E$11,0)</f>
        <v>0.0182717553708458</v>
      </c>
    </row>
    <row r="11505" customFormat="false" ht="15" hidden="false" customHeight="false" outlineLevel="0" collapsed="false">
      <c r="A11505" s="0" t="n">
        <v>65</v>
      </c>
      <c r="B11505" s="0" t="n">
        <v>5200</v>
      </c>
      <c r="C11505" s="0" t="n">
        <v>23.618</v>
      </c>
      <c r="D11505" s="0" t="n">
        <v>10.899</v>
      </c>
      <c r="E11505" s="0" t="n">
        <f aca="false">IFERROR((C11505-D11505)/C11505/'Project Inputs and Calcs'!$E$11,0)</f>
        <v>0.0179509978265165</v>
      </c>
    </row>
    <row r="11506" customFormat="false" ht="15" hidden="false" customHeight="false" outlineLevel="0" collapsed="false">
      <c r="A11506" s="0" t="n">
        <v>65</v>
      </c>
      <c r="B11506" s="0" t="n">
        <v>5300</v>
      </c>
      <c r="C11506" s="0" t="n">
        <v>24.238</v>
      </c>
      <c r="D11506" s="0" t="n">
        <v>11.433</v>
      </c>
      <c r="E11506" s="0" t="n">
        <f aca="false">IFERROR((C11506-D11506)/C11506/'Project Inputs and Calcs'!$E$11,0)</f>
        <v>0.0176100888412135</v>
      </c>
    </row>
    <row r="11507" customFormat="false" ht="15" hidden="false" customHeight="false" outlineLevel="0" collapsed="false">
      <c r="A11507" s="0" t="n">
        <v>65</v>
      </c>
      <c r="B11507" s="0" t="n">
        <v>5400</v>
      </c>
      <c r="C11507" s="0" t="n">
        <v>24.832</v>
      </c>
      <c r="D11507" s="0" t="n">
        <v>11.987</v>
      </c>
      <c r="E11507" s="0" t="n">
        <f aca="false">IFERROR((C11507-D11507)/C11507/'Project Inputs and Calcs'!$E$11,0)</f>
        <v>0.0172425365120275</v>
      </c>
    </row>
    <row r="11508" customFormat="false" ht="15" hidden="false" customHeight="false" outlineLevel="0" collapsed="false">
      <c r="A11508" s="0" t="n">
        <v>65</v>
      </c>
      <c r="B11508" s="0" t="n">
        <v>5500</v>
      </c>
      <c r="C11508" s="0" t="n">
        <v>25.395</v>
      </c>
      <c r="D11508" s="0" t="n">
        <v>12.563</v>
      </c>
      <c r="E11508" s="0" t="n">
        <f aca="false">IFERROR((C11508-D11508)/C11508/'Project Inputs and Calcs'!$E$11,0)</f>
        <v>0.0168432106057623</v>
      </c>
    </row>
    <row r="11509" customFormat="false" ht="15" hidden="false" customHeight="false" outlineLevel="0" collapsed="false">
      <c r="A11509" s="0" t="n">
        <v>65</v>
      </c>
      <c r="B11509" s="0" t="n">
        <v>5600</v>
      </c>
      <c r="C11509" s="0" t="n">
        <v>25.923</v>
      </c>
      <c r="D11509" s="0" t="n">
        <v>13.162</v>
      </c>
      <c r="E11509" s="0" t="n">
        <f aca="false">IFERROR((C11509-D11509)/C11509/'Project Inputs and Calcs'!$E$11,0)</f>
        <v>0.016408851856138</v>
      </c>
    </row>
    <row r="11510" customFormat="false" ht="15" hidden="false" customHeight="false" outlineLevel="0" collapsed="false">
      <c r="A11510" s="0" t="n">
        <v>65</v>
      </c>
      <c r="B11510" s="0" t="n">
        <v>5700</v>
      </c>
      <c r="C11510" s="0" t="n">
        <v>26.403</v>
      </c>
      <c r="D11510" s="0" t="n">
        <v>13.79</v>
      </c>
      <c r="E11510" s="0" t="n">
        <f aca="false">IFERROR((C11510-D11510)/C11510/'Project Inputs and Calcs'!$E$11,0)</f>
        <v>0.0159236955396483</v>
      </c>
    </row>
    <row r="11511" customFormat="false" ht="15" hidden="false" customHeight="false" outlineLevel="0" collapsed="false">
      <c r="A11511" s="0" t="n">
        <v>65</v>
      </c>
      <c r="B11511" s="0" t="n">
        <v>5800</v>
      </c>
      <c r="C11511" s="0" t="n">
        <v>26.827</v>
      </c>
      <c r="D11511" s="0" t="n">
        <v>14.449</v>
      </c>
      <c r="E11511" s="0" t="n">
        <f aca="false">IFERROR((C11511-D11511)/C11511/'Project Inputs and Calcs'!$E$11,0)</f>
        <v>0.0153800275841503</v>
      </c>
    </row>
    <row r="11512" customFormat="false" ht="15" hidden="false" customHeight="false" outlineLevel="0" collapsed="false">
      <c r="A11512" s="0" t="n">
        <v>65</v>
      </c>
      <c r="B11512" s="0" t="n">
        <v>5900</v>
      </c>
      <c r="C11512" s="0" t="n">
        <v>27.188</v>
      </c>
      <c r="D11512" s="0" t="n">
        <v>15.142</v>
      </c>
      <c r="E11512" s="0" t="n">
        <f aca="false">IFERROR((C11512-D11512)/C11512/'Project Inputs and Calcs'!$E$11,0)</f>
        <v>0.0147687705360208</v>
      </c>
    </row>
    <row r="11513" customFormat="false" ht="15" hidden="false" customHeight="false" outlineLevel="0" collapsed="false">
      <c r="A11513" s="0" t="n">
        <v>65</v>
      </c>
      <c r="B11513" s="0" t="n">
        <v>6000</v>
      </c>
      <c r="C11513" s="0" t="n">
        <v>27.469</v>
      </c>
      <c r="D11513" s="0" t="n">
        <v>15.875</v>
      </c>
      <c r="E11513" s="0" t="n">
        <f aca="false">IFERROR((C11513-D11513)/C11513/'Project Inputs and Calcs'!$E$11,0)</f>
        <v>0.0140691931510673</v>
      </c>
    </row>
    <row r="11514" customFormat="false" ht="15" hidden="false" customHeight="false" outlineLevel="0" collapsed="false">
      <c r="A11514" s="0" t="n">
        <v>65</v>
      </c>
      <c r="B11514" s="0" t="n">
        <v>6100</v>
      </c>
      <c r="C11514" s="0" t="n">
        <v>27.637</v>
      </c>
      <c r="D11514" s="0" t="n">
        <v>16.663</v>
      </c>
      <c r="E11514" s="0" t="n">
        <f aca="false">IFERROR((C11514-D11514)/C11514/'Project Inputs and Calcs'!$E$11,0)</f>
        <v>0.0132358794369866</v>
      </c>
    </row>
    <row r="11515" customFormat="false" ht="15" hidden="false" customHeight="false" outlineLevel="0" collapsed="false">
      <c r="A11515" s="0" t="n">
        <v>65</v>
      </c>
      <c r="B11515" s="0" t="n">
        <v>6200</v>
      </c>
      <c r="C11515" s="0" t="n">
        <v>27.65</v>
      </c>
      <c r="D11515" s="0" t="n">
        <v>17.525</v>
      </c>
      <c r="E11515" s="0" t="n">
        <f aca="false">IFERROR((C11515-D11515)/C11515/'Project Inputs and Calcs'!$E$11,0)</f>
        <v>0.0122061482820976</v>
      </c>
    </row>
    <row r="11516" customFormat="false" ht="15" hidden="false" customHeight="false" outlineLevel="0" collapsed="false">
      <c r="A11516" s="0" t="n">
        <v>65</v>
      </c>
      <c r="B11516" s="0" t="n">
        <v>6300</v>
      </c>
      <c r="C11516" s="0" t="n">
        <v>27.477</v>
      </c>
      <c r="D11516" s="0" t="n">
        <v>18.473</v>
      </c>
      <c r="E11516" s="0" t="n">
        <f aca="false">IFERROR((C11516-D11516)/C11516/'Project Inputs and Calcs'!$E$11,0)</f>
        <v>0.0109230750567141</v>
      </c>
    </row>
    <row r="11517" customFormat="false" ht="15" hidden="false" customHeight="false" outlineLevel="0" collapsed="false">
      <c r="A11517" s="0" t="n">
        <v>65</v>
      </c>
      <c r="B11517" s="0" t="n">
        <v>6400</v>
      </c>
      <c r="C11517" s="0" t="n">
        <v>27.151</v>
      </c>
      <c r="D11517" s="0" t="n">
        <v>19.489</v>
      </c>
      <c r="E11517" s="0" t="n">
        <f aca="false">IFERROR((C11517-D11517)/C11517/'Project Inputs and Calcs'!$E$11,0)</f>
        <v>0.00940665168870391</v>
      </c>
    </row>
    <row r="11518" customFormat="false" ht="15" hidden="false" customHeight="false" outlineLevel="0" collapsed="false">
      <c r="A11518" s="0" t="n">
        <v>65</v>
      </c>
      <c r="B11518" s="0" t="n">
        <v>6500</v>
      </c>
      <c r="C11518" s="0" t="n">
        <v>26.8</v>
      </c>
      <c r="D11518" s="0" t="n">
        <v>20.515</v>
      </c>
      <c r="E11518" s="0" t="n">
        <f aca="false">IFERROR((C11518-D11518)/C11518/'Project Inputs and Calcs'!$E$11,0)</f>
        <v>0.00781716417910448</v>
      </c>
    </row>
    <row r="11519" customFormat="false" ht="15" hidden="false" customHeight="false" outlineLevel="0" collapsed="false">
      <c r="A11519" s="0" t="n">
        <v>65</v>
      </c>
      <c r="B11519" s="0" t="n">
        <v>6600</v>
      </c>
      <c r="C11519" s="0" t="n">
        <v>26.377</v>
      </c>
      <c r="D11519" s="0" t="n">
        <v>21.578</v>
      </c>
      <c r="E11519" s="0" t="n">
        <f aca="false">IFERROR((C11519-D11519)/C11519/'Project Inputs and Calcs'!$E$11,0)</f>
        <v>0.00606462701090597</v>
      </c>
    </row>
    <row r="11520" customFormat="false" ht="15" hidden="false" customHeight="false" outlineLevel="0" collapsed="false">
      <c r="A11520" s="0" t="n">
        <v>65</v>
      </c>
      <c r="B11520" s="0" t="n">
        <v>6700</v>
      </c>
      <c r="C11520" s="0" t="n">
        <v>25.77</v>
      </c>
      <c r="D11520" s="0" t="n">
        <v>22.731</v>
      </c>
      <c r="E11520" s="0" t="n">
        <f aca="false">IFERROR((C11520-D11520)/C11520/'Project Inputs and Calcs'!$E$11,0)</f>
        <v>0.00393092743500194</v>
      </c>
    </row>
    <row r="11521" customFormat="false" ht="15" hidden="false" customHeight="false" outlineLevel="0" collapsed="false">
      <c r="A11521" s="0" t="n">
        <v>65</v>
      </c>
      <c r="B11521" s="0" t="n">
        <v>6800</v>
      </c>
      <c r="C11521" s="0" t="n">
        <v>25.227</v>
      </c>
      <c r="D11521" s="0" t="n">
        <v>23.78</v>
      </c>
      <c r="E11521" s="0" t="n">
        <f aca="false">IFERROR((C11521-D11521)/C11521/'Project Inputs and Calcs'!$E$11,0)</f>
        <v>0.00191197262192624</v>
      </c>
    </row>
    <row r="11522" customFormat="false" ht="15" hidden="false" customHeight="false" outlineLevel="0" collapsed="false">
      <c r="A11522" s="0" t="n">
        <v>65</v>
      </c>
      <c r="B11522" s="0" t="n">
        <v>6900</v>
      </c>
      <c r="C11522" s="0" t="n">
        <v>24.942</v>
      </c>
      <c r="D11522" s="0" t="n">
        <v>24.606</v>
      </c>
      <c r="E11522" s="0" t="n">
        <f aca="false">IFERROR((C11522-D11522)/C11522/'Project Inputs and Calcs'!$E$11,0)</f>
        <v>0.000449041776922458</v>
      </c>
    </row>
    <row r="11523" customFormat="false" ht="15" hidden="false" customHeight="false" outlineLevel="0" collapsed="false">
      <c r="A11523" s="0" t="n">
        <v>65</v>
      </c>
      <c r="B11523" s="0" t="n">
        <v>7000</v>
      </c>
      <c r="C11523" s="0" t="n">
        <v>24.786</v>
      </c>
      <c r="D11523" s="0" t="n">
        <v>25.301</v>
      </c>
      <c r="E11523" s="0" t="n">
        <f aca="false">IFERROR((C11523-D11523)/C11523/'Project Inputs and Calcs'!$E$11,0)</f>
        <v>-0.000692595282283005</v>
      </c>
    </row>
    <row r="11524" customFormat="false" ht="15" hidden="false" customHeight="false" outlineLevel="0" collapsed="false">
      <c r="A11524" s="0" t="n">
        <v>65</v>
      </c>
      <c r="B11524" s="0" t="n">
        <v>7100</v>
      </c>
      <c r="C11524" s="0" t="n">
        <v>24.691</v>
      </c>
      <c r="D11524" s="0" t="n">
        <v>25.909</v>
      </c>
      <c r="E11524" s="0" t="n">
        <f aca="false">IFERROR((C11524-D11524)/C11524/'Project Inputs and Calcs'!$E$11,0)</f>
        <v>-0.00164432384269572</v>
      </c>
    </row>
    <row r="11525" customFormat="false" ht="15" hidden="false" customHeight="false" outlineLevel="0" collapsed="false">
      <c r="A11525" s="0" t="n">
        <v>65</v>
      </c>
      <c r="B11525" s="0" t="n">
        <v>7200</v>
      </c>
      <c r="C11525" s="0" t="n">
        <v>24.632</v>
      </c>
      <c r="D11525" s="0" t="n">
        <v>26.437</v>
      </c>
      <c r="E11525" s="0" t="n">
        <f aca="false">IFERROR((C11525-D11525)/C11525/'Project Inputs and Calcs'!$E$11,0)</f>
        <v>-0.00244262206344051</v>
      </c>
    </row>
    <row r="11526" customFormat="false" ht="15" hidden="false" customHeight="false" outlineLevel="0" collapsed="false">
      <c r="A11526" s="0" t="n">
        <v>65</v>
      </c>
      <c r="B11526" s="0" t="n">
        <v>7300</v>
      </c>
      <c r="C11526" s="0" t="n">
        <v>24.596</v>
      </c>
      <c r="D11526" s="0" t="n">
        <v>26.885</v>
      </c>
      <c r="E11526" s="0" t="n">
        <f aca="false">IFERROR((C11526-D11526)/C11526/'Project Inputs and Calcs'!$E$11,0)</f>
        <v>-0.00310213042771183</v>
      </c>
    </row>
    <row r="11527" customFormat="false" ht="15" hidden="false" customHeight="false" outlineLevel="0" collapsed="false">
      <c r="A11527" s="0" t="n">
        <v>65</v>
      </c>
      <c r="B11527" s="0" t="n">
        <v>7400</v>
      </c>
      <c r="C11527" s="0" t="n">
        <v>24.577</v>
      </c>
      <c r="D11527" s="0" t="n">
        <v>27.251</v>
      </c>
      <c r="E11527" s="0" t="n">
        <f aca="false">IFERROR((C11527-D11527)/C11527/'Project Inputs and Calcs'!$E$11,0)</f>
        <v>-0.00362669704737492</v>
      </c>
    </row>
    <row r="11528" customFormat="false" ht="15" hidden="false" customHeight="false" outlineLevel="0" collapsed="false">
      <c r="A11528" s="0" t="n">
        <v>65</v>
      </c>
      <c r="B11528" s="0" t="n">
        <v>7500</v>
      </c>
      <c r="C11528" s="0" t="s">
        <v>155</v>
      </c>
      <c r="D11528" s="0" t="s">
        <v>155</v>
      </c>
      <c r="E11528" s="0" t="n">
        <f aca="false">IFERROR((C11528-D11528)/C11528/'Project Inputs and Calcs'!$E$11,0)</f>
        <v>0</v>
      </c>
    </row>
    <row r="11529" customFormat="false" ht="15" hidden="false" customHeight="false" outlineLevel="0" collapsed="false">
      <c r="A11529" s="0" t="n">
        <v>65</v>
      </c>
      <c r="B11529" s="0" t="n">
        <v>7600</v>
      </c>
      <c r="C11529" s="0" t="s">
        <v>155</v>
      </c>
      <c r="D11529" s="0" t="s">
        <v>155</v>
      </c>
      <c r="E11529" s="0" t="n">
        <f aca="false">IFERROR((C11529-D11529)/C11529/'Project Inputs and Calcs'!$E$11,0)</f>
        <v>0</v>
      </c>
    </row>
    <row r="11530" customFormat="false" ht="15" hidden="false" customHeight="false" outlineLevel="0" collapsed="false">
      <c r="A11530" s="0" t="n">
        <v>65</v>
      </c>
      <c r="B11530" s="0" t="n">
        <v>7700</v>
      </c>
      <c r="C11530" s="0" t="s">
        <v>155</v>
      </c>
      <c r="D11530" s="0" t="s">
        <v>155</v>
      </c>
      <c r="E11530" s="0" t="n">
        <f aca="false">IFERROR((C11530-D11530)/C11530/'Project Inputs and Calcs'!$E$11,0)</f>
        <v>0</v>
      </c>
    </row>
    <row r="11531" customFormat="false" ht="15" hidden="false" customHeight="false" outlineLevel="0" collapsed="false">
      <c r="A11531" s="0" t="n">
        <v>65</v>
      </c>
      <c r="B11531" s="0" t="n">
        <v>7800</v>
      </c>
      <c r="C11531" s="0" t="s">
        <v>155</v>
      </c>
      <c r="D11531" s="0" t="s">
        <v>155</v>
      </c>
      <c r="E11531" s="0" t="n">
        <f aca="false">IFERROR((C11531-D11531)/C11531/'Project Inputs and Calcs'!$E$11,0)</f>
        <v>0</v>
      </c>
    </row>
    <row r="11532" customFormat="false" ht="15" hidden="false" customHeight="false" outlineLevel="0" collapsed="false">
      <c r="A11532" s="0" t="n">
        <v>65</v>
      </c>
      <c r="B11532" s="0" t="n">
        <v>7900</v>
      </c>
      <c r="C11532" s="0" t="s">
        <v>155</v>
      </c>
      <c r="D11532" s="0" t="s">
        <v>155</v>
      </c>
      <c r="E11532" s="0" t="n">
        <f aca="false">IFERROR((C11532-D11532)/C11532/'Project Inputs and Calcs'!$E$11,0)</f>
        <v>0</v>
      </c>
    </row>
    <row r="11533" customFormat="false" ht="15" hidden="false" customHeight="false" outlineLevel="0" collapsed="false">
      <c r="A11533" s="0" t="n">
        <v>65</v>
      </c>
      <c r="B11533" s="0" t="n">
        <v>8000</v>
      </c>
      <c r="C11533" s="0" t="s">
        <v>155</v>
      </c>
      <c r="D11533" s="0" t="s">
        <v>155</v>
      </c>
      <c r="E11533" s="0" t="n">
        <f aca="false">IFERROR((C11533-D11533)/C11533/'Project Inputs and Calcs'!$E$11,0)</f>
        <v>0</v>
      </c>
    </row>
    <row r="11534" customFormat="false" ht="15" hidden="false" customHeight="false" outlineLevel="0" collapsed="false">
      <c r="A11534" s="0" t="n">
        <v>65</v>
      </c>
      <c r="B11534" s="0" t="n">
        <v>8100</v>
      </c>
      <c r="C11534" s="0" t="s">
        <v>155</v>
      </c>
      <c r="D11534" s="0" t="s">
        <v>155</v>
      </c>
      <c r="E11534" s="0" t="n">
        <f aca="false">IFERROR((C11534-D11534)/C11534/'Project Inputs and Calcs'!$E$11,0)</f>
        <v>0</v>
      </c>
    </row>
    <row r="11535" customFormat="false" ht="15" hidden="false" customHeight="false" outlineLevel="0" collapsed="false">
      <c r="A11535" s="0" t="n">
        <v>65</v>
      </c>
      <c r="B11535" s="0" t="n">
        <v>8200</v>
      </c>
      <c r="C11535" s="0" t="s">
        <v>155</v>
      </c>
      <c r="D11535" s="0" t="s">
        <v>155</v>
      </c>
      <c r="E11535" s="0" t="n">
        <f aca="false">IFERROR((C11535-D11535)/C11535/'Project Inputs and Calcs'!$E$11,0)</f>
        <v>0</v>
      </c>
    </row>
    <row r="11536" customFormat="false" ht="15" hidden="false" customHeight="false" outlineLevel="0" collapsed="false">
      <c r="A11536" s="0" t="n">
        <v>65</v>
      </c>
      <c r="B11536" s="0" t="n">
        <v>8300</v>
      </c>
      <c r="C11536" s="0" t="s">
        <v>155</v>
      </c>
      <c r="D11536" s="0" t="s">
        <v>155</v>
      </c>
      <c r="E11536" s="0" t="n">
        <f aca="false">IFERROR((C11536-D11536)/C11536/'Project Inputs and Calcs'!$E$11,0)</f>
        <v>0</v>
      </c>
    </row>
    <row r="11537" customFormat="false" ht="15" hidden="false" customHeight="false" outlineLevel="0" collapsed="false">
      <c r="A11537" s="0" t="n">
        <v>65</v>
      </c>
      <c r="B11537" s="0" t="n">
        <v>8400</v>
      </c>
      <c r="C11537" s="0" t="s">
        <v>155</v>
      </c>
      <c r="D11537" s="0" t="s">
        <v>155</v>
      </c>
      <c r="E11537" s="0" t="n">
        <f aca="false">IFERROR((C11537-D11537)/C11537/'Project Inputs and Calcs'!$E$11,0)</f>
        <v>0</v>
      </c>
    </row>
    <row r="11538" customFormat="false" ht="15" hidden="false" customHeight="false" outlineLevel="0" collapsed="false">
      <c r="A11538" s="0" t="n">
        <v>65</v>
      </c>
      <c r="B11538" s="0" t="n">
        <v>8500</v>
      </c>
      <c r="C11538" s="0" t="s">
        <v>155</v>
      </c>
      <c r="D11538" s="0" t="s">
        <v>155</v>
      </c>
      <c r="E11538" s="0" t="n">
        <f aca="false">IFERROR((C11538-D11538)/C11538/'Project Inputs and Calcs'!$E$11,0)</f>
        <v>0</v>
      </c>
    </row>
    <row r="11539" customFormat="false" ht="15" hidden="false" customHeight="false" outlineLevel="0" collapsed="false">
      <c r="A11539" s="0" t="n">
        <v>65</v>
      </c>
      <c r="B11539" s="0" t="n">
        <v>8600</v>
      </c>
      <c r="C11539" s="0" t="s">
        <v>155</v>
      </c>
      <c r="D11539" s="0" t="s">
        <v>155</v>
      </c>
      <c r="E11539" s="0" t="n">
        <f aca="false">IFERROR((C11539-D11539)/C11539/'Project Inputs and Calcs'!$E$11,0)</f>
        <v>0</v>
      </c>
    </row>
    <row r="11540" customFormat="false" ht="15" hidden="false" customHeight="false" outlineLevel="0" collapsed="false">
      <c r="A11540" s="0" t="n">
        <v>65</v>
      </c>
      <c r="B11540" s="0" t="n">
        <v>8700</v>
      </c>
      <c r="C11540" s="0" t="s">
        <v>155</v>
      </c>
      <c r="D11540" s="0" t="s">
        <v>155</v>
      </c>
      <c r="E11540" s="0" t="n">
        <f aca="false">IFERROR((C11540-D11540)/C11540/'Project Inputs and Calcs'!$E$11,0)</f>
        <v>0</v>
      </c>
    </row>
    <row r="11541" customFormat="false" ht="15" hidden="false" customHeight="false" outlineLevel="0" collapsed="false">
      <c r="A11541" s="0" t="n">
        <v>65</v>
      </c>
      <c r="B11541" s="0" t="n">
        <v>8800</v>
      </c>
      <c r="C11541" s="0" t="s">
        <v>155</v>
      </c>
      <c r="D11541" s="0" t="s">
        <v>155</v>
      </c>
      <c r="E11541" s="0" t="n">
        <f aca="false">IFERROR((C11541-D11541)/C11541/'Project Inputs and Calcs'!$E$11,0)</f>
        <v>0</v>
      </c>
    </row>
    <row r="11542" customFormat="false" ht="15" hidden="false" customHeight="false" outlineLevel="0" collapsed="false">
      <c r="A11542" s="0" t="n">
        <v>65</v>
      </c>
      <c r="B11542" s="0" t="n">
        <v>8900</v>
      </c>
      <c r="C11542" s="0" t="s">
        <v>155</v>
      </c>
      <c r="D11542" s="0" t="s">
        <v>155</v>
      </c>
      <c r="E11542" s="0" t="n">
        <f aca="false">IFERROR((C11542-D11542)/C11542/'Project Inputs and Calcs'!$E$11,0)</f>
        <v>0</v>
      </c>
    </row>
    <row r="11543" customFormat="false" ht="15" hidden="false" customHeight="false" outlineLevel="0" collapsed="false">
      <c r="A11543" s="0" t="n">
        <v>65</v>
      </c>
      <c r="B11543" s="0" t="n">
        <v>9000</v>
      </c>
      <c r="C11543" s="0" t="s">
        <v>155</v>
      </c>
      <c r="D11543" s="0" t="s">
        <v>155</v>
      </c>
      <c r="E11543" s="0" t="n">
        <f aca="false">IFERROR((C11543-D11543)/C11543/'Project Inputs and Calcs'!$E$11,0)</f>
        <v>0</v>
      </c>
    </row>
    <row r="11544" customFormat="false" ht="15" hidden="false" customHeight="false" outlineLevel="0" collapsed="false">
      <c r="A11544" s="0" t="n">
        <v>65</v>
      </c>
      <c r="B11544" s="0" t="n">
        <v>9100</v>
      </c>
      <c r="C11544" s="0" t="s">
        <v>155</v>
      </c>
      <c r="D11544" s="0" t="s">
        <v>155</v>
      </c>
      <c r="E11544" s="0" t="n">
        <f aca="false">IFERROR((C11544-D11544)/C11544/'Project Inputs and Calcs'!$E$11,0)</f>
        <v>0</v>
      </c>
    </row>
    <row r="11545" customFormat="false" ht="15" hidden="false" customHeight="false" outlineLevel="0" collapsed="false">
      <c r="A11545" s="0" t="n">
        <v>65</v>
      </c>
      <c r="B11545" s="0" t="n">
        <v>9200</v>
      </c>
      <c r="C11545" s="0" t="s">
        <v>155</v>
      </c>
      <c r="D11545" s="0" t="s">
        <v>155</v>
      </c>
      <c r="E11545" s="0" t="n">
        <f aca="false">IFERROR((C11545-D11545)/C11545/'Project Inputs and Calcs'!$E$11,0)</f>
        <v>0</v>
      </c>
    </row>
    <row r="11546" customFormat="false" ht="15" hidden="false" customHeight="false" outlineLevel="0" collapsed="false">
      <c r="A11546" s="0" t="n">
        <v>65</v>
      </c>
      <c r="B11546" s="0" t="n">
        <v>9300</v>
      </c>
      <c r="C11546" s="0" t="s">
        <v>155</v>
      </c>
      <c r="D11546" s="0" t="s">
        <v>155</v>
      </c>
      <c r="E11546" s="0" t="n">
        <f aca="false">IFERROR((C11546-D11546)/C11546/'Project Inputs and Calcs'!$E$11,0)</f>
        <v>0</v>
      </c>
    </row>
    <row r="11547" customFormat="false" ht="15" hidden="false" customHeight="false" outlineLevel="0" collapsed="false">
      <c r="A11547" s="0" t="n">
        <v>65</v>
      </c>
      <c r="B11547" s="0" t="n">
        <v>9400</v>
      </c>
      <c r="C11547" s="0" t="s">
        <v>155</v>
      </c>
      <c r="D11547" s="0" t="s">
        <v>155</v>
      </c>
      <c r="E11547" s="0" t="n">
        <f aca="false">IFERROR((C11547-D11547)/C11547/'Project Inputs and Calcs'!$E$11,0)</f>
        <v>0</v>
      </c>
    </row>
    <row r="11548" customFormat="false" ht="15" hidden="false" customHeight="false" outlineLevel="0" collapsed="false">
      <c r="A11548" s="0" t="n">
        <v>65</v>
      </c>
      <c r="B11548" s="0" t="n">
        <v>9500</v>
      </c>
      <c r="C11548" s="0" t="s">
        <v>155</v>
      </c>
      <c r="D11548" s="0" t="s">
        <v>155</v>
      </c>
      <c r="E11548" s="0" t="n">
        <f aca="false">IFERROR((C11548-D11548)/C11548/'Project Inputs and Calcs'!$E$11,0)</f>
        <v>0</v>
      </c>
    </row>
    <row r="11549" customFormat="false" ht="15" hidden="false" customHeight="false" outlineLevel="0" collapsed="false">
      <c r="A11549" s="0" t="n">
        <v>65</v>
      </c>
      <c r="B11549" s="0" t="n">
        <v>9600</v>
      </c>
      <c r="C11549" s="0" t="s">
        <v>155</v>
      </c>
      <c r="D11549" s="0" t="s">
        <v>155</v>
      </c>
      <c r="E11549" s="0" t="n">
        <f aca="false">IFERROR((C11549-D11549)/C11549/'Project Inputs and Calcs'!$E$11,0)</f>
        <v>0</v>
      </c>
    </row>
    <row r="11550" customFormat="false" ht="15" hidden="false" customHeight="false" outlineLevel="0" collapsed="false">
      <c r="A11550" s="0" t="n">
        <v>65</v>
      </c>
      <c r="B11550" s="0" t="n">
        <v>9700</v>
      </c>
      <c r="C11550" s="0" t="s">
        <v>155</v>
      </c>
      <c r="D11550" s="0" t="s">
        <v>155</v>
      </c>
      <c r="E11550" s="0" t="n">
        <f aca="false">IFERROR((C11550-D11550)/C11550/'Project Inputs and Calcs'!$E$11,0)</f>
        <v>0</v>
      </c>
    </row>
    <row r="11551" customFormat="false" ht="15" hidden="false" customHeight="false" outlineLevel="0" collapsed="false">
      <c r="A11551" s="0" t="n">
        <v>65</v>
      </c>
      <c r="B11551" s="0" t="n">
        <v>9800</v>
      </c>
      <c r="C11551" s="0" t="s">
        <v>155</v>
      </c>
      <c r="D11551" s="0" t="s">
        <v>155</v>
      </c>
      <c r="E11551" s="0" t="n">
        <f aca="false">IFERROR((C11551-D11551)/C11551/'Project Inputs and Calcs'!$E$11,0)</f>
        <v>0</v>
      </c>
    </row>
    <row r="11552" customFormat="false" ht="15" hidden="false" customHeight="false" outlineLevel="0" collapsed="false">
      <c r="A11552" s="0" t="n">
        <v>65</v>
      </c>
      <c r="B11552" s="0" t="n">
        <v>9900</v>
      </c>
      <c r="C11552" s="0" t="s">
        <v>155</v>
      </c>
      <c r="D11552" s="0" t="s">
        <v>155</v>
      </c>
      <c r="E11552" s="0" t="n">
        <f aca="false">IFERROR((C11552-D11552)/C11552/'Project Inputs and Calcs'!$E$11,0)</f>
        <v>0</v>
      </c>
    </row>
    <row r="11553" customFormat="false" ht="15" hidden="false" customHeight="false" outlineLevel="0" collapsed="false">
      <c r="A11553" s="0" t="n">
        <v>65</v>
      </c>
      <c r="B11553" s="0" t="n">
        <v>10000</v>
      </c>
      <c r="C11553" s="0" t="s">
        <v>155</v>
      </c>
      <c r="D11553" s="0" t="s">
        <v>155</v>
      </c>
      <c r="E11553" s="0" t="n">
        <f aca="false">IFERROR((C11553-D11553)/C11553/'Project Inputs and Calcs'!$E$11,0)</f>
        <v>0</v>
      </c>
    </row>
    <row r="11554" customFormat="false" ht="15" hidden="false" customHeight="false" outlineLevel="0" collapsed="false">
      <c r="A11554" s="0" t="n">
        <v>65</v>
      </c>
      <c r="B11554" s="0" t="n">
        <v>10100</v>
      </c>
      <c r="C11554" s="0" t="s">
        <v>155</v>
      </c>
      <c r="D11554" s="0" t="s">
        <v>155</v>
      </c>
      <c r="E11554" s="0" t="n">
        <f aca="false">IFERROR((C11554-D11554)/C11554/'Project Inputs and Calcs'!$E$11,0)</f>
        <v>0</v>
      </c>
    </row>
    <row r="11555" customFormat="false" ht="15" hidden="false" customHeight="false" outlineLevel="0" collapsed="false">
      <c r="A11555" s="0" t="n">
        <v>65</v>
      </c>
      <c r="B11555" s="0" t="n">
        <v>10200</v>
      </c>
      <c r="C11555" s="0" t="s">
        <v>155</v>
      </c>
      <c r="D11555" s="0" t="s">
        <v>155</v>
      </c>
      <c r="E11555" s="0" t="n">
        <f aca="false">IFERROR((C11555-D11555)/C11555/'Project Inputs and Calcs'!$E$11,0)</f>
        <v>0</v>
      </c>
    </row>
    <row r="11556" customFormat="false" ht="15" hidden="false" customHeight="false" outlineLevel="0" collapsed="false">
      <c r="A11556" s="0" t="n">
        <v>65</v>
      </c>
      <c r="B11556" s="0" t="n">
        <v>10300</v>
      </c>
      <c r="C11556" s="0" t="s">
        <v>155</v>
      </c>
      <c r="D11556" s="0" t="s">
        <v>155</v>
      </c>
      <c r="E11556" s="0" t="n">
        <f aca="false">IFERROR((C11556-D11556)/C11556/'Project Inputs and Calcs'!$E$11,0)</f>
        <v>0</v>
      </c>
    </row>
    <row r="11557" customFormat="false" ht="15" hidden="false" customHeight="false" outlineLevel="0" collapsed="false">
      <c r="A11557" s="0" t="n">
        <v>65</v>
      </c>
      <c r="B11557" s="0" t="n">
        <v>10400</v>
      </c>
      <c r="C11557" s="0" t="s">
        <v>155</v>
      </c>
      <c r="D11557" s="0" t="s">
        <v>155</v>
      </c>
      <c r="E11557" s="0" t="n">
        <f aca="false">IFERROR((C11557-D11557)/C11557/'Project Inputs and Calcs'!$E$11,0)</f>
        <v>0</v>
      </c>
    </row>
    <row r="11558" customFormat="false" ht="15" hidden="false" customHeight="false" outlineLevel="0" collapsed="false">
      <c r="A11558" s="0" t="n">
        <v>65</v>
      </c>
      <c r="B11558" s="0" t="n">
        <v>10500</v>
      </c>
      <c r="C11558" s="0" t="s">
        <v>155</v>
      </c>
      <c r="D11558" s="0" t="s">
        <v>155</v>
      </c>
      <c r="E11558" s="0" t="n">
        <f aca="false">IFERROR((C11558-D11558)/C11558/'Project Inputs and Calcs'!$E$11,0)</f>
        <v>0</v>
      </c>
    </row>
    <row r="11559" customFormat="false" ht="15" hidden="false" customHeight="false" outlineLevel="0" collapsed="false">
      <c r="A11559" s="0" t="n">
        <v>65</v>
      </c>
      <c r="B11559" s="0" t="n">
        <v>10600</v>
      </c>
      <c r="C11559" s="0" t="s">
        <v>155</v>
      </c>
      <c r="D11559" s="0" t="s">
        <v>155</v>
      </c>
      <c r="E11559" s="0" t="n">
        <f aca="false">IFERROR((C11559-D11559)/C11559/'Project Inputs and Calcs'!$E$11,0)</f>
        <v>0</v>
      </c>
    </row>
    <row r="11560" customFormat="false" ht="15" hidden="false" customHeight="false" outlineLevel="0" collapsed="false">
      <c r="A11560" s="0" t="n">
        <v>65</v>
      </c>
      <c r="B11560" s="0" t="n">
        <v>10700</v>
      </c>
      <c r="C11560" s="0" t="s">
        <v>155</v>
      </c>
      <c r="D11560" s="0" t="s">
        <v>155</v>
      </c>
      <c r="E11560" s="0" t="n">
        <f aca="false">IFERROR((C11560-D11560)/C11560/'Project Inputs and Calcs'!$E$11,0)</f>
        <v>0</v>
      </c>
    </row>
    <row r="11561" customFormat="false" ht="15" hidden="false" customHeight="false" outlineLevel="0" collapsed="false">
      <c r="A11561" s="0" t="n">
        <v>65</v>
      </c>
      <c r="B11561" s="0" t="n">
        <v>10800</v>
      </c>
      <c r="C11561" s="0" t="s">
        <v>155</v>
      </c>
      <c r="D11561" s="0" t="s">
        <v>155</v>
      </c>
      <c r="E11561" s="0" t="n">
        <f aca="false">IFERROR((C11561-D11561)/C11561/'Project Inputs and Calcs'!$E$11,0)</f>
        <v>0</v>
      </c>
    </row>
    <row r="11562" customFormat="false" ht="15" hidden="false" customHeight="false" outlineLevel="0" collapsed="false">
      <c r="A11562" s="0" t="n">
        <v>65</v>
      </c>
      <c r="B11562" s="0" t="n">
        <v>10900</v>
      </c>
      <c r="C11562" s="0" t="s">
        <v>155</v>
      </c>
      <c r="D11562" s="0" t="s">
        <v>155</v>
      </c>
      <c r="E11562" s="0" t="n">
        <f aca="false">IFERROR((C11562-D11562)/C11562/'Project Inputs and Calcs'!$E$11,0)</f>
        <v>0</v>
      </c>
    </row>
    <row r="11563" customFormat="false" ht="15" hidden="false" customHeight="false" outlineLevel="0" collapsed="false">
      <c r="A11563" s="0" t="n">
        <v>65</v>
      </c>
      <c r="B11563" s="0" t="n">
        <v>11000</v>
      </c>
      <c r="C11563" s="0" t="s">
        <v>155</v>
      </c>
      <c r="D11563" s="0" t="s">
        <v>155</v>
      </c>
      <c r="E11563" s="0" t="n">
        <f aca="false">IFERROR((C11563-D11563)/C11563/'Project Inputs and Calcs'!$E$11,0)</f>
        <v>0</v>
      </c>
    </row>
    <row r="11564" customFormat="false" ht="15" hidden="false" customHeight="false" outlineLevel="0" collapsed="false">
      <c r="A11564" s="0" t="n">
        <v>65</v>
      </c>
      <c r="B11564" s="0" t="n">
        <v>11100</v>
      </c>
      <c r="C11564" s="0" t="s">
        <v>155</v>
      </c>
      <c r="D11564" s="0" t="s">
        <v>155</v>
      </c>
      <c r="E11564" s="0" t="n">
        <f aca="false">IFERROR((C11564-D11564)/C11564/'Project Inputs and Calcs'!$E$11,0)</f>
        <v>0</v>
      </c>
    </row>
    <row r="11565" customFormat="false" ht="15" hidden="false" customHeight="false" outlineLevel="0" collapsed="false">
      <c r="A11565" s="0" t="n">
        <v>65</v>
      </c>
      <c r="B11565" s="0" t="n">
        <v>11200</v>
      </c>
      <c r="C11565" s="0" t="s">
        <v>155</v>
      </c>
      <c r="D11565" s="0" t="s">
        <v>155</v>
      </c>
      <c r="E11565" s="0" t="n">
        <f aca="false">IFERROR((C11565-D11565)/C11565/'Project Inputs and Calcs'!$E$11,0)</f>
        <v>0</v>
      </c>
    </row>
    <row r="11566" customFormat="false" ht="15" hidden="false" customHeight="false" outlineLevel="0" collapsed="false">
      <c r="A11566" s="0" t="n">
        <v>65</v>
      </c>
      <c r="B11566" s="0" t="n">
        <v>11300</v>
      </c>
      <c r="C11566" s="0" t="s">
        <v>155</v>
      </c>
      <c r="D11566" s="0" t="s">
        <v>155</v>
      </c>
      <c r="E11566" s="0" t="n">
        <f aca="false">IFERROR((C11566-D11566)/C11566/'Project Inputs and Calcs'!$E$11,0)</f>
        <v>0</v>
      </c>
    </row>
    <row r="11567" customFormat="false" ht="15" hidden="false" customHeight="false" outlineLevel="0" collapsed="false">
      <c r="A11567" s="0" t="n">
        <v>65</v>
      </c>
      <c r="B11567" s="0" t="n">
        <v>11400</v>
      </c>
      <c r="C11567" s="0" t="s">
        <v>155</v>
      </c>
      <c r="D11567" s="0" t="s">
        <v>155</v>
      </c>
      <c r="E11567" s="0" t="n">
        <f aca="false">IFERROR((C11567-D11567)/C11567/'Project Inputs and Calcs'!$E$11,0)</f>
        <v>0</v>
      </c>
    </row>
    <row r="11568" customFormat="false" ht="15" hidden="false" customHeight="false" outlineLevel="0" collapsed="false">
      <c r="A11568" s="0" t="n">
        <v>65</v>
      </c>
      <c r="B11568" s="0" t="n">
        <v>11500</v>
      </c>
      <c r="C11568" s="0" t="s">
        <v>155</v>
      </c>
      <c r="D11568" s="0" t="s">
        <v>155</v>
      </c>
      <c r="E11568" s="0" t="n">
        <f aca="false">IFERROR((C11568-D11568)/C11568/'Project Inputs and Calcs'!$E$11,0)</f>
        <v>0</v>
      </c>
    </row>
    <row r="11569" customFormat="false" ht="15" hidden="false" customHeight="false" outlineLevel="0" collapsed="false">
      <c r="A11569" s="0" t="n">
        <v>65</v>
      </c>
      <c r="B11569" s="0" t="n">
        <v>11600</v>
      </c>
      <c r="C11569" s="0" t="s">
        <v>155</v>
      </c>
      <c r="D11569" s="0" t="s">
        <v>155</v>
      </c>
      <c r="E11569" s="0" t="n">
        <f aca="false">IFERROR((C11569-D11569)/C11569/'Project Inputs and Calcs'!$E$11,0)</f>
        <v>0</v>
      </c>
    </row>
    <row r="11570" customFormat="false" ht="15" hidden="false" customHeight="false" outlineLevel="0" collapsed="false">
      <c r="A11570" s="0" t="n">
        <v>65</v>
      </c>
      <c r="B11570" s="0" t="n">
        <v>11700</v>
      </c>
      <c r="C11570" s="0" t="s">
        <v>155</v>
      </c>
      <c r="D11570" s="0" t="s">
        <v>155</v>
      </c>
      <c r="E11570" s="0" t="n">
        <f aca="false">IFERROR((C11570-D11570)/C11570/'Project Inputs and Calcs'!$E$11,0)</f>
        <v>0</v>
      </c>
    </row>
    <row r="11571" customFormat="false" ht="15" hidden="false" customHeight="false" outlineLevel="0" collapsed="false">
      <c r="A11571" s="0" t="n">
        <v>65</v>
      </c>
      <c r="B11571" s="0" t="n">
        <v>11800</v>
      </c>
      <c r="C11571" s="0" t="s">
        <v>155</v>
      </c>
      <c r="D11571" s="0" t="s">
        <v>155</v>
      </c>
      <c r="E11571" s="0" t="n">
        <f aca="false">IFERROR((C11571-D11571)/C11571/'Project Inputs and Calcs'!$E$11,0)</f>
        <v>0</v>
      </c>
    </row>
    <row r="11572" customFormat="false" ht="15" hidden="false" customHeight="false" outlineLevel="0" collapsed="false">
      <c r="A11572" s="0" t="n">
        <v>65</v>
      </c>
      <c r="B11572" s="0" t="n">
        <v>11900</v>
      </c>
      <c r="C11572" s="0" t="s">
        <v>155</v>
      </c>
      <c r="D11572" s="0" t="s">
        <v>155</v>
      </c>
      <c r="E11572" s="0" t="n">
        <f aca="false">IFERROR((C11572-D11572)/C11572/'Project Inputs and Calcs'!$E$11,0)</f>
        <v>0</v>
      </c>
    </row>
    <row r="11573" customFormat="false" ht="15" hidden="false" customHeight="false" outlineLevel="0" collapsed="false">
      <c r="A11573" s="0" t="n">
        <v>65</v>
      </c>
      <c r="B11573" s="0" t="n">
        <v>12000</v>
      </c>
      <c r="C11573" s="0" t="s">
        <v>155</v>
      </c>
      <c r="D11573" s="0" t="s">
        <v>155</v>
      </c>
      <c r="E11573" s="0" t="n">
        <f aca="false">IFERROR((C11573-D11573)/C11573/'Project Inputs and Calcs'!$E$11,0)</f>
        <v>0</v>
      </c>
    </row>
    <row r="11574" customFormat="false" ht="15" hidden="false" customHeight="false" outlineLevel="0" collapsed="false">
      <c r="A11574" s="0" t="n">
        <v>65</v>
      </c>
      <c r="B11574" s="0" t="n">
        <v>12100</v>
      </c>
      <c r="C11574" s="0" t="s">
        <v>155</v>
      </c>
      <c r="D11574" s="0" t="s">
        <v>155</v>
      </c>
      <c r="E11574" s="0" t="n">
        <f aca="false">IFERROR((C11574-D11574)/C11574/'Project Inputs and Calcs'!$E$11,0)</f>
        <v>0</v>
      </c>
    </row>
    <row r="11575" customFormat="false" ht="15" hidden="false" customHeight="false" outlineLevel="0" collapsed="false">
      <c r="A11575" s="0" t="n">
        <v>65</v>
      </c>
      <c r="B11575" s="0" t="n">
        <v>12200</v>
      </c>
      <c r="C11575" s="0" t="s">
        <v>155</v>
      </c>
      <c r="D11575" s="0" t="s">
        <v>155</v>
      </c>
      <c r="E11575" s="0" t="n">
        <f aca="false">IFERROR((C11575-D11575)/C11575/'Project Inputs and Calcs'!$E$11,0)</f>
        <v>0</v>
      </c>
    </row>
    <row r="11576" customFormat="false" ht="15" hidden="false" customHeight="false" outlineLevel="0" collapsed="false">
      <c r="A11576" s="0" t="n">
        <v>65</v>
      </c>
      <c r="B11576" s="0" t="n">
        <v>12300</v>
      </c>
      <c r="C11576" s="0" t="s">
        <v>155</v>
      </c>
      <c r="D11576" s="0" t="s">
        <v>155</v>
      </c>
      <c r="E11576" s="0" t="n">
        <f aca="false">IFERROR((C11576-D11576)/C11576/'Project Inputs and Calcs'!$E$11,0)</f>
        <v>0</v>
      </c>
    </row>
    <row r="11577" customFormat="false" ht="15" hidden="false" customHeight="false" outlineLevel="0" collapsed="false">
      <c r="A11577" s="0" t="n">
        <v>65</v>
      </c>
      <c r="B11577" s="0" t="n">
        <v>12400</v>
      </c>
      <c r="C11577" s="0" t="s">
        <v>155</v>
      </c>
      <c r="D11577" s="0" t="s">
        <v>155</v>
      </c>
      <c r="E11577" s="0" t="n">
        <f aca="false">IFERROR((C11577-D11577)/C11577/'Project Inputs and Calcs'!$E$11,0)</f>
        <v>0</v>
      </c>
    </row>
    <row r="11578" customFormat="false" ht="15" hidden="false" customHeight="false" outlineLevel="0" collapsed="false">
      <c r="A11578" s="0" t="n">
        <v>65</v>
      </c>
      <c r="B11578" s="0" t="n">
        <v>12500</v>
      </c>
      <c r="C11578" s="0" t="s">
        <v>155</v>
      </c>
      <c r="D11578" s="0" t="s">
        <v>155</v>
      </c>
      <c r="E11578" s="0" t="n">
        <f aca="false">IFERROR((C11578-D11578)/C11578/'Project Inputs and Calcs'!$E$11,0)</f>
        <v>0</v>
      </c>
    </row>
    <row r="11579" customFormat="false" ht="15" hidden="false" customHeight="false" outlineLevel="0" collapsed="false">
      <c r="A11579" s="0" t="n">
        <v>65</v>
      </c>
      <c r="B11579" s="0" t="n">
        <v>12600</v>
      </c>
      <c r="C11579" s="0" t="s">
        <v>155</v>
      </c>
      <c r="D11579" s="0" t="s">
        <v>155</v>
      </c>
      <c r="E11579" s="0" t="n">
        <f aca="false">IFERROR((C11579-D11579)/C11579/'Project Inputs and Calcs'!$E$11,0)</f>
        <v>0</v>
      </c>
    </row>
    <row r="11580" customFormat="false" ht="15" hidden="false" customHeight="false" outlineLevel="0" collapsed="false">
      <c r="A11580" s="0" t="n">
        <v>65</v>
      </c>
      <c r="B11580" s="0" t="n">
        <v>12700</v>
      </c>
      <c r="C11580" s="0" t="s">
        <v>155</v>
      </c>
      <c r="D11580" s="0" t="s">
        <v>155</v>
      </c>
      <c r="E11580" s="0" t="n">
        <f aca="false">IFERROR((C11580-D11580)/C11580/'Project Inputs and Calcs'!$E$11,0)</f>
        <v>0</v>
      </c>
    </row>
    <row r="11581" customFormat="false" ht="15" hidden="false" customHeight="false" outlineLevel="0" collapsed="false">
      <c r="A11581" s="0" t="n">
        <v>65</v>
      </c>
      <c r="B11581" s="0" t="n">
        <v>12800</v>
      </c>
      <c r="C11581" s="0" t="s">
        <v>155</v>
      </c>
      <c r="D11581" s="0" t="s">
        <v>155</v>
      </c>
      <c r="E11581" s="0" t="n">
        <f aca="false">IFERROR((C11581-D11581)/C11581/'Project Inputs and Calcs'!$E$11,0)</f>
        <v>0</v>
      </c>
    </row>
    <row r="11582" customFormat="false" ht="15" hidden="false" customHeight="false" outlineLevel="0" collapsed="false">
      <c r="A11582" s="0" t="n">
        <v>65</v>
      </c>
      <c r="B11582" s="0" t="n">
        <v>12900</v>
      </c>
      <c r="C11582" s="0" t="s">
        <v>155</v>
      </c>
      <c r="D11582" s="0" t="s">
        <v>155</v>
      </c>
      <c r="E11582" s="0" t="n">
        <f aca="false">IFERROR((C11582-D11582)/C11582/'Project Inputs and Calcs'!$E$11,0)</f>
        <v>0</v>
      </c>
    </row>
    <row r="11583" customFormat="false" ht="15" hidden="false" customHeight="false" outlineLevel="0" collapsed="false">
      <c r="A11583" s="0" t="n">
        <v>65</v>
      </c>
      <c r="B11583" s="0" t="n">
        <v>13000</v>
      </c>
      <c r="C11583" s="0" t="s">
        <v>155</v>
      </c>
      <c r="D11583" s="0" t="s">
        <v>155</v>
      </c>
      <c r="E11583" s="0" t="n">
        <f aca="false">IFERROR((C11583-D11583)/C11583/'Project Inputs and Calcs'!$E$11,0)</f>
        <v>0</v>
      </c>
    </row>
    <row r="11584" customFormat="false" ht="15" hidden="false" customHeight="false" outlineLevel="0" collapsed="false">
      <c r="A11584" s="0" t="n">
        <v>65</v>
      </c>
      <c r="B11584" s="0" t="n">
        <v>13100</v>
      </c>
      <c r="C11584" s="0" t="s">
        <v>155</v>
      </c>
      <c r="D11584" s="0" t="s">
        <v>155</v>
      </c>
      <c r="E11584" s="0" t="n">
        <f aca="false">IFERROR((C11584-D11584)/C11584/'Project Inputs and Calcs'!$E$11,0)</f>
        <v>0</v>
      </c>
    </row>
    <row r="11585" customFormat="false" ht="15" hidden="false" customHeight="false" outlineLevel="0" collapsed="false">
      <c r="A11585" s="0" t="n">
        <v>65</v>
      </c>
      <c r="B11585" s="0" t="n">
        <v>13200</v>
      </c>
      <c r="C11585" s="0" t="s">
        <v>155</v>
      </c>
      <c r="D11585" s="0" t="s">
        <v>155</v>
      </c>
      <c r="E11585" s="0" t="n">
        <f aca="false">IFERROR((C11585-D11585)/C11585/'Project Inputs and Calcs'!$E$11,0)</f>
        <v>0</v>
      </c>
    </row>
    <row r="11586" customFormat="false" ht="15" hidden="false" customHeight="false" outlineLevel="0" collapsed="false">
      <c r="A11586" s="0" t="n">
        <v>65</v>
      </c>
      <c r="B11586" s="0" t="n">
        <v>13300</v>
      </c>
      <c r="C11586" s="0" t="s">
        <v>155</v>
      </c>
      <c r="D11586" s="0" t="s">
        <v>155</v>
      </c>
      <c r="E11586" s="0" t="n">
        <f aca="false">IFERROR((C11586-D11586)/C11586/'Project Inputs and Calcs'!$E$11,0)</f>
        <v>0</v>
      </c>
    </row>
    <row r="11587" customFormat="false" ht="15" hidden="false" customHeight="false" outlineLevel="0" collapsed="false">
      <c r="A11587" s="0" t="n">
        <v>65</v>
      </c>
      <c r="B11587" s="0" t="n">
        <v>13400</v>
      </c>
      <c r="C11587" s="0" t="s">
        <v>155</v>
      </c>
      <c r="D11587" s="0" t="s">
        <v>155</v>
      </c>
      <c r="E11587" s="0" t="n">
        <f aca="false">IFERROR((C11587-D11587)/C11587/'Project Inputs and Calcs'!$E$11,0)</f>
        <v>0</v>
      </c>
    </row>
    <row r="11588" customFormat="false" ht="15" hidden="false" customHeight="false" outlineLevel="0" collapsed="false">
      <c r="A11588" s="0" t="n">
        <v>65</v>
      </c>
      <c r="B11588" s="0" t="n">
        <v>13500</v>
      </c>
      <c r="C11588" s="0" t="s">
        <v>155</v>
      </c>
      <c r="D11588" s="0" t="s">
        <v>155</v>
      </c>
      <c r="E11588" s="0" t="n">
        <f aca="false">IFERROR((C11588-D11588)/C11588/'Project Inputs and Calcs'!$E$11,0)</f>
        <v>0</v>
      </c>
    </row>
    <row r="11589" customFormat="false" ht="15" hidden="false" customHeight="false" outlineLevel="0" collapsed="false">
      <c r="A11589" s="0" t="n">
        <v>65</v>
      </c>
      <c r="B11589" s="0" t="n">
        <v>13600</v>
      </c>
      <c r="C11589" s="0" t="s">
        <v>155</v>
      </c>
      <c r="D11589" s="0" t="s">
        <v>155</v>
      </c>
      <c r="E11589" s="0" t="n">
        <f aca="false">IFERROR((C11589-D11589)/C11589/'Project Inputs and Calcs'!$E$11,0)</f>
        <v>0</v>
      </c>
    </row>
    <row r="11590" customFormat="false" ht="15" hidden="false" customHeight="false" outlineLevel="0" collapsed="false">
      <c r="A11590" s="0" t="n">
        <v>65</v>
      </c>
      <c r="B11590" s="0" t="n">
        <v>13700</v>
      </c>
      <c r="C11590" s="0" t="s">
        <v>155</v>
      </c>
      <c r="D11590" s="0" t="s">
        <v>155</v>
      </c>
      <c r="E11590" s="0" t="n">
        <f aca="false">IFERROR((C11590-D11590)/C11590/'Project Inputs and Calcs'!$E$11,0)</f>
        <v>0</v>
      </c>
    </row>
    <row r="11591" customFormat="false" ht="15" hidden="false" customHeight="false" outlineLevel="0" collapsed="false">
      <c r="A11591" s="0" t="n">
        <v>65</v>
      </c>
      <c r="B11591" s="0" t="n">
        <v>13800</v>
      </c>
      <c r="C11591" s="0" t="s">
        <v>155</v>
      </c>
      <c r="D11591" s="0" t="s">
        <v>155</v>
      </c>
      <c r="E11591" s="0" t="n">
        <f aca="false">IFERROR((C11591-D11591)/C11591/'Project Inputs and Calcs'!$E$11,0)</f>
        <v>0</v>
      </c>
    </row>
    <row r="11592" customFormat="false" ht="15" hidden="false" customHeight="false" outlineLevel="0" collapsed="false">
      <c r="A11592" s="0" t="n">
        <v>65</v>
      </c>
      <c r="B11592" s="0" t="n">
        <v>13900</v>
      </c>
      <c r="C11592" s="0" t="s">
        <v>155</v>
      </c>
      <c r="D11592" s="0" t="s">
        <v>155</v>
      </c>
      <c r="E11592" s="0" t="n">
        <f aca="false">IFERROR((C11592-D11592)/C11592/'Project Inputs and Calcs'!$E$11,0)</f>
        <v>0</v>
      </c>
    </row>
    <row r="11593" customFormat="false" ht="15" hidden="false" customHeight="false" outlineLevel="0" collapsed="false">
      <c r="A11593" s="0" t="n">
        <v>65</v>
      </c>
      <c r="B11593" s="0" t="n">
        <v>14000</v>
      </c>
      <c r="C11593" s="0" t="s">
        <v>155</v>
      </c>
      <c r="D11593" s="0" t="s">
        <v>155</v>
      </c>
      <c r="E11593" s="0" t="n">
        <f aca="false">IFERROR((C11593-D11593)/C11593/'Project Inputs and Calcs'!$E$11,0)</f>
        <v>0</v>
      </c>
    </row>
    <row r="11594" customFormat="false" ht="15" hidden="false" customHeight="false" outlineLevel="0" collapsed="false">
      <c r="A11594" s="0" t="n">
        <v>65</v>
      </c>
      <c r="B11594" s="0" t="n">
        <v>14100</v>
      </c>
      <c r="C11594" s="0" t="s">
        <v>155</v>
      </c>
      <c r="D11594" s="0" t="s">
        <v>155</v>
      </c>
      <c r="E11594" s="0" t="n">
        <f aca="false">IFERROR((C11594-D11594)/C11594/'Project Inputs and Calcs'!$E$11,0)</f>
        <v>0</v>
      </c>
    </row>
    <row r="11595" customFormat="false" ht="15" hidden="false" customHeight="false" outlineLevel="0" collapsed="false">
      <c r="A11595" s="0" t="n">
        <v>65</v>
      </c>
      <c r="B11595" s="0" t="n">
        <v>14200</v>
      </c>
      <c r="C11595" s="0" t="s">
        <v>155</v>
      </c>
      <c r="D11595" s="0" t="s">
        <v>155</v>
      </c>
      <c r="E11595" s="0" t="n">
        <f aca="false">IFERROR((C11595-D11595)/C11595/'Project Inputs and Calcs'!$E$11,0)</f>
        <v>0</v>
      </c>
    </row>
    <row r="11596" customFormat="false" ht="15" hidden="false" customHeight="false" outlineLevel="0" collapsed="false">
      <c r="A11596" s="0" t="n">
        <v>65</v>
      </c>
      <c r="B11596" s="0" t="n">
        <v>14300</v>
      </c>
      <c r="C11596" s="0" t="s">
        <v>155</v>
      </c>
      <c r="D11596" s="0" t="s">
        <v>155</v>
      </c>
      <c r="E11596" s="0" t="n">
        <f aca="false">IFERROR((C11596-D11596)/C11596/'Project Inputs and Calcs'!$E$11,0)</f>
        <v>0</v>
      </c>
    </row>
    <row r="11597" customFormat="false" ht="15" hidden="false" customHeight="false" outlineLevel="0" collapsed="false">
      <c r="A11597" s="0" t="n">
        <v>65</v>
      </c>
      <c r="B11597" s="0" t="n">
        <v>14400</v>
      </c>
      <c r="C11597" s="0" t="s">
        <v>155</v>
      </c>
      <c r="D11597" s="0" t="s">
        <v>155</v>
      </c>
      <c r="E11597" s="0" t="n">
        <f aca="false">IFERROR((C11597-D11597)/C11597/'Project Inputs and Calcs'!$E$11,0)</f>
        <v>0</v>
      </c>
    </row>
    <row r="11598" customFormat="false" ht="15" hidden="false" customHeight="false" outlineLevel="0" collapsed="false">
      <c r="A11598" s="0" t="n">
        <v>65</v>
      </c>
      <c r="B11598" s="0" t="n">
        <v>14500</v>
      </c>
      <c r="C11598" s="0" t="s">
        <v>155</v>
      </c>
      <c r="D11598" s="0" t="s">
        <v>155</v>
      </c>
      <c r="E11598" s="0" t="n">
        <f aca="false">IFERROR((C11598-D11598)/C11598/'Project Inputs and Calcs'!$E$11,0)</f>
        <v>0</v>
      </c>
    </row>
    <row r="11599" customFormat="false" ht="15" hidden="false" customHeight="false" outlineLevel="0" collapsed="false">
      <c r="A11599" s="0" t="n">
        <v>65</v>
      </c>
      <c r="B11599" s="0" t="n">
        <v>14600</v>
      </c>
      <c r="C11599" s="0" t="s">
        <v>155</v>
      </c>
      <c r="D11599" s="0" t="s">
        <v>155</v>
      </c>
      <c r="E11599" s="0" t="n">
        <f aca="false">IFERROR((C11599-D11599)/C11599/'Project Inputs and Calcs'!$E$11,0)</f>
        <v>0</v>
      </c>
    </row>
    <row r="11600" customFormat="false" ht="15" hidden="false" customHeight="false" outlineLevel="0" collapsed="false">
      <c r="A11600" s="0" t="n">
        <v>65</v>
      </c>
      <c r="B11600" s="0" t="n">
        <v>14700</v>
      </c>
      <c r="C11600" s="0" t="s">
        <v>155</v>
      </c>
      <c r="D11600" s="0" t="s">
        <v>155</v>
      </c>
      <c r="E11600" s="0" t="n">
        <f aca="false">IFERROR((C11600-D11600)/C11600/'Project Inputs and Calcs'!$E$11,0)</f>
        <v>0</v>
      </c>
    </row>
    <row r="11601" customFormat="false" ht="15" hidden="false" customHeight="false" outlineLevel="0" collapsed="false">
      <c r="A11601" s="0" t="n">
        <v>65</v>
      </c>
      <c r="B11601" s="0" t="n">
        <v>14800</v>
      </c>
      <c r="C11601" s="0" t="s">
        <v>155</v>
      </c>
      <c r="D11601" s="0" t="s">
        <v>155</v>
      </c>
      <c r="E11601" s="0" t="n">
        <f aca="false">IFERROR((C11601-D11601)/C11601/'Project Inputs and Calcs'!$E$11,0)</f>
        <v>0</v>
      </c>
    </row>
    <row r="11602" customFormat="false" ht="15" hidden="false" customHeight="false" outlineLevel="0" collapsed="false">
      <c r="A11602" s="0" t="n">
        <v>65</v>
      </c>
      <c r="B11602" s="0" t="n">
        <v>14900</v>
      </c>
      <c r="C11602" s="0" t="s">
        <v>155</v>
      </c>
      <c r="D11602" s="0" t="s">
        <v>155</v>
      </c>
      <c r="E11602" s="0" t="n">
        <f aca="false">IFERROR((C11602-D11602)/C11602/'Project Inputs and Calcs'!$E$11,0)</f>
        <v>0</v>
      </c>
    </row>
    <row r="11603" customFormat="false" ht="15" hidden="false" customHeight="false" outlineLevel="0" collapsed="false">
      <c r="A11603" s="0" t="n">
        <v>65</v>
      </c>
      <c r="B11603" s="0" t="n">
        <v>15000</v>
      </c>
      <c r="C11603" s="0" t="s">
        <v>155</v>
      </c>
      <c r="D11603" s="0" t="s">
        <v>155</v>
      </c>
      <c r="E11603" s="0" t="n">
        <f aca="false">IFERROR((C11603-D11603)/C11603/'Project Inputs and Calcs'!$E$11,0)</f>
        <v>0</v>
      </c>
    </row>
    <row r="11604" customFormat="false" ht="15" hidden="false" customHeight="false" outlineLevel="0" collapsed="false">
      <c r="A11604" s="0" t="n">
        <v>65</v>
      </c>
      <c r="B11604" s="0" t="n">
        <v>15100</v>
      </c>
      <c r="C11604" s="0" t="s">
        <v>155</v>
      </c>
      <c r="D11604" s="0" t="s">
        <v>155</v>
      </c>
      <c r="E11604" s="0" t="n">
        <f aca="false">IFERROR((C11604-D11604)/C11604/'Project Inputs and Calcs'!$E$11,0)</f>
        <v>0</v>
      </c>
    </row>
    <row r="11605" customFormat="false" ht="15" hidden="false" customHeight="false" outlineLevel="0" collapsed="false">
      <c r="A11605" s="0" t="n">
        <v>65</v>
      </c>
      <c r="B11605" s="0" t="n">
        <v>15200</v>
      </c>
      <c r="C11605" s="0" t="s">
        <v>155</v>
      </c>
      <c r="D11605" s="0" t="s">
        <v>155</v>
      </c>
      <c r="E11605" s="0" t="n">
        <f aca="false">IFERROR((C11605-D11605)/C11605/'Project Inputs and Calcs'!$E$11,0)</f>
        <v>0</v>
      </c>
    </row>
    <row r="11606" customFormat="false" ht="15" hidden="false" customHeight="false" outlineLevel="0" collapsed="false">
      <c r="A11606" s="0" t="n">
        <v>65</v>
      </c>
      <c r="B11606" s="0" t="n">
        <v>15300</v>
      </c>
      <c r="C11606" s="0" t="s">
        <v>155</v>
      </c>
      <c r="D11606" s="0" t="s">
        <v>155</v>
      </c>
      <c r="E11606" s="0" t="n">
        <f aca="false">IFERROR((C11606-D11606)/C11606/'Project Inputs and Calcs'!$E$11,0)</f>
        <v>0</v>
      </c>
    </row>
    <row r="11607" customFormat="false" ht="15" hidden="false" customHeight="false" outlineLevel="0" collapsed="false">
      <c r="A11607" s="0" t="n">
        <v>65</v>
      </c>
      <c r="B11607" s="0" t="n">
        <v>15400</v>
      </c>
      <c r="C11607" s="0" t="s">
        <v>155</v>
      </c>
      <c r="D11607" s="0" t="s">
        <v>155</v>
      </c>
      <c r="E11607" s="0" t="n">
        <f aca="false">IFERROR((C11607-D11607)/C11607/'Project Inputs and Calcs'!$E$11,0)</f>
        <v>0</v>
      </c>
    </row>
    <row r="11608" customFormat="false" ht="15" hidden="false" customHeight="false" outlineLevel="0" collapsed="false">
      <c r="A11608" s="0" t="n">
        <v>65</v>
      </c>
      <c r="B11608" s="0" t="n">
        <v>15500</v>
      </c>
      <c r="C11608" s="0" t="s">
        <v>155</v>
      </c>
      <c r="D11608" s="0" t="s">
        <v>155</v>
      </c>
      <c r="E11608" s="0" t="n">
        <f aca="false">IFERROR((C11608-D11608)/C11608/'Project Inputs and Calcs'!$E$11,0)</f>
        <v>0</v>
      </c>
    </row>
    <row r="11609" customFormat="false" ht="15" hidden="false" customHeight="false" outlineLevel="0" collapsed="false">
      <c r="A11609" s="0" t="n">
        <v>65</v>
      </c>
      <c r="B11609" s="0" t="n">
        <v>15600</v>
      </c>
      <c r="C11609" s="0" t="s">
        <v>155</v>
      </c>
      <c r="D11609" s="0" t="s">
        <v>155</v>
      </c>
      <c r="E11609" s="0" t="n">
        <f aca="false">IFERROR((C11609-D11609)/C11609/'Project Inputs and Calcs'!$E$11,0)</f>
        <v>0</v>
      </c>
    </row>
    <row r="11610" customFormat="false" ht="15" hidden="false" customHeight="false" outlineLevel="0" collapsed="false">
      <c r="A11610" s="0" t="n">
        <v>65</v>
      </c>
      <c r="B11610" s="0" t="n">
        <v>15700</v>
      </c>
      <c r="C11610" s="0" t="s">
        <v>155</v>
      </c>
      <c r="D11610" s="0" t="s">
        <v>155</v>
      </c>
      <c r="E11610" s="0" t="n">
        <f aca="false">IFERROR((C11610-D11610)/C11610/'Project Inputs and Calcs'!$E$11,0)</f>
        <v>0</v>
      </c>
    </row>
    <row r="11611" customFormat="false" ht="15" hidden="false" customHeight="false" outlineLevel="0" collapsed="false">
      <c r="A11611" s="0" t="n">
        <v>65</v>
      </c>
      <c r="B11611" s="0" t="n">
        <v>15800</v>
      </c>
      <c r="C11611" s="0" t="s">
        <v>155</v>
      </c>
      <c r="D11611" s="0" t="s">
        <v>155</v>
      </c>
      <c r="E11611" s="0" t="n">
        <f aca="false">IFERROR((C11611-D11611)/C11611/'Project Inputs and Calcs'!$E$11,0)</f>
        <v>0</v>
      </c>
    </row>
    <row r="11612" customFormat="false" ht="15" hidden="false" customHeight="false" outlineLevel="0" collapsed="false">
      <c r="A11612" s="0" t="n">
        <v>65</v>
      </c>
      <c r="B11612" s="0" t="n">
        <v>15900</v>
      </c>
      <c r="C11612" s="0" t="s">
        <v>155</v>
      </c>
      <c r="D11612" s="0" t="s">
        <v>155</v>
      </c>
      <c r="E11612" s="0" t="n">
        <f aca="false">IFERROR((C11612-D11612)/C11612/'Project Inputs and Calcs'!$E$11,0)</f>
        <v>0</v>
      </c>
    </row>
    <row r="11613" customFormat="false" ht="15" hidden="false" customHeight="false" outlineLevel="0" collapsed="false">
      <c r="A11613" s="0" t="n">
        <v>65</v>
      </c>
      <c r="B11613" s="0" t="n">
        <v>16000</v>
      </c>
      <c r="C11613" s="0" t="s">
        <v>155</v>
      </c>
      <c r="D11613" s="0" t="s">
        <v>155</v>
      </c>
      <c r="E11613" s="0" t="n">
        <f aca="false">IFERROR((C11613-D11613)/C11613/'Project Inputs and Calcs'!$E$11,0)</f>
        <v>0</v>
      </c>
    </row>
    <row r="11614" customFormat="false" ht="15" hidden="false" customHeight="false" outlineLevel="0" collapsed="false">
      <c r="A11614" s="0" t="n">
        <v>65</v>
      </c>
      <c r="B11614" s="0" t="n">
        <v>16100</v>
      </c>
      <c r="C11614" s="0" t="s">
        <v>155</v>
      </c>
      <c r="D11614" s="0" t="s">
        <v>155</v>
      </c>
      <c r="E11614" s="0" t="n">
        <f aca="false">IFERROR((C11614-D11614)/C11614/'Project Inputs and Calcs'!$E$11,0)</f>
        <v>0</v>
      </c>
    </row>
    <row r="11615" customFormat="false" ht="15" hidden="false" customHeight="false" outlineLevel="0" collapsed="false">
      <c r="A11615" s="0" t="n">
        <v>65</v>
      </c>
      <c r="B11615" s="0" t="n">
        <v>16200</v>
      </c>
      <c r="C11615" s="0" t="s">
        <v>155</v>
      </c>
      <c r="D11615" s="0" t="s">
        <v>155</v>
      </c>
      <c r="E11615" s="0" t="n">
        <f aca="false">IFERROR((C11615-D11615)/C11615/'Project Inputs and Calcs'!$E$11,0)</f>
        <v>0</v>
      </c>
    </row>
    <row r="11616" customFormat="false" ht="15" hidden="false" customHeight="false" outlineLevel="0" collapsed="false">
      <c r="A11616" s="0" t="n">
        <v>65</v>
      </c>
      <c r="B11616" s="0" t="n">
        <v>16300</v>
      </c>
      <c r="C11616" s="0" t="s">
        <v>155</v>
      </c>
      <c r="D11616" s="0" t="s">
        <v>155</v>
      </c>
      <c r="E11616" s="0" t="n">
        <f aca="false">IFERROR((C11616-D11616)/C11616/'Project Inputs and Calcs'!$E$11,0)</f>
        <v>0</v>
      </c>
    </row>
    <row r="11617" customFormat="false" ht="15" hidden="false" customHeight="false" outlineLevel="0" collapsed="false">
      <c r="A11617" s="0" t="n">
        <v>65</v>
      </c>
      <c r="B11617" s="0" t="n">
        <v>16400</v>
      </c>
      <c r="C11617" s="0" t="s">
        <v>155</v>
      </c>
      <c r="D11617" s="0" t="s">
        <v>155</v>
      </c>
      <c r="E11617" s="0" t="n">
        <f aca="false">IFERROR((C11617-D11617)/C11617/'Project Inputs and Calcs'!$E$11,0)</f>
        <v>0</v>
      </c>
    </row>
    <row r="11618" customFormat="false" ht="15" hidden="false" customHeight="false" outlineLevel="0" collapsed="false">
      <c r="A11618" s="0" t="n">
        <v>65</v>
      </c>
      <c r="B11618" s="0" t="n">
        <v>16500</v>
      </c>
      <c r="C11618" s="0" t="s">
        <v>155</v>
      </c>
      <c r="D11618" s="0" t="s">
        <v>155</v>
      </c>
      <c r="E11618" s="0" t="n">
        <f aca="false">IFERROR((C11618-D11618)/C11618/'Project Inputs and Calcs'!$E$11,0)</f>
        <v>0</v>
      </c>
    </row>
    <row r="11619" customFormat="false" ht="15" hidden="false" customHeight="false" outlineLevel="0" collapsed="false">
      <c r="A11619" s="0" t="n">
        <v>65</v>
      </c>
      <c r="B11619" s="0" t="n">
        <v>16600</v>
      </c>
      <c r="C11619" s="0" t="s">
        <v>155</v>
      </c>
      <c r="D11619" s="0" t="s">
        <v>155</v>
      </c>
      <c r="E11619" s="0" t="n">
        <f aca="false">IFERROR((C11619-D11619)/C11619/'Project Inputs and Calcs'!$E$11,0)</f>
        <v>0</v>
      </c>
    </row>
    <row r="11620" customFormat="false" ht="15" hidden="false" customHeight="false" outlineLevel="0" collapsed="false">
      <c r="A11620" s="0" t="n">
        <v>65</v>
      </c>
      <c r="B11620" s="0" t="n">
        <v>16700</v>
      </c>
      <c r="C11620" s="0" t="s">
        <v>155</v>
      </c>
      <c r="D11620" s="0" t="s">
        <v>155</v>
      </c>
      <c r="E11620" s="0" t="n">
        <f aca="false">IFERROR((C11620-D11620)/C11620/'Project Inputs and Calcs'!$E$11,0)</f>
        <v>0</v>
      </c>
    </row>
    <row r="11621" customFormat="false" ht="15" hidden="false" customHeight="false" outlineLevel="0" collapsed="false">
      <c r="A11621" s="0" t="n">
        <v>65</v>
      </c>
      <c r="B11621" s="0" t="n">
        <v>16800</v>
      </c>
      <c r="C11621" s="0" t="s">
        <v>155</v>
      </c>
      <c r="D11621" s="0" t="s">
        <v>155</v>
      </c>
      <c r="E11621" s="0" t="n">
        <f aca="false">IFERROR((C11621-D11621)/C11621/'Project Inputs and Calcs'!$E$11,0)</f>
        <v>0</v>
      </c>
    </row>
    <row r="11622" customFormat="false" ht="15" hidden="false" customHeight="false" outlineLevel="0" collapsed="false">
      <c r="A11622" s="0" t="n">
        <v>65</v>
      </c>
      <c r="B11622" s="0" t="n">
        <v>16900</v>
      </c>
      <c r="C11622" s="0" t="s">
        <v>155</v>
      </c>
      <c r="D11622" s="0" t="s">
        <v>155</v>
      </c>
      <c r="E11622" s="0" t="n">
        <f aca="false">IFERROR((C11622-D11622)/C11622/'Project Inputs and Calcs'!$E$11,0)</f>
        <v>0</v>
      </c>
    </row>
    <row r="11623" customFormat="false" ht="15" hidden="false" customHeight="false" outlineLevel="0" collapsed="false">
      <c r="A11623" s="0" t="n">
        <v>65</v>
      </c>
      <c r="B11623" s="0" t="n">
        <v>17000</v>
      </c>
      <c r="C11623" s="0" t="s">
        <v>155</v>
      </c>
      <c r="D11623" s="0" t="s">
        <v>155</v>
      </c>
      <c r="E11623" s="0" t="n">
        <f aca="false">IFERROR((C11623-D11623)/C11623/'Project Inputs and Calcs'!$E$11,0)</f>
        <v>0</v>
      </c>
    </row>
    <row r="11624" customFormat="false" ht="15" hidden="false" customHeight="false" outlineLevel="0" collapsed="false">
      <c r="A11624" s="0" t="n">
        <v>65</v>
      </c>
      <c r="B11624" s="0" t="n">
        <v>17100</v>
      </c>
      <c r="C11624" s="0" t="s">
        <v>155</v>
      </c>
      <c r="D11624" s="0" t="s">
        <v>155</v>
      </c>
      <c r="E11624" s="0" t="n">
        <f aca="false">IFERROR((C11624-D11624)/C11624/'Project Inputs and Calcs'!$E$11,0)</f>
        <v>0</v>
      </c>
    </row>
    <row r="11625" customFormat="false" ht="15" hidden="false" customHeight="false" outlineLevel="0" collapsed="false">
      <c r="A11625" s="0" t="n">
        <v>65</v>
      </c>
      <c r="B11625" s="0" t="n">
        <v>17200</v>
      </c>
      <c r="C11625" s="0" t="s">
        <v>155</v>
      </c>
      <c r="D11625" s="0" t="s">
        <v>155</v>
      </c>
      <c r="E11625" s="0" t="n">
        <f aca="false">IFERROR((C11625-D11625)/C11625/'Project Inputs and Calcs'!$E$11,0)</f>
        <v>0</v>
      </c>
    </row>
    <row r="11626" customFormat="false" ht="15" hidden="false" customHeight="false" outlineLevel="0" collapsed="false">
      <c r="A11626" s="0" t="n">
        <v>65</v>
      </c>
      <c r="B11626" s="0" t="n">
        <v>17300</v>
      </c>
      <c r="C11626" s="0" t="s">
        <v>155</v>
      </c>
      <c r="D11626" s="0" t="s">
        <v>155</v>
      </c>
      <c r="E11626" s="0" t="n">
        <f aca="false">IFERROR((C11626-D11626)/C11626/'Project Inputs and Calcs'!$E$11,0)</f>
        <v>0</v>
      </c>
    </row>
    <row r="11627" customFormat="false" ht="15" hidden="false" customHeight="false" outlineLevel="0" collapsed="false">
      <c r="A11627" s="0" t="n">
        <v>65</v>
      </c>
      <c r="B11627" s="0" t="n">
        <v>17400</v>
      </c>
      <c r="C11627" s="0" t="s">
        <v>155</v>
      </c>
      <c r="D11627" s="0" t="s">
        <v>155</v>
      </c>
      <c r="E11627" s="0" t="n">
        <f aca="false">IFERROR((C11627-D11627)/C11627/'Project Inputs and Calcs'!$E$11,0)</f>
        <v>0</v>
      </c>
    </row>
    <row r="11628" customFormat="false" ht="15" hidden="false" customHeight="false" outlineLevel="0" collapsed="false">
      <c r="A11628" s="0" t="n">
        <v>65</v>
      </c>
      <c r="B11628" s="0" t="n">
        <v>17500</v>
      </c>
      <c r="C11628" s="0" t="s">
        <v>155</v>
      </c>
      <c r="D11628" s="0" t="s">
        <v>155</v>
      </c>
      <c r="E11628" s="0" t="n">
        <f aca="false">IFERROR((C11628-D11628)/C11628/'Project Inputs and Calcs'!$E$11,0)</f>
        <v>0</v>
      </c>
    </row>
    <row r="11629" customFormat="false" ht="15" hidden="false" customHeight="false" outlineLevel="0" collapsed="false">
      <c r="A11629" s="0" t="n">
        <v>65</v>
      </c>
      <c r="B11629" s="0" t="n">
        <v>17600</v>
      </c>
      <c r="C11629" s="0" t="s">
        <v>155</v>
      </c>
      <c r="D11629" s="0" t="s">
        <v>155</v>
      </c>
      <c r="E11629" s="0" t="n">
        <f aca="false">IFERROR((C11629-D11629)/C11629/'Project Inputs and Calcs'!$E$11,0)</f>
        <v>0</v>
      </c>
    </row>
    <row r="11630" customFormat="false" ht="15" hidden="false" customHeight="false" outlineLevel="0" collapsed="false">
      <c r="A11630" s="0" t="n">
        <v>65</v>
      </c>
      <c r="B11630" s="0" t="n">
        <v>17700</v>
      </c>
      <c r="C11630" s="0" t="s">
        <v>155</v>
      </c>
      <c r="D11630" s="0" t="s">
        <v>155</v>
      </c>
      <c r="E11630" s="0" t="n">
        <f aca="false">IFERROR((C11630-D11630)/C11630/'Project Inputs and Calcs'!$E$11,0)</f>
        <v>0</v>
      </c>
    </row>
    <row r="11631" customFormat="false" ht="15" hidden="false" customHeight="false" outlineLevel="0" collapsed="false">
      <c r="A11631" s="0" t="n">
        <v>65</v>
      </c>
      <c r="B11631" s="0" t="n">
        <v>17800</v>
      </c>
      <c r="C11631" s="0" t="s">
        <v>155</v>
      </c>
      <c r="D11631" s="0" t="s">
        <v>155</v>
      </c>
      <c r="E11631" s="0" t="n">
        <f aca="false">IFERROR((C11631-D11631)/C11631/'Project Inputs and Calcs'!$E$11,0)</f>
        <v>0</v>
      </c>
    </row>
    <row r="11632" customFormat="false" ht="15" hidden="false" customHeight="false" outlineLevel="0" collapsed="false">
      <c r="A11632" s="0" t="n">
        <v>65</v>
      </c>
      <c r="B11632" s="0" t="n">
        <v>17900</v>
      </c>
      <c r="C11632" s="0" t="s">
        <v>155</v>
      </c>
      <c r="D11632" s="0" t="s">
        <v>155</v>
      </c>
      <c r="E11632" s="0" t="n">
        <f aca="false">IFERROR((C11632-D11632)/C11632/'Project Inputs and Calcs'!$E$11,0)</f>
        <v>0</v>
      </c>
    </row>
    <row r="11633" customFormat="false" ht="15" hidden="false" customHeight="false" outlineLevel="0" collapsed="false">
      <c r="A11633" s="0" t="n">
        <v>65</v>
      </c>
      <c r="B11633" s="0" t="n">
        <v>18000</v>
      </c>
      <c r="C11633" s="0" t="s">
        <v>155</v>
      </c>
      <c r="D11633" s="0" t="s">
        <v>155</v>
      </c>
      <c r="E11633" s="0" t="n">
        <f aca="false">IFERROR((C11633-D11633)/C11633/'Project Inputs and Calcs'!$E$11,0)</f>
        <v>0</v>
      </c>
    </row>
    <row r="11634" customFormat="false" ht="15" hidden="false" customHeight="false" outlineLevel="0" collapsed="false">
      <c r="A11634" s="0" t="n">
        <v>65</v>
      </c>
      <c r="B11634" s="0" t="n">
        <v>18100</v>
      </c>
      <c r="C11634" s="0" t="s">
        <v>155</v>
      </c>
      <c r="D11634" s="0" t="s">
        <v>155</v>
      </c>
      <c r="E11634" s="0" t="n">
        <f aca="false">IFERROR((C11634-D11634)/C11634/'Project Inputs and Calcs'!$E$11,0)</f>
        <v>0</v>
      </c>
    </row>
    <row r="11635" customFormat="false" ht="15" hidden="false" customHeight="false" outlineLevel="0" collapsed="false">
      <c r="A11635" s="0" t="n">
        <v>65</v>
      </c>
      <c r="B11635" s="0" t="n">
        <v>18200</v>
      </c>
      <c r="C11635" s="0" t="s">
        <v>155</v>
      </c>
      <c r="D11635" s="0" t="s">
        <v>155</v>
      </c>
      <c r="E11635" s="0" t="n">
        <f aca="false">IFERROR((C11635-D11635)/C11635/'Project Inputs and Calcs'!$E$11,0)</f>
        <v>0</v>
      </c>
    </row>
    <row r="11636" customFormat="false" ht="15" hidden="false" customHeight="false" outlineLevel="0" collapsed="false">
      <c r="A11636" s="0" t="n">
        <v>65</v>
      </c>
      <c r="B11636" s="0" t="n">
        <v>18300</v>
      </c>
      <c r="C11636" s="0" t="s">
        <v>155</v>
      </c>
      <c r="D11636" s="0" t="s">
        <v>155</v>
      </c>
      <c r="E11636" s="0" t="n">
        <f aca="false">IFERROR((C11636-D11636)/C11636/'Project Inputs and Calcs'!$E$11,0)</f>
        <v>0</v>
      </c>
    </row>
    <row r="11637" customFormat="false" ht="15" hidden="false" customHeight="false" outlineLevel="0" collapsed="false">
      <c r="A11637" s="0" t="n">
        <v>65</v>
      </c>
      <c r="B11637" s="0" t="n">
        <v>18400</v>
      </c>
      <c r="C11637" s="0" t="s">
        <v>155</v>
      </c>
      <c r="D11637" s="0" t="s">
        <v>155</v>
      </c>
      <c r="E11637" s="0" t="n">
        <f aca="false">IFERROR((C11637-D11637)/C11637/'Project Inputs and Calcs'!$E$11,0)</f>
        <v>0</v>
      </c>
    </row>
    <row r="11638" customFormat="false" ht="15" hidden="false" customHeight="false" outlineLevel="0" collapsed="false">
      <c r="A11638" s="0" t="n">
        <v>65</v>
      </c>
      <c r="B11638" s="0" t="n">
        <v>18500</v>
      </c>
      <c r="C11638" s="0" t="s">
        <v>155</v>
      </c>
      <c r="D11638" s="0" t="s">
        <v>155</v>
      </c>
      <c r="E11638" s="0" t="n">
        <f aca="false">IFERROR((C11638-D11638)/C11638/'Project Inputs and Calcs'!$E$11,0)</f>
        <v>0</v>
      </c>
    </row>
    <row r="11639" customFormat="false" ht="15" hidden="false" customHeight="false" outlineLevel="0" collapsed="false">
      <c r="A11639" s="0" t="n">
        <v>65</v>
      </c>
      <c r="B11639" s="0" t="n">
        <v>18600</v>
      </c>
      <c r="C11639" s="0" t="s">
        <v>155</v>
      </c>
      <c r="D11639" s="0" t="s">
        <v>155</v>
      </c>
      <c r="E11639" s="0" t="n">
        <f aca="false">IFERROR((C11639-D11639)/C11639/'Project Inputs and Calcs'!$E$11,0)</f>
        <v>0</v>
      </c>
    </row>
    <row r="11640" customFormat="false" ht="15" hidden="false" customHeight="false" outlineLevel="0" collapsed="false">
      <c r="A11640" s="0" t="n">
        <v>65</v>
      </c>
      <c r="B11640" s="0" t="n">
        <v>18700</v>
      </c>
      <c r="C11640" s="0" t="s">
        <v>155</v>
      </c>
      <c r="D11640" s="0" t="s">
        <v>155</v>
      </c>
      <c r="E11640" s="0" t="n">
        <f aca="false">IFERROR((C11640-D11640)/C11640/'Project Inputs and Calcs'!$E$11,0)</f>
        <v>0</v>
      </c>
    </row>
    <row r="11641" customFormat="false" ht="15" hidden="false" customHeight="false" outlineLevel="0" collapsed="false">
      <c r="A11641" s="0" t="n">
        <v>65</v>
      </c>
      <c r="B11641" s="0" t="n">
        <v>18800</v>
      </c>
      <c r="C11641" s="0" t="s">
        <v>155</v>
      </c>
      <c r="D11641" s="0" t="s">
        <v>155</v>
      </c>
      <c r="E11641" s="0" t="n">
        <f aca="false">IFERROR((C11641-D11641)/C11641/'Project Inputs and Calcs'!$E$11,0)</f>
        <v>0</v>
      </c>
    </row>
    <row r="11642" customFormat="false" ht="15" hidden="false" customHeight="false" outlineLevel="0" collapsed="false">
      <c r="A11642" s="0" t="n">
        <v>65</v>
      </c>
      <c r="B11642" s="0" t="n">
        <v>18900</v>
      </c>
      <c r="C11642" s="0" t="s">
        <v>155</v>
      </c>
      <c r="D11642" s="0" t="s">
        <v>155</v>
      </c>
      <c r="E11642" s="0" t="n">
        <f aca="false">IFERROR((C11642-D11642)/C11642/'Project Inputs and Calcs'!$E$11,0)</f>
        <v>0</v>
      </c>
    </row>
    <row r="11643" customFormat="false" ht="15" hidden="false" customHeight="false" outlineLevel="0" collapsed="false">
      <c r="A11643" s="0" t="n">
        <v>65</v>
      </c>
      <c r="B11643" s="0" t="n">
        <v>19000</v>
      </c>
      <c r="C11643" s="0" t="s">
        <v>155</v>
      </c>
      <c r="D11643" s="0" t="s">
        <v>155</v>
      </c>
      <c r="E11643" s="0" t="n">
        <f aca="false">IFERROR((C11643-D11643)/C11643/'Project Inputs and Calcs'!$E$11,0)</f>
        <v>0</v>
      </c>
    </row>
    <row r="11644" customFormat="false" ht="15" hidden="false" customHeight="false" outlineLevel="0" collapsed="false">
      <c r="A11644" s="0" t="n">
        <v>65</v>
      </c>
      <c r="B11644" s="0" t="n">
        <v>19100</v>
      </c>
      <c r="C11644" s="0" t="s">
        <v>155</v>
      </c>
      <c r="D11644" s="0" t="s">
        <v>155</v>
      </c>
      <c r="E11644" s="0" t="n">
        <f aca="false">IFERROR((C11644-D11644)/C11644/'Project Inputs and Calcs'!$E$11,0)</f>
        <v>0</v>
      </c>
    </row>
    <row r="11645" customFormat="false" ht="15" hidden="false" customHeight="false" outlineLevel="0" collapsed="false">
      <c r="A11645" s="0" t="n">
        <v>65</v>
      </c>
      <c r="B11645" s="0" t="n">
        <v>19200</v>
      </c>
      <c r="C11645" s="0" t="s">
        <v>155</v>
      </c>
      <c r="D11645" s="0" t="s">
        <v>155</v>
      </c>
      <c r="E11645" s="0" t="n">
        <f aca="false">IFERROR((C11645-D11645)/C11645/'Project Inputs and Calcs'!$E$11,0)</f>
        <v>0</v>
      </c>
    </row>
    <row r="11646" customFormat="false" ht="15" hidden="false" customHeight="false" outlineLevel="0" collapsed="false">
      <c r="A11646" s="0" t="n">
        <v>65</v>
      </c>
      <c r="B11646" s="0" t="n">
        <v>19300</v>
      </c>
      <c r="C11646" s="0" t="s">
        <v>155</v>
      </c>
      <c r="D11646" s="0" t="s">
        <v>155</v>
      </c>
      <c r="E11646" s="0" t="n">
        <f aca="false">IFERROR((C11646-D11646)/C11646/'Project Inputs and Calcs'!$E$11,0)</f>
        <v>0</v>
      </c>
    </row>
    <row r="11647" customFormat="false" ht="15" hidden="false" customHeight="false" outlineLevel="0" collapsed="false">
      <c r="A11647" s="0" t="n">
        <v>65</v>
      </c>
      <c r="B11647" s="0" t="n">
        <v>19400</v>
      </c>
      <c r="C11647" s="0" t="s">
        <v>155</v>
      </c>
      <c r="D11647" s="0" t="s">
        <v>155</v>
      </c>
      <c r="E11647" s="0" t="n">
        <f aca="false">IFERROR((C11647-D11647)/C11647/'Project Inputs and Calcs'!$E$11,0)</f>
        <v>0</v>
      </c>
    </row>
    <row r="11648" customFormat="false" ht="15" hidden="false" customHeight="false" outlineLevel="0" collapsed="false">
      <c r="A11648" s="0" t="n">
        <v>65</v>
      </c>
      <c r="B11648" s="0" t="n">
        <v>19500</v>
      </c>
      <c r="C11648" s="0" t="s">
        <v>155</v>
      </c>
      <c r="D11648" s="0" t="s">
        <v>155</v>
      </c>
      <c r="E11648" s="0" t="n">
        <f aca="false">IFERROR((C11648-D11648)/C11648/'Project Inputs and Calcs'!$E$11,0)</f>
        <v>0</v>
      </c>
    </row>
    <row r="11649" customFormat="false" ht="15" hidden="false" customHeight="false" outlineLevel="0" collapsed="false">
      <c r="A11649" s="0" t="n">
        <v>65</v>
      </c>
      <c r="B11649" s="0" t="n">
        <v>19600</v>
      </c>
      <c r="C11649" s="0" t="s">
        <v>155</v>
      </c>
      <c r="D11649" s="0" t="s">
        <v>155</v>
      </c>
      <c r="E11649" s="0" t="n">
        <f aca="false">IFERROR((C11649-D11649)/C11649/'Project Inputs and Calcs'!$E$11,0)</f>
        <v>0</v>
      </c>
    </row>
    <row r="11650" customFormat="false" ht="15" hidden="false" customHeight="false" outlineLevel="0" collapsed="false">
      <c r="A11650" s="0" t="n">
        <v>65</v>
      </c>
      <c r="B11650" s="0" t="n">
        <v>19700</v>
      </c>
      <c r="C11650" s="0" t="s">
        <v>155</v>
      </c>
      <c r="D11650" s="0" t="s">
        <v>155</v>
      </c>
      <c r="E11650" s="0" t="n">
        <f aca="false">IFERROR((C11650-D11650)/C11650/'Project Inputs and Calcs'!$E$11,0)</f>
        <v>0</v>
      </c>
    </row>
    <row r="11651" customFormat="false" ht="15" hidden="false" customHeight="false" outlineLevel="0" collapsed="false">
      <c r="A11651" s="0" t="n">
        <v>65</v>
      </c>
      <c r="B11651" s="0" t="n">
        <v>19800</v>
      </c>
      <c r="C11651" s="0" t="s">
        <v>155</v>
      </c>
      <c r="D11651" s="0" t="s">
        <v>155</v>
      </c>
      <c r="E11651" s="0" t="n">
        <f aca="false">IFERROR((C11651-D11651)/C11651/'Project Inputs and Calcs'!$E$11,0)</f>
        <v>0</v>
      </c>
    </row>
    <row r="11652" customFormat="false" ht="15" hidden="false" customHeight="false" outlineLevel="0" collapsed="false">
      <c r="A11652" s="0" t="n">
        <v>65</v>
      </c>
      <c r="B11652" s="0" t="n">
        <v>19900</v>
      </c>
      <c r="C11652" s="0" t="s">
        <v>155</v>
      </c>
      <c r="D11652" s="0" t="s">
        <v>155</v>
      </c>
      <c r="E11652" s="0" t="n">
        <f aca="false">IFERROR((C11652-D11652)/C11652/'Project Inputs and Calcs'!$E$11,0)</f>
        <v>0</v>
      </c>
    </row>
    <row r="11653" customFormat="false" ht="15" hidden="false" customHeight="false" outlineLevel="0" collapsed="false">
      <c r="A11653" s="0" t="n">
        <v>65</v>
      </c>
      <c r="B11653" s="0" t="n">
        <v>20000</v>
      </c>
      <c r="C11653" s="0" t="s">
        <v>155</v>
      </c>
      <c r="D11653" s="0" t="s">
        <v>155</v>
      </c>
      <c r="E11653" s="0" t="n">
        <f aca="false">IFERROR((C11653-D11653)/C11653/'Project Inputs and Calcs'!$E$11,0)</f>
        <v>0</v>
      </c>
    </row>
    <row r="11654" customFormat="false" ht="15" hidden="false" customHeight="false" outlineLevel="0" collapsed="false">
      <c r="A11654" s="0" t="n">
        <v>66</v>
      </c>
      <c r="B11654" s="0" t="n">
        <v>1000</v>
      </c>
      <c r="C11654" s="0" t="n">
        <v>0.46284</v>
      </c>
      <c r="D11654" s="0" t="n">
        <v>0.074149</v>
      </c>
      <c r="E11654" s="0" t="n">
        <f aca="false">IFERROR((C11654-D11654)/C11654/'Project Inputs and Calcs'!$E$11,0)</f>
        <v>0.0279931869904647</v>
      </c>
    </row>
    <row r="11655" customFormat="false" ht="15" hidden="false" customHeight="false" outlineLevel="0" collapsed="false">
      <c r="A11655" s="0" t="n">
        <v>66</v>
      </c>
      <c r="B11655" s="0" t="n">
        <v>1100</v>
      </c>
      <c r="C11655" s="0" t="n">
        <v>0.66191</v>
      </c>
      <c r="D11655" s="0" t="n">
        <v>0.11115</v>
      </c>
      <c r="E11655" s="0" t="n">
        <f aca="false">IFERROR((C11655-D11655)/C11655/'Project Inputs and Calcs'!$E$11,0)</f>
        <v>0.0277358956152146</v>
      </c>
    </row>
    <row r="11656" customFormat="false" ht="15" hidden="false" customHeight="false" outlineLevel="0" collapsed="false">
      <c r="A11656" s="0" t="n">
        <v>66</v>
      </c>
      <c r="B11656" s="0" t="n">
        <v>1200</v>
      </c>
      <c r="C11656" s="0" t="n">
        <v>0.89273</v>
      </c>
      <c r="D11656" s="0" t="n">
        <v>0.15683</v>
      </c>
      <c r="E11656" s="0" t="n">
        <f aca="false">IFERROR((C11656-D11656)/C11656/'Project Inputs and Calcs'!$E$11,0)</f>
        <v>0.0274775127978224</v>
      </c>
    </row>
    <row r="11657" customFormat="false" ht="15" hidden="false" customHeight="false" outlineLevel="0" collapsed="false">
      <c r="A11657" s="0" t="n">
        <v>66</v>
      </c>
      <c r="B11657" s="0" t="n">
        <v>1300</v>
      </c>
      <c r="C11657" s="0" t="n">
        <v>1.1539</v>
      </c>
      <c r="D11657" s="0" t="n">
        <v>0.21162</v>
      </c>
      <c r="E11657" s="0" t="n">
        <f aca="false">IFERROR((C11657-D11657)/C11657/'Project Inputs and Calcs'!$E$11,0)</f>
        <v>0.0272201519484646</v>
      </c>
    </row>
    <row r="11658" customFormat="false" ht="15" hidden="false" customHeight="false" outlineLevel="0" collapsed="false">
      <c r="A11658" s="0" t="n">
        <v>66</v>
      </c>
      <c r="B11658" s="0" t="n">
        <v>1400</v>
      </c>
      <c r="C11658" s="0" t="n">
        <v>1.4439</v>
      </c>
      <c r="D11658" s="0" t="n">
        <v>0.27592</v>
      </c>
      <c r="E11658" s="0" t="n">
        <f aca="false">IFERROR((C11658-D11658)/C11658/'Project Inputs and Calcs'!$E$11,0)</f>
        <v>0.0269635477987857</v>
      </c>
    </row>
    <row r="11659" customFormat="false" ht="15" hidden="false" customHeight="false" outlineLevel="0" collapsed="false">
      <c r="A11659" s="0" t="n">
        <v>66</v>
      </c>
      <c r="B11659" s="0" t="n">
        <v>1500</v>
      </c>
      <c r="C11659" s="0" t="n">
        <v>1.7616</v>
      </c>
      <c r="D11659" s="0" t="n">
        <v>0.35012</v>
      </c>
      <c r="E11659" s="0" t="n">
        <f aca="false">IFERROR((C11659-D11659)/C11659/'Project Inputs and Calcs'!$E$11,0)</f>
        <v>0.0267082954889494</v>
      </c>
    </row>
    <row r="11660" customFormat="false" ht="15" hidden="false" customHeight="false" outlineLevel="0" collapsed="false">
      <c r="A11660" s="0" t="n">
        <v>66</v>
      </c>
      <c r="B11660" s="0" t="n">
        <v>1600</v>
      </c>
      <c r="C11660" s="0" t="n">
        <v>2.1058</v>
      </c>
      <c r="D11660" s="0" t="n">
        <v>0.43453</v>
      </c>
      <c r="E11660" s="0" t="n">
        <f aca="false">IFERROR((C11660-D11660)/C11660/'Project Inputs and Calcs'!$E$11,0)</f>
        <v>0.0264550289676133</v>
      </c>
    </row>
    <row r="11661" customFormat="false" ht="15" hidden="false" customHeight="false" outlineLevel="0" collapsed="false">
      <c r="A11661" s="0" t="n">
        <v>66</v>
      </c>
      <c r="B11661" s="0" t="n">
        <v>1700</v>
      </c>
      <c r="C11661" s="0" t="n">
        <v>2.4741</v>
      </c>
      <c r="D11661" s="0" t="n">
        <v>0.50122</v>
      </c>
      <c r="E11661" s="0" t="n">
        <f aca="false">IFERROR((C11661-D11661)/C11661/'Project Inputs and Calcs'!$E$11,0)</f>
        <v>0.0265804400253291</v>
      </c>
    </row>
    <row r="11662" customFormat="false" ht="15" hidden="false" customHeight="false" outlineLevel="0" collapsed="false">
      <c r="A11662" s="0" t="n">
        <v>66</v>
      </c>
      <c r="B11662" s="0" t="n">
        <v>1800</v>
      </c>
      <c r="C11662" s="0" t="n">
        <v>2.8686</v>
      </c>
      <c r="D11662" s="0" t="n">
        <v>0.63511</v>
      </c>
      <c r="E11662" s="0" t="n">
        <f aca="false">IFERROR((C11662-D11662)/C11662/'Project Inputs and Calcs'!$E$11,0)</f>
        <v>0.0259533105579958</v>
      </c>
    </row>
    <row r="11663" customFormat="false" ht="15" hidden="false" customHeight="false" outlineLevel="0" collapsed="false">
      <c r="A11663" s="0" t="n">
        <v>66</v>
      </c>
      <c r="B11663" s="0" t="n">
        <v>1900</v>
      </c>
      <c r="C11663" s="0" t="n">
        <v>3.2853</v>
      </c>
      <c r="D11663" s="0" t="n">
        <v>0.75175</v>
      </c>
      <c r="E11663" s="0" t="n">
        <f aca="false">IFERROR((C11663-D11663)/C11663/'Project Inputs and Calcs'!$E$11,0)</f>
        <v>0.0257059223409328</v>
      </c>
    </row>
    <row r="11664" customFormat="false" ht="15" hidden="false" customHeight="false" outlineLevel="0" collapsed="false">
      <c r="A11664" s="0" t="n">
        <v>66</v>
      </c>
      <c r="B11664" s="0" t="n">
        <v>2000</v>
      </c>
      <c r="C11664" s="0" t="n">
        <v>3.724</v>
      </c>
      <c r="D11664" s="0" t="n">
        <v>0.87949</v>
      </c>
      <c r="E11664" s="0" t="n">
        <f aca="false">IFERROR((C11664-D11664)/C11664/'Project Inputs and Calcs'!$E$11,0)</f>
        <v>0.0254610633727175</v>
      </c>
    </row>
    <row r="11665" customFormat="false" ht="15" hidden="false" customHeight="false" outlineLevel="0" collapsed="false">
      <c r="A11665" s="0" t="n">
        <v>66</v>
      </c>
      <c r="B11665" s="0" t="n">
        <v>2100</v>
      </c>
      <c r="C11665" s="0" t="n">
        <v>4.1837</v>
      </c>
      <c r="D11665" s="0" t="n">
        <v>1.0186</v>
      </c>
      <c r="E11665" s="0" t="n">
        <f aca="false">IFERROR((C11665-D11665)/C11665/'Project Inputs and Calcs'!$E$11,0)</f>
        <v>0.0252177100015138</v>
      </c>
    </row>
    <row r="11666" customFormat="false" ht="15" hidden="false" customHeight="false" outlineLevel="0" collapsed="false">
      <c r="A11666" s="0" t="n">
        <v>66</v>
      </c>
      <c r="B11666" s="0" t="n">
        <v>2200</v>
      </c>
      <c r="C11666" s="0" t="n">
        <v>4.6639</v>
      </c>
      <c r="D11666" s="0" t="n">
        <v>1.169</v>
      </c>
      <c r="E11666" s="0" t="n">
        <f aca="false">IFERROR((C11666-D11666)/C11666/'Project Inputs and Calcs'!$E$11,0)</f>
        <v>0.0249783800395949</v>
      </c>
    </row>
    <row r="11667" customFormat="false" ht="15" hidden="false" customHeight="false" outlineLevel="0" collapsed="false">
      <c r="A11667" s="0" t="n">
        <v>66</v>
      </c>
      <c r="B11667" s="0" t="n">
        <v>2300</v>
      </c>
      <c r="C11667" s="0" t="n">
        <v>5.1633</v>
      </c>
      <c r="D11667" s="0" t="n">
        <v>1.3311</v>
      </c>
      <c r="E11667" s="0" t="n">
        <f aca="false">IFERROR((C11667-D11667)/C11667/'Project Inputs and Calcs'!$E$11,0)</f>
        <v>0.0247399918656673</v>
      </c>
    </row>
    <row r="11668" customFormat="false" ht="15" hidden="false" customHeight="false" outlineLevel="0" collapsed="false">
      <c r="A11668" s="0" t="n">
        <v>66</v>
      </c>
      <c r="B11668" s="0" t="n">
        <v>2400</v>
      </c>
      <c r="C11668" s="0" t="n">
        <v>5.6811</v>
      </c>
      <c r="D11668" s="0" t="n">
        <v>1.5047</v>
      </c>
      <c r="E11668" s="0" t="n">
        <f aca="false">IFERROR((C11668-D11668)/C11668/'Project Inputs and Calcs'!$E$11,0)</f>
        <v>0.0245046440536751</v>
      </c>
    </row>
    <row r="11669" customFormat="false" ht="15" hidden="false" customHeight="false" outlineLevel="0" collapsed="false">
      <c r="A11669" s="0" t="n">
        <v>66</v>
      </c>
      <c r="B11669" s="0" t="n">
        <v>2500</v>
      </c>
      <c r="C11669" s="0" t="n">
        <v>6.2166</v>
      </c>
      <c r="D11669" s="0" t="n">
        <v>1.69</v>
      </c>
      <c r="E11669" s="0" t="n">
        <f aca="false">IFERROR((C11669-D11669)/C11669/'Project Inputs and Calcs'!$E$11,0)</f>
        <v>0.0242715739578977</v>
      </c>
    </row>
    <row r="11670" customFormat="false" ht="15" hidden="false" customHeight="false" outlineLevel="0" collapsed="false">
      <c r="A11670" s="0" t="n">
        <v>66</v>
      </c>
      <c r="B11670" s="0" t="n">
        <v>2600</v>
      </c>
      <c r="C11670" s="0" t="n">
        <v>6.769</v>
      </c>
      <c r="D11670" s="0" t="n">
        <v>1.8871</v>
      </c>
      <c r="E11670" s="0" t="n">
        <f aca="false">IFERROR((C11670-D11670)/C11670/'Project Inputs and Calcs'!$E$11,0)</f>
        <v>0.0240404786526813</v>
      </c>
    </row>
    <row r="11671" customFormat="false" ht="15" hidden="false" customHeight="false" outlineLevel="0" collapsed="false">
      <c r="A11671" s="0" t="n">
        <v>66</v>
      </c>
      <c r="B11671" s="0" t="n">
        <v>2700</v>
      </c>
      <c r="C11671" s="0" t="n">
        <v>7.3375</v>
      </c>
      <c r="D11671" s="0" t="n">
        <v>2.0958</v>
      </c>
      <c r="E11671" s="0" t="n">
        <f aca="false">IFERROR((C11671-D11671)/C11671/'Project Inputs and Calcs'!$E$11,0)</f>
        <v>0.0238123793299262</v>
      </c>
    </row>
    <row r="11672" customFormat="false" ht="15" hidden="false" customHeight="false" outlineLevel="0" collapsed="false">
      <c r="A11672" s="0" t="n">
        <v>66</v>
      </c>
      <c r="B11672" s="0" t="n">
        <v>2800</v>
      </c>
      <c r="C11672" s="0" t="n">
        <v>7.9212</v>
      </c>
      <c r="D11672" s="0" t="n">
        <v>2.3164</v>
      </c>
      <c r="E11672" s="0" t="n">
        <f aca="false">IFERROR((C11672-D11672)/C11672/'Project Inputs and Calcs'!$E$11,0)</f>
        <v>0.0235856520055884</v>
      </c>
    </row>
    <row r="11673" customFormat="false" ht="15" hidden="false" customHeight="false" outlineLevel="0" collapsed="false">
      <c r="A11673" s="0" t="n">
        <v>66</v>
      </c>
      <c r="B11673" s="0" t="n">
        <v>2900</v>
      </c>
      <c r="C11673" s="0" t="n">
        <v>8.5195</v>
      </c>
      <c r="D11673" s="0" t="n">
        <v>2.5487</v>
      </c>
      <c r="E11673" s="0" t="n">
        <f aca="false">IFERROR((C11673-D11673)/C11673/'Project Inputs and Calcs'!$E$11,0)</f>
        <v>0.023361308370992</v>
      </c>
    </row>
    <row r="11674" customFormat="false" ht="15" hidden="false" customHeight="false" outlineLevel="0" collapsed="false">
      <c r="A11674" s="0" t="n">
        <v>66</v>
      </c>
      <c r="B11674" s="0" t="n">
        <v>3000</v>
      </c>
      <c r="C11674" s="0" t="n">
        <v>9.1314</v>
      </c>
      <c r="D11674" s="0" t="n">
        <v>2.7929</v>
      </c>
      <c r="E11674" s="0" t="n">
        <f aca="false">IFERROR((C11674-D11674)/C11674/'Project Inputs and Calcs'!$E$11,0)</f>
        <v>0.0231381095268342</v>
      </c>
    </row>
    <row r="11675" customFormat="false" ht="15" hidden="false" customHeight="false" outlineLevel="0" collapsed="false">
      <c r="A11675" s="0" t="n">
        <v>66</v>
      </c>
      <c r="B11675" s="0" t="n">
        <v>3100</v>
      </c>
      <c r="C11675" s="0" t="n">
        <v>9.7564</v>
      </c>
      <c r="D11675" s="0" t="n">
        <v>3.0489</v>
      </c>
      <c r="E11675" s="0" t="n">
        <f aca="false">IFERROR((C11675-D11675)/C11675/'Project Inputs and Calcs'!$E$11,0)</f>
        <v>0.0229165812526478</v>
      </c>
    </row>
    <row r="11676" customFormat="false" ht="15" hidden="false" customHeight="false" outlineLevel="0" collapsed="false">
      <c r="A11676" s="0" t="n">
        <v>66</v>
      </c>
      <c r="B11676" s="0" t="n">
        <v>3200</v>
      </c>
      <c r="C11676" s="0" t="n">
        <v>10.394</v>
      </c>
      <c r="D11676" s="0" t="n">
        <v>3.3168</v>
      </c>
      <c r="E11676" s="0" t="n">
        <f aca="false">IFERROR((C11676-D11676)/C11676/'Project Inputs and Calcs'!$E$11,0)</f>
        <v>0.0226964274260791</v>
      </c>
    </row>
    <row r="11677" customFormat="false" ht="15" hidden="false" customHeight="false" outlineLevel="0" collapsed="false">
      <c r="A11677" s="0" t="n">
        <v>66</v>
      </c>
      <c r="B11677" s="0" t="n">
        <v>3300</v>
      </c>
      <c r="C11677" s="0" t="n">
        <v>11.042</v>
      </c>
      <c r="D11677" s="0" t="n">
        <v>3.5964</v>
      </c>
      <c r="E11677" s="0" t="n">
        <f aca="false">IFERROR((C11677-D11677)/C11677/'Project Inputs and Calcs'!$E$11,0)</f>
        <v>0.0224766044798648</v>
      </c>
    </row>
    <row r="11678" customFormat="false" ht="15" hidden="false" customHeight="false" outlineLevel="0" collapsed="false">
      <c r="A11678" s="0" t="n">
        <v>66</v>
      </c>
      <c r="B11678" s="0" t="n">
        <v>3400</v>
      </c>
      <c r="C11678" s="0" t="n">
        <v>11.701</v>
      </c>
      <c r="D11678" s="0" t="n">
        <v>3.8879</v>
      </c>
      <c r="E11678" s="0" t="n">
        <f aca="false">IFERROR((C11678-D11678)/C11678/'Project Inputs and Calcs'!$E$11,0)</f>
        <v>0.0222576417969974</v>
      </c>
    </row>
    <row r="11679" customFormat="false" ht="15" hidden="false" customHeight="false" outlineLevel="0" collapsed="false">
      <c r="A11679" s="0" t="n">
        <v>66</v>
      </c>
      <c r="B11679" s="0" t="n">
        <v>3500</v>
      </c>
      <c r="C11679" s="0" t="n">
        <v>12.37</v>
      </c>
      <c r="D11679" s="0" t="n">
        <v>4.1913</v>
      </c>
      <c r="E11679" s="0" t="n">
        <f aca="false">IFERROR((C11679-D11679)/C11679/'Project Inputs and Calcs'!$E$11,0)</f>
        <v>0.0220390730261385</v>
      </c>
    </row>
    <row r="11680" customFormat="false" ht="15" hidden="false" customHeight="false" outlineLevel="0" collapsed="false">
      <c r="A11680" s="0" t="n">
        <v>66</v>
      </c>
      <c r="B11680" s="0" t="n">
        <v>3600</v>
      </c>
      <c r="C11680" s="0" t="n">
        <v>13.048</v>
      </c>
      <c r="D11680" s="0" t="n">
        <v>4.5067</v>
      </c>
      <c r="E11680" s="0" t="n">
        <f aca="false">IFERROR((C11680-D11680)/C11680/'Project Inputs and Calcs'!$E$11,0)</f>
        <v>0.021820202329859</v>
      </c>
    </row>
    <row r="11681" customFormat="false" ht="15" hidden="false" customHeight="false" outlineLevel="0" collapsed="false">
      <c r="A11681" s="0" t="n">
        <v>66</v>
      </c>
      <c r="B11681" s="0" t="n">
        <v>3700</v>
      </c>
      <c r="C11681" s="0" t="n">
        <v>13.734</v>
      </c>
      <c r="D11681" s="0" t="n">
        <v>4.834</v>
      </c>
      <c r="E11681" s="0" t="n">
        <f aca="false">IFERROR((C11681-D11681)/C11681/'Project Inputs and Calcs'!$E$11,0)</f>
        <v>0.0216008931605262</v>
      </c>
    </row>
    <row r="11682" customFormat="false" ht="15" hidden="false" customHeight="false" outlineLevel="0" collapsed="false">
      <c r="A11682" s="0" t="n">
        <v>66</v>
      </c>
      <c r="B11682" s="0" t="n">
        <v>3800</v>
      </c>
      <c r="C11682" s="0" t="n">
        <v>14.427</v>
      </c>
      <c r="D11682" s="0" t="n">
        <v>5.1734</v>
      </c>
      <c r="E11682" s="0" t="n">
        <f aca="false">IFERROR((C11682-D11682)/C11682/'Project Inputs and Calcs'!$E$11,0)</f>
        <v>0.021380282340981</v>
      </c>
    </row>
    <row r="11683" customFormat="false" ht="15" hidden="false" customHeight="false" outlineLevel="0" collapsed="false">
      <c r="A11683" s="0" t="n">
        <v>66</v>
      </c>
      <c r="B11683" s="0" t="n">
        <v>3900</v>
      </c>
      <c r="C11683" s="0" t="n">
        <v>15.126</v>
      </c>
      <c r="D11683" s="0" t="n">
        <v>5.525</v>
      </c>
      <c r="E11683" s="0" t="n">
        <f aca="false">IFERROR((C11683-D11683)/C11683/'Project Inputs and Calcs'!$E$11,0)</f>
        <v>0.0211578297853585</v>
      </c>
    </row>
    <row r="11684" customFormat="false" ht="15" hidden="false" customHeight="false" outlineLevel="0" collapsed="false">
      <c r="A11684" s="0" t="n">
        <v>66</v>
      </c>
      <c r="B11684" s="0" t="n">
        <v>4000</v>
      </c>
      <c r="C11684" s="0" t="n">
        <v>15.83</v>
      </c>
      <c r="D11684" s="0" t="n">
        <v>5.8887</v>
      </c>
      <c r="E11684" s="0" t="n">
        <f aca="false">IFERROR((C11684-D11684)/C11684/'Project Inputs and Calcs'!$E$11,0)</f>
        <v>0.0209334596757212</v>
      </c>
    </row>
    <row r="11685" customFormat="false" ht="15" hidden="false" customHeight="false" outlineLevel="0" collapsed="false">
      <c r="A11685" s="0" t="n">
        <v>66</v>
      </c>
      <c r="B11685" s="0" t="n">
        <v>4100</v>
      </c>
      <c r="C11685" s="0" t="n">
        <v>16.539</v>
      </c>
      <c r="D11685" s="0" t="n">
        <v>6.265</v>
      </c>
      <c r="E11685" s="0" t="n">
        <f aca="false">IFERROR((C11685-D11685)/C11685/'Project Inputs and Calcs'!$E$11,0)</f>
        <v>0.0207066126529214</v>
      </c>
    </row>
    <row r="11686" customFormat="false" ht="15" hidden="false" customHeight="false" outlineLevel="0" collapsed="false">
      <c r="A11686" s="0" t="n">
        <v>66</v>
      </c>
      <c r="B11686" s="0" t="n">
        <v>4200</v>
      </c>
      <c r="C11686" s="0" t="n">
        <v>17.249</v>
      </c>
      <c r="D11686" s="0" t="n">
        <v>6.6538</v>
      </c>
      <c r="E11686" s="0" t="n">
        <f aca="false">IFERROR((C11686-D11686)/C11686/'Project Inputs and Calcs'!$E$11,0)</f>
        <v>0.0204750033818386</v>
      </c>
    </row>
    <row r="11687" customFormat="false" ht="15" hidden="false" customHeight="false" outlineLevel="0" collapsed="false">
      <c r="A11687" s="0" t="n">
        <v>66</v>
      </c>
      <c r="B11687" s="0" t="n">
        <v>4300</v>
      </c>
      <c r="C11687" s="0" t="n">
        <v>17.961</v>
      </c>
      <c r="D11687" s="0" t="n">
        <v>7.0554</v>
      </c>
      <c r="E11687" s="0" t="n">
        <f aca="false">IFERROR((C11687-D11687)/C11687/'Project Inputs and Calcs'!$E$11,0)</f>
        <v>0.0202394076053672</v>
      </c>
    </row>
    <row r="11688" customFormat="false" ht="15" hidden="false" customHeight="false" outlineLevel="0" collapsed="false">
      <c r="A11688" s="0" t="n">
        <v>66</v>
      </c>
      <c r="B11688" s="0" t="n">
        <v>4400</v>
      </c>
      <c r="C11688" s="0" t="n">
        <v>18.673</v>
      </c>
      <c r="D11688" s="0" t="n">
        <v>7.4702</v>
      </c>
      <c r="E11688" s="0" t="n">
        <f aca="false">IFERROR((C11688-D11688)/C11688/'Project Inputs and Calcs'!$E$11,0)</f>
        <v>0.0199982148913761</v>
      </c>
    </row>
    <row r="11689" customFormat="false" ht="15" hidden="false" customHeight="false" outlineLevel="0" collapsed="false">
      <c r="A11689" s="0" t="n">
        <v>66</v>
      </c>
      <c r="B11689" s="0" t="n">
        <v>4500</v>
      </c>
      <c r="C11689" s="0" t="n">
        <v>19.383</v>
      </c>
      <c r="D11689" s="0" t="n">
        <v>7.8984</v>
      </c>
      <c r="E11689" s="0" t="n">
        <f aca="false">IFERROR((C11689-D11689)/C11689/'Project Inputs and Calcs'!$E$11,0)</f>
        <v>0.0197502966517051</v>
      </c>
    </row>
    <row r="11690" customFormat="false" ht="15" hidden="false" customHeight="false" outlineLevel="0" collapsed="false">
      <c r="A11690" s="0" t="n">
        <v>66</v>
      </c>
      <c r="B11690" s="0" t="n">
        <v>4600</v>
      </c>
      <c r="C11690" s="0" t="n">
        <v>20.089</v>
      </c>
      <c r="D11690" s="0" t="n">
        <v>8.3387</v>
      </c>
      <c r="E11690" s="0" t="n">
        <f aca="false">IFERROR((C11690-D11690)/C11690/'Project Inputs and Calcs'!$E$11,0)</f>
        <v>0.0194970713657557</v>
      </c>
    </row>
    <row r="11691" customFormat="false" ht="15" hidden="false" customHeight="false" outlineLevel="0" collapsed="false">
      <c r="A11691" s="0" t="n">
        <v>66</v>
      </c>
      <c r="B11691" s="0" t="n">
        <v>4700</v>
      </c>
      <c r="C11691" s="0" t="n">
        <v>20.791</v>
      </c>
      <c r="D11691" s="0" t="n">
        <v>8.7965</v>
      </c>
      <c r="E11691" s="0" t="n">
        <f aca="false">IFERROR((C11691-D11691)/C11691/'Project Inputs and Calcs'!$E$11,0)</f>
        <v>0.0192302759206708</v>
      </c>
    </row>
    <row r="11692" customFormat="false" ht="15" hidden="false" customHeight="false" outlineLevel="0" collapsed="false">
      <c r="A11692" s="0" t="n">
        <v>66</v>
      </c>
      <c r="B11692" s="0" t="n">
        <v>4800</v>
      </c>
      <c r="C11692" s="0" t="n">
        <v>21.484</v>
      </c>
      <c r="D11692" s="0" t="n">
        <v>9.2677</v>
      </c>
      <c r="E11692" s="0" t="n">
        <f aca="false">IFERROR((C11692-D11692)/C11692/'Project Inputs and Calcs'!$E$11,0)</f>
        <v>0.0189541053807485</v>
      </c>
    </row>
    <row r="11693" customFormat="false" ht="15" hidden="false" customHeight="false" outlineLevel="0" collapsed="false">
      <c r="A11693" s="0" t="n">
        <v>66</v>
      </c>
      <c r="B11693" s="0" t="n">
        <v>4900</v>
      </c>
      <c r="C11693" s="0" t="n">
        <v>22.168</v>
      </c>
      <c r="D11693" s="0" t="n">
        <v>9.7541</v>
      </c>
      <c r="E11693" s="0" t="n">
        <f aca="false">IFERROR((C11693-D11693)/C11693/'Project Inputs and Calcs'!$E$11,0)</f>
        <v>0.0186663960062553</v>
      </c>
    </row>
    <row r="11694" customFormat="false" ht="15" hidden="false" customHeight="false" outlineLevel="0" collapsed="false">
      <c r="A11694" s="0" t="n">
        <v>66</v>
      </c>
      <c r="B11694" s="0" t="n">
        <v>5000</v>
      </c>
      <c r="C11694" s="0" t="n">
        <v>22.838</v>
      </c>
      <c r="D11694" s="0" t="n">
        <v>10.257</v>
      </c>
      <c r="E11694" s="0" t="n">
        <f aca="false">IFERROR((C11694-D11694)/C11694/'Project Inputs and Calcs'!$E$11,0)</f>
        <v>0.0183626704031293</v>
      </c>
    </row>
    <row r="11695" customFormat="false" ht="15" hidden="false" customHeight="false" outlineLevel="0" collapsed="false">
      <c r="A11695" s="0" t="n">
        <v>66</v>
      </c>
      <c r="B11695" s="0" t="n">
        <v>5100</v>
      </c>
      <c r="C11695" s="0" t="n">
        <v>23.493</v>
      </c>
      <c r="D11695" s="0" t="n">
        <v>10.777</v>
      </c>
      <c r="E11695" s="0" t="n">
        <f aca="false">IFERROR((C11695-D11695)/C11695/'Project Inputs and Calcs'!$E$11,0)</f>
        <v>0.0180422537209665</v>
      </c>
    </row>
    <row r="11696" customFormat="false" ht="15" hidden="false" customHeight="false" outlineLevel="0" collapsed="false">
      <c r="A11696" s="0" t="n">
        <v>66</v>
      </c>
      <c r="B11696" s="0" t="n">
        <v>5200</v>
      </c>
      <c r="C11696" s="0" t="n">
        <v>24.128</v>
      </c>
      <c r="D11696" s="0" t="n">
        <v>11.315</v>
      </c>
      <c r="E11696" s="0" t="n">
        <f aca="false">IFERROR((C11696-D11696)/C11696/'Project Inputs and Calcs'!$E$11,0)</f>
        <v>0.017701425729443</v>
      </c>
    </row>
    <row r="11697" customFormat="false" ht="15" hidden="false" customHeight="false" outlineLevel="0" collapsed="false">
      <c r="A11697" s="0" t="n">
        <v>66</v>
      </c>
      <c r="B11697" s="0" t="n">
        <v>5300</v>
      </c>
      <c r="C11697" s="0" t="n">
        <v>24.737</v>
      </c>
      <c r="D11697" s="0" t="n">
        <v>11.874</v>
      </c>
      <c r="E11697" s="0" t="n">
        <f aca="false">IFERROR((C11697-D11697)/C11697/'Project Inputs and Calcs'!$E$11,0)</f>
        <v>0.0173330099311423</v>
      </c>
    </row>
    <row r="11698" customFormat="false" ht="15" hidden="false" customHeight="false" outlineLevel="0" collapsed="false">
      <c r="A11698" s="0" t="n">
        <v>66</v>
      </c>
      <c r="B11698" s="0" t="n">
        <v>5400</v>
      </c>
      <c r="C11698" s="0" t="n">
        <v>25.317</v>
      </c>
      <c r="D11698" s="0" t="n">
        <v>12.455</v>
      </c>
      <c r="E11698" s="0" t="n">
        <f aca="false">IFERROR((C11698-D11698)/C11698/'Project Inputs and Calcs'!$E$11,0)</f>
        <v>0.0169346025727114</v>
      </c>
    </row>
    <row r="11699" customFormat="false" ht="15" hidden="false" customHeight="false" outlineLevel="0" collapsed="false">
      <c r="A11699" s="0" t="n">
        <v>66</v>
      </c>
      <c r="B11699" s="0" t="n">
        <v>5500</v>
      </c>
      <c r="C11699" s="0" t="n">
        <v>25.86</v>
      </c>
      <c r="D11699" s="0" t="n">
        <v>13.06</v>
      </c>
      <c r="E11699" s="0" t="n">
        <f aca="false">IFERROR((C11699-D11699)/C11699/'Project Inputs and Calcs'!$E$11,0)</f>
        <v>0.0164990977055942</v>
      </c>
    </row>
    <row r="11700" customFormat="false" ht="15" hidden="false" customHeight="false" outlineLevel="0" collapsed="false">
      <c r="A11700" s="0" t="n">
        <v>66</v>
      </c>
      <c r="B11700" s="0" t="n">
        <v>5600</v>
      </c>
      <c r="C11700" s="0" t="n">
        <v>26.353</v>
      </c>
      <c r="D11700" s="0" t="n">
        <v>13.695</v>
      </c>
      <c r="E11700" s="0" t="n">
        <f aca="false">IFERROR((C11700-D11700)/C11700/'Project Inputs and Calcs'!$E$11,0)</f>
        <v>0.0160108273567842</v>
      </c>
    </row>
    <row r="11701" customFormat="false" ht="15" hidden="false" customHeight="false" outlineLevel="0" collapsed="false">
      <c r="A11701" s="0" t="n">
        <v>66</v>
      </c>
      <c r="B11701" s="0" t="n">
        <v>5700</v>
      </c>
      <c r="C11701" s="0" t="n">
        <v>26.792</v>
      </c>
      <c r="D11701" s="0" t="n">
        <v>14.361</v>
      </c>
      <c r="E11701" s="0" t="n">
        <f aca="false">IFERROR((C11701-D11701)/C11701/'Project Inputs and Calcs'!$E$11,0)</f>
        <v>0.0154660595202548</v>
      </c>
    </row>
    <row r="11702" customFormat="false" ht="15" hidden="false" customHeight="false" outlineLevel="0" collapsed="false">
      <c r="A11702" s="0" t="n">
        <v>66</v>
      </c>
      <c r="B11702" s="0" t="n">
        <v>5800</v>
      </c>
      <c r="C11702" s="0" t="n">
        <v>27.166</v>
      </c>
      <c r="D11702" s="0" t="n">
        <v>15.062</v>
      </c>
      <c r="E11702" s="0" t="n">
        <f aca="false">IFERROR((C11702-D11702)/C11702/'Project Inputs and Calcs'!$E$11,0)</f>
        <v>0.0148518982060909</v>
      </c>
    </row>
    <row r="11703" customFormat="false" ht="15" hidden="false" customHeight="false" outlineLevel="0" collapsed="false">
      <c r="A11703" s="0" t="n">
        <v>66</v>
      </c>
      <c r="B11703" s="0" t="n">
        <v>5900</v>
      </c>
      <c r="C11703" s="0" t="n">
        <v>27.458</v>
      </c>
      <c r="D11703" s="0" t="n">
        <v>15.804</v>
      </c>
      <c r="E11703" s="0" t="n">
        <f aca="false">IFERROR((C11703-D11703)/C11703/'Project Inputs and Calcs'!$E$11,0)</f>
        <v>0.0141476679534805</v>
      </c>
    </row>
    <row r="11704" customFormat="false" ht="15" hidden="false" customHeight="false" outlineLevel="0" collapsed="false">
      <c r="A11704" s="0" t="n">
        <v>66</v>
      </c>
      <c r="B11704" s="0" t="n">
        <v>6000</v>
      </c>
      <c r="C11704" s="0" t="n">
        <v>27.635</v>
      </c>
      <c r="D11704" s="0" t="n">
        <v>16.604</v>
      </c>
      <c r="E11704" s="0" t="n">
        <f aca="false">IFERROR((C11704-D11704)/C11704/'Project Inputs and Calcs'!$E$11,0)</f>
        <v>0.013305590736385</v>
      </c>
    </row>
    <row r="11705" customFormat="false" ht="15" hidden="false" customHeight="false" outlineLevel="0" collapsed="false">
      <c r="A11705" s="0" t="n">
        <v>66</v>
      </c>
      <c r="B11705" s="0" t="n">
        <v>6100</v>
      </c>
      <c r="C11705" s="0" t="n">
        <v>27.65</v>
      </c>
      <c r="D11705" s="0" t="n">
        <v>17.48</v>
      </c>
      <c r="E11705" s="0" t="n">
        <f aca="false">IFERROR((C11705-D11705)/C11705/'Project Inputs and Calcs'!$E$11,0)</f>
        <v>0.0122603978300181</v>
      </c>
    </row>
    <row r="11706" customFormat="false" ht="15" hidden="false" customHeight="false" outlineLevel="0" collapsed="false">
      <c r="A11706" s="0" t="n">
        <v>66</v>
      </c>
      <c r="B11706" s="0" t="n">
        <v>6200</v>
      </c>
      <c r="C11706" s="0" t="n">
        <v>27.469</v>
      </c>
      <c r="D11706" s="0" t="n">
        <v>18.448</v>
      </c>
      <c r="E11706" s="0" t="n">
        <f aca="false">IFERROR((C11706-D11706)/C11706/'Project Inputs and Calcs'!$E$11,0)</f>
        <v>0.0109468855801085</v>
      </c>
    </row>
    <row r="11707" customFormat="false" ht="15" hidden="false" customHeight="false" outlineLevel="0" collapsed="false">
      <c r="A11707" s="0" t="n">
        <v>66</v>
      </c>
      <c r="B11707" s="0" t="n">
        <v>6300</v>
      </c>
      <c r="C11707" s="0" t="n">
        <v>27.132</v>
      </c>
      <c r="D11707" s="0" t="n">
        <v>19.487</v>
      </c>
      <c r="E11707" s="0" t="n">
        <f aca="false">IFERROR((C11707-D11707)/C11707/'Project Inputs and Calcs'!$E$11,0)</f>
        <v>0.00939235343260111</v>
      </c>
    </row>
    <row r="11708" customFormat="false" ht="15" hidden="false" customHeight="false" outlineLevel="0" collapsed="false">
      <c r="A11708" s="0" t="n">
        <v>66</v>
      </c>
      <c r="B11708" s="0" t="n">
        <v>6400</v>
      </c>
      <c r="C11708" s="0" t="n">
        <v>26.769</v>
      </c>
      <c r="D11708" s="0" t="n">
        <v>20.537</v>
      </c>
      <c r="E11708" s="0" t="n">
        <f aca="false">IFERROR((C11708-D11708)/C11708/'Project Inputs and Calcs'!$E$11,0)</f>
        <v>0.00776022015515459</v>
      </c>
    </row>
    <row r="11709" customFormat="false" ht="15" hidden="false" customHeight="false" outlineLevel="0" collapsed="false">
      <c r="A11709" s="0" t="n">
        <v>66</v>
      </c>
      <c r="B11709" s="0" t="n">
        <v>6500</v>
      </c>
      <c r="C11709" s="0" t="n">
        <v>26.312</v>
      </c>
      <c r="D11709" s="0" t="n">
        <v>21.639</v>
      </c>
      <c r="E11709" s="0" t="n">
        <f aca="false">IFERROR((C11709-D11709)/C11709/'Project Inputs and Calcs'!$E$11,0)</f>
        <v>0.00591998581129016</v>
      </c>
    </row>
    <row r="11710" customFormat="false" ht="15" hidden="false" customHeight="false" outlineLevel="0" collapsed="false">
      <c r="A11710" s="0" t="n">
        <v>66</v>
      </c>
      <c r="B11710" s="0" t="n">
        <v>6600</v>
      </c>
      <c r="C11710" s="0" t="n">
        <v>25.662</v>
      </c>
      <c r="D11710" s="0" t="n">
        <v>22.833</v>
      </c>
      <c r="E11710" s="0" t="n">
        <f aca="false">IFERROR((C11710-D11710)/C11710/'Project Inputs and Calcs'!$E$11,0)</f>
        <v>0.00367469410022602</v>
      </c>
    </row>
    <row r="11711" customFormat="false" ht="15" hidden="false" customHeight="false" outlineLevel="0" collapsed="false">
      <c r="A11711" s="0" t="n">
        <v>66</v>
      </c>
      <c r="B11711" s="0" t="n">
        <v>6700</v>
      </c>
      <c r="C11711" s="0" t="n">
        <v>25.157</v>
      </c>
      <c r="D11711" s="0" t="n">
        <v>23.864</v>
      </c>
      <c r="E11711" s="0" t="n">
        <f aca="false">IFERROR((C11711-D11711)/C11711/'Project Inputs and Calcs'!$E$11,0)</f>
        <v>0.00171324084747784</v>
      </c>
    </row>
    <row r="11712" customFormat="false" ht="15" hidden="false" customHeight="false" outlineLevel="0" collapsed="false">
      <c r="A11712" s="0" t="n">
        <v>66</v>
      </c>
      <c r="B11712" s="0" t="n">
        <v>6800</v>
      </c>
      <c r="C11712" s="0" t="n">
        <v>24.903</v>
      </c>
      <c r="D11712" s="0" t="n">
        <v>24.676</v>
      </c>
      <c r="E11712" s="0" t="n">
        <f aca="false">IFERROR((C11712-D11712)/C11712/'Project Inputs and Calcs'!$E$11,0)</f>
        <v>0.000303845587546347</v>
      </c>
    </row>
    <row r="11713" customFormat="false" ht="15" hidden="false" customHeight="false" outlineLevel="0" collapsed="false">
      <c r="A11713" s="0" t="n">
        <v>66</v>
      </c>
      <c r="B11713" s="0" t="n">
        <v>6900</v>
      </c>
      <c r="C11713" s="0" t="n">
        <v>24.761</v>
      </c>
      <c r="D11713" s="0" t="n">
        <v>25.369</v>
      </c>
      <c r="E11713" s="0" t="n">
        <f aca="false">IFERROR((C11713-D11713)/C11713/'Project Inputs and Calcs'!$E$11,0)</f>
        <v>-0.000818491444879718</v>
      </c>
    </row>
    <row r="11714" customFormat="false" ht="15" hidden="false" customHeight="false" outlineLevel="0" collapsed="false">
      <c r="A11714" s="0" t="n">
        <v>66</v>
      </c>
      <c r="B11714" s="0" t="n">
        <v>7000</v>
      </c>
      <c r="C11714" s="0" t="n">
        <v>24.675</v>
      </c>
      <c r="D11714" s="0" t="n">
        <v>25.974</v>
      </c>
      <c r="E11714" s="0" t="n">
        <f aca="false">IFERROR((C11714-D11714)/C11714/'Project Inputs and Calcs'!$E$11,0)</f>
        <v>-0.0017548125633232</v>
      </c>
    </row>
    <row r="11715" customFormat="false" ht="15" hidden="false" customHeight="false" outlineLevel="0" collapsed="false">
      <c r="A11715" s="0" t="n">
        <v>66</v>
      </c>
      <c r="B11715" s="0" t="n">
        <v>7100</v>
      </c>
      <c r="C11715" s="0" t="n">
        <v>24.622</v>
      </c>
      <c r="D11715" s="0" t="n">
        <v>26.501</v>
      </c>
      <c r="E11715" s="0" t="n">
        <f aca="false">IFERROR((C11715-D11715)/C11715/'Project Inputs and Calcs'!$E$11,0)</f>
        <v>-0.00254379552162023</v>
      </c>
    </row>
    <row r="11716" customFormat="false" ht="15" hidden="false" customHeight="false" outlineLevel="0" collapsed="false">
      <c r="A11716" s="0" t="n">
        <v>66</v>
      </c>
      <c r="B11716" s="0" t="n">
        <v>7200</v>
      </c>
      <c r="C11716" s="0" t="n">
        <v>24.59</v>
      </c>
      <c r="D11716" s="0" t="n">
        <v>26.946</v>
      </c>
      <c r="E11716" s="0" t="n">
        <f aca="false">IFERROR((C11716-D11716)/C11716/'Project Inputs and Calcs'!$E$11,0)</f>
        <v>-0.00319371018029009</v>
      </c>
    </row>
    <row r="11717" customFormat="false" ht="15" hidden="false" customHeight="false" outlineLevel="0" collapsed="false">
      <c r="A11717" s="0" t="n">
        <v>66</v>
      </c>
      <c r="B11717" s="0" t="n">
        <v>7300</v>
      </c>
      <c r="C11717" s="0" t="n">
        <v>24.574</v>
      </c>
      <c r="D11717" s="0" t="n">
        <v>27.304</v>
      </c>
      <c r="E11717" s="0" t="n">
        <f aca="false">IFERROR((C11717-D11717)/C11717/'Project Inputs and Calcs'!$E$11,0)</f>
        <v>-0.00370310083828436</v>
      </c>
    </row>
    <row r="11718" customFormat="false" ht="15" hidden="false" customHeight="false" outlineLevel="0" collapsed="false">
      <c r="A11718" s="0" t="n">
        <v>66</v>
      </c>
      <c r="B11718" s="0" t="n">
        <v>7400</v>
      </c>
      <c r="C11718" s="0" t="s">
        <v>155</v>
      </c>
      <c r="D11718" s="0" t="s">
        <v>155</v>
      </c>
      <c r="E11718" s="0" t="n">
        <f aca="false">IFERROR((C11718-D11718)/C11718/'Project Inputs and Calcs'!$E$11,0)</f>
        <v>0</v>
      </c>
    </row>
    <row r="11719" customFormat="false" ht="15" hidden="false" customHeight="false" outlineLevel="0" collapsed="false">
      <c r="A11719" s="0" t="n">
        <v>66</v>
      </c>
      <c r="B11719" s="0" t="n">
        <v>7500</v>
      </c>
      <c r="C11719" s="0" t="s">
        <v>155</v>
      </c>
      <c r="D11719" s="0" t="s">
        <v>155</v>
      </c>
      <c r="E11719" s="0" t="n">
        <f aca="false">IFERROR((C11719-D11719)/C11719/'Project Inputs and Calcs'!$E$11,0)</f>
        <v>0</v>
      </c>
    </row>
    <row r="11720" customFormat="false" ht="15" hidden="false" customHeight="false" outlineLevel="0" collapsed="false">
      <c r="A11720" s="0" t="n">
        <v>66</v>
      </c>
      <c r="B11720" s="0" t="n">
        <v>7600</v>
      </c>
      <c r="C11720" s="0" t="s">
        <v>155</v>
      </c>
      <c r="D11720" s="0" t="s">
        <v>155</v>
      </c>
      <c r="E11720" s="0" t="n">
        <f aca="false">IFERROR((C11720-D11720)/C11720/'Project Inputs and Calcs'!$E$11,0)</f>
        <v>0</v>
      </c>
    </row>
    <row r="11721" customFormat="false" ht="15" hidden="false" customHeight="false" outlineLevel="0" collapsed="false">
      <c r="A11721" s="0" t="n">
        <v>66</v>
      </c>
      <c r="B11721" s="0" t="n">
        <v>7700</v>
      </c>
      <c r="C11721" s="0" t="s">
        <v>155</v>
      </c>
      <c r="D11721" s="0" t="s">
        <v>155</v>
      </c>
      <c r="E11721" s="0" t="n">
        <f aca="false">IFERROR((C11721-D11721)/C11721/'Project Inputs and Calcs'!$E$11,0)</f>
        <v>0</v>
      </c>
    </row>
    <row r="11722" customFormat="false" ht="15" hidden="false" customHeight="false" outlineLevel="0" collapsed="false">
      <c r="A11722" s="0" t="n">
        <v>66</v>
      </c>
      <c r="B11722" s="0" t="n">
        <v>7800</v>
      </c>
      <c r="C11722" s="0" t="s">
        <v>155</v>
      </c>
      <c r="D11722" s="0" t="s">
        <v>155</v>
      </c>
      <c r="E11722" s="0" t="n">
        <f aca="false">IFERROR((C11722-D11722)/C11722/'Project Inputs and Calcs'!$E$11,0)</f>
        <v>0</v>
      </c>
    </row>
    <row r="11723" customFormat="false" ht="15" hidden="false" customHeight="false" outlineLevel="0" collapsed="false">
      <c r="A11723" s="0" t="n">
        <v>66</v>
      </c>
      <c r="B11723" s="0" t="n">
        <v>7900</v>
      </c>
      <c r="C11723" s="0" t="s">
        <v>155</v>
      </c>
      <c r="D11723" s="0" t="s">
        <v>155</v>
      </c>
      <c r="E11723" s="0" t="n">
        <f aca="false">IFERROR((C11723-D11723)/C11723/'Project Inputs and Calcs'!$E$11,0)</f>
        <v>0</v>
      </c>
    </row>
    <row r="11724" customFormat="false" ht="15" hidden="false" customHeight="false" outlineLevel="0" collapsed="false">
      <c r="A11724" s="0" t="n">
        <v>66</v>
      </c>
      <c r="B11724" s="0" t="n">
        <v>8000</v>
      </c>
      <c r="C11724" s="0" t="s">
        <v>155</v>
      </c>
      <c r="D11724" s="0" t="s">
        <v>155</v>
      </c>
      <c r="E11724" s="0" t="n">
        <f aca="false">IFERROR((C11724-D11724)/C11724/'Project Inputs and Calcs'!$E$11,0)</f>
        <v>0</v>
      </c>
    </row>
    <row r="11725" customFormat="false" ht="15" hidden="false" customHeight="false" outlineLevel="0" collapsed="false">
      <c r="A11725" s="0" t="n">
        <v>66</v>
      </c>
      <c r="B11725" s="0" t="n">
        <v>8100</v>
      </c>
      <c r="C11725" s="0" t="s">
        <v>155</v>
      </c>
      <c r="D11725" s="0" t="s">
        <v>155</v>
      </c>
      <c r="E11725" s="0" t="n">
        <f aca="false">IFERROR((C11725-D11725)/C11725/'Project Inputs and Calcs'!$E$11,0)</f>
        <v>0</v>
      </c>
    </row>
    <row r="11726" customFormat="false" ht="15" hidden="false" customHeight="false" outlineLevel="0" collapsed="false">
      <c r="A11726" s="0" t="n">
        <v>66</v>
      </c>
      <c r="B11726" s="0" t="n">
        <v>8200</v>
      </c>
      <c r="C11726" s="0" t="s">
        <v>155</v>
      </c>
      <c r="D11726" s="0" t="s">
        <v>155</v>
      </c>
      <c r="E11726" s="0" t="n">
        <f aca="false">IFERROR((C11726-D11726)/C11726/'Project Inputs and Calcs'!$E$11,0)</f>
        <v>0</v>
      </c>
    </row>
    <row r="11727" customFormat="false" ht="15" hidden="false" customHeight="false" outlineLevel="0" collapsed="false">
      <c r="A11727" s="0" t="n">
        <v>66</v>
      </c>
      <c r="B11727" s="0" t="n">
        <v>8300</v>
      </c>
      <c r="C11727" s="0" t="s">
        <v>155</v>
      </c>
      <c r="D11727" s="0" t="s">
        <v>155</v>
      </c>
      <c r="E11727" s="0" t="n">
        <f aca="false">IFERROR((C11727-D11727)/C11727/'Project Inputs and Calcs'!$E$11,0)</f>
        <v>0</v>
      </c>
    </row>
    <row r="11728" customFormat="false" ht="15" hidden="false" customHeight="false" outlineLevel="0" collapsed="false">
      <c r="A11728" s="0" t="n">
        <v>66</v>
      </c>
      <c r="B11728" s="0" t="n">
        <v>8400</v>
      </c>
      <c r="C11728" s="0" t="s">
        <v>155</v>
      </c>
      <c r="D11728" s="0" t="s">
        <v>155</v>
      </c>
      <c r="E11728" s="0" t="n">
        <f aca="false">IFERROR((C11728-D11728)/C11728/'Project Inputs and Calcs'!$E$11,0)</f>
        <v>0</v>
      </c>
    </row>
    <row r="11729" customFormat="false" ht="15" hidden="false" customHeight="false" outlineLevel="0" collapsed="false">
      <c r="A11729" s="0" t="n">
        <v>66</v>
      </c>
      <c r="B11729" s="0" t="n">
        <v>8500</v>
      </c>
      <c r="C11729" s="0" t="s">
        <v>155</v>
      </c>
      <c r="D11729" s="0" t="s">
        <v>155</v>
      </c>
      <c r="E11729" s="0" t="n">
        <f aca="false">IFERROR((C11729-D11729)/C11729/'Project Inputs and Calcs'!$E$11,0)</f>
        <v>0</v>
      </c>
    </row>
    <row r="11730" customFormat="false" ht="15" hidden="false" customHeight="false" outlineLevel="0" collapsed="false">
      <c r="A11730" s="0" t="n">
        <v>66</v>
      </c>
      <c r="B11730" s="0" t="n">
        <v>8600</v>
      </c>
      <c r="C11730" s="0" t="s">
        <v>155</v>
      </c>
      <c r="D11730" s="0" t="s">
        <v>155</v>
      </c>
      <c r="E11730" s="0" t="n">
        <f aca="false">IFERROR((C11730-D11730)/C11730/'Project Inputs and Calcs'!$E$11,0)</f>
        <v>0</v>
      </c>
    </row>
    <row r="11731" customFormat="false" ht="15" hidden="false" customHeight="false" outlineLevel="0" collapsed="false">
      <c r="A11731" s="0" t="n">
        <v>66</v>
      </c>
      <c r="B11731" s="0" t="n">
        <v>8700</v>
      </c>
      <c r="C11731" s="0" t="s">
        <v>155</v>
      </c>
      <c r="D11731" s="0" t="s">
        <v>155</v>
      </c>
      <c r="E11731" s="0" t="n">
        <f aca="false">IFERROR((C11731-D11731)/C11731/'Project Inputs and Calcs'!$E$11,0)</f>
        <v>0</v>
      </c>
    </row>
    <row r="11732" customFormat="false" ht="15" hidden="false" customHeight="false" outlineLevel="0" collapsed="false">
      <c r="A11732" s="0" t="n">
        <v>66</v>
      </c>
      <c r="B11732" s="0" t="n">
        <v>8800</v>
      </c>
      <c r="C11732" s="0" t="s">
        <v>155</v>
      </c>
      <c r="D11732" s="0" t="s">
        <v>155</v>
      </c>
      <c r="E11732" s="0" t="n">
        <f aca="false">IFERROR((C11732-D11732)/C11732/'Project Inputs and Calcs'!$E$11,0)</f>
        <v>0</v>
      </c>
    </row>
    <row r="11733" customFormat="false" ht="15" hidden="false" customHeight="false" outlineLevel="0" collapsed="false">
      <c r="A11733" s="0" t="n">
        <v>66</v>
      </c>
      <c r="B11733" s="0" t="n">
        <v>8900</v>
      </c>
      <c r="C11733" s="0" t="s">
        <v>155</v>
      </c>
      <c r="D11733" s="0" t="s">
        <v>155</v>
      </c>
      <c r="E11733" s="0" t="n">
        <f aca="false">IFERROR((C11733-D11733)/C11733/'Project Inputs and Calcs'!$E$11,0)</f>
        <v>0</v>
      </c>
    </row>
    <row r="11734" customFormat="false" ht="15" hidden="false" customHeight="false" outlineLevel="0" collapsed="false">
      <c r="A11734" s="0" t="n">
        <v>66</v>
      </c>
      <c r="B11734" s="0" t="n">
        <v>9000</v>
      </c>
      <c r="C11734" s="0" t="s">
        <v>155</v>
      </c>
      <c r="D11734" s="0" t="s">
        <v>155</v>
      </c>
      <c r="E11734" s="0" t="n">
        <f aca="false">IFERROR((C11734-D11734)/C11734/'Project Inputs and Calcs'!$E$11,0)</f>
        <v>0</v>
      </c>
    </row>
    <row r="11735" customFormat="false" ht="15" hidden="false" customHeight="false" outlineLevel="0" collapsed="false">
      <c r="A11735" s="0" t="n">
        <v>66</v>
      </c>
      <c r="B11735" s="0" t="n">
        <v>9100</v>
      </c>
      <c r="C11735" s="0" t="s">
        <v>155</v>
      </c>
      <c r="D11735" s="0" t="s">
        <v>155</v>
      </c>
      <c r="E11735" s="0" t="n">
        <f aca="false">IFERROR((C11735-D11735)/C11735/'Project Inputs and Calcs'!$E$11,0)</f>
        <v>0</v>
      </c>
    </row>
    <row r="11736" customFormat="false" ht="15" hidden="false" customHeight="false" outlineLevel="0" collapsed="false">
      <c r="A11736" s="0" t="n">
        <v>66</v>
      </c>
      <c r="B11736" s="0" t="n">
        <v>9200</v>
      </c>
      <c r="C11736" s="0" t="s">
        <v>155</v>
      </c>
      <c r="D11736" s="0" t="s">
        <v>155</v>
      </c>
      <c r="E11736" s="0" t="n">
        <f aca="false">IFERROR((C11736-D11736)/C11736/'Project Inputs and Calcs'!$E$11,0)</f>
        <v>0</v>
      </c>
    </row>
    <row r="11737" customFormat="false" ht="15" hidden="false" customHeight="false" outlineLevel="0" collapsed="false">
      <c r="A11737" s="0" t="n">
        <v>66</v>
      </c>
      <c r="B11737" s="0" t="n">
        <v>9300</v>
      </c>
      <c r="C11737" s="0" t="s">
        <v>155</v>
      </c>
      <c r="D11737" s="0" t="s">
        <v>155</v>
      </c>
      <c r="E11737" s="0" t="n">
        <f aca="false">IFERROR((C11737-D11737)/C11737/'Project Inputs and Calcs'!$E$11,0)</f>
        <v>0</v>
      </c>
    </row>
    <row r="11738" customFormat="false" ht="15" hidden="false" customHeight="false" outlineLevel="0" collapsed="false">
      <c r="A11738" s="0" t="n">
        <v>66</v>
      </c>
      <c r="B11738" s="0" t="n">
        <v>9400</v>
      </c>
      <c r="C11738" s="0" t="s">
        <v>155</v>
      </c>
      <c r="D11738" s="0" t="s">
        <v>155</v>
      </c>
      <c r="E11738" s="0" t="n">
        <f aca="false">IFERROR((C11738-D11738)/C11738/'Project Inputs and Calcs'!$E$11,0)</f>
        <v>0</v>
      </c>
    </row>
    <row r="11739" customFormat="false" ht="15" hidden="false" customHeight="false" outlineLevel="0" collapsed="false">
      <c r="A11739" s="0" t="n">
        <v>66</v>
      </c>
      <c r="B11739" s="0" t="n">
        <v>9500</v>
      </c>
      <c r="C11739" s="0" t="s">
        <v>155</v>
      </c>
      <c r="D11739" s="0" t="s">
        <v>155</v>
      </c>
      <c r="E11739" s="0" t="n">
        <f aca="false">IFERROR((C11739-D11739)/C11739/'Project Inputs and Calcs'!$E$11,0)</f>
        <v>0</v>
      </c>
    </row>
    <row r="11740" customFormat="false" ht="15" hidden="false" customHeight="false" outlineLevel="0" collapsed="false">
      <c r="A11740" s="0" t="n">
        <v>66</v>
      </c>
      <c r="B11740" s="0" t="n">
        <v>9600</v>
      </c>
      <c r="C11740" s="0" t="s">
        <v>155</v>
      </c>
      <c r="D11740" s="0" t="s">
        <v>155</v>
      </c>
      <c r="E11740" s="0" t="n">
        <f aca="false">IFERROR((C11740-D11740)/C11740/'Project Inputs and Calcs'!$E$11,0)</f>
        <v>0</v>
      </c>
    </row>
    <row r="11741" customFormat="false" ht="15" hidden="false" customHeight="false" outlineLevel="0" collapsed="false">
      <c r="A11741" s="0" t="n">
        <v>66</v>
      </c>
      <c r="B11741" s="0" t="n">
        <v>9700</v>
      </c>
      <c r="C11741" s="0" t="s">
        <v>155</v>
      </c>
      <c r="D11741" s="0" t="s">
        <v>155</v>
      </c>
      <c r="E11741" s="0" t="n">
        <f aca="false">IFERROR((C11741-D11741)/C11741/'Project Inputs and Calcs'!$E$11,0)</f>
        <v>0</v>
      </c>
    </row>
    <row r="11742" customFormat="false" ht="15" hidden="false" customHeight="false" outlineLevel="0" collapsed="false">
      <c r="A11742" s="0" t="n">
        <v>66</v>
      </c>
      <c r="B11742" s="0" t="n">
        <v>9800</v>
      </c>
      <c r="C11742" s="0" t="s">
        <v>155</v>
      </c>
      <c r="D11742" s="0" t="s">
        <v>155</v>
      </c>
      <c r="E11742" s="0" t="n">
        <f aca="false">IFERROR((C11742-D11742)/C11742/'Project Inputs and Calcs'!$E$11,0)</f>
        <v>0</v>
      </c>
    </row>
    <row r="11743" customFormat="false" ht="15" hidden="false" customHeight="false" outlineLevel="0" collapsed="false">
      <c r="A11743" s="0" t="n">
        <v>66</v>
      </c>
      <c r="B11743" s="0" t="n">
        <v>9900</v>
      </c>
      <c r="C11743" s="0" t="s">
        <v>155</v>
      </c>
      <c r="D11743" s="0" t="s">
        <v>155</v>
      </c>
      <c r="E11743" s="0" t="n">
        <f aca="false">IFERROR((C11743-D11743)/C11743/'Project Inputs and Calcs'!$E$11,0)</f>
        <v>0</v>
      </c>
    </row>
    <row r="11744" customFormat="false" ht="15" hidden="false" customHeight="false" outlineLevel="0" collapsed="false">
      <c r="A11744" s="0" t="n">
        <v>66</v>
      </c>
      <c r="B11744" s="0" t="n">
        <v>10000</v>
      </c>
      <c r="C11744" s="0" t="s">
        <v>155</v>
      </c>
      <c r="D11744" s="0" t="s">
        <v>155</v>
      </c>
      <c r="E11744" s="0" t="n">
        <f aca="false">IFERROR((C11744-D11744)/C11744/'Project Inputs and Calcs'!$E$11,0)</f>
        <v>0</v>
      </c>
    </row>
    <row r="11745" customFormat="false" ht="15" hidden="false" customHeight="false" outlineLevel="0" collapsed="false">
      <c r="A11745" s="0" t="n">
        <v>66</v>
      </c>
      <c r="B11745" s="0" t="n">
        <v>10100</v>
      </c>
      <c r="C11745" s="0" t="s">
        <v>155</v>
      </c>
      <c r="D11745" s="0" t="s">
        <v>155</v>
      </c>
      <c r="E11745" s="0" t="n">
        <f aca="false">IFERROR((C11745-D11745)/C11745/'Project Inputs and Calcs'!$E$11,0)</f>
        <v>0</v>
      </c>
    </row>
    <row r="11746" customFormat="false" ht="15" hidden="false" customHeight="false" outlineLevel="0" collapsed="false">
      <c r="A11746" s="0" t="n">
        <v>66</v>
      </c>
      <c r="B11746" s="0" t="n">
        <v>10200</v>
      </c>
      <c r="C11746" s="0" t="s">
        <v>155</v>
      </c>
      <c r="D11746" s="0" t="s">
        <v>155</v>
      </c>
      <c r="E11746" s="0" t="n">
        <f aca="false">IFERROR((C11746-D11746)/C11746/'Project Inputs and Calcs'!$E$11,0)</f>
        <v>0</v>
      </c>
    </row>
    <row r="11747" customFormat="false" ht="15" hidden="false" customHeight="false" outlineLevel="0" collapsed="false">
      <c r="A11747" s="0" t="n">
        <v>66</v>
      </c>
      <c r="B11747" s="0" t="n">
        <v>10300</v>
      </c>
      <c r="C11747" s="0" t="s">
        <v>155</v>
      </c>
      <c r="D11747" s="0" t="s">
        <v>155</v>
      </c>
      <c r="E11747" s="0" t="n">
        <f aca="false">IFERROR((C11747-D11747)/C11747/'Project Inputs and Calcs'!$E$11,0)</f>
        <v>0</v>
      </c>
    </row>
    <row r="11748" customFormat="false" ht="15" hidden="false" customHeight="false" outlineLevel="0" collapsed="false">
      <c r="A11748" s="0" t="n">
        <v>66</v>
      </c>
      <c r="B11748" s="0" t="n">
        <v>10400</v>
      </c>
      <c r="C11748" s="0" t="s">
        <v>155</v>
      </c>
      <c r="D11748" s="0" t="s">
        <v>155</v>
      </c>
      <c r="E11748" s="0" t="n">
        <f aca="false">IFERROR((C11748-D11748)/C11748/'Project Inputs and Calcs'!$E$11,0)</f>
        <v>0</v>
      </c>
    </row>
    <row r="11749" customFormat="false" ht="15" hidden="false" customHeight="false" outlineLevel="0" collapsed="false">
      <c r="A11749" s="0" t="n">
        <v>66</v>
      </c>
      <c r="B11749" s="0" t="n">
        <v>10500</v>
      </c>
      <c r="C11749" s="0" t="s">
        <v>155</v>
      </c>
      <c r="D11749" s="0" t="s">
        <v>155</v>
      </c>
      <c r="E11749" s="0" t="n">
        <f aca="false">IFERROR((C11749-D11749)/C11749/'Project Inputs and Calcs'!$E$11,0)</f>
        <v>0</v>
      </c>
    </row>
    <row r="11750" customFormat="false" ht="15" hidden="false" customHeight="false" outlineLevel="0" collapsed="false">
      <c r="A11750" s="0" t="n">
        <v>66</v>
      </c>
      <c r="B11750" s="0" t="n">
        <v>10600</v>
      </c>
      <c r="C11750" s="0" t="s">
        <v>155</v>
      </c>
      <c r="D11750" s="0" t="s">
        <v>155</v>
      </c>
      <c r="E11750" s="0" t="n">
        <f aca="false">IFERROR((C11750-D11750)/C11750/'Project Inputs and Calcs'!$E$11,0)</f>
        <v>0</v>
      </c>
    </row>
    <row r="11751" customFormat="false" ht="15" hidden="false" customHeight="false" outlineLevel="0" collapsed="false">
      <c r="A11751" s="0" t="n">
        <v>66</v>
      </c>
      <c r="B11751" s="0" t="n">
        <v>10700</v>
      </c>
      <c r="C11751" s="0" t="s">
        <v>155</v>
      </c>
      <c r="D11751" s="0" t="s">
        <v>155</v>
      </c>
      <c r="E11751" s="0" t="n">
        <f aca="false">IFERROR((C11751-D11751)/C11751/'Project Inputs and Calcs'!$E$11,0)</f>
        <v>0</v>
      </c>
    </row>
    <row r="11752" customFormat="false" ht="15" hidden="false" customHeight="false" outlineLevel="0" collapsed="false">
      <c r="A11752" s="0" t="n">
        <v>66</v>
      </c>
      <c r="B11752" s="0" t="n">
        <v>10800</v>
      </c>
      <c r="C11752" s="0" t="s">
        <v>155</v>
      </c>
      <c r="D11752" s="0" t="s">
        <v>155</v>
      </c>
      <c r="E11752" s="0" t="n">
        <f aca="false">IFERROR((C11752-D11752)/C11752/'Project Inputs and Calcs'!$E$11,0)</f>
        <v>0</v>
      </c>
    </row>
    <row r="11753" customFormat="false" ht="15" hidden="false" customHeight="false" outlineLevel="0" collapsed="false">
      <c r="A11753" s="0" t="n">
        <v>66</v>
      </c>
      <c r="B11753" s="0" t="n">
        <v>10900</v>
      </c>
      <c r="C11753" s="0" t="s">
        <v>155</v>
      </c>
      <c r="D11753" s="0" t="s">
        <v>155</v>
      </c>
      <c r="E11753" s="0" t="n">
        <f aca="false">IFERROR((C11753-D11753)/C11753/'Project Inputs and Calcs'!$E$11,0)</f>
        <v>0</v>
      </c>
    </row>
    <row r="11754" customFormat="false" ht="15" hidden="false" customHeight="false" outlineLevel="0" collapsed="false">
      <c r="A11754" s="0" t="n">
        <v>66</v>
      </c>
      <c r="B11754" s="0" t="n">
        <v>11000</v>
      </c>
      <c r="C11754" s="0" t="s">
        <v>155</v>
      </c>
      <c r="D11754" s="0" t="s">
        <v>155</v>
      </c>
      <c r="E11754" s="0" t="n">
        <f aca="false">IFERROR((C11754-D11754)/C11754/'Project Inputs and Calcs'!$E$11,0)</f>
        <v>0</v>
      </c>
    </row>
    <row r="11755" customFormat="false" ht="15" hidden="false" customHeight="false" outlineLevel="0" collapsed="false">
      <c r="A11755" s="0" t="n">
        <v>66</v>
      </c>
      <c r="B11755" s="0" t="n">
        <v>11100</v>
      </c>
      <c r="C11755" s="0" t="s">
        <v>155</v>
      </c>
      <c r="D11755" s="0" t="s">
        <v>155</v>
      </c>
      <c r="E11755" s="0" t="n">
        <f aca="false">IFERROR((C11755-D11755)/C11755/'Project Inputs and Calcs'!$E$11,0)</f>
        <v>0</v>
      </c>
    </row>
    <row r="11756" customFormat="false" ht="15" hidden="false" customHeight="false" outlineLevel="0" collapsed="false">
      <c r="A11756" s="0" t="n">
        <v>66</v>
      </c>
      <c r="B11756" s="0" t="n">
        <v>11200</v>
      </c>
      <c r="C11756" s="0" t="s">
        <v>155</v>
      </c>
      <c r="D11756" s="0" t="s">
        <v>155</v>
      </c>
      <c r="E11756" s="0" t="n">
        <f aca="false">IFERROR((C11756-D11756)/C11756/'Project Inputs and Calcs'!$E$11,0)</f>
        <v>0</v>
      </c>
    </row>
    <row r="11757" customFormat="false" ht="15" hidden="false" customHeight="false" outlineLevel="0" collapsed="false">
      <c r="A11757" s="0" t="n">
        <v>66</v>
      </c>
      <c r="B11757" s="0" t="n">
        <v>11300</v>
      </c>
      <c r="C11757" s="0" t="s">
        <v>155</v>
      </c>
      <c r="D11757" s="0" t="s">
        <v>155</v>
      </c>
      <c r="E11757" s="0" t="n">
        <f aca="false">IFERROR((C11757-D11757)/C11757/'Project Inputs and Calcs'!$E$11,0)</f>
        <v>0</v>
      </c>
    </row>
    <row r="11758" customFormat="false" ht="15" hidden="false" customHeight="false" outlineLevel="0" collapsed="false">
      <c r="A11758" s="0" t="n">
        <v>66</v>
      </c>
      <c r="B11758" s="0" t="n">
        <v>11400</v>
      </c>
      <c r="C11758" s="0" t="s">
        <v>155</v>
      </c>
      <c r="D11758" s="0" t="s">
        <v>155</v>
      </c>
      <c r="E11758" s="0" t="n">
        <f aca="false">IFERROR((C11758-D11758)/C11758/'Project Inputs and Calcs'!$E$11,0)</f>
        <v>0</v>
      </c>
    </row>
    <row r="11759" customFormat="false" ht="15" hidden="false" customHeight="false" outlineLevel="0" collapsed="false">
      <c r="A11759" s="0" t="n">
        <v>66</v>
      </c>
      <c r="B11759" s="0" t="n">
        <v>11500</v>
      </c>
      <c r="C11759" s="0" t="s">
        <v>155</v>
      </c>
      <c r="D11759" s="0" t="s">
        <v>155</v>
      </c>
      <c r="E11759" s="0" t="n">
        <f aca="false">IFERROR((C11759-D11759)/C11759/'Project Inputs and Calcs'!$E$11,0)</f>
        <v>0</v>
      </c>
    </row>
    <row r="11760" customFormat="false" ht="15" hidden="false" customHeight="false" outlineLevel="0" collapsed="false">
      <c r="A11760" s="0" t="n">
        <v>66</v>
      </c>
      <c r="B11760" s="0" t="n">
        <v>11600</v>
      </c>
      <c r="C11760" s="0" t="s">
        <v>155</v>
      </c>
      <c r="D11760" s="0" t="s">
        <v>155</v>
      </c>
      <c r="E11760" s="0" t="n">
        <f aca="false">IFERROR((C11760-D11760)/C11760/'Project Inputs and Calcs'!$E$11,0)</f>
        <v>0</v>
      </c>
    </row>
    <row r="11761" customFormat="false" ht="15" hidden="false" customHeight="false" outlineLevel="0" collapsed="false">
      <c r="A11761" s="0" t="n">
        <v>66</v>
      </c>
      <c r="B11761" s="0" t="n">
        <v>11700</v>
      </c>
      <c r="C11761" s="0" t="s">
        <v>155</v>
      </c>
      <c r="D11761" s="0" t="s">
        <v>155</v>
      </c>
      <c r="E11761" s="0" t="n">
        <f aca="false">IFERROR((C11761-D11761)/C11761/'Project Inputs and Calcs'!$E$11,0)</f>
        <v>0</v>
      </c>
    </row>
    <row r="11762" customFormat="false" ht="15" hidden="false" customHeight="false" outlineLevel="0" collapsed="false">
      <c r="A11762" s="0" t="n">
        <v>66</v>
      </c>
      <c r="B11762" s="0" t="n">
        <v>11800</v>
      </c>
      <c r="C11762" s="0" t="s">
        <v>155</v>
      </c>
      <c r="D11762" s="0" t="s">
        <v>155</v>
      </c>
      <c r="E11762" s="0" t="n">
        <f aca="false">IFERROR((C11762-D11762)/C11762/'Project Inputs and Calcs'!$E$11,0)</f>
        <v>0</v>
      </c>
    </row>
    <row r="11763" customFormat="false" ht="15" hidden="false" customHeight="false" outlineLevel="0" collapsed="false">
      <c r="A11763" s="0" t="n">
        <v>66</v>
      </c>
      <c r="B11763" s="0" t="n">
        <v>11900</v>
      </c>
      <c r="C11763" s="0" t="s">
        <v>155</v>
      </c>
      <c r="D11763" s="0" t="s">
        <v>155</v>
      </c>
      <c r="E11763" s="0" t="n">
        <f aca="false">IFERROR((C11763-D11763)/C11763/'Project Inputs and Calcs'!$E$11,0)</f>
        <v>0</v>
      </c>
    </row>
    <row r="11764" customFormat="false" ht="15" hidden="false" customHeight="false" outlineLevel="0" collapsed="false">
      <c r="A11764" s="0" t="n">
        <v>66</v>
      </c>
      <c r="B11764" s="0" t="n">
        <v>12000</v>
      </c>
      <c r="C11764" s="0" t="s">
        <v>155</v>
      </c>
      <c r="D11764" s="0" t="s">
        <v>155</v>
      </c>
      <c r="E11764" s="0" t="n">
        <f aca="false">IFERROR((C11764-D11764)/C11764/'Project Inputs and Calcs'!$E$11,0)</f>
        <v>0</v>
      </c>
    </row>
    <row r="11765" customFormat="false" ht="15" hidden="false" customHeight="false" outlineLevel="0" collapsed="false">
      <c r="A11765" s="0" t="n">
        <v>66</v>
      </c>
      <c r="B11765" s="0" t="n">
        <v>12100</v>
      </c>
      <c r="C11765" s="0" t="s">
        <v>155</v>
      </c>
      <c r="D11765" s="0" t="s">
        <v>155</v>
      </c>
      <c r="E11765" s="0" t="n">
        <f aca="false">IFERROR((C11765-D11765)/C11765/'Project Inputs and Calcs'!$E$11,0)</f>
        <v>0</v>
      </c>
    </row>
    <row r="11766" customFormat="false" ht="15" hidden="false" customHeight="false" outlineLevel="0" collapsed="false">
      <c r="A11766" s="0" t="n">
        <v>66</v>
      </c>
      <c r="B11766" s="0" t="n">
        <v>12200</v>
      </c>
      <c r="C11766" s="0" t="s">
        <v>155</v>
      </c>
      <c r="D11766" s="0" t="s">
        <v>155</v>
      </c>
      <c r="E11766" s="0" t="n">
        <f aca="false">IFERROR((C11766-D11766)/C11766/'Project Inputs and Calcs'!$E$11,0)</f>
        <v>0</v>
      </c>
    </row>
    <row r="11767" customFormat="false" ht="15" hidden="false" customHeight="false" outlineLevel="0" collapsed="false">
      <c r="A11767" s="0" t="n">
        <v>66</v>
      </c>
      <c r="B11767" s="0" t="n">
        <v>12300</v>
      </c>
      <c r="C11767" s="0" t="s">
        <v>155</v>
      </c>
      <c r="D11767" s="0" t="s">
        <v>155</v>
      </c>
      <c r="E11767" s="0" t="n">
        <f aca="false">IFERROR((C11767-D11767)/C11767/'Project Inputs and Calcs'!$E$11,0)</f>
        <v>0</v>
      </c>
    </row>
    <row r="11768" customFormat="false" ht="15" hidden="false" customHeight="false" outlineLevel="0" collapsed="false">
      <c r="A11768" s="0" t="n">
        <v>66</v>
      </c>
      <c r="B11768" s="0" t="n">
        <v>12400</v>
      </c>
      <c r="C11768" s="0" t="s">
        <v>155</v>
      </c>
      <c r="D11768" s="0" t="s">
        <v>155</v>
      </c>
      <c r="E11768" s="0" t="n">
        <f aca="false">IFERROR((C11768-D11768)/C11768/'Project Inputs and Calcs'!$E$11,0)</f>
        <v>0</v>
      </c>
    </row>
    <row r="11769" customFormat="false" ht="15" hidden="false" customHeight="false" outlineLevel="0" collapsed="false">
      <c r="A11769" s="0" t="n">
        <v>66</v>
      </c>
      <c r="B11769" s="0" t="n">
        <v>12500</v>
      </c>
      <c r="C11769" s="0" t="s">
        <v>155</v>
      </c>
      <c r="D11769" s="0" t="s">
        <v>155</v>
      </c>
      <c r="E11769" s="0" t="n">
        <f aca="false">IFERROR((C11769-D11769)/C11769/'Project Inputs and Calcs'!$E$11,0)</f>
        <v>0</v>
      </c>
    </row>
    <row r="11770" customFormat="false" ht="15" hidden="false" customHeight="false" outlineLevel="0" collapsed="false">
      <c r="A11770" s="0" t="n">
        <v>66</v>
      </c>
      <c r="B11770" s="0" t="n">
        <v>12600</v>
      </c>
      <c r="C11770" s="0" t="s">
        <v>155</v>
      </c>
      <c r="D11770" s="0" t="s">
        <v>155</v>
      </c>
      <c r="E11770" s="0" t="n">
        <f aca="false">IFERROR((C11770-D11770)/C11770/'Project Inputs and Calcs'!$E$11,0)</f>
        <v>0</v>
      </c>
    </row>
    <row r="11771" customFormat="false" ht="15" hidden="false" customHeight="false" outlineLevel="0" collapsed="false">
      <c r="A11771" s="0" t="n">
        <v>66</v>
      </c>
      <c r="B11771" s="0" t="n">
        <v>12700</v>
      </c>
      <c r="C11771" s="0" t="s">
        <v>155</v>
      </c>
      <c r="D11771" s="0" t="s">
        <v>155</v>
      </c>
      <c r="E11771" s="0" t="n">
        <f aca="false">IFERROR((C11771-D11771)/C11771/'Project Inputs and Calcs'!$E$11,0)</f>
        <v>0</v>
      </c>
    </row>
    <row r="11772" customFormat="false" ht="15" hidden="false" customHeight="false" outlineLevel="0" collapsed="false">
      <c r="A11772" s="0" t="n">
        <v>66</v>
      </c>
      <c r="B11772" s="0" t="n">
        <v>12800</v>
      </c>
      <c r="C11772" s="0" t="s">
        <v>155</v>
      </c>
      <c r="D11772" s="0" t="s">
        <v>155</v>
      </c>
      <c r="E11772" s="0" t="n">
        <f aca="false">IFERROR((C11772-D11772)/C11772/'Project Inputs and Calcs'!$E$11,0)</f>
        <v>0</v>
      </c>
    </row>
    <row r="11773" customFormat="false" ht="15" hidden="false" customHeight="false" outlineLevel="0" collapsed="false">
      <c r="A11773" s="0" t="n">
        <v>66</v>
      </c>
      <c r="B11773" s="0" t="n">
        <v>12900</v>
      </c>
      <c r="C11773" s="0" t="s">
        <v>155</v>
      </c>
      <c r="D11773" s="0" t="s">
        <v>155</v>
      </c>
      <c r="E11773" s="0" t="n">
        <f aca="false">IFERROR((C11773-D11773)/C11773/'Project Inputs and Calcs'!$E$11,0)</f>
        <v>0</v>
      </c>
    </row>
    <row r="11774" customFormat="false" ht="15" hidden="false" customHeight="false" outlineLevel="0" collapsed="false">
      <c r="A11774" s="0" t="n">
        <v>66</v>
      </c>
      <c r="B11774" s="0" t="n">
        <v>13000</v>
      </c>
      <c r="C11774" s="0" t="s">
        <v>155</v>
      </c>
      <c r="D11774" s="0" t="s">
        <v>155</v>
      </c>
      <c r="E11774" s="0" t="n">
        <f aca="false">IFERROR((C11774-D11774)/C11774/'Project Inputs and Calcs'!$E$11,0)</f>
        <v>0</v>
      </c>
    </row>
    <row r="11775" customFormat="false" ht="15" hidden="false" customHeight="false" outlineLevel="0" collapsed="false">
      <c r="A11775" s="0" t="n">
        <v>66</v>
      </c>
      <c r="B11775" s="0" t="n">
        <v>13100</v>
      </c>
      <c r="C11775" s="0" t="s">
        <v>155</v>
      </c>
      <c r="D11775" s="0" t="s">
        <v>155</v>
      </c>
      <c r="E11775" s="0" t="n">
        <f aca="false">IFERROR((C11775-D11775)/C11775/'Project Inputs and Calcs'!$E$11,0)</f>
        <v>0</v>
      </c>
    </row>
    <row r="11776" customFormat="false" ht="15" hidden="false" customHeight="false" outlineLevel="0" collapsed="false">
      <c r="A11776" s="0" t="n">
        <v>66</v>
      </c>
      <c r="B11776" s="0" t="n">
        <v>13200</v>
      </c>
      <c r="C11776" s="0" t="s">
        <v>155</v>
      </c>
      <c r="D11776" s="0" t="s">
        <v>155</v>
      </c>
      <c r="E11776" s="0" t="n">
        <f aca="false">IFERROR((C11776-D11776)/C11776/'Project Inputs and Calcs'!$E$11,0)</f>
        <v>0</v>
      </c>
    </row>
    <row r="11777" customFormat="false" ht="15" hidden="false" customHeight="false" outlineLevel="0" collapsed="false">
      <c r="A11777" s="0" t="n">
        <v>66</v>
      </c>
      <c r="B11777" s="0" t="n">
        <v>13300</v>
      </c>
      <c r="C11777" s="0" t="s">
        <v>155</v>
      </c>
      <c r="D11777" s="0" t="s">
        <v>155</v>
      </c>
      <c r="E11777" s="0" t="n">
        <f aca="false">IFERROR((C11777-D11777)/C11777/'Project Inputs and Calcs'!$E$11,0)</f>
        <v>0</v>
      </c>
    </row>
    <row r="11778" customFormat="false" ht="15" hidden="false" customHeight="false" outlineLevel="0" collapsed="false">
      <c r="A11778" s="0" t="n">
        <v>66</v>
      </c>
      <c r="B11778" s="0" t="n">
        <v>13400</v>
      </c>
      <c r="C11778" s="0" t="s">
        <v>155</v>
      </c>
      <c r="D11778" s="0" t="s">
        <v>155</v>
      </c>
      <c r="E11778" s="0" t="n">
        <f aca="false">IFERROR((C11778-D11778)/C11778/'Project Inputs and Calcs'!$E$11,0)</f>
        <v>0</v>
      </c>
    </row>
    <row r="11779" customFormat="false" ht="15" hidden="false" customHeight="false" outlineLevel="0" collapsed="false">
      <c r="A11779" s="0" t="n">
        <v>66</v>
      </c>
      <c r="B11779" s="0" t="n">
        <v>13500</v>
      </c>
      <c r="C11779" s="0" t="s">
        <v>155</v>
      </c>
      <c r="D11779" s="0" t="s">
        <v>155</v>
      </c>
      <c r="E11779" s="0" t="n">
        <f aca="false">IFERROR((C11779-D11779)/C11779/'Project Inputs and Calcs'!$E$11,0)</f>
        <v>0</v>
      </c>
    </row>
    <row r="11780" customFormat="false" ht="15" hidden="false" customHeight="false" outlineLevel="0" collapsed="false">
      <c r="A11780" s="0" t="n">
        <v>66</v>
      </c>
      <c r="B11780" s="0" t="n">
        <v>13600</v>
      </c>
      <c r="C11780" s="0" t="s">
        <v>155</v>
      </c>
      <c r="D11780" s="0" t="s">
        <v>155</v>
      </c>
      <c r="E11780" s="0" t="n">
        <f aca="false">IFERROR((C11780-D11780)/C11780/'Project Inputs and Calcs'!$E$11,0)</f>
        <v>0</v>
      </c>
    </row>
    <row r="11781" customFormat="false" ht="15" hidden="false" customHeight="false" outlineLevel="0" collapsed="false">
      <c r="A11781" s="0" t="n">
        <v>66</v>
      </c>
      <c r="B11781" s="0" t="n">
        <v>13700</v>
      </c>
      <c r="C11781" s="0" t="s">
        <v>155</v>
      </c>
      <c r="D11781" s="0" t="s">
        <v>155</v>
      </c>
      <c r="E11781" s="0" t="n">
        <f aca="false">IFERROR((C11781-D11781)/C11781/'Project Inputs and Calcs'!$E$11,0)</f>
        <v>0</v>
      </c>
    </row>
    <row r="11782" customFormat="false" ht="15" hidden="false" customHeight="false" outlineLevel="0" collapsed="false">
      <c r="A11782" s="0" t="n">
        <v>66</v>
      </c>
      <c r="B11782" s="0" t="n">
        <v>13800</v>
      </c>
      <c r="C11782" s="0" t="s">
        <v>155</v>
      </c>
      <c r="D11782" s="0" t="s">
        <v>155</v>
      </c>
      <c r="E11782" s="0" t="n">
        <f aca="false">IFERROR((C11782-D11782)/C11782/'Project Inputs and Calcs'!$E$11,0)</f>
        <v>0</v>
      </c>
    </row>
    <row r="11783" customFormat="false" ht="15" hidden="false" customHeight="false" outlineLevel="0" collapsed="false">
      <c r="A11783" s="0" t="n">
        <v>66</v>
      </c>
      <c r="B11783" s="0" t="n">
        <v>13900</v>
      </c>
      <c r="C11783" s="0" t="s">
        <v>155</v>
      </c>
      <c r="D11783" s="0" t="s">
        <v>155</v>
      </c>
      <c r="E11783" s="0" t="n">
        <f aca="false">IFERROR((C11783-D11783)/C11783/'Project Inputs and Calcs'!$E$11,0)</f>
        <v>0</v>
      </c>
    </row>
    <row r="11784" customFormat="false" ht="15" hidden="false" customHeight="false" outlineLevel="0" collapsed="false">
      <c r="A11784" s="0" t="n">
        <v>66</v>
      </c>
      <c r="B11784" s="0" t="n">
        <v>14000</v>
      </c>
      <c r="C11784" s="0" t="s">
        <v>155</v>
      </c>
      <c r="D11784" s="0" t="s">
        <v>155</v>
      </c>
      <c r="E11784" s="0" t="n">
        <f aca="false">IFERROR((C11784-D11784)/C11784/'Project Inputs and Calcs'!$E$11,0)</f>
        <v>0</v>
      </c>
    </row>
    <row r="11785" customFormat="false" ht="15" hidden="false" customHeight="false" outlineLevel="0" collapsed="false">
      <c r="A11785" s="0" t="n">
        <v>66</v>
      </c>
      <c r="B11785" s="0" t="n">
        <v>14100</v>
      </c>
      <c r="C11785" s="0" t="s">
        <v>155</v>
      </c>
      <c r="D11785" s="0" t="s">
        <v>155</v>
      </c>
      <c r="E11785" s="0" t="n">
        <f aca="false">IFERROR((C11785-D11785)/C11785/'Project Inputs and Calcs'!$E$11,0)</f>
        <v>0</v>
      </c>
    </row>
    <row r="11786" customFormat="false" ht="15" hidden="false" customHeight="false" outlineLevel="0" collapsed="false">
      <c r="A11786" s="0" t="n">
        <v>66</v>
      </c>
      <c r="B11786" s="0" t="n">
        <v>14200</v>
      </c>
      <c r="C11786" s="0" t="s">
        <v>155</v>
      </c>
      <c r="D11786" s="0" t="s">
        <v>155</v>
      </c>
      <c r="E11786" s="0" t="n">
        <f aca="false">IFERROR((C11786-D11786)/C11786/'Project Inputs and Calcs'!$E$11,0)</f>
        <v>0</v>
      </c>
    </row>
    <row r="11787" customFormat="false" ht="15" hidden="false" customHeight="false" outlineLevel="0" collapsed="false">
      <c r="A11787" s="0" t="n">
        <v>66</v>
      </c>
      <c r="B11787" s="0" t="n">
        <v>14300</v>
      </c>
      <c r="C11787" s="0" t="s">
        <v>155</v>
      </c>
      <c r="D11787" s="0" t="s">
        <v>155</v>
      </c>
      <c r="E11787" s="0" t="n">
        <f aca="false">IFERROR((C11787-D11787)/C11787/'Project Inputs and Calcs'!$E$11,0)</f>
        <v>0</v>
      </c>
    </row>
    <row r="11788" customFormat="false" ht="15" hidden="false" customHeight="false" outlineLevel="0" collapsed="false">
      <c r="A11788" s="0" t="n">
        <v>66</v>
      </c>
      <c r="B11788" s="0" t="n">
        <v>14400</v>
      </c>
      <c r="C11788" s="0" t="s">
        <v>155</v>
      </c>
      <c r="D11788" s="0" t="s">
        <v>155</v>
      </c>
      <c r="E11788" s="0" t="n">
        <f aca="false">IFERROR((C11788-D11788)/C11788/'Project Inputs and Calcs'!$E$11,0)</f>
        <v>0</v>
      </c>
    </row>
    <row r="11789" customFormat="false" ht="15" hidden="false" customHeight="false" outlineLevel="0" collapsed="false">
      <c r="A11789" s="0" t="n">
        <v>66</v>
      </c>
      <c r="B11789" s="0" t="n">
        <v>14500</v>
      </c>
      <c r="C11789" s="0" t="s">
        <v>155</v>
      </c>
      <c r="D11789" s="0" t="s">
        <v>155</v>
      </c>
      <c r="E11789" s="0" t="n">
        <f aca="false">IFERROR((C11789-D11789)/C11789/'Project Inputs and Calcs'!$E$11,0)</f>
        <v>0</v>
      </c>
    </row>
    <row r="11790" customFormat="false" ht="15" hidden="false" customHeight="false" outlineLevel="0" collapsed="false">
      <c r="A11790" s="0" t="n">
        <v>66</v>
      </c>
      <c r="B11790" s="0" t="n">
        <v>14600</v>
      </c>
      <c r="C11790" s="0" t="s">
        <v>155</v>
      </c>
      <c r="D11790" s="0" t="s">
        <v>155</v>
      </c>
      <c r="E11790" s="0" t="n">
        <f aca="false">IFERROR((C11790-D11790)/C11790/'Project Inputs and Calcs'!$E$11,0)</f>
        <v>0</v>
      </c>
    </row>
    <row r="11791" customFormat="false" ht="15" hidden="false" customHeight="false" outlineLevel="0" collapsed="false">
      <c r="A11791" s="0" t="n">
        <v>66</v>
      </c>
      <c r="B11791" s="0" t="n">
        <v>14700</v>
      </c>
      <c r="C11791" s="0" t="s">
        <v>155</v>
      </c>
      <c r="D11791" s="0" t="s">
        <v>155</v>
      </c>
      <c r="E11791" s="0" t="n">
        <f aca="false">IFERROR((C11791-D11791)/C11791/'Project Inputs and Calcs'!$E$11,0)</f>
        <v>0</v>
      </c>
    </row>
    <row r="11792" customFormat="false" ht="15" hidden="false" customHeight="false" outlineLevel="0" collapsed="false">
      <c r="A11792" s="0" t="n">
        <v>66</v>
      </c>
      <c r="B11792" s="0" t="n">
        <v>14800</v>
      </c>
      <c r="C11792" s="0" t="s">
        <v>155</v>
      </c>
      <c r="D11792" s="0" t="s">
        <v>155</v>
      </c>
      <c r="E11792" s="0" t="n">
        <f aca="false">IFERROR((C11792-D11792)/C11792/'Project Inputs and Calcs'!$E$11,0)</f>
        <v>0</v>
      </c>
    </row>
    <row r="11793" customFormat="false" ht="15" hidden="false" customHeight="false" outlineLevel="0" collapsed="false">
      <c r="A11793" s="0" t="n">
        <v>66</v>
      </c>
      <c r="B11793" s="0" t="n">
        <v>14900</v>
      </c>
      <c r="C11793" s="0" t="s">
        <v>155</v>
      </c>
      <c r="D11793" s="0" t="s">
        <v>155</v>
      </c>
      <c r="E11793" s="0" t="n">
        <f aca="false">IFERROR((C11793-D11793)/C11793/'Project Inputs and Calcs'!$E$11,0)</f>
        <v>0</v>
      </c>
    </row>
    <row r="11794" customFormat="false" ht="15" hidden="false" customHeight="false" outlineLevel="0" collapsed="false">
      <c r="A11794" s="0" t="n">
        <v>66</v>
      </c>
      <c r="B11794" s="0" t="n">
        <v>15000</v>
      </c>
      <c r="C11794" s="0" t="s">
        <v>155</v>
      </c>
      <c r="D11794" s="0" t="s">
        <v>155</v>
      </c>
      <c r="E11794" s="0" t="n">
        <f aca="false">IFERROR((C11794-D11794)/C11794/'Project Inputs and Calcs'!$E$11,0)</f>
        <v>0</v>
      </c>
    </row>
    <row r="11795" customFormat="false" ht="15" hidden="false" customHeight="false" outlineLevel="0" collapsed="false">
      <c r="A11795" s="0" t="n">
        <v>66</v>
      </c>
      <c r="B11795" s="0" t="n">
        <v>15100</v>
      </c>
      <c r="C11795" s="0" t="s">
        <v>155</v>
      </c>
      <c r="D11795" s="0" t="s">
        <v>155</v>
      </c>
      <c r="E11795" s="0" t="n">
        <f aca="false">IFERROR((C11795-D11795)/C11795/'Project Inputs and Calcs'!$E$11,0)</f>
        <v>0</v>
      </c>
    </row>
    <row r="11796" customFormat="false" ht="15" hidden="false" customHeight="false" outlineLevel="0" collapsed="false">
      <c r="A11796" s="0" t="n">
        <v>66</v>
      </c>
      <c r="B11796" s="0" t="n">
        <v>15200</v>
      </c>
      <c r="C11796" s="0" t="s">
        <v>155</v>
      </c>
      <c r="D11796" s="0" t="s">
        <v>155</v>
      </c>
      <c r="E11796" s="0" t="n">
        <f aca="false">IFERROR((C11796-D11796)/C11796/'Project Inputs and Calcs'!$E$11,0)</f>
        <v>0</v>
      </c>
    </row>
    <row r="11797" customFormat="false" ht="15" hidden="false" customHeight="false" outlineLevel="0" collapsed="false">
      <c r="A11797" s="0" t="n">
        <v>66</v>
      </c>
      <c r="B11797" s="0" t="n">
        <v>15300</v>
      </c>
      <c r="C11797" s="0" t="s">
        <v>155</v>
      </c>
      <c r="D11797" s="0" t="s">
        <v>155</v>
      </c>
      <c r="E11797" s="0" t="n">
        <f aca="false">IFERROR((C11797-D11797)/C11797/'Project Inputs and Calcs'!$E$11,0)</f>
        <v>0</v>
      </c>
    </row>
    <row r="11798" customFormat="false" ht="15" hidden="false" customHeight="false" outlineLevel="0" collapsed="false">
      <c r="A11798" s="0" t="n">
        <v>66</v>
      </c>
      <c r="B11798" s="0" t="n">
        <v>15400</v>
      </c>
      <c r="C11798" s="0" t="s">
        <v>155</v>
      </c>
      <c r="D11798" s="0" t="s">
        <v>155</v>
      </c>
      <c r="E11798" s="0" t="n">
        <f aca="false">IFERROR((C11798-D11798)/C11798/'Project Inputs and Calcs'!$E$11,0)</f>
        <v>0</v>
      </c>
    </row>
    <row r="11799" customFormat="false" ht="15" hidden="false" customHeight="false" outlineLevel="0" collapsed="false">
      <c r="A11799" s="0" t="n">
        <v>66</v>
      </c>
      <c r="B11799" s="0" t="n">
        <v>15500</v>
      </c>
      <c r="C11799" s="0" t="s">
        <v>155</v>
      </c>
      <c r="D11799" s="0" t="s">
        <v>155</v>
      </c>
      <c r="E11799" s="0" t="n">
        <f aca="false">IFERROR((C11799-D11799)/C11799/'Project Inputs and Calcs'!$E$11,0)</f>
        <v>0</v>
      </c>
    </row>
    <row r="11800" customFormat="false" ht="15" hidden="false" customHeight="false" outlineLevel="0" collapsed="false">
      <c r="A11800" s="0" t="n">
        <v>66</v>
      </c>
      <c r="B11800" s="0" t="n">
        <v>15600</v>
      </c>
      <c r="C11800" s="0" t="s">
        <v>155</v>
      </c>
      <c r="D11800" s="0" t="s">
        <v>155</v>
      </c>
      <c r="E11800" s="0" t="n">
        <f aca="false">IFERROR((C11800-D11800)/C11800/'Project Inputs and Calcs'!$E$11,0)</f>
        <v>0</v>
      </c>
    </row>
    <row r="11801" customFormat="false" ht="15" hidden="false" customHeight="false" outlineLevel="0" collapsed="false">
      <c r="A11801" s="0" t="n">
        <v>66</v>
      </c>
      <c r="B11801" s="0" t="n">
        <v>15700</v>
      </c>
      <c r="C11801" s="0" t="s">
        <v>155</v>
      </c>
      <c r="D11801" s="0" t="s">
        <v>155</v>
      </c>
      <c r="E11801" s="0" t="n">
        <f aca="false">IFERROR((C11801-D11801)/C11801/'Project Inputs and Calcs'!$E$11,0)</f>
        <v>0</v>
      </c>
    </row>
    <row r="11802" customFormat="false" ht="15" hidden="false" customHeight="false" outlineLevel="0" collapsed="false">
      <c r="A11802" s="0" t="n">
        <v>66</v>
      </c>
      <c r="B11802" s="0" t="n">
        <v>15800</v>
      </c>
      <c r="C11802" s="0" t="s">
        <v>155</v>
      </c>
      <c r="D11802" s="0" t="s">
        <v>155</v>
      </c>
      <c r="E11802" s="0" t="n">
        <f aca="false">IFERROR((C11802-D11802)/C11802/'Project Inputs and Calcs'!$E$11,0)</f>
        <v>0</v>
      </c>
    </row>
    <row r="11803" customFormat="false" ht="15" hidden="false" customHeight="false" outlineLevel="0" collapsed="false">
      <c r="A11803" s="0" t="n">
        <v>66</v>
      </c>
      <c r="B11803" s="0" t="n">
        <v>15900</v>
      </c>
      <c r="C11803" s="0" t="s">
        <v>155</v>
      </c>
      <c r="D11803" s="0" t="s">
        <v>155</v>
      </c>
      <c r="E11803" s="0" t="n">
        <f aca="false">IFERROR((C11803-D11803)/C11803/'Project Inputs and Calcs'!$E$11,0)</f>
        <v>0</v>
      </c>
    </row>
    <row r="11804" customFormat="false" ht="15" hidden="false" customHeight="false" outlineLevel="0" collapsed="false">
      <c r="A11804" s="0" t="n">
        <v>66</v>
      </c>
      <c r="B11804" s="0" t="n">
        <v>16000</v>
      </c>
      <c r="C11804" s="0" t="s">
        <v>155</v>
      </c>
      <c r="D11804" s="0" t="s">
        <v>155</v>
      </c>
      <c r="E11804" s="0" t="n">
        <f aca="false">IFERROR((C11804-D11804)/C11804/'Project Inputs and Calcs'!$E$11,0)</f>
        <v>0</v>
      </c>
    </row>
    <row r="11805" customFormat="false" ht="15" hidden="false" customHeight="false" outlineLevel="0" collapsed="false">
      <c r="A11805" s="0" t="n">
        <v>66</v>
      </c>
      <c r="B11805" s="0" t="n">
        <v>16100</v>
      </c>
      <c r="C11805" s="0" t="s">
        <v>155</v>
      </c>
      <c r="D11805" s="0" t="s">
        <v>155</v>
      </c>
      <c r="E11805" s="0" t="n">
        <f aca="false">IFERROR((C11805-D11805)/C11805/'Project Inputs and Calcs'!$E$11,0)</f>
        <v>0</v>
      </c>
    </row>
    <row r="11806" customFormat="false" ht="15" hidden="false" customHeight="false" outlineLevel="0" collapsed="false">
      <c r="A11806" s="0" t="n">
        <v>66</v>
      </c>
      <c r="B11806" s="0" t="n">
        <v>16200</v>
      </c>
      <c r="C11806" s="0" t="s">
        <v>155</v>
      </c>
      <c r="D11806" s="0" t="s">
        <v>155</v>
      </c>
      <c r="E11806" s="0" t="n">
        <f aca="false">IFERROR((C11806-D11806)/C11806/'Project Inputs and Calcs'!$E$11,0)</f>
        <v>0</v>
      </c>
    </row>
    <row r="11807" customFormat="false" ht="15" hidden="false" customHeight="false" outlineLevel="0" collapsed="false">
      <c r="A11807" s="0" t="n">
        <v>66</v>
      </c>
      <c r="B11807" s="0" t="n">
        <v>16300</v>
      </c>
      <c r="C11807" s="0" t="s">
        <v>155</v>
      </c>
      <c r="D11807" s="0" t="s">
        <v>155</v>
      </c>
      <c r="E11807" s="0" t="n">
        <f aca="false">IFERROR((C11807-D11807)/C11807/'Project Inputs and Calcs'!$E$11,0)</f>
        <v>0</v>
      </c>
    </row>
    <row r="11808" customFormat="false" ht="15" hidden="false" customHeight="false" outlineLevel="0" collapsed="false">
      <c r="A11808" s="0" t="n">
        <v>66</v>
      </c>
      <c r="B11808" s="0" t="n">
        <v>16400</v>
      </c>
      <c r="C11808" s="0" t="s">
        <v>155</v>
      </c>
      <c r="D11808" s="0" t="s">
        <v>155</v>
      </c>
      <c r="E11808" s="0" t="n">
        <f aca="false">IFERROR((C11808-D11808)/C11808/'Project Inputs and Calcs'!$E$11,0)</f>
        <v>0</v>
      </c>
    </row>
    <row r="11809" customFormat="false" ht="15" hidden="false" customHeight="false" outlineLevel="0" collapsed="false">
      <c r="A11809" s="0" t="n">
        <v>66</v>
      </c>
      <c r="B11809" s="0" t="n">
        <v>16500</v>
      </c>
      <c r="C11809" s="0" t="s">
        <v>155</v>
      </c>
      <c r="D11809" s="0" t="s">
        <v>155</v>
      </c>
      <c r="E11809" s="0" t="n">
        <f aca="false">IFERROR((C11809-D11809)/C11809/'Project Inputs and Calcs'!$E$11,0)</f>
        <v>0</v>
      </c>
    </row>
    <row r="11810" customFormat="false" ht="15" hidden="false" customHeight="false" outlineLevel="0" collapsed="false">
      <c r="A11810" s="0" t="n">
        <v>66</v>
      </c>
      <c r="B11810" s="0" t="n">
        <v>16600</v>
      </c>
      <c r="C11810" s="0" t="s">
        <v>155</v>
      </c>
      <c r="D11810" s="0" t="s">
        <v>155</v>
      </c>
      <c r="E11810" s="0" t="n">
        <f aca="false">IFERROR((C11810-D11810)/C11810/'Project Inputs and Calcs'!$E$11,0)</f>
        <v>0</v>
      </c>
    </row>
    <row r="11811" customFormat="false" ht="15" hidden="false" customHeight="false" outlineLevel="0" collapsed="false">
      <c r="A11811" s="0" t="n">
        <v>66</v>
      </c>
      <c r="B11811" s="0" t="n">
        <v>16700</v>
      </c>
      <c r="C11811" s="0" t="s">
        <v>155</v>
      </c>
      <c r="D11811" s="0" t="s">
        <v>155</v>
      </c>
      <c r="E11811" s="0" t="n">
        <f aca="false">IFERROR((C11811-D11811)/C11811/'Project Inputs and Calcs'!$E$11,0)</f>
        <v>0</v>
      </c>
    </row>
    <row r="11812" customFormat="false" ht="15" hidden="false" customHeight="false" outlineLevel="0" collapsed="false">
      <c r="A11812" s="0" t="n">
        <v>66</v>
      </c>
      <c r="B11812" s="0" t="n">
        <v>16800</v>
      </c>
      <c r="C11812" s="0" t="s">
        <v>155</v>
      </c>
      <c r="D11812" s="0" t="s">
        <v>155</v>
      </c>
      <c r="E11812" s="0" t="n">
        <f aca="false">IFERROR((C11812-D11812)/C11812/'Project Inputs and Calcs'!$E$11,0)</f>
        <v>0</v>
      </c>
    </row>
    <row r="11813" customFormat="false" ht="15" hidden="false" customHeight="false" outlineLevel="0" collapsed="false">
      <c r="A11813" s="0" t="n">
        <v>66</v>
      </c>
      <c r="B11813" s="0" t="n">
        <v>16900</v>
      </c>
      <c r="C11813" s="0" t="s">
        <v>155</v>
      </c>
      <c r="D11813" s="0" t="s">
        <v>155</v>
      </c>
      <c r="E11813" s="0" t="n">
        <f aca="false">IFERROR((C11813-D11813)/C11813/'Project Inputs and Calcs'!$E$11,0)</f>
        <v>0</v>
      </c>
    </row>
    <row r="11814" customFormat="false" ht="15" hidden="false" customHeight="false" outlineLevel="0" collapsed="false">
      <c r="A11814" s="0" t="n">
        <v>66</v>
      </c>
      <c r="B11814" s="0" t="n">
        <v>17000</v>
      </c>
      <c r="C11814" s="0" t="s">
        <v>155</v>
      </c>
      <c r="D11814" s="0" t="s">
        <v>155</v>
      </c>
      <c r="E11814" s="0" t="n">
        <f aca="false">IFERROR((C11814-D11814)/C11814/'Project Inputs and Calcs'!$E$11,0)</f>
        <v>0</v>
      </c>
    </row>
    <row r="11815" customFormat="false" ht="15" hidden="false" customHeight="false" outlineLevel="0" collapsed="false">
      <c r="A11815" s="0" t="n">
        <v>66</v>
      </c>
      <c r="B11815" s="0" t="n">
        <v>17100</v>
      </c>
      <c r="C11815" s="0" t="s">
        <v>155</v>
      </c>
      <c r="D11815" s="0" t="s">
        <v>155</v>
      </c>
      <c r="E11815" s="0" t="n">
        <f aca="false">IFERROR((C11815-D11815)/C11815/'Project Inputs and Calcs'!$E$11,0)</f>
        <v>0</v>
      </c>
    </row>
    <row r="11816" customFormat="false" ht="15" hidden="false" customHeight="false" outlineLevel="0" collapsed="false">
      <c r="A11816" s="0" t="n">
        <v>66</v>
      </c>
      <c r="B11816" s="0" t="n">
        <v>17200</v>
      </c>
      <c r="C11816" s="0" t="s">
        <v>155</v>
      </c>
      <c r="D11816" s="0" t="s">
        <v>155</v>
      </c>
      <c r="E11816" s="0" t="n">
        <f aca="false">IFERROR((C11816-D11816)/C11816/'Project Inputs and Calcs'!$E$11,0)</f>
        <v>0</v>
      </c>
    </row>
    <row r="11817" customFormat="false" ht="15" hidden="false" customHeight="false" outlineLevel="0" collapsed="false">
      <c r="A11817" s="0" t="n">
        <v>66</v>
      </c>
      <c r="B11817" s="0" t="n">
        <v>17300</v>
      </c>
      <c r="C11817" s="0" t="s">
        <v>155</v>
      </c>
      <c r="D11817" s="0" t="s">
        <v>155</v>
      </c>
      <c r="E11817" s="0" t="n">
        <f aca="false">IFERROR((C11817-D11817)/C11817/'Project Inputs and Calcs'!$E$11,0)</f>
        <v>0</v>
      </c>
    </row>
    <row r="11818" customFormat="false" ht="15" hidden="false" customHeight="false" outlineLevel="0" collapsed="false">
      <c r="A11818" s="0" t="n">
        <v>66</v>
      </c>
      <c r="B11818" s="0" t="n">
        <v>17400</v>
      </c>
      <c r="C11818" s="0" t="s">
        <v>155</v>
      </c>
      <c r="D11818" s="0" t="s">
        <v>155</v>
      </c>
      <c r="E11818" s="0" t="n">
        <f aca="false">IFERROR((C11818-D11818)/C11818/'Project Inputs and Calcs'!$E$11,0)</f>
        <v>0</v>
      </c>
    </row>
    <row r="11819" customFormat="false" ht="15" hidden="false" customHeight="false" outlineLevel="0" collapsed="false">
      <c r="A11819" s="0" t="n">
        <v>66</v>
      </c>
      <c r="B11819" s="0" t="n">
        <v>17500</v>
      </c>
      <c r="C11819" s="0" t="s">
        <v>155</v>
      </c>
      <c r="D11819" s="0" t="s">
        <v>155</v>
      </c>
      <c r="E11819" s="0" t="n">
        <f aca="false">IFERROR((C11819-D11819)/C11819/'Project Inputs and Calcs'!$E$11,0)</f>
        <v>0</v>
      </c>
    </row>
    <row r="11820" customFormat="false" ht="15" hidden="false" customHeight="false" outlineLevel="0" collapsed="false">
      <c r="A11820" s="0" t="n">
        <v>66</v>
      </c>
      <c r="B11820" s="0" t="n">
        <v>17600</v>
      </c>
      <c r="C11820" s="0" t="s">
        <v>155</v>
      </c>
      <c r="D11820" s="0" t="s">
        <v>155</v>
      </c>
      <c r="E11820" s="0" t="n">
        <f aca="false">IFERROR((C11820-D11820)/C11820/'Project Inputs and Calcs'!$E$11,0)</f>
        <v>0</v>
      </c>
    </row>
    <row r="11821" customFormat="false" ht="15" hidden="false" customHeight="false" outlineLevel="0" collapsed="false">
      <c r="A11821" s="0" t="n">
        <v>66</v>
      </c>
      <c r="B11821" s="0" t="n">
        <v>17700</v>
      </c>
      <c r="C11821" s="0" t="s">
        <v>155</v>
      </c>
      <c r="D11821" s="0" t="s">
        <v>155</v>
      </c>
      <c r="E11821" s="0" t="n">
        <f aca="false">IFERROR((C11821-D11821)/C11821/'Project Inputs and Calcs'!$E$11,0)</f>
        <v>0</v>
      </c>
    </row>
    <row r="11822" customFormat="false" ht="15" hidden="false" customHeight="false" outlineLevel="0" collapsed="false">
      <c r="A11822" s="0" t="n">
        <v>66</v>
      </c>
      <c r="B11822" s="0" t="n">
        <v>17800</v>
      </c>
      <c r="C11822" s="0" t="s">
        <v>155</v>
      </c>
      <c r="D11822" s="0" t="s">
        <v>155</v>
      </c>
      <c r="E11822" s="0" t="n">
        <f aca="false">IFERROR((C11822-D11822)/C11822/'Project Inputs and Calcs'!$E$11,0)</f>
        <v>0</v>
      </c>
    </row>
    <row r="11823" customFormat="false" ht="15" hidden="false" customHeight="false" outlineLevel="0" collapsed="false">
      <c r="A11823" s="0" t="n">
        <v>66</v>
      </c>
      <c r="B11823" s="0" t="n">
        <v>17900</v>
      </c>
      <c r="C11823" s="0" t="s">
        <v>155</v>
      </c>
      <c r="D11823" s="0" t="s">
        <v>155</v>
      </c>
      <c r="E11823" s="0" t="n">
        <f aca="false">IFERROR((C11823-D11823)/C11823/'Project Inputs and Calcs'!$E$11,0)</f>
        <v>0</v>
      </c>
    </row>
    <row r="11824" customFormat="false" ht="15" hidden="false" customHeight="false" outlineLevel="0" collapsed="false">
      <c r="A11824" s="0" t="n">
        <v>66</v>
      </c>
      <c r="B11824" s="0" t="n">
        <v>18000</v>
      </c>
      <c r="C11824" s="0" t="s">
        <v>155</v>
      </c>
      <c r="D11824" s="0" t="s">
        <v>155</v>
      </c>
      <c r="E11824" s="0" t="n">
        <f aca="false">IFERROR((C11824-D11824)/C11824/'Project Inputs and Calcs'!$E$11,0)</f>
        <v>0</v>
      </c>
    </row>
    <row r="11825" customFormat="false" ht="15" hidden="false" customHeight="false" outlineLevel="0" collapsed="false">
      <c r="A11825" s="0" t="n">
        <v>66</v>
      </c>
      <c r="B11825" s="0" t="n">
        <v>18100</v>
      </c>
      <c r="C11825" s="0" t="s">
        <v>155</v>
      </c>
      <c r="D11825" s="0" t="s">
        <v>155</v>
      </c>
      <c r="E11825" s="0" t="n">
        <f aca="false">IFERROR((C11825-D11825)/C11825/'Project Inputs and Calcs'!$E$11,0)</f>
        <v>0</v>
      </c>
    </row>
    <row r="11826" customFormat="false" ht="15" hidden="false" customHeight="false" outlineLevel="0" collapsed="false">
      <c r="A11826" s="0" t="n">
        <v>66</v>
      </c>
      <c r="B11826" s="0" t="n">
        <v>18200</v>
      </c>
      <c r="C11826" s="0" t="s">
        <v>155</v>
      </c>
      <c r="D11826" s="0" t="s">
        <v>155</v>
      </c>
      <c r="E11826" s="0" t="n">
        <f aca="false">IFERROR((C11826-D11826)/C11826/'Project Inputs and Calcs'!$E$11,0)</f>
        <v>0</v>
      </c>
    </row>
    <row r="11827" customFormat="false" ht="15" hidden="false" customHeight="false" outlineLevel="0" collapsed="false">
      <c r="A11827" s="0" t="n">
        <v>66</v>
      </c>
      <c r="B11827" s="0" t="n">
        <v>18300</v>
      </c>
      <c r="C11827" s="0" t="s">
        <v>155</v>
      </c>
      <c r="D11827" s="0" t="s">
        <v>155</v>
      </c>
      <c r="E11827" s="0" t="n">
        <f aca="false">IFERROR((C11827-D11827)/C11827/'Project Inputs and Calcs'!$E$11,0)</f>
        <v>0</v>
      </c>
    </row>
    <row r="11828" customFormat="false" ht="15" hidden="false" customHeight="false" outlineLevel="0" collapsed="false">
      <c r="A11828" s="0" t="n">
        <v>66</v>
      </c>
      <c r="B11828" s="0" t="n">
        <v>18400</v>
      </c>
      <c r="C11828" s="0" t="s">
        <v>155</v>
      </c>
      <c r="D11828" s="0" t="s">
        <v>155</v>
      </c>
      <c r="E11828" s="0" t="n">
        <f aca="false">IFERROR((C11828-D11828)/C11828/'Project Inputs and Calcs'!$E$11,0)</f>
        <v>0</v>
      </c>
    </row>
    <row r="11829" customFormat="false" ht="15" hidden="false" customHeight="false" outlineLevel="0" collapsed="false">
      <c r="A11829" s="0" t="n">
        <v>66</v>
      </c>
      <c r="B11829" s="0" t="n">
        <v>18500</v>
      </c>
      <c r="C11829" s="0" t="s">
        <v>155</v>
      </c>
      <c r="D11829" s="0" t="s">
        <v>155</v>
      </c>
      <c r="E11829" s="0" t="n">
        <f aca="false">IFERROR((C11829-D11829)/C11829/'Project Inputs and Calcs'!$E$11,0)</f>
        <v>0</v>
      </c>
    </row>
    <row r="11830" customFormat="false" ht="15" hidden="false" customHeight="false" outlineLevel="0" collapsed="false">
      <c r="A11830" s="0" t="n">
        <v>66</v>
      </c>
      <c r="B11830" s="0" t="n">
        <v>18600</v>
      </c>
      <c r="C11830" s="0" t="s">
        <v>155</v>
      </c>
      <c r="D11830" s="0" t="s">
        <v>155</v>
      </c>
      <c r="E11830" s="0" t="n">
        <f aca="false">IFERROR((C11830-D11830)/C11830/'Project Inputs and Calcs'!$E$11,0)</f>
        <v>0</v>
      </c>
    </row>
    <row r="11831" customFormat="false" ht="15" hidden="false" customHeight="false" outlineLevel="0" collapsed="false">
      <c r="A11831" s="0" t="n">
        <v>66</v>
      </c>
      <c r="B11831" s="0" t="n">
        <v>18700</v>
      </c>
      <c r="C11831" s="0" t="s">
        <v>155</v>
      </c>
      <c r="D11831" s="0" t="s">
        <v>155</v>
      </c>
      <c r="E11831" s="0" t="n">
        <f aca="false">IFERROR((C11831-D11831)/C11831/'Project Inputs and Calcs'!$E$11,0)</f>
        <v>0</v>
      </c>
    </row>
    <row r="11832" customFormat="false" ht="15" hidden="false" customHeight="false" outlineLevel="0" collapsed="false">
      <c r="A11832" s="0" t="n">
        <v>66</v>
      </c>
      <c r="B11832" s="0" t="n">
        <v>18800</v>
      </c>
      <c r="C11832" s="0" t="s">
        <v>155</v>
      </c>
      <c r="D11832" s="0" t="s">
        <v>155</v>
      </c>
      <c r="E11832" s="0" t="n">
        <f aca="false">IFERROR((C11832-D11832)/C11832/'Project Inputs and Calcs'!$E$11,0)</f>
        <v>0</v>
      </c>
    </row>
    <row r="11833" customFormat="false" ht="15" hidden="false" customHeight="false" outlineLevel="0" collapsed="false">
      <c r="A11833" s="0" t="n">
        <v>66</v>
      </c>
      <c r="B11833" s="0" t="n">
        <v>18900</v>
      </c>
      <c r="C11833" s="0" t="s">
        <v>155</v>
      </c>
      <c r="D11833" s="0" t="s">
        <v>155</v>
      </c>
      <c r="E11833" s="0" t="n">
        <f aca="false">IFERROR((C11833-D11833)/C11833/'Project Inputs and Calcs'!$E$11,0)</f>
        <v>0</v>
      </c>
    </row>
    <row r="11834" customFormat="false" ht="15" hidden="false" customHeight="false" outlineLevel="0" collapsed="false">
      <c r="A11834" s="0" t="n">
        <v>66</v>
      </c>
      <c r="B11834" s="0" t="n">
        <v>19000</v>
      </c>
      <c r="C11834" s="0" t="s">
        <v>155</v>
      </c>
      <c r="D11834" s="0" t="s">
        <v>155</v>
      </c>
      <c r="E11834" s="0" t="n">
        <f aca="false">IFERROR((C11834-D11834)/C11834/'Project Inputs and Calcs'!$E$11,0)</f>
        <v>0</v>
      </c>
    </row>
    <row r="11835" customFormat="false" ht="15" hidden="false" customHeight="false" outlineLevel="0" collapsed="false">
      <c r="A11835" s="0" t="n">
        <v>66</v>
      </c>
      <c r="B11835" s="0" t="n">
        <v>19100</v>
      </c>
      <c r="C11835" s="0" t="s">
        <v>155</v>
      </c>
      <c r="D11835" s="0" t="s">
        <v>155</v>
      </c>
      <c r="E11835" s="0" t="n">
        <f aca="false">IFERROR((C11835-D11835)/C11835/'Project Inputs and Calcs'!$E$11,0)</f>
        <v>0</v>
      </c>
    </row>
    <row r="11836" customFormat="false" ht="15" hidden="false" customHeight="false" outlineLevel="0" collapsed="false">
      <c r="A11836" s="0" t="n">
        <v>66</v>
      </c>
      <c r="B11836" s="0" t="n">
        <v>19200</v>
      </c>
      <c r="C11836" s="0" t="s">
        <v>155</v>
      </c>
      <c r="D11836" s="0" t="s">
        <v>155</v>
      </c>
      <c r="E11836" s="0" t="n">
        <f aca="false">IFERROR((C11836-D11836)/C11836/'Project Inputs and Calcs'!$E$11,0)</f>
        <v>0</v>
      </c>
    </row>
    <row r="11837" customFormat="false" ht="15" hidden="false" customHeight="false" outlineLevel="0" collapsed="false">
      <c r="A11837" s="0" t="n">
        <v>66</v>
      </c>
      <c r="B11837" s="0" t="n">
        <v>19300</v>
      </c>
      <c r="C11837" s="0" t="s">
        <v>155</v>
      </c>
      <c r="D11837" s="0" t="s">
        <v>155</v>
      </c>
      <c r="E11837" s="0" t="n">
        <f aca="false">IFERROR((C11837-D11837)/C11837/'Project Inputs and Calcs'!$E$11,0)</f>
        <v>0</v>
      </c>
    </row>
    <row r="11838" customFormat="false" ht="15" hidden="false" customHeight="false" outlineLevel="0" collapsed="false">
      <c r="A11838" s="0" t="n">
        <v>66</v>
      </c>
      <c r="B11838" s="0" t="n">
        <v>19400</v>
      </c>
      <c r="C11838" s="0" t="s">
        <v>155</v>
      </c>
      <c r="D11838" s="0" t="s">
        <v>155</v>
      </c>
      <c r="E11838" s="0" t="n">
        <f aca="false">IFERROR((C11838-D11838)/C11838/'Project Inputs and Calcs'!$E$11,0)</f>
        <v>0</v>
      </c>
    </row>
    <row r="11839" customFormat="false" ht="15" hidden="false" customHeight="false" outlineLevel="0" collapsed="false">
      <c r="A11839" s="0" t="n">
        <v>66</v>
      </c>
      <c r="B11839" s="0" t="n">
        <v>19500</v>
      </c>
      <c r="C11839" s="0" t="s">
        <v>155</v>
      </c>
      <c r="D11839" s="0" t="s">
        <v>155</v>
      </c>
      <c r="E11839" s="0" t="n">
        <f aca="false">IFERROR((C11839-D11839)/C11839/'Project Inputs and Calcs'!$E$11,0)</f>
        <v>0</v>
      </c>
    </row>
    <row r="11840" customFormat="false" ht="15" hidden="false" customHeight="false" outlineLevel="0" collapsed="false">
      <c r="A11840" s="0" t="n">
        <v>66</v>
      </c>
      <c r="B11840" s="0" t="n">
        <v>19600</v>
      </c>
      <c r="C11840" s="0" t="s">
        <v>155</v>
      </c>
      <c r="D11840" s="0" t="s">
        <v>155</v>
      </c>
      <c r="E11840" s="0" t="n">
        <f aca="false">IFERROR((C11840-D11840)/C11840/'Project Inputs and Calcs'!$E$11,0)</f>
        <v>0</v>
      </c>
    </row>
    <row r="11841" customFormat="false" ht="15" hidden="false" customHeight="false" outlineLevel="0" collapsed="false">
      <c r="A11841" s="0" t="n">
        <v>66</v>
      </c>
      <c r="B11841" s="0" t="n">
        <v>19700</v>
      </c>
      <c r="C11841" s="0" t="s">
        <v>155</v>
      </c>
      <c r="D11841" s="0" t="s">
        <v>155</v>
      </c>
      <c r="E11841" s="0" t="n">
        <f aca="false">IFERROR((C11841-D11841)/C11841/'Project Inputs and Calcs'!$E$11,0)</f>
        <v>0</v>
      </c>
    </row>
    <row r="11842" customFormat="false" ht="15" hidden="false" customHeight="false" outlineLevel="0" collapsed="false">
      <c r="A11842" s="0" t="n">
        <v>66</v>
      </c>
      <c r="B11842" s="0" t="n">
        <v>19800</v>
      </c>
      <c r="C11842" s="0" t="s">
        <v>155</v>
      </c>
      <c r="D11842" s="0" t="s">
        <v>155</v>
      </c>
      <c r="E11842" s="0" t="n">
        <f aca="false">IFERROR((C11842-D11842)/C11842/'Project Inputs and Calcs'!$E$11,0)</f>
        <v>0</v>
      </c>
    </row>
    <row r="11843" customFormat="false" ht="15" hidden="false" customHeight="false" outlineLevel="0" collapsed="false">
      <c r="A11843" s="0" t="n">
        <v>66</v>
      </c>
      <c r="B11843" s="0" t="n">
        <v>19900</v>
      </c>
      <c r="C11843" s="0" t="s">
        <v>155</v>
      </c>
      <c r="D11843" s="0" t="s">
        <v>155</v>
      </c>
      <c r="E11843" s="0" t="n">
        <f aca="false">IFERROR((C11843-D11843)/C11843/'Project Inputs and Calcs'!$E$11,0)</f>
        <v>0</v>
      </c>
    </row>
    <row r="11844" customFormat="false" ht="15" hidden="false" customHeight="false" outlineLevel="0" collapsed="false">
      <c r="A11844" s="0" t="n">
        <v>66</v>
      </c>
      <c r="B11844" s="0" t="n">
        <v>20000</v>
      </c>
      <c r="C11844" s="0" t="s">
        <v>155</v>
      </c>
      <c r="D11844" s="0" t="s">
        <v>155</v>
      </c>
      <c r="E11844" s="0" t="n">
        <f aca="false">IFERROR((C11844-D11844)/C11844/'Project Inputs and Calcs'!$E$11,0)</f>
        <v>0</v>
      </c>
    </row>
    <row r="11845" customFormat="false" ht="15" hidden="false" customHeight="false" outlineLevel="0" collapsed="false">
      <c r="A11845" s="0" t="n">
        <v>67</v>
      </c>
      <c r="B11845" s="0" t="n">
        <v>1000</v>
      </c>
      <c r="C11845" s="0" t="n">
        <v>0.49007</v>
      </c>
      <c r="D11845" s="0" t="n">
        <v>0.079055</v>
      </c>
      <c r="E11845" s="0" t="n">
        <f aca="false">IFERROR((C11845-D11845)/C11845/'Project Inputs and Calcs'!$E$11,0)</f>
        <v>0.0279562103372988</v>
      </c>
    </row>
    <row r="11846" customFormat="false" ht="15" hidden="false" customHeight="false" outlineLevel="0" collapsed="false">
      <c r="A11846" s="0" t="n">
        <v>67</v>
      </c>
      <c r="B11846" s="0" t="n">
        <v>1100</v>
      </c>
      <c r="C11846" s="0" t="n">
        <v>0.69717</v>
      </c>
      <c r="D11846" s="0" t="n">
        <v>0.11792</v>
      </c>
      <c r="E11846" s="0" t="n">
        <f aca="false">IFERROR((C11846-D11846)/C11846/'Project Inputs and Calcs'!$E$11,0)</f>
        <v>0.0276953014807484</v>
      </c>
    </row>
    <row r="11847" customFormat="false" ht="15" hidden="false" customHeight="false" outlineLevel="0" collapsed="false">
      <c r="A11847" s="0" t="n">
        <v>67</v>
      </c>
      <c r="B11847" s="0" t="n">
        <v>1200</v>
      </c>
      <c r="C11847" s="0" t="n">
        <v>0.9367</v>
      </c>
      <c r="D11847" s="0" t="n">
        <v>0.1658</v>
      </c>
      <c r="E11847" s="0" t="n">
        <f aca="false">IFERROR((C11847-D11847)/C11847/'Project Inputs and Calcs'!$E$11,0)</f>
        <v>0.0274331874310523</v>
      </c>
    </row>
    <row r="11848" customFormat="false" ht="15" hidden="false" customHeight="false" outlineLevel="0" collapsed="false">
      <c r="A11848" s="0" t="n">
        <v>67</v>
      </c>
      <c r="B11848" s="0" t="n">
        <v>1300</v>
      </c>
      <c r="C11848" s="0" t="n">
        <v>1.2072</v>
      </c>
      <c r="D11848" s="0" t="n">
        <v>0.22315</v>
      </c>
      <c r="E11848" s="0" t="n">
        <f aca="false">IFERROR((C11848-D11848)/C11848/'Project Inputs and Calcs'!$E$11,0)</f>
        <v>0.0271716920698034</v>
      </c>
    </row>
    <row r="11849" customFormat="false" ht="15" hidden="false" customHeight="false" outlineLevel="0" collapsed="false">
      <c r="A11849" s="0" t="n">
        <v>67</v>
      </c>
      <c r="B11849" s="0" t="n">
        <v>1400</v>
      </c>
      <c r="C11849" s="0" t="n">
        <v>1.5072</v>
      </c>
      <c r="D11849" s="0" t="n">
        <v>0.29035</v>
      </c>
      <c r="E11849" s="0" t="n">
        <f aca="false">IFERROR((C11849-D11849)/C11849/'Project Inputs and Calcs'!$E$11,0)</f>
        <v>0.0269119338287332</v>
      </c>
    </row>
    <row r="11850" customFormat="false" ht="15" hidden="false" customHeight="false" outlineLevel="0" collapsed="false">
      <c r="A11850" s="0" t="n">
        <v>67</v>
      </c>
      <c r="B11850" s="0" t="n">
        <v>1500</v>
      </c>
      <c r="C11850" s="0" t="n">
        <v>1.8355</v>
      </c>
      <c r="D11850" s="0" t="n">
        <v>0.36783</v>
      </c>
      <c r="E11850" s="0" t="n">
        <f aca="false">IFERROR((C11850-D11850)/C11850/'Project Inputs and Calcs'!$E$11,0)</f>
        <v>0.0266534096068283</v>
      </c>
    </row>
    <row r="11851" customFormat="false" ht="15" hidden="false" customHeight="false" outlineLevel="0" collapsed="false">
      <c r="A11851" s="0" t="n">
        <v>67</v>
      </c>
      <c r="B11851" s="0" t="n">
        <v>1600</v>
      </c>
      <c r="C11851" s="0" t="n">
        <v>2.1907</v>
      </c>
      <c r="D11851" s="0" t="n">
        <v>0.45589</v>
      </c>
      <c r="E11851" s="0" t="n">
        <f aca="false">IFERROR((C11851-D11851)/C11851/'Project Inputs and Calcs'!$E$11,0)</f>
        <v>0.0263965855662574</v>
      </c>
    </row>
    <row r="11852" customFormat="false" ht="15" hidden="false" customHeight="false" outlineLevel="0" collapsed="false">
      <c r="A11852" s="0" t="n">
        <v>67</v>
      </c>
      <c r="B11852" s="0" t="n">
        <v>1700</v>
      </c>
      <c r="C11852" s="0" t="n">
        <v>2.5717</v>
      </c>
      <c r="D11852" s="0" t="n">
        <v>0.55478</v>
      </c>
      <c r="E11852" s="0" t="n">
        <f aca="false">IFERROR((C11852-D11852)/C11852/'Project Inputs and Calcs'!$E$11,0)</f>
        <v>0.0261424997731721</v>
      </c>
    </row>
    <row r="11853" customFormat="false" ht="15" hidden="false" customHeight="false" outlineLevel="0" collapsed="false">
      <c r="A11853" s="0" t="n">
        <v>67</v>
      </c>
      <c r="B11853" s="0" t="n">
        <v>1800</v>
      </c>
      <c r="C11853" s="0" t="n">
        <v>2.9773</v>
      </c>
      <c r="D11853" s="0" t="n">
        <v>0.66486</v>
      </c>
      <c r="E11853" s="0" t="n">
        <f aca="false">IFERROR((C11853-D11853)/C11853/'Project Inputs and Calcs'!$E$11,0)</f>
        <v>0.0258896763286647</v>
      </c>
    </row>
    <row r="11854" customFormat="false" ht="15" hidden="false" customHeight="false" outlineLevel="0" collapsed="false">
      <c r="A11854" s="0" t="n">
        <v>67</v>
      </c>
      <c r="B11854" s="0" t="n">
        <v>1900</v>
      </c>
      <c r="C11854" s="0" t="n">
        <v>3.4063</v>
      </c>
      <c r="D11854" s="0" t="n">
        <v>0.78628</v>
      </c>
      <c r="E11854" s="0" t="n">
        <f aca="false">IFERROR((C11854-D11854)/C11854/'Project Inputs and Calcs'!$E$11,0)</f>
        <v>0.0256389630977894</v>
      </c>
    </row>
    <row r="11855" customFormat="false" ht="15" hidden="false" customHeight="false" outlineLevel="0" collapsed="false">
      <c r="A11855" s="0" t="n">
        <v>67</v>
      </c>
      <c r="B11855" s="0" t="n">
        <v>2000</v>
      </c>
      <c r="C11855" s="0" t="n">
        <v>3.858</v>
      </c>
      <c r="D11855" s="0" t="n">
        <v>0.91919</v>
      </c>
      <c r="E11855" s="0" t="n">
        <f aca="false">IFERROR((C11855-D11855)/C11855/'Project Inputs and Calcs'!$E$11,0)</f>
        <v>0.0253914809054778</v>
      </c>
    </row>
    <row r="11856" customFormat="false" ht="15" hidden="false" customHeight="false" outlineLevel="0" collapsed="false">
      <c r="A11856" s="0" t="n">
        <v>67</v>
      </c>
      <c r="B11856" s="0" t="n">
        <v>2100</v>
      </c>
      <c r="C11856" s="0" t="n">
        <v>4.331</v>
      </c>
      <c r="D11856" s="0" t="n">
        <v>1.0638</v>
      </c>
      <c r="E11856" s="0" t="n">
        <f aca="false">IFERROR((C11856-D11856)/C11856/'Project Inputs and Calcs'!$E$11,0)</f>
        <v>0.0251458477641807</v>
      </c>
    </row>
    <row r="11857" customFormat="false" ht="15" hidden="false" customHeight="false" outlineLevel="0" collapsed="false">
      <c r="A11857" s="0" t="n">
        <v>67</v>
      </c>
      <c r="B11857" s="0" t="n">
        <v>2200</v>
      </c>
      <c r="C11857" s="0" t="n">
        <v>4.8248</v>
      </c>
      <c r="D11857" s="0" t="n">
        <v>1.2201</v>
      </c>
      <c r="E11857" s="0" t="n">
        <f aca="false">IFERROR((C11857-D11857)/C11857/'Project Inputs and Calcs'!$E$11,0)</f>
        <v>0.0249039683855635</v>
      </c>
    </row>
    <row r="11858" customFormat="false" ht="15" hidden="false" customHeight="false" outlineLevel="0" collapsed="false">
      <c r="A11858" s="0" t="n">
        <v>67</v>
      </c>
      <c r="B11858" s="0" t="n">
        <v>2300</v>
      </c>
      <c r="C11858" s="0" t="n">
        <v>5.338</v>
      </c>
      <c r="D11858" s="0" t="n">
        <v>1.3885</v>
      </c>
      <c r="E11858" s="0" t="n">
        <f aca="false">IFERROR((C11858-D11858)/C11858/'Project Inputs and Calcs'!$E$11,0)</f>
        <v>0.0246627950543275</v>
      </c>
    </row>
    <row r="11859" customFormat="false" ht="15" hidden="false" customHeight="false" outlineLevel="0" collapsed="false">
      <c r="A11859" s="0" t="n">
        <v>67</v>
      </c>
      <c r="B11859" s="0" t="n">
        <v>2400</v>
      </c>
      <c r="C11859" s="0" t="n">
        <v>5.87</v>
      </c>
      <c r="D11859" s="0" t="n">
        <v>1.5687</v>
      </c>
      <c r="E11859" s="0" t="n">
        <f aca="false">IFERROR((C11859-D11859)/C11859/'Project Inputs and Calcs'!$E$11,0)</f>
        <v>0.0244253265190233</v>
      </c>
    </row>
    <row r="11860" customFormat="false" ht="15" hidden="false" customHeight="false" outlineLevel="0" collapsed="false">
      <c r="A11860" s="0" t="n">
        <v>67</v>
      </c>
      <c r="B11860" s="0" t="n">
        <v>2500</v>
      </c>
      <c r="C11860" s="0" t="n">
        <v>6.4201</v>
      </c>
      <c r="D11860" s="0" t="n">
        <v>1.7611</v>
      </c>
      <c r="E11860" s="0" t="n">
        <f aca="false">IFERROR((C11860-D11860)/C11860/'Project Inputs and Calcs'!$E$11,0)</f>
        <v>0.0241896543667544</v>
      </c>
    </row>
    <row r="11861" customFormat="false" ht="15" hidden="false" customHeight="false" outlineLevel="0" collapsed="false">
      <c r="A11861" s="0" t="n">
        <v>67</v>
      </c>
      <c r="B11861" s="0" t="n">
        <v>2600</v>
      </c>
      <c r="C11861" s="0" t="n">
        <v>6.9872</v>
      </c>
      <c r="D11861" s="0" t="n">
        <v>1.9654</v>
      </c>
      <c r="E11861" s="0" t="n">
        <f aca="false">IFERROR((C11861-D11861)/C11861/'Project Inputs and Calcs'!$E$11,0)</f>
        <v>0.0239571406762843</v>
      </c>
    </row>
    <row r="11862" customFormat="false" ht="15" hidden="false" customHeight="false" outlineLevel="0" collapsed="false">
      <c r="A11862" s="0" t="n">
        <v>67</v>
      </c>
      <c r="B11862" s="0" t="n">
        <v>2700</v>
      </c>
      <c r="C11862" s="0" t="n">
        <v>7.5705</v>
      </c>
      <c r="D11862" s="0" t="n">
        <v>2.1819</v>
      </c>
      <c r="E11862" s="0" t="n">
        <f aca="false">IFERROR((C11862-D11862)/C11862/'Project Inputs and Calcs'!$E$11,0)</f>
        <v>0.0237263060564031</v>
      </c>
    </row>
    <row r="11863" customFormat="false" ht="15" hidden="false" customHeight="false" outlineLevel="0" collapsed="false">
      <c r="A11863" s="0" t="n">
        <v>67</v>
      </c>
      <c r="B11863" s="0" t="n">
        <v>2800</v>
      </c>
      <c r="C11863" s="0" t="n">
        <v>8.1693</v>
      </c>
      <c r="D11863" s="0" t="n">
        <v>2.4106</v>
      </c>
      <c r="E11863" s="0" t="n">
        <f aca="false">IFERROR((C11863-D11863)/C11863/'Project Inputs and Calcs'!$E$11,0)</f>
        <v>0.0234973212719164</v>
      </c>
    </row>
    <row r="11864" customFormat="false" ht="15" hidden="false" customHeight="false" outlineLevel="0" collapsed="false">
      <c r="A11864" s="0" t="n">
        <v>67</v>
      </c>
      <c r="B11864" s="0" t="n">
        <v>2900</v>
      </c>
      <c r="C11864" s="0" t="n">
        <v>8.7828</v>
      </c>
      <c r="D11864" s="0" t="n">
        <v>2.6513</v>
      </c>
      <c r="E11864" s="0" t="n">
        <f aca="false">IFERROR((C11864-D11864)/C11864/'Project Inputs and Calcs'!$E$11,0)</f>
        <v>0.0232708627468841</v>
      </c>
    </row>
    <row r="11865" customFormat="false" ht="15" hidden="false" customHeight="false" outlineLevel="0" collapsed="false">
      <c r="A11865" s="0" t="n">
        <v>67</v>
      </c>
      <c r="B11865" s="0" t="n">
        <v>3000</v>
      </c>
      <c r="C11865" s="0" t="n">
        <v>9.4102</v>
      </c>
      <c r="D11865" s="0" t="n">
        <v>2.9043</v>
      </c>
      <c r="E11865" s="0" t="n">
        <f aca="false">IFERROR((C11865-D11865)/C11865/'Project Inputs and Calcs'!$E$11,0)</f>
        <v>0.0230455604910983</v>
      </c>
    </row>
    <row r="11866" customFormat="false" ht="15" hidden="false" customHeight="false" outlineLevel="0" collapsed="false">
      <c r="A11866" s="0" t="n">
        <v>67</v>
      </c>
      <c r="B11866" s="0" t="n">
        <v>3100</v>
      </c>
      <c r="C11866" s="0" t="n">
        <v>10.05</v>
      </c>
      <c r="D11866" s="0" t="n">
        <v>3.1694</v>
      </c>
      <c r="E11866" s="0" t="n">
        <f aca="false">IFERROR((C11866-D11866)/C11866/'Project Inputs and Calcs'!$E$11,0)</f>
        <v>0.0228212271973466</v>
      </c>
    </row>
    <row r="11867" customFormat="false" ht="15" hidden="false" customHeight="false" outlineLevel="0" collapsed="false">
      <c r="A11867" s="0" t="n">
        <v>67</v>
      </c>
      <c r="B11867" s="0" t="n">
        <v>3200</v>
      </c>
      <c r="C11867" s="0" t="n">
        <v>10.703</v>
      </c>
      <c r="D11867" s="0" t="n">
        <v>3.4467</v>
      </c>
      <c r="E11867" s="0" t="n">
        <f aca="false">IFERROR((C11867-D11867)/C11867/'Project Inputs and Calcs'!$E$11,0)</f>
        <v>0.0225989597932044</v>
      </c>
    </row>
    <row r="11868" customFormat="false" ht="15" hidden="false" customHeight="false" outlineLevel="0" collapsed="false">
      <c r="A11868" s="0" t="n">
        <v>67</v>
      </c>
      <c r="B11868" s="0" t="n">
        <v>3300</v>
      </c>
      <c r="C11868" s="0" t="n">
        <v>11.367</v>
      </c>
      <c r="D11868" s="0" t="n">
        <v>3.7363</v>
      </c>
      <c r="E11868" s="0" t="n">
        <f aca="false">IFERROR((C11868-D11868)/C11868/'Project Inputs and Calcs'!$E$11,0)</f>
        <v>0.0223767631447758</v>
      </c>
    </row>
    <row r="11869" customFormat="false" ht="15" hidden="false" customHeight="false" outlineLevel="0" collapsed="false">
      <c r="A11869" s="0" t="n">
        <v>67</v>
      </c>
      <c r="B11869" s="0" t="n">
        <v>3400</v>
      </c>
      <c r="C11869" s="0" t="n">
        <v>12.042</v>
      </c>
      <c r="D11869" s="0" t="n">
        <v>4.038</v>
      </c>
      <c r="E11869" s="0" t="n">
        <f aca="false">IFERROR((C11869-D11869)/C11869/'Project Inputs and Calcs'!$E$11,0)</f>
        <v>0.0221557880750706</v>
      </c>
    </row>
    <row r="11870" customFormat="false" ht="15" hidden="false" customHeight="false" outlineLevel="0" collapsed="false">
      <c r="A11870" s="0" t="n">
        <v>67</v>
      </c>
      <c r="B11870" s="0" t="n">
        <v>3500</v>
      </c>
      <c r="C11870" s="0" t="n">
        <v>12.726</v>
      </c>
      <c r="D11870" s="0" t="n">
        <v>4.352</v>
      </c>
      <c r="E11870" s="0" t="n">
        <f aca="false">IFERROR((C11870-D11870)/C11870/'Project Inputs and Calcs'!$E$11,0)</f>
        <v>0.0219340981717219</v>
      </c>
    </row>
    <row r="11871" customFormat="false" ht="15" hidden="false" customHeight="false" outlineLevel="0" collapsed="false">
      <c r="A11871" s="0" t="n">
        <v>67</v>
      </c>
      <c r="B11871" s="0" t="n">
        <v>3600</v>
      </c>
      <c r="C11871" s="0" t="n">
        <v>13.419</v>
      </c>
      <c r="D11871" s="0" t="n">
        <v>4.6784</v>
      </c>
      <c r="E11871" s="0" t="n">
        <f aca="false">IFERROR((C11871-D11871)/C11871/'Project Inputs and Calcs'!$E$11,0)</f>
        <v>0.0217120003974464</v>
      </c>
    </row>
    <row r="11872" customFormat="false" ht="15" hidden="false" customHeight="false" outlineLevel="0" collapsed="false">
      <c r="A11872" s="0" t="n">
        <v>67</v>
      </c>
      <c r="B11872" s="0" t="n">
        <v>3700</v>
      </c>
      <c r="C11872" s="0" t="n">
        <v>14.12</v>
      </c>
      <c r="D11872" s="0" t="n">
        <v>5.0171</v>
      </c>
      <c r="E11872" s="0" t="n">
        <f aca="false">IFERROR((C11872-D11872)/C11872/'Project Inputs and Calcs'!$E$11,0)</f>
        <v>0.0214893767705382</v>
      </c>
    </row>
    <row r="11873" customFormat="false" ht="15" hidden="false" customHeight="false" outlineLevel="0" collapsed="false">
      <c r="A11873" s="0" t="n">
        <v>67</v>
      </c>
      <c r="B11873" s="0" t="n">
        <v>3800</v>
      </c>
      <c r="C11873" s="0" t="n">
        <v>14.828</v>
      </c>
      <c r="D11873" s="0" t="n">
        <v>5.3684</v>
      </c>
      <c r="E11873" s="0" t="n">
        <f aca="false">IFERROR((C11873-D11873)/C11873/'Project Inputs and Calcs'!$E$11,0)</f>
        <v>0.0212651739951443</v>
      </c>
    </row>
    <row r="11874" customFormat="false" ht="15" hidden="false" customHeight="false" outlineLevel="0" collapsed="false">
      <c r="A11874" s="0" t="n">
        <v>67</v>
      </c>
      <c r="B11874" s="0" t="n">
        <v>3900</v>
      </c>
      <c r="C11874" s="0" t="n">
        <v>15.541</v>
      </c>
      <c r="D11874" s="0" t="n">
        <v>5.7321</v>
      </c>
      <c r="E11874" s="0" t="n">
        <f aca="false">IFERROR((C11874-D11874)/C11874/'Project Inputs and Calcs'!$E$11,0)</f>
        <v>0.0210387576947</v>
      </c>
    </row>
    <row r="11875" customFormat="false" ht="15" hidden="false" customHeight="false" outlineLevel="0" collapsed="false">
      <c r="A11875" s="0" t="n">
        <v>67</v>
      </c>
      <c r="B11875" s="0" t="n">
        <v>4000</v>
      </c>
      <c r="C11875" s="0" t="n">
        <v>16.259</v>
      </c>
      <c r="D11875" s="0" t="n">
        <v>6.1088</v>
      </c>
      <c r="E11875" s="0" t="n">
        <f aca="false">IFERROR((C11875-D11875)/C11875/'Project Inputs and Calcs'!$E$11,0)</f>
        <v>0.0208093978719478</v>
      </c>
    </row>
    <row r="11876" customFormat="false" ht="15" hidden="false" customHeight="false" outlineLevel="0" collapsed="false">
      <c r="A11876" s="0" t="n">
        <v>67</v>
      </c>
      <c r="B11876" s="0" t="n">
        <v>4100</v>
      </c>
      <c r="C11876" s="0" t="n">
        <v>16.981</v>
      </c>
      <c r="D11876" s="0" t="n">
        <v>6.4982</v>
      </c>
      <c r="E11876" s="0" t="n">
        <f aca="false">IFERROR((C11876-D11876)/C11876/'Project Inputs and Calcs'!$E$11,0)</f>
        <v>0.0205775081954341</v>
      </c>
    </row>
    <row r="11877" customFormat="false" ht="15" hidden="false" customHeight="false" outlineLevel="0" collapsed="false">
      <c r="A11877" s="0" t="n">
        <v>67</v>
      </c>
      <c r="B11877" s="0" t="n">
        <v>4200</v>
      </c>
      <c r="C11877" s="0" t="n">
        <v>17.704</v>
      </c>
      <c r="D11877" s="0" t="n">
        <v>6.9006</v>
      </c>
      <c r="E11877" s="0" t="n">
        <f aca="false">IFERROR((C11877-D11877)/C11877/'Project Inputs and Calcs'!$E$11,0)</f>
        <v>0.0203407892754933</v>
      </c>
    </row>
    <row r="11878" customFormat="false" ht="15" hidden="false" customHeight="false" outlineLevel="0" collapsed="false">
      <c r="A11878" s="0" t="n">
        <v>67</v>
      </c>
      <c r="B11878" s="0" t="n">
        <v>4300</v>
      </c>
      <c r="C11878" s="0" t="n">
        <v>18.428</v>
      </c>
      <c r="D11878" s="0" t="n">
        <v>7.3167</v>
      </c>
      <c r="E11878" s="0" t="n">
        <f aca="false">IFERROR((C11878-D11878)/C11878/'Project Inputs and Calcs'!$E$11,0)</f>
        <v>0.0200985818681716</v>
      </c>
    </row>
    <row r="11879" customFormat="false" ht="15" hidden="false" customHeight="false" outlineLevel="0" collapsed="false">
      <c r="A11879" s="0" t="n">
        <v>67</v>
      </c>
      <c r="B11879" s="0" t="n">
        <v>4400</v>
      </c>
      <c r="C11879" s="0" t="n">
        <v>19.15</v>
      </c>
      <c r="D11879" s="0" t="n">
        <v>7.7464</v>
      </c>
      <c r="E11879" s="0" t="n">
        <f aca="false">IFERROR((C11879-D11879)/C11879/'Project Inputs and Calcs'!$E$11,0)</f>
        <v>0.0198496083550914</v>
      </c>
    </row>
    <row r="11880" customFormat="false" ht="15" hidden="false" customHeight="false" outlineLevel="0" collapsed="false">
      <c r="A11880" s="0" t="n">
        <v>67</v>
      </c>
      <c r="B11880" s="0" t="n">
        <v>4500</v>
      </c>
      <c r="C11880" s="0" t="n">
        <v>19.87</v>
      </c>
      <c r="D11880" s="0" t="n">
        <v>8.19</v>
      </c>
      <c r="E11880" s="0" t="n">
        <f aca="false">IFERROR((C11880-D11880)/C11880/'Project Inputs and Calcs'!$E$11,0)</f>
        <v>0.0195940278476766</v>
      </c>
    </row>
    <row r="11881" customFormat="false" ht="15" hidden="false" customHeight="false" outlineLevel="0" collapsed="false">
      <c r="A11881" s="0" t="n">
        <v>67</v>
      </c>
      <c r="B11881" s="0" t="n">
        <v>4600</v>
      </c>
      <c r="C11881" s="0" t="n">
        <v>20.585</v>
      </c>
      <c r="D11881" s="0" t="n">
        <v>8.6485</v>
      </c>
      <c r="E11881" s="0" t="n">
        <f aca="false">IFERROR((C11881-D11881)/C11881/'Project Inputs and Calcs'!$E$11,0)</f>
        <v>0.0193287992875071</v>
      </c>
    </row>
    <row r="11882" customFormat="false" ht="15" hidden="false" customHeight="false" outlineLevel="0" collapsed="false">
      <c r="A11882" s="0" t="n">
        <v>67</v>
      </c>
      <c r="B11882" s="0" t="n">
        <v>4700</v>
      </c>
      <c r="C11882" s="0" t="n">
        <v>21.292</v>
      </c>
      <c r="D11882" s="0" t="n">
        <v>9.1219</v>
      </c>
      <c r="E11882" s="0" t="n">
        <f aca="false">IFERROR((C11882-D11882)/C11882/'Project Inputs and Calcs'!$E$11,0)</f>
        <v>0.0190526958482059</v>
      </c>
    </row>
    <row r="11883" customFormat="false" ht="15" hidden="false" customHeight="false" outlineLevel="0" collapsed="false">
      <c r="A11883" s="0" t="n">
        <v>67</v>
      </c>
      <c r="B11883" s="0" t="n">
        <v>4800</v>
      </c>
      <c r="C11883" s="0" t="n">
        <v>21.991</v>
      </c>
      <c r="D11883" s="0" t="n">
        <v>9.611</v>
      </c>
      <c r="E11883" s="0" t="n">
        <f aca="false">IFERROR((C11883-D11883)/C11883/'Project Inputs and Calcs'!$E$11,0)</f>
        <v>0.0187652524517606</v>
      </c>
    </row>
    <row r="11884" customFormat="false" ht="15" hidden="false" customHeight="false" outlineLevel="0" collapsed="false">
      <c r="A11884" s="0" t="n">
        <v>67</v>
      </c>
      <c r="B11884" s="0" t="n">
        <v>4900</v>
      </c>
      <c r="C11884" s="0" t="n">
        <v>22.677</v>
      </c>
      <c r="D11884" s="0" t="n">
        <v>10.117</v>
      </c>
      <c r="E11884" s="0" t="n">
        <f aca="false">IFERROR((C11884-D11884)/C11884/'Project Inputs and Calcs'!$E$11,0)</f>
        <v>0.0184621716570387</v>
      </c>
    </row>
    <row r="11885" customFormat="false" ht="15" hidden="false" customHeight="false" outlineLevel="0" collapsed="false">
      <c r="A11885" s="0" t="n">
        <v>67</v>
      </c>
      <c r="B11885" s="0" t="n">
        <v>5000</v>
      </c>
      <c r="C11885" s="0" t="n">
        <v>23.347</v>
      </c>
      <c r="D11885" s="0" t="n">
        <v>10.64</v>
      </c>
      <c r="E11885" s="0" t="n">
        <f aca="false">IFERROR((C11885-D11885)/C11885/'Project Inputs and Calcs'!$E$11,0)</f>
        <v>0.018142230978998</v>
      </c>
    </row>
    <row r="11886" customFormat="false" ht="15" hidden="false" customHeight="false" outlineLevel="0" collapsed="false">
      <c r="A11886" s="0" t="n">
        <v>67</v>
      </c>
      <c r="B11886" s="0" t="n">
        <v>5100</v>
      </c>
      <c r="C11886" s="0" t="n">
        <v>23.997</v>
      </c>
      <c r="D11886" s="0" t="n">
        <v>11.182</v>
      </c>
      <c r="E11886" s="0" t="n">
        <f aca="false">IFERROR((C11886-D11886)/C11886/'Project Inputs and Calcs'!$E$11,0)</f>
        <v>0.0178008362156381</v>
      </c>
    </row>
    <row r="11887" customFormat="false" ht="15" hidden="false" customHeight="false" outlineLevel="0" collapsed="false">
      <c r="A11887" s="0" t="n">
        <v>67</v>
      </c>
      <c r="B11887" s="0" t="n">
        <v>5200</v>
      </c>
      <c r="C11887" s="0" t="n">
        <v>24.624</v>
      </c>
      <c r="D11887" s="0" t="n">
        <v>11.745</v>
      </c>
      <c r="E11887" s="0" t="n">
        <f aca="false">IFERROR((C11887-D11887)/C11887/'Project Inputs and Calcs'!$E$11,0)</f>
        <v>0.0174342105263158</v>
      </c>
    </row>
    <row r="11888" customFormat="false" ht="15" hidden="false" customHeight="false" outlineLevel="0" collapsed="false">
      <c r="A11888" s="0" t="n">
        <v>67</v>
      </c>
      <c r="B11888" s="0" t="n">
        <v>5300</v>
      </c>
      <c r="C11888" s="0" t="n">
        <v>25.22</v>
      </c>
      <c r="D11888" s="0" t="n">
        <v>12.33</v>
      </c>
      <c r="E11888" s="0" t="n">
        <f aca="false">IFERROR((C11888-D11888)/C11888/'Project Inputs and Calcs'!$E$11,0)</f>
        <v>0.0170367433254031</v>
      </c>
    </row>
    <row r="11889" customFormat="false" ht="15" hidden="false" customHeight="false" outlineLevel="0" collapsed="false">
      <c r="A11889" s="0" t="n">
        <v>67</v>
      </c>
      <c r="B11889" s="0" t="n">
        <v>5400</v>
      </c>
      <c r="C11889" s="0" t="n">
        <v>25.777</v>
      </c>
      <c r="D11889" s="0" t="n">
        <v>12.941</v>
      </c>
      <c r="E11889" s="0" t="n">
        <f aca="false">IFERROR((C11889-D11889)/C11889/'Project Inputs and Calcs'!$E$11,0)</f>
        <v>0.0165987766872276</v>
      </c>
    </row>
    <row r="11890" customFormat="false" ht="15" hidden="false" customHeight="false" outlineLevel="0" collapsed="false">
      <c r="A11890" s="0" t="n">
        <v>67</v>
      </c>
      <c r="B11890" s="0" t="n">
        <v>5500</v>
      </c>
      <c r="C11890" s="0" t="n">
        <v>26.289</v>
      </c>
      <c r="D11890" s="0" t="n">
        <v>13.58</v>
      </c>
      <c r="E11890" s="0" t="n">
        <f aca="false">IFERROR((C11890-D11890)/C11890/'Project Inputs and Calcs'!$E$11,0)</f>
        <v>0.0161144711983466</v>
      </c>
    </row>
    <row r="11891" customFormat="false" ht="15" hidden="false" customHeight="false" outlineLevel="0" collapsed="false">
      <c r="A11891" s="0" t="n">
        <v>67</v>
      </c>
      <c r="B11891" s="0" t="n">
        <v>5600</v>
      </c>
      <c r="C11891" s="0" t="n">
        <v>26.745</v>
      </c>
      <c r="D11891" s="0" t="n">
        <v>14.251</v>
      </c>
      <c r="E11891" s="0" t="n">
        <f aca="false">IFERROR((C11891-D11891)/C11891/'Project Inputs and Calcs'!$E$11,0)</f>
        <v>0.0155717579609896</v>
      </c>
    </row>
    <row r="11892" customFormat="false" ht="15" hidden="false" customHeight="false" outlineLevel="0" collapsed="false">
      <c r="A11892" s="0" t="n">
        <v>67</v>
      </c>
      <c r="B11892" s="0" t="n">
        <v>5700</v>
      </c>
      <c r="C11892" s="0" t="n">
        <v>27.135</v>
      </c>
      <c r="D11892" s="0" t="n">
        <v>14.959</v>
      </c>
      <c r="E11892" s="0" t="n">
        <f aca="false">IFERROR((C11892-D11892)/C11892/'Project Inputs and Calcs'!$E$11,0)</f>
        <v>0.0149573122044101</v>
      </c>
    </row>
    <row r="11893" customFormat="false" ht="15" hidden="false" customHeight="false" outlineLevel="0" collapsed="false">
      <c r="A11893" s="0" t="n">
        <v>67</v>
      </c>
      <c r="B11893" s="0" t="n">
        <v>5800</v>
      </c>
      <c r="C11893" s="0" t="n">
        <v>27.442</v>
      </c>
      <c r="D11893" s="0" t="n">
        <v>15.71</v>
      </c>
      <c r="E11893" s="0" t="n">
        <f aca="false">IFERROR((C11893-D11893)/C11893/'Project Inputs and Calcs'!$E$11,0)</f>
        <v>0.0142506620022836</v>
      </c>
    </row>
    <row r="11894" customFormat="false" ht="15" hidden="false" customHeight="false" outlineLevel="0" collapsed="false">
      <c r="A11894" s="0" t="n">
        <v>67</v>
      </c>
      <c r="B11894" s="0" t="n">
        <v>5900</v>
      </c>
      <c r="C11894" s="0" t="n">
        <v>27.63</v>
      </c>
      <c r="D11894" s="0" t="n">
        <v>16.519</v>
      </c>
      <c r="E11894" s="0" t="n">
        <f aca="false">IFERROR((C11894-D11894)/C11894/'Project Inputs and Calcs'!$E$11,0)</f>
        <v>0.0134045120038605</v>
      </c>
    </row>
    <row r="11895" customFormat="false" ht="15" hidden="false" customHeight="false" outlineLevel="0" collapsed="false">
      <c r="A11895" s="0" t="n">
        <v>67</v>
      </c>
      <c r="B11895" s="0" t="n">
        <v>6000</v>
      </c>
      <c r="C11895" s="0" t="n">
        <v>27.652</v>
      </c>
      <c r="D11895" s="0" t="n">
        <v>17.407</v>
      </c>
      <c r="E11895" s="0" t="n">
        <f aca="false">IFERROR((C11895-D11895)/C11895/'Project Inputs and Calcs'!$E$11,0)</f>
        <v>0.0123499204397512</v>
      </c>
    </row>
    <row r="11896" customFormat="false" ht="15" hidden="false" customHeight="false" outlineLevel="0" collapsed="false">
      <c r="A11896" s="0" t="n">
        <v>67</v>
      </c>
      <c r="B11896" s="0" t="n">
        <v>6100</v>
      </c>
      <c r="C11896" s="0" t="n">
        <v>27.472</v>
      </c>
      <c r="D11896" s="0" t="n">
        <v>18.391</v>
      </c>
      <c r="E11896" s="0" t="n">
        <f aca="false">IFERROR((C11896-D11896)/C11896/'Project Inputs and Calcs'!$E$11,0)</f>
        <v>0.0110184915550379</v>
      </c>
    </row>
    <row r="11897" customFormat="false" ht="15" hidden="false" customHeight="false" outlineLevel="0" collapsed="false">
      <c r="A11897" s="0" t="n">
        <v>67</v>
      </c>
      <c r="B11897" s="0" t="n">
        <v>6200</v>
      </c>
      <c r="C11897" s="0" t="n">
        <v>27.125</v>
      </c>
      <c r="D11897" s="0" t="n">
        <v>19.453</v>
      </c>
      <c r="E11897" s="0" t="n">
        <f aca="false">IFERROR((C11897-D11897)/C11897/'Project Inputs and Calcs'!$E$11,0)</f>
        <v>0.00942795698924731</v>
      </c>
    </row>
    <row r="11898" customFormat="false" ht="15" hidden="false" customHeight="false" outlineLevel="0" collapsed="false">
      <c r="A11898" s="0" t="n">
        <v>67</v>
      </c>
      <c r="B11898" s="0" t="n">
        <v>6300</v>
      </c>
      <c r="C11898" s="0" t="n">
        <v>26.748</v>
      </c>
      <c r="D11898" s="0" t="n">
        <v>20.529</v>
      </c>
      <c r="E11898" s="0" t="n">
        <f aca="false">IFERROR((C11898-D11898)/C11898/'Project Inputs and Calcs'!$E$11,0)</f>
        <v>0.00775011215791835</v>
      </c>
    </row>
    <row r="11899" customFormat="false" ht="15" hidden="false" customHeight="false" outlineLevel="0" collapsed="false">
      <c r="A11899" s="0" t="n">
        <v>67</v>
      </c>
      <c r="B11899" s="0" t="n">
        <v>6400</v>
      </c>
      <c r="C11899" s="0" t="n">
        <v>26.259</v>
      </c>
      <c r="D11899" s="0" t="n">
        <v>21.669</v>
      </c>
      <c r="E11899" s="0" t="n">
        <f aca="false">IFERROR((C11899-D11899)/C11899/'Project Inputs and Calcs'!$E$11,0)</f>
        <v>0.00582657374614418</v>
      </c>
    </row>
    <row r="11900" customFormat="false" ht="15" hidden="false" customHeight="false" outlineLevel="0" collapsed="false">
      <c r="A11900" s="0" t="n">
        <v>67</v>
      </c>
      <c r="B11900" s="0" t="n">
        <v>6500</v>
      </c>
      <c r="C11900" s="0" t="n">
        <v>25.577</v>
      </c>
      <c r="D11900" s="0" t="n">
        <v>22.897</v>
      </c>
      <c r="E11900" s="0" t="n">
        <f aca="false">IFERROR((C11900-D11900)/C11900/'Project Inputs and Calcs'!$E$11,0)</f>
        <v>0.0034927213251489</v>
      </c>
    </row>
    <row r="11901" customFormat="false" ht="15" hidden="false" customHeight="false" outlineLevel="0" collapsed="false">
      <c r="A11901" s="0" t="n">
        <v>67</v>
      </c>
      <c r="B11901" s="0" t="n">
        <v>6600</v>
      </c>
      <c r="C11901" s="0" t="n">
        <v>25.107</v>
      </c>
      <c r="D11901" s="0" t="n">
        <v>23.914</v>
      </c>
      <c r="E11901" s="0" t="n">
        <f aca="false">IFERROR((C11901-D11901)/C11901/'Project Inputs and Calcs'!$E$11,0)</f>
        <v>0.00158388762762045</v>
      </c>
    </row>
    <row r="11902" customFormat="false" ht="15" hidden="false" customHeight="false" outlineLevel="0" collapsed="false">
      <c r="A11902" s="0" t="n">
        <v>67</v>
      </c>
      <c r="B11902" s="0" t="n">
        <v>6700</v>
      </c>
      <c r="C11902" s="0" t="n">
        <v>24.874</v>
      </c>
      <c r="D11902" s="0" t="n">
        <v>24.722</v>
      </c>
      <c r="E11902" s="0" t="n">
        <f aca="false">IFERROR((C11902-D11902)/C11902/'Project Inputs and Calcs'!$E$11,0)</f>
        <v>0.000203693280801905</v>
      </c>
    </row>
    <row r="11903" customFormat="false" ht="15" hidden="false" customHeight="false" outlineLevel="0" collapsed="false">
      <c r="A11903" s="0" t="n">
        <v>67</v>
      </c>
      <c r="B11903" s="0" t="n">
        <v>6800</v>
      </c>
      <c r="C11903" s="0" t="n">
        <v>24.743</v>
      </c>
      <c r="D11903" s="0" t="n">
        <v>25.415</v>
      </c>
      <c r="E11903" s="0" t="n">
        <f aca="false">IFERROR((C11903-D11903)/C11903/'Project Inputs and Calcs'!$E$11,0)</f>
        <v>-0.000905306551347857</v>
      </c>
    </row>
    <row r="11904" customFormat="false" ht="15" hidden="false" customHeight="false" outlineLevel="0" collapsed="false">
      <c r="A11904" s="0" t="n">
        <v>67</v>
      </c>
      <c r="B11904" s="0" t="n">
        <v>6900</v>
      </c>
      <c r="C11904" s="0" t="n">
        <v>24.663</v>
      </c>
      <c r="D11904" s="0" t="n">
        <v>26.023</v>
      </c>
      <c r="E11904" s="0" t="n">
        <f aca="false">IFERROR((C11904-D11904)/C11904/'Project Inputs and Calcs'!$E$11,0)</f>
        <v>-0.00183811107056454</v>
      </c>
    </row>
    <row r="11905" customFormat="false" ht="15" hidden="false" customHeight="false" outlineLevel="0" collapsed="false">
      <c r="A11905" s="0" t="n">
        <v>67</v>
      </c>
      <c r="B11905" s="0" t="n">
        <v>7000</v>
      </c>
      <c r="C11905" s="0" t="n">
        <v>24.614</v>
      </c>
      <c r="D11905" s="0" t="n">
        <v>26.549</v>
      </c>
      <c r="E11905" s="0" t="n">
        <f aca="false">IFERROR((C11905-D11905)/C11905/'Project Inputs and Calcs'!$E$11,0)</f>
        <v>-0.00262045990086942</v>
      </c>
    </row>
    <row r="11906" customFormat="false" ht="15" hidden="false" customHeight="false" outlineLevel="0" collapsed="false">
      <c r="A11906" s="0" t="n">
        <v>67</v>
      </c>
      <c r="B11906" s="0" t="n">
        <v>7100</v>
      </c>
      <c r="C11906" s="0" t="n">
        <v>24.585</v>
      </c>
      <c r="D11906" s="0" t="n">
        <v>26.992</v>
      </c>
      <c r="E11906" s="0" t="n">
        <f aca="false">IFERROR((C11906-D11906)/C11906/'Project Inputs and Calcs'!$E$11,0)</f>
        <v>-0.00326350755880957</v>
      </c>
    </row>
    <row r="11907" customFormat="false" ht="15" hidden="false" customHeight="false" outlineLevel="0" collapsed="false">
      <c r="A11907" s="0" t="n">
        <v>67</v>
      </c>
      <c r="B11907" s="0" t="n">
        <v>7200</v>
      </c>
      <c r="C11907" s="0" t="n">
        <v>24.572</v>
      </c>
      <c r="D11907" s="0" t="n">
        <v>27.344</v>
      </c>
      <c r="E11907" s="0" t="n">
        <f aca="false">IFERROR((C11907-D11907)/C11907/'Project Inputs and Calcs'!$E$11,0)</f>
        <v>-0.00376037766563569</v>
      </c>
    </row>
    <row r="11908" customFormat="false" ht="15" hidden="false" customHeight="false" outlineLevel="0" collapsed="false">
      <c r="A11908" s="0" t="n">
        <v>67</v>
      </c>
      <c r="B11908" s="0" t="n">
        <v>7300</v>
      </c>
      <c r="C11908" s="0" t="s">
        <v>155</v>
      </c>
      <c r="D11908" s="0" t="s">
        <v>155</v>
      </c>
      <c r="E11908" s="0" t="n">
        <f aca="false">IFERROR((C11908-D11908)/C11908/'Project Inputs and Calcs'!$E$11,0)</f>
        <v>0</v>
      </c>
    </row>
    <row r="11909" customFormat="false" ht="15" hidden="false" customHeight="false" outlineLevel="0" collapsed="false">
      <c r="A11909" s="0" t="n">
        <v>67</v>
      </c>
      <c r="B11909" s="0" t="n">
        <v>7400</v>
      </c>
      <c r="C11909" s="0" t="s">
        <v>155</v>
      </c>
      <c r="D11909" s="0" t="s">
        <v>155</v>
      </c>
      <c r="E11909" s="0" t="n">
        <f aca="false">IFERROR((C11909-D11909)/C11909/'Project Inputs and Calcs'!$E$11,0)</f>
        <v>0</v>
      </c>
    </row>
    <row r="11910" customFormat="false" ht="15" hidden="false" customHeight="false" outlineLevel="0" collapsed="false">
      <c r="A11910" s="0" t="n">
        <v>67</v>
      </c>
      <c r="B11910" s="0" t="n">
        <v>7500</v>
      </c>
      <c r="C11910" s="0" t="s">
        <v>155</v>
      </c>
      <c r="D11910" s="0" t="s">
        <v>155</v>
      </c>
      <c r="E11910" s="0" t="n">
        <f aca="false">IFERROR((C11910-D11910)/C11910/'Project Inputs and Calcs'!$E$11,0)</f>
        <v>0</v>
      </c>
    </row>
    <row r="11911" customFormat="false" ht="15" hidden="false" customHeight="false" outlineLevel="0" collapsed="false">
      <c r="A11911" s="0" t="n">
        <v>67</v>
      </c>
      <c r="B11911" s="0" t="n">
        <v>7600</v>
      </c>
      <c r="C11911" s="0" t="s">
        <v>155</v>
      </c>
      <c r="D11911" s="0" t="s">
        <v>155</v>
      </c>
      <c r="E11911" s="0" t="n">
        <f aca="false">IFERROR((C11911-D11911)/C11911/'Project Inputs and Calcs'!$E$11,0)</f>
        <v>0</v>
      </c>
    </row>
    <row r="11912" customFormat="false" ht="15" hidden="false" customHeight="false" outlineLevel="0" collapsed="false">
      <c r="A11912" s="0" t="n">
        <v>67</v>
      </c>
      <c r="B11912" s="0" t="n">
        <v>7700</v>
      </c>
      <c r="C11912" s="0" t="s">
        <v>155</v>
      </c>
      <c r="D11912" s="0" t="s">
        <v>155</v>
      </c>
      <c r="E11912" s="0" t="n">
        <f aca="false">IFERROR((C11912-D11912)/C11912/'Project Inputs and Calcs'!$E$11,0)</f>
        <v>0</v>
      </c>
    </row>
    <row r="11913" customFormat="false" ht="15" hidden="false" customHeight="false" outlineLevel="0" collapsed="false">
      <c r="A11913" s="0" t="n">
        <v>67</v>
      </c>
      <c r="B11913" s="0" t="n">
        <v>7800</v>
      </c>
      <c r="C11913" s="0" t="s">
        <v>155</v>
      </c>
      <c r="D11913" s="0" t="s">
        <v>155</v>
      </c>
      <c r="E11913" s="0" t="n">
        <f aca="false">IFERROR((C11913-D11913)/C11913/'Project Inputs and Calcs'!$E$11,0)</f>
        <v>0</v>
      </c>
    </row>
    <row r="11914" customFormat="false" ht="15" hidden="false" customHeight="false" outlineLevel="0" collapsed="false">
      <c r="A11914" s="0" t="n">
        <v>67</v>
      </c>
      <c r="B11914" s="0" t="n">
        <v>7900</v>
      </c>
      <c r="C11914" s="0" t="s">
        <v>155</v>
      </c>
      <c r="D11914" s="0" t="s">
        <v>155</v>
      </c>
      <c r="E11914" s="0" t="n">
        <f aca="false">IFERROR((C11914-D11914)/C11914/'Project Inputs and Calcs'!$E$11,0)</f>
        <v>0</v>
      </c>
    </row>
    <row r="11915" customFormat="false" ht="15" hidden="false" customHeight="false" outlineLevel="0" collapsed="false">
      <c r="A11915" s="0" t="n">
        <v>67</v>
      </c>
      <c r="B11915" s="0" t="n">
        <v>8000</v>
      </c>
      <c r="C11915" s="0" t="s">
        <v>155</v>
      </c>
      <c r="D11915" s="0" t="s">
        <v>155</v>
      </c>
      <c r="E11915" s="0" t="n">
        <f aca="false">IFERROR((C11915-D11915)/C11915/'Project Inputs and Calcs'!$E$11,0)</f>
        <v>0</v>
      </c>
    </row>
    <row r="11916" customFormat="false" ht="15" hidden="false" customHeight="false" outlineLevel="0" collapsed="false">
      <c r="A11916" s="0" t="n">
        <v>67</v>
      </c>
      <c r="B11916" s="0" t="n">
        <v>8100</v>
      </c>
      <c r="C11916" s="0" t="s">
        <v>155</v>
      </c>
      <c r="D11916" s="0" t="s">
        <v>155</v>
      </c>
      <c r="E11916" s="0" t="n">
        <f aca="false">IFERROR((C11916-D11916)/C11916/'Project Inputs and Calcs'!$E$11,0)</f>
        <v>0</v>
      </c>
    </row>
    <row r="11917" customFormat="false" ht="15" hidden="false" customHeight="false" outlineLevel="0" collapsed="false">
      <c r="A11917" s="0" t="n">
        <v>67</v>
      </c>
      <c r="B11917" s="0" t="n">
        <v>8200</v>
      </c>
      <c r="C11917" s="0" t="s">
        <v>155</v>
      </c>
      <c r="D11917" s="0" t="s">
        <v>155</v>
      </c>
      <c r="E11917" s="0" t="n">
        <f aca="false">IFERROR((C11917-D11917)/C11917/'Project Inputs and Calcs'!$E$11,0)</f>
        <v>0</v>
      </c>
    </row>
    <row r="11918" customFormat="false" ht="15" hidden="false" customHeight="false" outlineLevel="0" collapsed="false">
      <c r="A11918" s="0" t="n">
        <v>67</v>
      </c>
      <c r="B11918" s="0" t="n">
        <v>8300</v>
      </c>
      <c r="C11918" s="0" t="s">
        <v>155</v>
      </c>
      <c r="D11918" s="0" t="s">
        <v>155</v>
      </c>
      <c r="E11918" s="0" t="n">
        <f aca="false">IFERROR((C11918-D11918)/C11918/'Project Inputs and Calcs'!$E$11,0)</f>
        <v>0</v>
      </c>
    </row>
    <row r="11919" customFormat="false" ht="15" hidden="false" customHeight="false" outlineLevel="0" collapsed="false">
      <c r="A11919" s="0" t="n">
        <v>67</v>
      </c>
      <c r="B11919" s="0" t="n">
        <v>8400</v>
      </c>
      <c r="C11919" s="0" t="s">
        <v>155</v>
      </c>
      <c r="D11919" s="0" t="s">
        <v>155</v>
      </c>
      <c r="E11919" s="0" t="n">
        <f aca="false">IFERROR((C11919-D11919)/C11919/'Project Inputs and Calcs'!$E$11,0)</f>
        <v>0</v>
      </c>
    </row>
    <row r="11920" customFormat="false" ht="15" hidden="false" customHeight="false" outlineLevel="0" collapsed="false">
      <c r="A11920" s="0" t="n">
        <v>67</v>
      </c>
      <c r="B11920" s="0" t="n">
        <v>8500</v>
      </c>
      <c r="C11920" s="0" t="s">
        <v>155</v>
      </c>
      <c r="D11920" s="0" t="s">
        <v>155</v>
      </c>
      <c r="E11920" s="0" t="n">
        <f aca="false">IFERROR((C11920-D11920)/C11920/'Project Inputs and Calcs'!$E$11,0)</f>
        <v>0</v>
      </c>
    </row>
    <row r="11921" customFormat="false" ht="15" hidden="false" customHeight="false" outlineLevel="0" collapsed="false">
      <c r="A11921" s="0" t="n">
        <v>67</v>
      </c>
      <c r="B11921" s="0" t="n">
        <v>8600</v>
      </c>
      <c r="C11921" s="0" t="s">
        <v>155</v>
      </c>
      <c r="D11921" s="0" t="s">
        <v>155</v>
      </c>
      <c r="E11921" s="0" t="n">
        <f aca="false">IFERROR((C11921-D11921)/C11921/'Project Inputs and Calcs'!$E$11,0)</f>
        <v>0</v>
      </c>
    </row>
    <row r="11922" customFormat="false" ht="15" hidden="false" customHeight="false" outlineLevel="0" collapsed="false">
      <c r="A11922" s="0" t="n">
        <v>67</v>
      </c>
      <c r="B11922" s="0" t="n">
        <v>8700</v>
      </c>
      <c r="C11922" s="0" t="s">
        <v>155</v>
      </c>
      <c r="D11922" s="0" t="s">
        <v>155</v>
      </c>
      <c r="E11922" s="0" t="n">
        <f aca="false">IFERROR((C11922-D11922)/C11922/'Project Inputs and Calcs'!$E$11,0)</f>
        <v>0</v>
      </c>
    </row>
    <row r="11923" customFormat="false" ht="15" hidden="false" customHeight="false" outlineLevel="0" collapsed="false">
      <c r="A11923" s="0" t="n">
        <v>67</v>
      </c>
      <c r="B11923" s="0" t="n">
        <v>8800</v>
      </c>
      <c r="C11923" s="0" t="s">
        <v>155</v>
      </c>
      <c r="D11923" s="0" t="s">
        <v>155</v>
      </c>
      <c r="E11923" s="0" t="n">
        <f aca="false">IFERROR((C11923-D11923)/C11923/'Project Inputs and Calcs'!$E$11,0)</f>
        <v>0</v>
      </c>
    </row>
    <row r="11924" customFormat="false" ht="15" hidden="false" customHeight="false" outlineLevel="0" collapsed="false">
      <c r="A11924" s="0" t="n">
        <v>67</v>
      </c>
      <c r="B11924" s="0" t="n">
        <v>8900</v>
      </c>
      <c r="C11924" s="0" t="s">
        <v>155</v>
      </c>
      <c r="D11924" s="0" t="s">
        <v>155</v>
      </c>
      <c r="E11924" s="0" t="n">
        <f aca="false">IFERROR((C11924-D11924)/C11924/'Project Inputs and Calcs'!$E$11,0)</f>
        <v>0</v>
      </c>
    </row>
    <row r="11925" customFormat="false" ht="15" hidden="false" customHeight="false" outlineLevel="0" collapsed="false">
      <c r="A11925" s="0" t="n">
        <v>67</v>
      </c>
      <c r="B11925" s="0" t="n">
        <v>9000</v>
      </c>
      <c r="C11925" s="0" t="s">
        <v>155</v>
      </c>
      <c r="D11925" s="0" t="s">
        <v>155</v>
      </c>
      <c r="E11925" s="0" t="n">
        <f aca="false">IFERROR((C11925-D11925)/C11925/'Project Inputs and Calcs'!$E$11,0)</f>
        <v>0</v>
      </c>
    </row>
    <row r="11926" customFormat="false" ht="15" hidden="false" customHeight="false" outlineLevel="0" collapsed="false">
      <c r="A11926" s="0" t="n">
        <v>67</v>
      </c>
      <c r="B11926" s="0" t="n">
        <v>9100</v>
      </c>
      <c r="C11926" s="0" t="s">
        <v>155</v>
      </c>
      <c r="D11926" s="0" t="s">
        <v>155</v>
      </c>
      <c r="E11926" s="0" t="n">
        <f aca="false">IFERROR((C11926-D11926)/C11926/'Project Inputs and Calcs'!$E$11,0)</f>
        <v>0</v>
      </c>
    </row>
    <row r="11927" customFormat="false" ht="15" hidden="false" customHeight="false" outlineLevel="0" collapsed="false">
      <c r="A11927" s="0" t="n">
        <v>67</v>
      </c>
      <c r="B11927" s="0" t="n">
        <v>9200</v>
      </c>
      <c r="C11927" s="0" t="s">
        <v>155</v>
      </c>
      <c r="D11927" s="0" t="s">
        <v>155</v>
      </c>
      <c r="E11927" s="0" t="n">
        <f aca="false">IFERROR((C11927-D11927)/C11927/'Project Inputs and Calcs'!$E$11,0)</f>
        <v>0</v>
      </c>
    </row>
    <row r="11928" customFormat="false" ht="15" hidden="false" customHeight="false" outlineLevel="0" collapsed="false">
      <c r="A11928" s="0" t="n">
        <v>67</v>
      </c>
      <c r="B11928" s="0" t="n">
        <v>9300</v>
      </c>
      <c r="C11928" s="0" t="s">
        <v>155</v>
      </c>
      <c r="D11928" s="0" t="s">
        <v>155</v>
      </c>
      <c r="E11928" s="0" t="n">
        <f aca="false">IFERROR((C11928-D11928)/C11928/'Project Inputs and Calcs'!$E$11,0)</f>
        <v>0</v>
      </c>
    </row>
    <row r="11929" customFormat="false" ht="15" hidden="false" customHeight="false" outlineLevel="0" collapsed="false">
      <c r="A11929" s="0" t="n">
        <v>67</v>
      </c>
      <c r="B11929" s="0" t="n">
        <v>9400</v>
      </c>
      <c r="C11929" s="0" t="s">
        <v>155</v>
      </c>
      <c r="D11929" s="0" t="s">
        <v>155</v>
      </c>
      <c r="E11929" s="0" t="n">
        <f aca="false">IFERROR((C11929-D11929)/C11929/'Project Inputs and Calcs'!$E$11,0)</f>
        <v>0</v>
      </c>
    </row>
    <row r="11930" customFormat="false" ht="15" hidden="false" customHeight="false" outlineLevel="0" collapsed="false">
      <c r="A11930" s="0" t="n">
        <v>67</v>
      </c>
      <c r="B11930" s="0" t="n">
        <v>9500</v>
      </c>
      <c r="C11930" s="0" t="s">
        <v>155</v>
      </c>
      <c r="D11930" s="0" t="s">
        <v>155</v>
      </c>
      <c r="E11930" s="0" t="n">
        <f aca="false">IFERROR((C11930-D11930)/C11930/'Project Inputs and Calcs'!$E$11,0)</f>
        <v>0</v>
      </c>
    </row>
    <row r="11931" customFormat="false" ht="15" hidden="false" customHeight="false" outlineLevel="0" collapsed="false">
      <c r="A11931" s="0" t="n">
        <v>67</v>
      </c>
      <c r="B11931" s="0" t="n">
        <v>9600</v>
      </c>
      <c r="C11931" s="0" t="s">
        <v>155</v>
      </c>
      <c r="D11931" s="0" t="s">
        <v>155</v>
      </c>
      <c r="E11931" s="0" t="n">
        <f aca="false">IFERROR((C11931-D11931)/C11931/'Project Inputs and Calcs'!$E$11,0)</f>
        <v>0</v>
      </c>
    </row>
    <row r="11932" customFormat="false" ht="15" hidden="false" customHeight="false" outlineLevel="0" collapsed="false">
      <c r="A11932" s="0" t="n">
        <v>67</v>
      </c>
      <c r="B11932" s="0" t="n">
        <v>9700</v>
      </c>
      <c r="C11932" s="0" t="s">
        <v>155</v>
      </c>
      <c r="D11932" s="0" t="s">
        <v>155</v>
      </c>
      <c r="E11932" s="0" t="n">
        <f aca="false">IFERROR((C11932-D11932)/C11932/'Project Inputs and Calcs'!$E$11,0)</f>
        <v>0</v>
      </c>
    </row>
    <row r="11933" customFormat="false" ht="15" hidden="false" customHeight="false" outlineLevel="0" collapsed="false">
      <c r="A11933" s="0" t="n">
        <v>67</v>
      </c>
      <c r="B11933" s="0" t="n">
        <v>9800</v>
      </c>
      <c r="C11933" s="0" t="s">
        <v>155</v>
      </c>
      <c r="D11933" s="0" t="s">
        <v>155</v>
      </c>
      <c r="E11933" s="0" t="n">
        <f aca="false">IFERROR((C11933-D11933)/C11933/'Project Inputs and Calcs'!$E$11,0)</f>
        <v>0</v>
      </c>
    </row>
    <row r="11934" customFormat="false" ht="15" hidden="false" customHeight="false" outlineLevel="0" collapsed="false">
      <c r="A11934" s="0" t="n">
        <v>67</v>
      </c>
      <c r="B11934" s="0" t="n">
        <v>9900</v>
      </c>
      <c r="C11934" s="0" t="s">
        <v>155</v>
      </c>
      <c r="D11934" s="0" t="s">
        <v>155</v>
      </c>
      <c r="E11934" s="0" t="n">
        <f aca="false">IFERROR((C11934-D11934)/C11934/'Project Inputs and Calcs'!$E$11,0)</f>
        <v>0</v>
      </c>
    </row>
    <row r="11935" customFormat="false" ht="15" hidden="false" customHeight="false" outlineLevel="0" collapsed="false">
      <c r="A11935" s="0" t="n">
        <v>67</v>
      </c>
      <c r="B11935" s="0" t="n">
        <v>10000</v>
      </c>
      <c r="C11935" s="0" t="s">
        <v>155</v>
      </c>
      <c r="D11935" s="0" t="s">
        <v>155</v>
      </c>
      <c r="E11935" s="0" t="n">
        <f aca="false">IFERROR((C11935-D11935)/C11935/'Project Inputs and Calcs'!$E$11,0)</f>
        <v>0</v>
      </c>
    </row>
    <row r="11936" customFormat="false" ht="15" hidden="false" customHeight="false" outlineLevel="0" collapsed="false">
      <c r="A11936" s="0" t="n">
        <v>67</v>
      </c>
      <c r="B11936" s="0" t="n">
        <v>10100</v>
      </c>
      <c r="C11936" s="0" t="s">
        <v>155</v>
      </c>
      <c r="D11936" s="0" t="s">
        <v>155</v>
      </c>
      <c r="E11936" s="0" t="n">
        <f aca="false">IFERROR((C11936-D11936)/C11936/'Project Inputs and Calcs'!$E$11,0)</f>
        <v>0</v>
      </c>
    </row>
    <row r="11937" customFormat="false" ht="15" hidden="false" customHeight="false" outlineLevel="0" collapsed="false">
      <c r="A11937" s="0" t="n">
        <v>67</v>
      </c>
      <c r="B11937" s="0" t="n">
        <v>10200</v>
      </c>
      <c r="C11937" s="0" t="s">
        <v>155</v>
      </c>
      <c r="D11937" s="0" t="s">
        <v>155</v>
      </c>
      <c r="E11937" s="0" t="n">
        <f aca="false">IFERROR((C11937-D11937)/C11937/'Project Inputs and Calcs'!$E$11,0)</f>
        <v>0</v>
      </c>
    </row>
    <row r="11938" customFormat="false" ht="15" hidden="false" customHeight="false" outlineLevel="0" collapsed="false">
      <c r="A11938" s="0" t="n">
        <v>67</v>
      </c>
      <c r="B11938" s="0" t="n">
        <v>10300</v>
      </c>
      <c r="C11938" s="0" t="s">
        <v>155</v>
      </c>
      <c r="D11938" s="0" t="s">
        <v>155</v>
      </c>
      <c r="E11938" s="0" t="n">
        <f aca="false">IFERROR((C11938-D11938)/C11938/'Project Inputs and Calcs'!$E$11,0)</f>
        <v>0</v>
      </c>
    </row>
    <row r="11939" customFormat="false" ht="15" hidden="false" customHeight="false" outlineLevel="0" collapsed="false">
      <c r="A11939" s="0" t="n">
        <v>67</v>
      </c>
      <c r="B11939" s="0" t="n">
        <v>10400</v>
      </c>
      <c r="C11939" s="0" t="s">
        <v>155</v>
      </c>
      <c r="D11939" s="0" t="s">
        <v>155</v>
      </c>
      <c r="E11939" s="0" t="n">
        <f aca="false">IFERROR((C11939-D11939)/C11939/'Project Inputs and Calcs'!$E$11,0)</f>
        <v>0</v>
      </c>
    </row>
    <row r="11940" customFormat="false" ht="15" hidden="false" customHeight="false" outlineLevel="0" collapsed="false">
      <c r="A11940" s="0" t="n">
        <v>67</v>
      </c>
      <c r="B11940" s="0" t="n">
        <v>10500</v>
      </c>
      <c r="C11940" s="0" t="s">
        <v>155</v>
      </c>
      <c r="D11940" s="0" t="s">
        <v>155</v>
      </c>
      <c r="E11940" s="0" t="n">
        <f aca="false">IFERROR((C11940-D11940)/C11940/'Project Inputs and Calcs'!$E$11,0)</f>
        <v>0</v>
      </c>
    </row>
    <row r="11941" customFormat="false" ht="15" hidden="false" customHeight="false" outlineLevel="0" collapsed="false">
      <c r="A11941" s="0" t="n">
        <v>67</v>
      </c>
      <c r="B11941" s="0" t="n">
        <v>10600</v>
      </c>
      <c r="C11941" s="0" t="s">
        <v>155</v>
      </c>
      <c r="D11941" s="0" t="s">
        <v>155</v>
      </c>
      <c r="E11941" s="0" t="n">
        <f aca="false">IFERROR((C11941-D11941)/C11941/'Project Inputs and Calcs'!$E$11,0)</f>
        <v>0</v>
      </c>
    </row>
    <row r="11942" customFormat="false" ht="15" hidden="false" customHeight="false" outlineLevel="0" collapsed="false">
      <c r="A11942" s="0" t="n">
        <v>67</v>
      </c>
      <c r="B11942" s="0" t="n">
        <v>10700</v>
      </c>
      <c r="C11942" s="0" t="s">
        <v>155</v>
      </c>
      <c r="D11942" s="0" t="s">
        <v>155</v>
      </c>
      <c r="E11942" s="0" t="n">
        <f aca="false">IFERROR((C11942-D11942)/C11942/'Project Inputs and Calcs'!$E$11,0)</f>
        <v>0</v>
      </c>
    </row>
    <row r="11943" customFormat="false" ht="15" hidden="false" customHeight="false" outlineLevel="0" collapsed="false">
      <c r="A11943" s="0" t="n">
        <v>67</v>
      </c>
      <c r="B11943" s="0" t="n">
        <v>10800</v>
      </c>
      <c r="C11943" s="0" t="s">
        <v>155</v>
      </c>
      <c r="D11943" s="0" t="s">
        <v>155</v>
      </c>
      <c r="E11943" s="0" t="n">
        <f aca="false">IFERROR((C11943-D11943)/C11943/'Project Inputs and Calcs'!$E$11,0)</f>
        <v>0</v>
      </c>
    </row>
    <row r="11944" customFormat="false" ht="15" hidden="false" customHeight="false" outlineLevel="0" collapsed="false">
      <c r="A11944" s="0" t="n">
        <v>67</v>
      </c>
      <c r="B11944" s="0" t="n">
        <v>10900</v>
      </c>
      <c r="C11944" s="0" t="s">
        <v>155</v>
      </c>
      <c r="D11944" s="0" t="s">
        <v>155</v>
      </c>
      <c r="E11944" s="0" t="n">
        <f aca="false">IFERROR((C11944-D11944)/C11944/'Project Inputs and Calcs'!$E$11,0)</f>
        <v>0</v>
      </c>
    </row>
    <row r="11945" customFormat="false" ht="15" hidden="false" customHeight="false" outlineLevel="0" collapsed="false">
      <c r="A11945" s="0" t="n">
        <v>67</v>
      </c>
      <c r="B11945" s="0" t="n">
        <v>11000</v>
      </c>
      <c r="C11945" s="0" t="s">
        <v>155</v>
      </c>
      <c r="D11945" s="0" t="s">
        <v>155</v>
      </c>
      <c r="E11945" s="0" t="n">
        <f aca="false">IFERROR((C11945-D11945)/C11945/'Project Inputs and Calcs'!$E$11,0)</f>
        <v>0</v>
      </c>
    </row>
    <row r="11946" customFormat="false" ht="15" hidden="false" customHeight="false" outlineLevel="0" collapsed="false">
      <c r="A11946" s="0" t="n">
        <v>67</v>
      </c>
      <c r="B11946" s="0" t="n">
        <v>11100</v>
      </c>
      <c r="C11946" s="0" t="s">
        <v>155</v>
      </c>
      <c r="D11946" s="0" t="s">
        <v>155</v>
      </c>
      <c r="E11946" s="0" t="n">
        <f aca="false">IFERROR((C11946-D11946)/C11946/'Project Inputs and Calcs'!$E$11,0)</f>
        <v>0</v>
      </c>
    </row>
    <row r="11947" customFormat="false" ht="15" hidden="false" customHeight="false" outlineLevel="0" collapsed="false">
      <c r="A11947" s="0" t="n">
        <v>67</v>
      </c>
      <c r="B11947" s="0" t="n">
        <v>11200</v>
      </c>
      <c r="C11947" s="0" t="s">
        <v>155</v>
      </c>
      <c r="D11947" s="0" t="s">
        <v>155</v>
      </c>
      <c r="E11947" s="0" t="n">
        <f aca="false">IFERROR((C11947-D11947)/C11947/'Project Inputs and Calcs'!$E$11,0)</f>
        <v>0</v>
      </c>
    </row>
    <row r="11948" customFormat="false" ht="15" hidden="false" customHeight="false" outlineLevel="0" collapsed="false">
      <c r="A11948" s="0" t="n">
        <v>67</v>
      </c>
      <c r="B11948" s="0" t="n">
        <v>11300</v>
      </c>
      <c r="C11948" s="0" t="s">
        <v>155</v>
      </c>
      <c r="D11948" s="0" t="s">
        <v>155</v>
      </c>
      <c r="E11948" s="0" t="n">
        <f aca="false">IFERROR((C11948-D11948)/C11948/'Project Inputs and Calcs'!$E$11,0)</f>
        <v>0</v>
      </c>
    </row>
    <row r="11949" customFormat="false" ht="15" hidden="false" customHeight="false" outlineLevel="0" collapsed="false">
      <c r="A11949" s="0" t="n">
        <v>67</v>
      </c>
      <c r="B11949" s="0" t="n">
        <v>11400</v>
      </c>
      <c r="C11949" s="0" t="s">
        <v>155</v>
      </c>
      <c r="D11949" s="0" t="s">
        <v>155</v>
      </c>
      <c r="E11949" s="0" t="n">
        <f aca="false">IFERROR((C11949-D11949)/C11949/'Project Inputs and Calcs'!$E$11,0)</f>
        <v>0</v>
      </c>
    </row>
    <row r="11950" customFormat="false" ht="15" hidden="false" customHeight="false" outlineLevel="0" collapsed="false">
      <c r="A11950" s="0" t="n">
        <v>67</v>
      </c>
      <c r="B11950" s="0" t="n">
        <v>11500</v>
      </c>
      <c r="C11950" s="0" t="s">
        <v>155</v>
      </c>
      <c r="D11950" s="0" t="s">
        <v>155</v>
      </c>
      <c r="E11950" s="0" t="n">
        <f aca="false">IFERROR((C11950-D11950)/C11950/'Project Inputs and Calcs'!$E$11,0)</f>
        <v>0</v>
      </c>
    </row>
    <row r="11951" customFormat="false" ht="15" hidden="false" customHeight="false" outlineLevel="0" collapsed="false">
      <c r="A11951" s="0" t="n">
        <v>67</v>
      </c>
      <c r="B11951" s="0" t="n">
        <v>11600</v>
      </c>
      <c r="C11951" s="0" t="s">
        <v>155</v>
      </c>
      <c r="D11951" s="0" t="s">
        <v>155</v>
      </c>
      <c r="E11951" s="0" t="n">
        <f aca="false">IFERROR((C11951-D11951)/C11951/'Project Inputs and Calcs'!$E$11,0)</f>
        <v>0</v>
      </c>
    </row>
    <row r="11952" customFormat="false" ht="15" hidden="false" customHeight="false" outlineLevel="0" collapsed="false">
      <c r="A11952" s="0" t="n">
        <v>67</v>
      </c>
      <c r="B11952" s="0" t="n">
        <v>11700</v>
      </c>
      <c r="C11952" s="0" t="s">
        <v>155</v>
      </c>
      <c r="D11952" s="0" t="s">
        <v>155</v>
      </c>
      <c r="E11952" s="0" t="n">
        <f aca="false">IFERROR((C11952-D11952)/C11952/'Project Inputs and Calcs'!$E$11,0)</f>
        <v>0</v>
      </c>
    </row>
    <row r="11953" customFormat="false" ht="15" hidden="false" customHeight="false" outlineLevel="0" collapsed="false">
      <c r="A11953" s="0" t="n">
        <v>67</v>
      </c>
      <c r="B11953" s="0" t="n">
        <v>11800</v>
      </c>
      <c r="C11953" s="0" t="s">
        <v>155</v>
      </c>
      <c r="D11953" s="0" t="s">
        <v>155</v>
      </c>
      <c r="E11953" s="0" t="n">
        <f aca="false">IFERROR((C11953-D11953)/C11953/'Project Inputs and Calcs'!$E$11,0)</f>
        <v>0</v>
      </c>
    </row>
    <row r="11954" customFormat="false" ht="15" hidden="false" customHeight="false" outlineLevel="0" collapsed="false">
      <c r="A11954" s="0" t="n">
        <v>67</v>
      </c>
      <c r="B11954" s="0" t="n">
        <v>11900</v>
      </c>
      <c r="C11954" s="0" t="s">
        <v>155</v>
      </c>
      <c r="D11954" s="0" t="s">
        <v>155</v>
      </c>
      <c r="E11954" s="0" t="n">
        <f aca="false">IFERROR((C11954-D11954)/C11954/'Project Inputs and Calcs'!$E$11,0)</f>
        <v>0</v>
      </c>
    </row>
    <row r="11955" customFormat="false" ht="15" hidden="false" customHeight="false" outlineLevel="0" collapsed="false">
      <c r="A11955" s="0" t="n">
        <v>67</v>
      </c>
      <c r="B11955" s="0" t="n">
        <v>12000</v>
      </c>
      <c r="C11955" s="0" t="s">
        <v>155</v>
      </c>
      <c r="D11955" s="0" t="s">
        <v>155</v>
      </c>
      <c r="E11955" s="0" t="n">
        <f aca="false">IFERROR((C11955-D11955)/C11955/'Project Inputs and Calcs'!$E$11,0)</f>
        <v>0</v>
      </c>
    </row>
    <row r="11956" customFormat="false" ht="15" hidden="false" customHeight="false" outlineLevel="0" collapsed="false">
      <c r="A11956" s="0" t="n">
        <v>67</v>
      </c>
      <c r="B11956" s="0" t="n">
        <v>12100</v>
      </c>
      <c r="C11956" s="0" t="s">
        <v>155</v>
      </c>
      <c r="D11956" s="0" t="s">
        <v>155</v>
      </c>
      <c r="E11956" s="0" t="n">
        <f aca="false">IFERROR((C11956-D11956)/C11956/'Project Inputs and Calcs'!$E$11,0)</f>
        <v>0</v>
      </c>
    </row>
    <row r="11957" customFormat="false" ht="15" hidden="false" customHeight="false" outlineLevel="0" collapsed="false">
      <c r="A11957" s="0" t="n">
        <v>67</v>
      </c>
      <c r="B11957" s="0" t="n">
        <v>12200</v>
      </c>
      <c r="C11957" s="0" t="s">
        <v>155</v>
      </c>
      <c r="D11957" s="0" t="s">
        <v>155</v>
      </c>
      <c r="E11957" s="0" t="n">
        <f aca="false">IFERROR((C11957-D11957)/C11957/'Project Inputs and Calcs'!$E$11,0)</f>
        <v>0</v>
      </c>
    </row>
    <row r="11958" customFormat="false" ht="15" hidden="false" customHeight="false" outlineLevel="0" collapsed="false">
      <c r="A11958" s="0" t="n">
        <v>67</v>
      </c>
      <c r="B11958" s="0" t="n">
        <v>12300</v>
      </c>
      <c r="C11958" s="0" t="s">
        <v>155</v>
      </c>
      <c r="D11958" s="0" t="s">
        <v>155</v>
      </c>
      <c r="E11958" s="0" t="n">
        <f aca="false">IFERROR((C11958-D11958)/C11958/'Project Inputs and Calcs'!$E$11,0)</f>
        <v>0</v>
      </c>
    </row>
    <row r="11959" customFormat="false" ht="15" hidden="false" customHeight="false" outlineLevel="0" collapsed="false">
      <c r="A11959" s="0" t="n">
        <v>67</v>
      </c>
      <c r="B11959" s="0" t="n">
        <v>12400</v>
      </c>
      <c r="C11959" s="0" t="s">
        <v>155</v>
      </c>
      <c r="D11959" s="0" t="s">
        <v>155</v>
      </c>
      <c r="E11959" s="0" t="n">
        <f aca="false">IFERROR((C11959-D11959)/C11959/'Project Inputs and Calcs'!$E$11,0)</f>
        <v>0</v>
      </c>
    </row>
    <row r="11960" customFormat="false" ht="15" hidden="false" customHeight="false" outlineLevel="0" collapsed="false">
      <c r="A11960" s="0" t="n">
        <v>67</v>
      </c>
      <c r="B11960" s="0" t="n">
        <v>12500</v>
      </c>
      <c r="C11960" s="0" t="s">
        <v>155</v>
      </c>
      <c r="D11960" s="0" t="s">
        <v>155</v>
      </c>
      <c r="E11960" s="0" t="n">
        <f aca="false">IFERROR((C11960-D11960)/C11960/'Project Inputs and Calcs'!$E$11,0)</f>
        <v>0</v>
      </c>
    </row>
    <row r="11961" customFormat="false" ht="15" hidden="false" customHeight="false" outlineLevel="0" collapsed="false">
      <c r="A11961" s="0" t="n">
        <v>67</v>
      </c>
      <c r="B11961" s="0" t="n">
        <v>12600</v>
      </c>
      <c r="C11961" s="0" t="s">
        <v>155</v>
      </c>
      <c r="D11961" s="0" t="s">
        <v>155</v>
      </c>
      <c r="E11961" s="0" t="n">
        <f aca="false">IFERROR((C11961-D11961)/C11961/'Project Inputs and Calcs'!$E$11,0)</f>
        <v>0</v>
      </c>
    </row>
    <row r="11962" customFormat="false" ht="15" hidden="false" customHeight="false" outlineLevel="0" collapsed="false">
      <c r="A11962" s="0" t="n">
        <v>67</v>
      </c>
      <c r="B11962" s="0" t="n">
        <v>12700</v>
      </c>
      <c r="C11962" s="0" t="s">
        <v>155</v>
      </c>
      <c r="D11962" s="0" t="s">
        <v>155</v>
      </c>
      <c r="E11962" s="0" t="n">
        <f aca="false">IFERROR((C11962-D11962)/C11962/'Project Inputs and Calcs'!$E$11,0)</f>
        <v>0</v>
      </c>
    </row>
    <row r="11963" customFormat="false" ht="15" hidden="false" customHeight="false" outlineLevel="0" collapsed="false">
      <c r="A11963" s="0" t="n">
        <v>67</v>
      </c>
      <c r="B11963" s="0" t="n">
        <v>12800</v>
      </c>
      <c r="C11963" s="0" t="s">
        <v>155</v>
      </c>
      <c r="D11963" s="0" t="s">
        <v>155</v>
      </c>
      <c r="E11963" s="0" t="n">
        <f aca="false">IFERROR((C11963-D11963)/C11963/'Project Inputs and Calcs'!$E$11,0)</f>
        <v>0</v>
      </c>
    </row>
    <row r="11964" customFormat="false" ht="15" hidden="false" customHeight="false" outlineLevel="0" collapsed="false">
      <c r="A11964" s="0" t="n">
        <v>67</v>
      </c>
      <c r="B11964" s="0" t="n">
        <v>12900</v>
      </c>
      <c r="C11964" s="0" t="s">
        <v>155</v>
      </c>
      <c r="D11964" s="0" t="s">
        <v>155</v>
      </c>
      <c r="E11964" s="0" t="n">
        <f aca="false">IFERROR((C11964-D11964)/C11964/'Project Inputs and Calcs'!$E$11,0)</f>
        <v>0</v>
      </c>
    </row>
    <row r="11965" customFormat="false" ht="15" hidden="false" customHeight="false" outlineLevel="0" collapsed="false">
      <c r="A11965" s="0" t="n">
        <v>67</v>
      </c>
      <c r="B11965" s="0" t="n">
        <v>13000</v>
      </c>
      <c r="C11965" s="0" t="s">
        <v>155</v>
      </c>
      <c r="D11965" s="0" t="s">
        <v>155</v>
      </c>
      <c r="E11965" s="0" t="n">
        <f aca="false">IFERROR((C11965-D11965)/C11965/'Project Inputs and Calcs'!$E$11,0)</f>
        <v>0</v>
      </c>
    </row>
    <row r="11966" customFormat="false" ht="15" hidden="false" customHeight="false" outlineLevel="0" collapsed="false">
      <c r="A11966" s="0" t="n">
        <v>67</v>
      </c>
      <c r="B11966" s="0" t="n">
        <v>13100</v>
      </c>
      <c r="C11966" s="0" t="s">
        <v>155</v>
      </c>
      <c r="D11966" s="0" t="s">
        <v>155</v>
      </c>
      <c r="E11966" s="0" t="n">
        <f aca="false">IFERROR((C11966-D11966)/C11966/'Project Inputs and Calcs'!$E$11,0)</f>
        <v>0</v>
      </c>
    </row>
    <row r="11967" customFormat="false" ht="15" hidden="false" customHeight="false" outlineLevel="0" collapsed="false">
      <c r="A11967" s="0" t="n">
        <v>67</v>
      </c>
      <c r="B11967" s="0" t="n">
        <v>13200</v>
      </c>
      <c r="C11967" s="0" t="s">
        <v>155</v>
      </c>
      <c r="D11967" s="0" t="s">
        <v>155</v>
      </c>
      <c r="E11967" s="0" t="n">
        <f aca="false">IFERROR((C11967-D11967)/C11967/'Project Inputs and Calcs'!$E$11,0)</f>
        <v>0</v>
      </c>
    </row>
    <row r="11968" customFormat="false" ht="15" hidden="false" customHeight="false" outlineLevel="0" collapsed="false">
      <c r="A11968" s="0" t="n">
        <v>67</v>
      </c>
      <c r="B11968" s="0" t="n">
        <v>13300</v>
      </c>
      <c r="C11968" s="0" t="s">
        <v>155</v>
      </c>
      <c r="D11968" s="0" t="s">
        <v>155</v>
      </c>
      <c r="E11968" s="0" t="n">
        <f aca="false">IFERROR((C11968-D11968)/C11968/'Project Inputs and Calcs'!$E$11,0)</f>
        <v>0</v>
      </c>
    </row>
    <row r="11969" customFormat="false" ht="15" hidden="false" customHeight="false" outlineLevel="0" collapsed="false">
      <c r="A11969" s="0" t="n">
        <v>67</v>
      </c>
      <c r="B11969" s="0" t="n">
        <v>13400</v>
      </c>
      <c r="C11969" s="0" t="s">
        <v>155</v>
      </c>
      <c r="D11969" s="0" t="s">
        <v>155</v>
      </c>
      <c r="E11969" s="0" t="n">
        <f aca="false">IFERROR((C11969-D11969)/C11969/'Project Inputs and Calcs'!$E$11,0)</f>
        <v>0</v>
      </c>
    </row>
    <row r="11970" customFormat="false" ht="15" hidden="false" customHeight="false" outlineLevel="0" collapsed="false">
      <c r="A11970" s="0" t="n">
        <v>67</v>
      </c>
      <c r="B11970" s="0" t="n">
        <v>13500</v>
      </c>
      <c r="C11970" s="0" t="s">
        <v>155</v>
      </c>
      <c r="D11970" s="0" t="s">
        <v>155</v>
      </c>
      <c r="E11970" s="0" t="n">
        <f aca="false">IFERROR((C11970-D11970)/C11970/'Project Inputs and Calcs'!$E$11,0)</f>
        <v>0</v>
      </c>
    </row>
    <row r="11971" customFormat="false" ht="15" hidden="false" customHeight="false" outlineLevel="0" collapsed="false">
      <c r="A11971" s="0" t="n">
        <v>67</v>
      </c>
      <c r="B11971" s="0" t="n">
        <v>13600</v>
      </c>
      <c r="C11971" s="0" t="s">
        <v>155</v>
      </c>
      <c r="D11971" s="0" t="s">
        <v>155</v>
      </c>
      <c r="E11971" s="0" t="n">
        <f aca="false">IFERROR((C11971-D11971)/C11971/'Project Inputs and Calcs'!$E$11,0)</f>
        <v>0</v>
      </c>
    </row>
    <row r="11972" customFormat="false" ht="15" hidden="false" customHeight="false" outlineLevel="0" collapsed="false">
      <c r="A11972" s="0" t="n">
        <v>67</v>
      </c>
      <c r="B11972" s="0" t="n">
        <v>13700</v>
      </c>
      <c r="C11972" s="0" t="s">
        <v>155</v>
      </c>
      <c r="D11972" s="0" t="s">
        <v>155</v>
      </c>
      <c r="E11972" s="0" t="n">
        <f aca="false">IFERROR((C11972-D11972)/C11972/'Project Inputs and Calcs'!$E$11,0)</f>
        <v>0</v>
      </c>
    </row>
    <row r="11973" customFormat="false" ht="15" hidden="false" customHeight="false" outlineLevel="0" collapsed="false">
      <c r="A11973" s="0" t="n">
        <v>67</v>
      </c>
      <c r="B11973" s="0" t="n">
        <v>13800</v>
      </c>
      <c r="C11973" s="0" t="s">
        <v>155</v>
      </c>
      <c r="D11973" s="0" t="s">
        <v>155</v>
      </c>
      <c r="E11973" s="0" t="n">
        <f aca="false">IFERROR((C11973-D11973)/C11973/'Project Inputs and Calcs'!$E$11,0)</f>
        <v>0</v>
      </c>
    </row>
    <row r="11974" customFormat="false" ht="15" hidden="false" customHeight="false" outlineLevel="0" collapsed="false">
      <c r="A11974" s="0" t="n">
        <v>67</v>
      </c>
      <c r="B11974" s="0" t="n">
        <v>13900</v>
      </c>
      <c r="C11974" s="0" t="s">
        <v>155</v>
      </c>
      <c r="D11974" s="0" t="s">
        <v>155</v>
      </c>
      <c r="E11974" s="0" t="n">
        <f aca="false">IFERROR((C11974-D11974)/C11974/'Project Inputs and Calcs'!$E$11,0)</f>
        <v>0</v>
      </c>
    </row>
    <row r="11975" customFormat="false" ht="15" hidden="false" customHeight="false" outlineLevel="0" collapsed="false">
      <c r="A11975" s="0" t="n">
        <v>67</v>
      </c>
      <c r="B11975" s="0" t="n">
        <v>14000</v>
      </c>
      <c r="C11975" s="0" t="s">
        <v>155</v>
      </c>
      <c r="D11975" s="0" t="s">
        <v>155</v>
      </c>
      <c r="E11975" s="0" t="n">
        <f aca="false">IFERROR((C11975-D11975)/C11975/'Project Inputs and Calcs'!$E$11,0)</f>
        <v>0</v>
      </c>
    </row>
    <row r="11976" customFormat="false" ht="15" hidden="false" customHeight="false" outlineLevel="0" collapsed="false">
      <c r="A11976" s="0" t="n">
        <v>67</v>
      </c>
      <c r="B11976" s="0" t="n">
        <v>14100</v>
      </c>
      <c r="C11976" s="0" t="s">
        <v>155</v>
      </c>
      <c r="D11976" s="0" t="s">
        <v>155</v>
      </c>
      <c r="E11976" s="0" t="n">
        <f aca="false">IFERROR((C11976-D11976)/C11976/'Project Inputs and Calcs'!$E$11,0)</f>
        <v>0</v>
      </c>
    </row>
    <row r="11977" customFormat="false" ht="15" hidden="false" customHeight="false" outlineLevel="0" collapsed="false">
      <c r="A11977" s="0" t="n">
        <v>67</v>
      </c>
      <c r="B11977" s="0" t="n">
        <v>14200</v>
      </c>
      <c r="C11977" s="0" t="s">
        <v>155</v>
      </c>
      <c r="D11977" s="0" t="s">
        <v>155</v>
      </c>
      <c r="E11977" s="0" t="n">
        <f aca="false">IFERROR((C11977-D11977)/C11977/'Project Inputs and Calcs'!$E$11,0)</f>
        <v>0</v>
      </c>
    </row>
    <row r="11978" customFormat="false" ht="15" hidden="false" customHeight="false" outlineLevel="0" collapsed="false">
      <c r="A11978" s="0" t="n">
        <v>67</v>
      </c>
      <c r="B11978" s="0" t="n">
        <v>14300</v>
      </c>
      <c r="C11978" s="0" t="s">
        <v>155</v>
      </c>
      <c r="D11978" s="0" t="s">
        <v>155</v>
      </c>
      <c r="E11978" s="0" t="n">
        <f aca="false">IFERROR((C11978-D11978)/C11978/'Project Inputs and Calcs'!$E$11,0)</f>
        <v>0</v>
      </c>
    </row>
    <row r="11979" customFormat="false" ht="15" hidden="false" customHeight="false" outlineLevel="0" collapsed="false">
      <c r="A11979" s="0" t="n">
        <v>67</v>
      </c>
      <c r="B11979" s="0" t="n">
        <v>14400</v>
      </c>
      <c r="C11979" s="0" t="s">
        <v>155</v>
      </c>
      <c r="D11979" s="0" t="s">
        <v>155</v>
      </c>
      <c r="E11979" s="0" t="n">
        <f aca="false">IFERROR((C11979-D11979)/C11979/'Project Inputs and Calcs'!$E$11,0)</f>
        <v>0</v>
      </c>
    </row>
    <row r="11980" customFormat="false" ht="15" hidden="false" customHeight="false" outlineLevel="0" collapsed="false">
      <c r="A11980" s="0" t="n">
        <v>67</v>
      </c>
      <c r="B11980" s="0" t="n">
        <v>14500</v>
      </c>
      <c r="C11980" s="0" t="s">
        <v>155</v>
      </c>
      <c r="D11980" s="0" t="s">
        <v>155</v>
      </c>
      <c r="E11980" s="0" t="n">
        <f aca="false">IFERROR((C11980-D11980)/C11980/'Project Inputs and Calcs'!$E$11,0)</f>
        <v>0</v>
      </c>
    </row>
    <row r="11981" customFormat="false" ht="15" hidden="false" customHeight="false" outlineLevel="0" collapsed="false">
      <c r="A11981" s="0" t="n">
        <v>67</v>
      </c>
      <c r="B11981" s="0" t="n">
        <v>14600</v>
      </c>
      <c r="C11981" s="0" t="s">
        <v>155</v>
      </c>
      <c r="D11981" s="0" t="s">
        <v>155</v>
      </c>
      <c r="E11981" s="0" t="n">
        <f aca="false">IFERROR((C11981-D11981)/C11981/'Project Inputs and Calcs'!$E$11,0)</f>
        <v>0</v>
      </c>
    </row>
    <row r="11982" customFormat="false" ht="15" hidden="false" customHeight="false" outlineLevel="0" collapsed="false">
      <c r="A11982" s="0" t="n">
        <v>67</v>
      </c>
      <c r="B11982" s="0" t="n">
        <v>14700</v>
      </c>
      <c r="C11982" s="0" t="s">
        <v>155</v>
      </c>
      <c r="D11982" s="0" t="s">
        <v>155</v>
      </c>
      <c r="E11982" s="0" t="n">
        <f aca="false">IFERROR((C11982-D11982)/C11982/'Project Inputs and Calcs'!$E$11,0)</f>
        <v>0</v>
      </c>
    </row>
    <row r="11983" customFormat="false" ht="15" hidden="false" customHeight="false" outlineLevel="0" collapsed="false">
      <c r="A11983" s="0" t="n">
        <v>67</v>
      </c>
      <c r="B11983" s="0" t="n">
        <v>14800</v>
      </c>
      <c r="C11983" s="0" t="s">
        <v>155</v>
      </c>
      <c r="D11983" s="0" t="s">
        <v>155</v>
      </c>
      <c r="E11983" s="0" t="n">
        <f aca="false">IFERROR((C11983-D11983)/C11983/'Project Inputs and Calcs'!$E$11,0)</f>
        <v>0</v>
      </c>
    </row>
    <row r="11984" customFormat="false" ht="15" hidden="false" customHeight="false" outlineLevel="0" collapsed="false">
      <c r="A11984" s="0" t="n">
        <v>67</v>
      </c>
      <c r="B11984" s="0" t="n">
        <v>14900</v>
      </c>
      <c r="C11984" s="0" t="s">
        <v>155</v>
      </c>
      <c r="D11984" s="0" t="s">
        <v>155</v>
      </c>
      <c r="E11984" s="0" t="n">
        <f aca="false">IFERROR((C11984-D11984)/C11984/'Project Inputs and Calcs'!$E$11,0)</f>
        <v>0</v>
      </c>
    </row>
    <row r="11985" customFormat="false" ht="15" hidden="false" customHeight="false" outlineLevel="0" collapsed="false">
      <c r="A11985" s="0" t="n">
        <v>67</v>
      </c>
      <c r="B11985" s="0" t="n">
        <v>15000</v>
      </c>
      <c r="C11985" s="0" t="s">
        <v>155</v>
      </c>
      <c r="D11985" s="0" t="s">
        <v>155</v>
      </c>
      <c r="E11985" s="0" t="n">
        <f aca="false">IFERROR((C11985-D11985)/C11985/'Project Inputs and Calcs'!$E$11,0)</f>
        <v>0</v>
      </c>
    </row>
    <row r="11986" customFormat="false" ht="15" hidden="false" customHeight="false" outlineLevel="0" collapsed="false">
      <c r="A11986" s="0" t="n">
        <v>67</v>
      </c>
      <c r="B11986" s="0" t="n">
        <v>15100</v>
      </c>
      <c r="C11986" s="0" t="s">
        <v>155</v>
      </c>
      <c r="D11986" s="0" t="s">
        <v>155</v>
      </c>
      <c r="E11986" s="0" t="n">
        <f aca="false">IFERROR((C11986-D11986)/C11986/'Project Inputs and Calcs'!$E$11,0)</f>
        <v>0</v>
      </c>
    </row>
    <row r="11987" customFormat="false" ht="15" hidden="false" customHeight="false" outlineLevel="0" collapsed="false">
      <c r="A11987" s="0" t="n">
        <v>67</v>
      </c>
      <c r="B11987" s="0" t="n">
        <v>15200</v>
      </c>
      <c r="C11987" s="0" t="s">
        <v>155</v>
      </c>
      <c r="D11987" s="0" t="s">
        <v>155</v>
      </c>
      <c r="E11987" s="0" t="n">
        <f aca="false">IFERROR((C11987-D11987)/C11987/'Project Inputs and Calcs'!$E$11,0)</f>
        <v>0</v>
      </c>
    </row>
    <row r="11988" customFormat="false" ht="15" hidden="false" customHeight="false" outlineLevel="0" collapsed="false">
      <c r="A11988" s="0" t="n">
        <v>67</v>
      </c>
      <c r="B11988" s="0" t="n">
        <v>15300</v>
      </c>
      <c r="C11988" s="0" t="s">
        <v>155</v>
      </c>
      <c r="D11988" s="0" t="s">
        <v>155</v>
      </c>
      <c r="E11988" s="0" t="n">
        <f aca="false">IFERROR((C11988-D11988)/C11988/'Project Inputs and Calcs'!$E$11,0)</f>
        <v>0</v>
      </c>
    </row>
    <row r="11989" customFormat="false" ht="15" hidden="false" customHeight="false" outlineLevel="0" collapsed="false">
      <c r="A11989" s="0" t="n">
        <v>67</v>
      </c>
      <c r="B11989" s="0" t="n">
        <v>15400</v>
      </c>
      <c r="C11989" s="0" t="s">
        <v>155</v>
      </c>
      <c r="D11989" s="0" t="s">
        <v>155</v>
      </c>
      <c r="E11989" s="0" t="n">
        <f aca="false">IFERROR((C11989-D11989)/C11989/'Project Inputs and Calcs'!$E$11,0)</f>
        <v>0</v>
      </c>
    </row>
    <row r="11990" customFormat="false" ht="15" hidden="false" customHeight="false" outlineLevel="0" collapsed="false">
      <c r="A11990" s="0" t="n">
        <v>67</v>
      </c>
      <c r="B11990" s="0" t="n">
        <v>15500</v>
      </c>
      <c r="C11990" s="0" t="s">
        <v>155</v>
      </c>
      <c r="D11990" s="0" t="s">
        <v>155</v>
      </c>
      <c r="E11990" s="0" t="n">
        <f aca="false">IFERROR((C11990-D11990)/C11990/'Project Inputs and Calcs'!$E$11,0)</f>
        <v>0</v>
      </c>
    </row>
    <row r="11991" customFormat="false" ht="15" hidden="false" customHeight="false" outlineLevel="0" collapsed="false">
      <c r="A11991" s="0" t="n">
        <v>67</v>
      </c>
      <c r="B11991" s="0" t="n">
        <v>15600</v>
      </c>
      <c r="C11991" s="0" t="s">
        <v>155</v>
      </c>
      <c r="D11991" s="0" t="s">
        <v>155</v>
      </c>
      <c r="E11991" s="0" t="n">
        <f aca="false">IFERROR((C11991-D11991)/C11991/'Project Inputs and Calcs'!$E$11,0)</f>
        <v>0</v>
      </c>
    </row>
    <row r="11992" customFormat="false" ht="15" hidden="false" customHeight="false" outlineLevel="0" collapsed="false">
      <c r="A11992" s="0" t="n">
        <v>67</v>
      </c>
      <c r="B11992" s="0" t="n">
        <v>15700</v>
      </c>
      <c r="C11992" s="0" t="s">
        <v>155</v>
      </c>
      <c r="D11992" s="0" t="s">
        <v>155</v>
      </c>
      <c r="E11992" s="0" t="n">
        <f aca="false">IFERROR((C11992-D11992)/C11992/'Project Inputs and Calcs'!$E$11,0)</f>
        <v>0</v>
      </c>
    </row>
    <row r="11993" customFormat="false" ht="15" hidden="false" customHeight="false" outlineLevel="0" collapsed="false">
      <c r="A11993" s="0" t="n">
        <v>67</v>
      </c>
      <c r="B11993" s="0" t="n">
        <v>15800</v>
      </c>
      <c r="C11993" s="0" t="s">
        <v>155</v>
      </c>
      <c r="D11993" s="0" t="s">
        <v>155</v>
      </c>
      <c r="E11993" s="0" t="n">
        <f aca="false">IFERROR((C11993-D11993)/C11993/'Project Inputs and Calcs'!$E$11,0)</f>
        <v>0</v>
      </c>
    </row>
    <row r="11994" customFormat="false" ht="15" hidden="false" customHeight="false" outlineLevel="0" collapsed="false">
      <c r="A11994" s="0" t="n">
        <v>67</v>
      </c>
      <c r="B11994" s="0" t="n">
        <v>15900</v>
      </c>
      <c r="C11994" s="0" t="s">
        <v>155</v>
      </c>
      <c r="D11994" s="0" t="s">
        <v>155</v>
      </c>
      <c r="E11994" s="0" t="n">
        <f aca="false">IFERROR((C11994-D11994)/C11994/'Project Inputs and Calcs'!$E$11,0)</f>
        <v>0</v>
      </c>
    </row>
    <row r="11995" customFormat="false" ht="15" hidden="false" customHeight="false" outlineLevel="0" collapsed="false">
      <c r="A11995" s="0" t="n">
        <v>67</v>
      </c>
      <c r="B11995" s="0" t="n">
        <v>16000</v>
      </c>
      <c r="C11995" s="0" t="s">
        <v>155</v>
      </c>
      <c r="D11995" s="0" t="s">
        <v>155</v>
      </c>
      <c r="E11995" s="0" t="n">
        <f aca="false">IFERROR((C11995-D11995)/C11995/'Project Inputs and Calcs'!$E$11,0)</f>
        <v>0</v>
      </c>
    </row>
    <row r="11996" customFormat="false" ht="15" hidden="false" customHeight="false" outlineLevel="0" collapsed="false">
      <c r="A11996" s="0" t="n">
        <v>67</v>
      </c>
      <c r="B11996" s="0" t="n">
        <v>16100</v>
      </c>
      <c r="C11996" s="0" t="s">
        <v>155</v>
      </c>
      <c r="D11996" s="0" t="s">
        <v>155</v>
      </c>
      <c r="E11996" s="0" t="n">
        <f aca="false">IFERROR((C11996-D11996)/C11996/'Project Inputs and Calcs'!$E$11,0)</f>
        <v>0</v>
      </c>
    </row>
    <row r="11997" customFormat="false" ht="15" hidden="false" customHeight="false" outlineLevel="0" collapsed="false">
      <c r="A11997" s="0" t="n">
        <v>67</v>
      </c>
      <c r="B11997" s="0" t="n">
        <v>16200</v>
      </c>
      <c r="C11997" s="0" t="s">
        <v>155</v>
      </c>
      <c r="D11997" s="0" t="s">
        <v>155</v>
      </c>
      <c r="E11997" s="0" t="n">
        <f aca="false">IFERROR((C11997-D11997)/C11997/'Project Inputs and Calcs'!$E$11,0)</f>
        <v>0</v>
      </c>
    </row>
    <row r="11998" customFormat="false" ht="15" hidden="false" customHeight="false" outlineLevel="0" collapsed="false">
      <c r="A11998" s="0" t="n">
        <v>67</v>
      </c>
      <c r="B11998" s="0" t="n">
        <v>16300</v>
      </c>
      <c r="C11998" s="0" t="s">
        <v>155</v>
      </c>
      <c r="D11998" s="0" t="s">
        <v>155</v>
      </c>
      <c r="E11998" s="0" t="n">
        <f aca="false">IFERROR((C11998-D11998)/C11998/'Project Inputs and Calcs'!$E$11,0)</f>
        <v>0</v>
      </c>
    </row>
    <row r="11999" customFormat="false" ht="15" hidden="false" customHeight="false" outlineLevel="0" collapsed="false">
      <c r="A11999" s="0" t="n">
        <v>67</v>
      </c>
      <c r="B11999" s="0" t="n">
        <v>16400</v>
      </c>
      <c r="C11999" s="0" t="s">
        <v>155</v>
      </c>
      <c r="D11999" s="0" t="s">
        <v>155</v>
      </c>
      <c r="E11999" s="0" t="n">
        <f aca="false">IFERROR((C11999-D11999)/C11999/'Project Inputs and Calcs'!$E$11,0)</f>
        <v>0</v>
      </c>
    </row>
    <row r="12000" customFormat="false" ht="15" hidden="false" customHeight="false" outlineLevel="0" collapsed="false">
      <c r="A12000" s="0" t="n">
        <v>67</v>
      </c>
      <c r="B12000" s="0" t="n">
        <v>16500</v>
      </c>
      <c r="C12000" s="0" t="s">
        <v>155</v>
      </c>
      <c r="D12000" s="0" t="s">
        <v>155</v>
      </c>
      <c r="E12000" s="0" t="n">
        <f aca="false">IFERROR((C12000-D12000)/C12000/'Project Inputs and Calcs'!$E$11,0)</f>
        <v>0</v>
      </c>
    </row>
    <row r="12001" customFormat="false" ht="15" hidden="false" customHeight="false" outlineLevel="0" collapsed="false">
      <c r="A12001" s="0" t="n">
        <v>67</v>
      </c>
      <c r="B12001" s="0" t="n">
        <v>16600</v>
      </c>
      <c r="C12001" s="0" t="s">
        <v>155</v>
      </c>
      <c r="D12001" s="0" t="s">
        <v>155</v>
      </c>
      <c r="E12001" s="0" t="n">
        <f aca="false">IFERROR((C12001-D12001)/C12001/'Project Inputs and Calcs'!$E$11,0)</f>
        <v>0</v>
      </c>
    </row>
    <row r="12002" customFormat="false" ht="15" hidden="false" customHeight="false" outlineLevel="0" collapsed="false">
      <c r="A12002" s="0" t="n">
        <v>67</v>
      </c>
      <c r="B12002" s="0" t="n">
        <v>16700</v>
      </c>
      <c r="C12002" s="0" t="s">
        <v>155</v>
      </c>
      <c r="D12002" s="0" t="s">
        <v>155</v>
      </c>
      <c r="E12002" s="0" t="n">
        <f aca="false">IFERROR((C12002-D12002)/C12002/'Project Inputs and Calcs'!$E$11,0)</f>
        <v>0</v>
      </c>
    </row>
    <row r="12003" customFormat="false" ht="15" hidden="false" customHeight="false" outlineLevel="0" collapsed="false">
      <c r="A12003" s="0" t="n">
        <v>67</v>
      </c>
      <c r="B12003" s="0" t="n">
        <v>16800</v>
      </c>
      <c r="C12003" s="0" t="s">
        <v>155</v>
      </c>
      <c r="D12003" s="0" t="s">
        <v>155</v>
      </c>
      <c r="E12003" s="0" t="n">
        <f aca="false">IFERROR((C12003-D12003)/C12003/'Project Inputs and Calcs'!$E$11,0)</f>
        <v>0</v>
      </c>
    </row>
    <row r="12004" customFormat="false" ht="15" hidden="false" customHeight="false" outlineLevel="0" collapsed="false">
      <c r="A12004" s="0" t="n">
        <v>67</v>
      </c>
      <c r="B12004" s="0" t="n">
        <v>16900</v>
      </c>
      <c r="C12004" s="0" t="s">
        <v>155</v>
      </c>
      <c r="D12004" s="0" t="s">
        <v>155</v>
      </c>
      <c r="E12004" s="0" t="n">
        <f aca="false">IFERROR((C12004-D12004)/C12004/'Project Inputs and Calcs'!$E$11,0)</f>
        <v>0</v>
      </c>
    </row>
    <row r="12005" customFormat="false" ht="15" hidden="false" customHeight="false" outlineLevel="0" collapsed="false">
      <c r="A12005" s="0" t="n">
        <v>67</v>
      </c>
      <c r="B12005" s="0" t="n">
        <v>17000</v>
      </c>
      <c r="C12005" s="0" t="s">
        <v>155</v>
      </c>
      <c r="D12005" s="0" t="s">
        <v>155</v>
      </c>
      <c r="E12005" s="0" t="n">
        <f aca="false">IFERROR((C12005-D12005)/C12005/'Project Inputs and Calcs'!$E$11,0)</f>
        <v>0</v>
      </c>
    </row>
    <row r="12006" customFormat="false" ht="15" hidden="false" customHeight="false" outlineLevel="0" collapsed="false">
      <c r="A12006" s="0" t="n">
        <v>67</v>
      </c>
      <c r="B12006" s="0" t="n">
        <v>17100</v>
      </c>
      <c r="C12006" s="0" t="s">
        <v>155</v>
      </c>
      <c r="D12006" s="0" t="s">
        <v>155</v>
      </c>
      <c r="E12006" s="0" t="n">
        <f aca="false">IFERROR((C12006-D12006)/C12006/'Project Inputs and Calcs'!$E$11,0)</f>
        <v>0</v>
      </c>
    </row>
    <row r="12007" customFormat="false" ht="15" hidden="false" customHeight="false" outlineLevel="0" collapsed="false">
      <c r="A12007" s="0" t="n">
        <v>67</v>
      </c>
      <c r="B12007" s="0" t="n">
        <v>17200</v>
      </c>
      <c r="C12007" s="0" t="s">
        <v>155</v>
      </c>
      <c r="D12007" s="0" t="s">
        <v>155</v>
      </c>
      <c r="E12007" s="0" t="n">
        <f aca="false">IFERROR((C12007-D12007)/C12007/'Project Inputs and Calcs'!$E$11,0)</f>
        <v>0</v>
      </c>
    </row>
    <row r="12008" customFormat="false" ht="15" hidden="false" customHeight="false" outlineLevel="0" collapsed="false">
      <c r="A12008" s="0" t="n">
        <v>67</v>
      </c>
      <c r="B12008" s="0" t="n">
        <v>17300</v>
      </c>
      <c r="C12008" s="0" t="s">
        <v>155</v>
      </c>
      <c r="D12008" s="0" t="s">
        <v>155</v>
      </c>
      <c r="E12008" s="0" t="n">
        <f aca="false">IFERROR((C12008-D12008)/C12008/'Project Inputs and Calcs'!$E$11,0)</f>
        <v>0</v>
      </c>
    </row>
    <row r="12009" customFormat="false" ht="15" hidden="false" customHeight="false" outlineLevel="0" collapsed="false">
      <c r="A12009" s="0" t="n">
        <v>67</v>
      </c>
      <c r="B12009" s="0" t="n">
        <v>17400</v>
      </c>
      <c r="C12009" s="0" t="s">
        <v>155</v>
      </c>
      <c r="D12009" s="0" t="s">
        <v>155</v>
      </c>
      <c r="E12009" s="0" t="n">
        <f aca="false">IFERROR((C12009-D12009)/C12009/'Project Inputs and Calcs'!$E$11,0)</f>
        <v>0</v>
      </c>
    </row>
    <row r="12010" customFormat="false" ht="15" hidden="false" customHeight="false" outlineLevel="0" collapsed="false">
      <c r="A12010" s="0" t="n">
        <v>67</v>
      </c>
      <c r="B12010" s="0" t="n">
        <v>17500</v>
      </c>
      <c r="C12010" s="0" t="s">
        <v>155</v>
      </c>
      <c r="D12010" s="0" t="s">
        <v>155</v>
      </c>
      <c r="E12010" s="0" t="n">
        <f aca="false">IFERROR((C12010-D12010)/C12010/'Project Inputs and Calcs'!$E$11,0)</f>
        <v>0</v>
      </c>
    </row>
    <row r="12011" customFormat="false" ht="15" hidden="false" customHeight="false" outlineLevel="0" collapsed="false">
      <c r="A12011" s="0" t="n">
        <v>67</v>
      </c>
      <c r="B12011" s="0" t="n">
        <v>17600</v>
      </c>
      <c r="C12011" s="0" t="s">
        <v>155</v>
      </c>
      <c r="D12011" s="0" t="s">
        <v>155</v>
      </c>
      <c r="E12011" s="0" t="n">
        <f aca="false">IFERROR((C12011-D12011)/C12011/'Project Inputs and Calcs'!$E$11,0)</f>
        <v>0</v>
      </c>
    </row>
    <row r="12012" customFormat="false" ht="15" hidden="false" customHeight="false" outlineLevel="0" collapsed="false">
      <c r="A12012" s="0" t="n">
        <v>67</v>
      </c>
      <c r="B12012" s="0" t="n">
        <v>17700</v>
      </c>
      <c r="C12012" s="0" t="s">
        <v>155</v>
      </c>
      <c r="D12012" s="0" t="s">
        <v>155</v>
      </c>
      <c r="E12012" s="0" t="n">
        <f aca="false">IFERROR((C12012-D12012)/C12012/'Project Inputs and Calcs'!$E$11,0)</f>
        <v>0</v>
      </c>
    </row>
    <row r="12013" customFormat="false" ht="15" hidden="false" customHeight="false" outlineLevel="0" collapsed="false">
      <c r="A12013" s="0" t="n">
        <v>67</v>
      </c>
      <c r="B12013" s="0" t="n">
        <v>17800</v>
      </c>
      <c r="C12013" s="0" t="s">
        <v>155</v>
      </c>
      <c r="D12013" s="0" t="s">
        <v>155</v>
      </c>
      <c r="E12013" s="0" t="n">
        <f aca="false">IFERROR((C12013-D12013)/C12013/'Project Inputs and Calcs'!$E$11,0)</f>
        <v>0</v>
      </c>
    </row>
    <row r="12014" customFormat="false" ht="15" hidden="false" customHeight="false" outlineLevel="0" collapsed="false">
      <c r="A12014" s="0" t="n">
        <v>67</v>
      </c>
      <c r="B12014" s="0" t="n">
        <v>17900</v>
      </c>
      <c r="C12014" s="0" t="s">
        <v>155</v>
      </c>
      <c r="D12014" s="0" t="s">
        <v>155</v>
      </c>
      <c r="E12014" s="0" t="n">
        <f aca="false">IFERROR((C12014-D12014)/C12014/'Project Inputs and Calcs'!$E$11,0)</f>
        <v>0</v>
      </c>
    </row>
    <row r="12015" customFormat="false" ht="15" hidden="false" customHeight="false" outlineLevel="0" collapsed="false">
      <c r="A12015" s="0" t="n">
        <v>67</v>
      </c>
      <c r="B12015" s="0" t="n">
        <v>18000</v>
      </c>
      <c r="C12015" s="0" t="s">
        <v>155</v>
      </c>
      <c r="D12015" s="0" t="s">
        <v>155</v>
      </c>
      <c r="E12015" s="0" t="n">
        <f aca="false">IFERROR((C12015-D12015)/C12015/'Project Inputs and Calcs'!$E$11,0)</f>
        <v>0</v>
      </c>
    </row>
    <row r="12016" customFormat="false" ht="15" hidden="false" customHeight="false" outlineLevel="0" collapsed="false">
      <c r="A12016" s="0" t="n">
        <v>67</v>
      </c>
      <c r="B12016" s="0" t="n">
        <v>18100</v>
      </c>
      <c r="C12016" s="0" t="s">
        <v>155</v>
      </c>
      <c r="D12016" s="0" t="s">
        <v>155</v>
      </c>
      <c r="E12016" s="0" t="n">
        <f aca="false">IFERROR((C12016-D12016)/C12016/'Project Inputs and Calcs'!$E$11,0)</f>
        <v>0</v>
      </c>
    </row>
    <row r="12017" customFormat="false" ht="15" hidden="false" customHeight="false" outlineLevel="0" collapsed="false">
      <c r="A12017" s="0" t="n">
        <v>67</v>
      </c>
      <c r="B12017" s="0" t="n">
        <v>18200</v>
      </c>
      <c r="C12017" s="0" t="s">
        <v>155</v>
      </c>
      <c r="D12017" s="0" t="s">
        <v>155</v>
      </c>
      <c r="E12017" s="0" t="n">
        <f aca="false">IFERROR((C12017-D12017)/C12017/'Project Inputs and Calcs'!$E$11,0)</f>
        <v>0</v>
      </c>
    </row>
    <row r="12018" customFormat="false" ht="15" hidden="false" customHeight="false" outlineLevel="0" collapsed="false">
      <c r="A12018" s="0" t="n">
        <v>67</v>
      </c>
      <c r="B12018" s="0" t="n">
        <v>18300</v>
      </c>
      <c r="C12018" s="0" t="s">
        <v>155</v>
      </c>
      <c r="D12018" s="0" t="s">
        <v>155</v>
      </c>
      <c r="E12018" s="0" t="n">
        <f aca="false">IFERROR((C12018-D12018)/C12018/'Project Inputs and Calcs'!$E$11,0)</f>
        <v>0</v>
      </c>
    </row>
    <row r="12019" customFormat="false" ht="15" hidden="false" customHeight="false" outlineLevel="0" collapsed="false">
      <c r="A12019" s="0" t="n">
        <v>67</v>
      </c>
      <c r="B12019" s="0" t="n">
        <v>18400</v>
      </c>
      <c r="C12019" s="0" t="s">
        <v>155</v>
      </c>
      <c r="D12019" s="0" t="s">
        <v>155</v>
      </c>
      <c r="E12019" s="0" t="n">
        <f aca="false">IFERROR((C12019-D12019)/C12019/'Project Inputs and Calcs'!$E$11,0)</f>
        <v>0</v>
      </c>
    </row>
    <row r="12020" customFormat="false" ht="15" hidden="false" customHeight="false" outlineLevel="0" collapsed="false">
      <c r="A12020" s="0" t="n">
        <v>67</v>
      </c>
      <c r="B12020" s="0" t="n">
        <v>18500</v>
      </c>
      <c r="C12020" s="0" t="s">
        <v>155</v>
      </c>
      <c r="D12020" s="0" t="s">
        <v>155</v>
      </c>
      <c r="E12020" s="0" t="n">
        <f aca="false">IFERROR((C12020-D12020)/C12020/'Project Inputs and Calcs'!$E$11,0)</f>
        <v>0</v>
      </c>
    </row>
    <row r="12021" customFormat="false" ht="15" hidden="false" customHeight="false" outlineLevel="0" collapsed="false">
      <c r="A12021" s="0" t="n">
        <v>67</v>
      </c>
      <c r="B12021" s="0" t="n">
        <v>18600</v>
      </c>
      <c r="C12021" s="0" t="s">
        <v>155</v>
      </c>
      <c r="D12021" s="0" t="s">
        <v>155</v>
      </c>
      <c r="E12021" s="0" t="n">
        <f aca="false">IFERROR((C12021-D12021)/C12021/'Project Inputs and Calcs'!$E$11,0)</f>
        <v>0</v>
      </c>
    </row>
    <row r="12022" customFormat="false" ht="15" hidden="false" customHeight="false" outlineLevel="0" collapsed="false">
      <c r="A12022" s="0" t="n">
        <v>67</v>
      </c>
      <c r="B12022" s="0" t="n">
        <v>18700</v>
      </c>
      <c r="C12022" s="0" t="s">
        <v>155</v>
      </c>
      <c r="D12022" s="0" t="s">
        <v>155</v>
      </c>
      <c r="E12022" s="0" t="n">
        <f aca="false">IFERROR((C12022-D12022)/C12022/'Project Inputs and Calcs'!$E$11,0)</f>
        <v>0</v>
      </c>
    </row>
    <row r="12023" customFormat="false" ht="15" hidden="false" customHeight="false" outlineLevel="0" collapsed="false">
      <c r="A12023" s="0" t="n">
        <v>67</v>
      </c>
      <c r="B12023" s="0" t="n">
        <v>18800</v>
      </c>
      <c r="C12023" s="0" t="s">
        <v>155</v>
      </c>
      <c r="D12023" s="0" t="s">
        <v>155</v>
      </c>
      <c r="E12023" s="0" t="n">
        <f aca="false">IFERROR((C12023-D12023)/C12023/'Project Inputs and Calcs'!$E$11,0)</f>
        <v>0</v>
      </c>
    </row>
    <row r="12024" customFormat="false" ht="15" hidden="false" customHeight="false" outlineLevel="0" collapsed="false">
      <c r="A12024" s="0" t="n">
        <v>67</v>
      </c>
      <c r="B12024" s="0" t="n">
        <v>18900</v>
      </c>
      <c r="C12024" s="0" t="s">
        <v>155</v>
      </c>
      <c r="D12024" s="0" t="s">
        <v>155</v>
      </c>
      <c r="E12024" s="0" t="n">
        <f aca="false">IFERROR((C12024-D12024)/C12024/'Project Inputs and Calcs'!$E$11,0)</f>
        <v>0</v>
      </c>
    </row>
    <row r="12025" customFormat="false" ht="15" hidden="false" customHeight="false" outlineLevel="0" collapsed="false">
      <c r="A12025" s="0" t="n">
        <v>67</v>
      </c>
      <c r="B12025" s="0" t="n">
        <v>19000</v>
      </c>
      <c r="C12025" s="0" t="s">
        <v>155</v>
      </c>
      <c r="D12025" s="0" t="s">
        <v>155</v>
      </c>
      <c r="E12025" s="0" t="n">
        <f aca="false">IFERROR((C12025-D12025)/C12025/'Project Inputs and Calcs'!$E$11,0)</f>
        <v>0</v>
      </c>
    </row>
    <row r="12026" customFormat="false" ht="15" hidden="false" customHeight="false" outlineLevel="0" collapsed="false">
      <c r="A12026" s="0" t="n">
        <v>67</v>
      </c>
      <c r="B12026" s="0" t="n">
        <v>19100</v>
      </c>
      <c r="C12026" s="0" t="s">
        <v>155</v>
      </c>
      <c r="D12026" s="0" t="s">
        <v>155</v>
      </c>
      <c r="E12026" s="0" t="n">
        <f aca="false">IFERROR((C12026-D12026)/C12026/'Project Inputs and Calcs'!$E$11,0)</f>
        <v>0</v>
      </c>
    </row>
    <row r="12027" customFormat="false" ht="15" hidden="false" customHeight="false" outlineLevel="0" collapsed="false">
      <c r="A12027" s="0" t="n">
        <v>67</v>
      </c>
      <c r="B12027" s="0" t="n">
        <v>19200</v>
      </c>
      <c r="C12027" s="0" t="s">
        <v>155</v>
      </c>
      <c r="D12027" s="0" t="s">
        <v>155</v>
      </c>
      <c r="E12027" s="0" t="n">
        <f aca="false">IFERROR((C12027-D12027)/C12027/'Project Inputs and Calcs'!$E$11,0)</f>
        <v>0</v>
      </c>
    </row>
    <row r="12028" customFormat="false" ht="15" hidden="false" customHeight="false" outlineLevel="0" collapsed="false">
      <c r="A12028" s="0" t="n">
        <v>67</v>
      </c>
      <c r="B12028" s="0" t="n">
        <v>19300</v>
      </c>
      <c r="C12028" s="0" t="s">
        <v>155</v>
      </c>
      <c r="D12028" s="0" t="s">
        <v>155</v>
      </c>
      <c r="E12028" s="0" t="n">
        <f aca="false">IFERROR((C12028-D12028)/C12028/'Project Inputs and Calcs'!$E$11,0)</f>
        <v>0</v>
      </c>
    </row>
    <row r="12029" customFormat="false" ht="15" hidden="false" customHeight="false" outlineLevel="0" collapsed="false">
      <c r="A12029" s="0" t="n">
        <v>67</v>
      </c>
      <c r="B12029" s="0" t="n">
        <v>19400</v>
      </c>
      <c r="C12029" s="0" t="s">
        <v>155</v>
      </c>
      <c r="D12029" s="0" t="s">
        <v>155</v>
      </c>
      <c r="E12029" s="0" t="n">
        <f aca="false">IFERROR((C12029-D12029)/C12029/'Project Inputs and Calcs'!$E$11,0)</f>
        <v>0</v>
      </c>
    </row>
    <row r="12030" customFormat="false" ht="15" hidden="false" customHeight="false" outlineLevel="0" collapsed="false">
      <c r="A12030" s="0" t="n">
        <v>67</v>
      </c>
      <c r="B12030" s="0" t="n">
        <v>19500</v>
      </c>
      <c r="C12030" s="0" t="s">
        <v>155</v>
      </c>
      <c r="D12030" s="0" t="s">
        <v>155</v>
      </c>
      <c r="E12030" s="0" t="n">
        <f aca="false">IFERROR((C12030-D12030)/C12030/'Project Inputs and Calcs'!$E$11,0)</f>
        <v>0</v>
      </c>
    </row>
    <row r="12031" customFormat="false" ht="15" hidden="false" customHeight="false" outlineLevel="0" collapsed="false">
      <c r="A12031" s="0" t="n">
        <v>67</v>
      </c>
      <c r="B12031" s="0" t="n">
        <v>19600</v>
      </c>
      <c r="C12031" s="0" t="s">
        <v>155</v>
      </c>
      <c r="D12031" s="0" t="s">
        <v>155</v>
      </c>
      <c r="E12031" s="0" t="n">
        <f aca="false">IFERROR((C12031-D12031)/C12031/'Project Inputs and Calcs'!$E$11,0)</f>
        <v>0</v>
      </c>
    </row>
    <row r="12032" customFormat="false" ht="15" hidden="false" customHeight="false" outlineLevel="0" collapsed="false">
      <c r="A12032" s="0" t="n">
        <v>67</v>
      </c>
      <c r="B12032" s="0" t="n">
        <v>19700</v>
      </c>
      <c r="C12032" s="0" t="s">
        <v>155</v>
      </c>
      <c r="D12032" s="0" t="s">
        <v>155</v>
      </c>
      <c r="E12032" s="0" t="n">
        <f aca="false">IFERROR((C12032-D12032)/C12032/'Project Inputs and Calcs'!$E$11,0)</f>
        <v>0</v>
      </c>
    </row>
    <row r="12033" customFormat="false" ht="15" hidden="false" customHeight="false" outlineLevel="0" collapsed="false">
      <c r="A12033" s="0" t="n">
        <v>67</v>
      </c>
      <c r="B12033" s="0" t="n">
        <v>19800</v>
      </c>
      <c r="C12033" s="0" t="s">
        <v>155</v>
      </c>
      <c r="D12033" s="0" t="s">
        <v>155</v>
      </c>
      <c r="E12033" s="0" t="n">
        <f aca="false">IFERROR((C12033-D12033)/C12033/'Project Inputs and Calcs'!$E$11,0)</f>
        <v>0</v>
      </c>
    </row>
    <row r="12034" customFormat="false" ht="15" hidden="false" customHeight="false" outlineLevel="0" collapsed="false">
      <c r="A12034" s="0" t="n">
        <v>67</v>
      </c>
      <c r="B12034" s="0" t="n">
        <v>19900</v>
      </c>
      <c r="C12034" s="0" t="s">
        <v>155</v>
      </c>
      <c r="D12034" s="0" t="s">
        <v>155</v>
      </c>
      <c r="E12034" s="0" t="n">
        <f aca="false">IFERROR((C12034-D12034)/C12034/'Project Inputs and Calcs'!$E$11,0)</f>
        <v>0</v>
      </c>
    </row>
    <row r="12035" customFormat="false" ht="15" hidden="false" customHeight="false" outlineLevel="0" collapsed="false">
      <c r="A12035" s="0" t="n">
        <v>67</v>
      </c>
      <c r="B12035" s="0" t="n">
        <v>20000</v>
      </c>
      <c r="C12035" s="0" t="s">
        <v>155</v>
      </c>
      <c r="D12035" s="0" t="s">
        <v>155</v>
      </c>
      <c r="E12035" s="0" t="n">
        <f aca="false">IFERROR((C12035-D12035)/C12035/'Project Inputs and Calcs'!$E$11,0)</f>
        <v>0</v>
      </c>
    </row>
    <row r="12036" customFormat="false" ht="15" hidden="false" customHeight="false" outlineLevel="0" collapsed="false">
      <c r="A12036" s="0" t="n">
        <v>68</v>
      </c>
      <c r="B12036" s="0" t="n">
        <v>1000</v>
      </c>
      <c r="C12036" s="0" t="n">
        <v>0.51676</v>
      </c>
      <c r="D12036" s="0" t="n">
        <v>0.084717</v>
      </c>
      <c r="E12036" s="0" t="n">
        <f aca="false">IFERROR((C12036-D12036)/C12036/'Project Inputs and Calcs'!$E$11,0)</f>
        <v>0.0278687075883066</v>
      </c>
    </row>
    <row r="12037" customFormat="false" ht="15" hidden="false" customHeight="false" outlineLevel="0" collapsed="false">
      <c r="A12037" s="0" t="n">
        <v>68</v>
      </c>
      <c r="B12037" s="0" t="n">
        <v>1100</v>
      </c>
      <c r="C12037" s="0" t="n">
        <v>0.73324</v>
      </c>
      <c r="D12037" s="0" t="n">
        <v>0.12493</v>
      </c>
      <c r="E12037" s="0" t="n">
        <f aca="false">IFERROR((C12037-D12037)/C12037/'Project Inputs and Calcs'!$E$11,0)</f>
        <v>0.0276539741421635</v>
      </c>
    </row>
    <row r="12038" customFormat="false" ht="15" hidden="false" customHeight="false" outlineLevel="0" collapsed="false">
      <c r="A12038" s="0" t="n">
        <v>68</v>
      </c>
      <c r="B12038" s="0" t="n">
        <v>1200</v>
      </c>
      <c r="C12038" s="0" t="n">
        <v>0.98165</v>
      </c>
      <c r="D12038" s="0" t="n">
        <v>0.17504</v>
      </c>
      <c r="E12038" s="0" t="n">
        <f aca="false">IFERROR((C12038-D12038)/C12038/'Project Inputs and Calcs'!$E$11,0)</f>
        <v>0.0273895991442979</v>
      </c>
    </row>
    <row r="12039" customFormat="false" ht="15" hidden="false" customHeight="false" outlineLevel="0" collapsed="false">
      <c r="A12039" s="0" t="n">
        <v>68</v>
      </c>
      <c r="B12039" s="0" t="n">
        <v>1300</v>
      </c>
      <c r="C12039" s="0" t="n">
        <v>1.2616</v>
      </c>
      <c r="D12039" s="0" t="n">
        <v>0.23501</v>
      </c>
      <c r="E12039" s="0" t="n">
        <f aca="false">IFERROR((C12039-D12039)/C12039/'Project Inputs and Calcs'!$E$11,0)</f>
        <v>0.0271240224054111</v>
      </c>
    </row>
    <row r="12040" customFormat="false" ht="15" hidden="false" customHeight="false" outlineLevel="0" collapsed="false">
      <c r="A12040" s="0" t="n">
        <v>68</v>
      </c>
      <c r="B12040" s="0" t="n">
        <v>1400</v>
      </c>
      <c r="C12040" s="0" t="n">
        <v>1.5718</v>
      </c>
      <c r="D12040" s="0" t="n">
        <v>0.30521</v>
      </c>
      <c r="E12040" s="0" t="n">
        <f aca="false">IFERROR((C12040-D12040)/C12040/'Project Inputs and Calcs'!$E$11,0)</f>
        <v>0.0268607117105654</v>
      </c>
    </row>
    <row r="12041" customFormat="false" ht="15" hidden="false" customHeight="false" outlineLevel="0" collapsed="false">
      <c r="A12041" s="0" t="n">
        <v>68</v>
      </c>
      <c r="B12041" s="0" t="n">
        <v>1500</v>
      </c>
      <c r="C12041" s="0" t="n">
        <v>1.9108</v>
      </c>
      <c r="D12041" s="0" t="n">
        <v>0.38599</v>
      </c>
      <c r="E12041" s="0" t="n">
        <f aca="false">IFERROR((C12041-D12041)/C12041/'Project Inputs and Calcs'!$E$11,0)</f>
        <v>0.0265998534645175</v>
      </c>
    </row>
    <row r="12042" customFormat="false" ht="15" hidden="false" customHeight="false" outlineLevel="0" collapsed="false">
      <c r="A12042" s="0" t="n">
        <v>68</v>
      </c>
      <c r="B12042" s="0" t="n">
        <v>1600</v>
      </c>
      <c r="C12042" s="0" t="n">
        <v>2.2772</v>
      </c>
      <c r="D12042" s="0" t="n">
        <v>0.47782</v>
      </c>
      <c r="E12042" s="0" t="n">
        <f aca="false">IFERROR((C12042-D12042)/C12042/'Project Inputs and Calcs'!$E$11,0)</f>
        <v>0.0263390713742022</v>
      </c>
    </row>
    <row r="12043" customFormat="false" ht="15" hidden="false" customHeight="false" outlineLevel="0" collapsed="false">
      <c r="A12043" s="0" t="n">
        <v>68</v>
      </c>
      <c r="B12043" s="0" t="n">
        <v>1700</v>
      </c>
      <c r="C12043" s="0" t="n">
        <v>2.6698</v>
      </c>
      <c r="D12043" s="0" t="n">
        <v>0.58085</v>
      </c>
      <c r="E12043" s="0" t="n">
        <f aca="false">IFERROR((C12043-D12043)/C12043/'Project Inputs and Calcs'!$E$11,0)</f>
        <v>0.0260812295552726</v>
      </c>
    </row>
    <row r="12044" customFormat="false" ht="15" hidden="false" customHeight="false" outlineLevel="0" collapsed="false">
      <c r="A12044" s="0" t="n">
        <v>68</v>
      </c>
      <c r="B12044" s="0" t="n">
        <v>1800</v>
      </c>
      <c r="C12044" s="0" t="n">
        <v>3.0875</v>
      </c>
      <c r="D12044" s="0" t="n">
        <v>0.6954</v>
      </c>
      <c r="E12044" s="0" t="n">
        <f aca="false">IFERROR((C12044-D12044)/C12044/'Project Inputs and Calcs'!$E$11,0)</f>
        <v>0.025825641025641</v>
      </c>
    </row>
    <row r="12045" customFormat="false" ht="15" hidden="false" customHeight="false" outlineLevel="0" collapsed="false">
      <c r="A12045" s="0" t="n">
        <v>68</v>
      </c>
      <c r="B12045" s="0" t="n">
        <v>1900</v>
      </c>
      <c r="C12045" s="0" t="n">
        <v>3.5293</v>
      </c>
      <c r="D12045" s="0" t="n">
        <v>0.82165</v>
      </c>
      <c r="E12045" s="0" t="n">
        <f aca="false">IFERROR((C12045-D12045)/C12045/'Project Inputs and Calcs'!$E$11,0)</f>
        <v>0.0255730598135608</v>
      </c>
    </row>
    <row r="12046" customFormat="false" ht="15" hidden="false" customHeight="false" outlineLevel="0" collapsed="false">
      <c r="A12046" s="0" t="n">
        <v>68</v>
      </c>
      <c r="B12046" s="0" t="n">
        <v>2000</v>
      </c>
      <c r="C12046" s="0" t="n">
        <v>3.9939</v>
      </c>
      <c r="D12046" s="0" t="n">
        <v>0.95981</v>
      </c>
      <c r="E12046" s="0" t="n">
        <f aca="false">IFERROR((C12046-D12046)/C12046/'Project Inputs and Calcs'!$E$11,0)</f>
        <v>0.0253227004515219</v>
      </c>
    </row>
    <row r="12047" customFormat="false" ht="15" hidden="false" customHeight="false" outlineLevel="0" collapsed="false">
      <c r="A12047" s="0" t="n">
        <v>68</v>
      </c>
      <c r="B12047" s="0" t="n">
        <v>2100</v>
      </c>
      <c r="C12047" s="0" t="n">
        <v>4.4804</v>
      </c>
      <c r="D12047" s="0" t="n">
        <v>1.11</v>
      </c>
      <c r="E12047" s="0" t="n">
        <f aca="false">IFERROR((C12047-D12047)/C12047/'Project Inputs and Calcs'!$E$11,0)</f>
        <v>0.0250751421004077</v>
      </c>
    </row>
    <row r="12048" customFormat="false" ht="15" hidden="false" customHeight="false" outlineLevel="0" collapsed="false">
      <c r="A12048" s="0" t="n">
        <v>68</v>
      </c>
      <c r="B12048" s="0" t="n">
        <v>2200</v>
      </c>
      <c r="C12048" s="0" t="n">
        <v>4.9877</v>
      </c>
      <c r="D12048" s="0" t="n">
        <v>1.2724</v>
      </c>
      <c r="E12048" s="0" t="n">
        <f aca="false">IFERROR((C12048-D12048)/C12048/'Project Inputs and Calcs'!$E$11,0)</f>
        <v>0.0248297478463687</v>
      </c>
    </row>
    <row r="12049" customFormat="false" ht="15" hidden="false" customHeight="false" outlineLevel="0" collapsed="false">
      <c r="A12049" s="0" t="n">
        <v>68</v>
      </c>
      <c r="B12049" s="0" t="n">
        <v>2300</v>
      </c>
      <c r="C12049" s="0" t="n">
        <v>5.515</v>
      </c>
      <c r="D12049" s="0" t="n">
        <v>1.4471</v>
      </c>
      <c r="E12049" s="0" t="n">
        <f aca="false">IFERROR((C12049-D12049)/C12049/'Project Inputs and Calcs'!$E$11,0)</f>
        <v>0.024586884255062</v>
      </c>
    </row>
    <row r="12050" customFormat="false" ht="15" hidden="false" customHeight="false" outlineLevel="0" collapsed="false">
      <c r="A12050" s="0" t="n">
        <v>68</v>
      </c>
      <c r="B12050" s="0" t="n">
        <v>2400</v>
      </c>
      <c r="C12050" s="0" t="n">
        <v>6.0614</v>
      </c>
      <c r="D12050" s="0" t="n">
        <v>1.6342</v>
      </c>
      <c r="E12050" s="0" t="n">
        <f aca="false">IFERROR((C12050-D12050)/C12050/'Project Inputs and Calcs'!$E$11,0)</f>
        <v>0.0243464106202088</v>
      </c>
    </row>
    <row r="12051" customFormat="false" ht="15" hidden="false" customHeight="false" outlineLevel="0" collapsed="false">
      <c r="A12051" s="0" t="n">
        <v>68</v>
      </c>
      <c r="B12051" s="0" t="n">
        <v>2500</v>
      </c>
      <c r="C12051" s="0" t="n">
        <v>6.6259</v>
      </c>
      <c r="D12051" s="0" t="n">
        <v>1.8336</v>
      </c>
      <c r="E12051" s="0" t="n">
        <f aca="false">IFERROR((C12051-D12051)/C12051/'Project Inputs and Calcs'!$E$11,0)</f>
        <v>0.0241089260829975</v>
      </c>
    </row>
    <row r="12052" customFormat="false" ht="15" hidden="false" customHeight="false" outlineLevel="0" collapsed="false">
      <c r="A12052" s="0" t="n">
        <v>68</v>
      </c>
      <c r="B12052" s="0" t="n">
        <v>2600</v>
      </c>
      <c r="C12052" s="0" t="n">
        <v>7.2079</v>
      </c>
      <c r="D12052" s="0" t="n">
        <v>2.0455</v>
      </c>
      <c r="E12052" s="0" t="n">
        <f aca="false">IFERROR((C12052-D12052)/C12052/'Project Inputs and Calcs'!$E$11,0)</f>
        <v>0.0238738051304818</v>
      </c>
    </row>
    <row r="12053" customFormat="false" ht="15" hidden="false" customHeight="false" outlineLevel="0" collapsed="false">
      <c r="A12053" s="0" t="n">
        <v>68</v>
      </c>
      <c r="B12053" s="0" t="n">
        <v>2700</v>
      </c>
      <c r="C12053" s="0" t="n">
        <v>7.8062</v>
      </c>
      <c r="D12053" s="0" t="n">
        <v>2.2698</v>
      </c>
      <c r="E12053" s="0" t="n">
        <f aca="false">IFERROR((C12053-D12053)/C12053/'Project Inputs and Calcs'!$E$11,0)</f>
        <v>0.0236410374659459</v>
      </c>
    </row>
    <row r="12054" customFormat="false" ht="15" hidden="false" customHeight="false" outlineLevel="0" collapsed="false">
      <c r="A12054" s="0" t="n">
        <v>68</v>
      </c>
      <c r="B12054" s="0" t="n">
        <v>2800</v>
      </c>
      <c r="C12054" s="0" t="n">
        <v>8.4203</v>
      </c>
      <c r="D12054" s="0" t="n">
        <v>2.5066</v>
      </c>
      <c r="E12054" s="0" t="n">
        <f aca="false">IFERROR((C12054-D12054)/C12054/'Project Inputs and Calcs'!$E$11,0)</f>
        <v>0.0234104881457114</v>
      </c>
    </row>
    <row r="12055" customFormat="false" ht="15" hidden="false" customHeight="false" outlineLevel="0" collapsed="false">
      <c r="A12055" s="0" t="n">
        <v>68</v>
      </c>
      <c r="B12055" s="0" t="n">
        <v>2900</v>
      </c>
      <c r="C12055" s="0" t="n">
        <v>9.049</v>
      </c>
      <c r="D12055" s="0" t="n">
        <v>2.756</v>
      </c>
      <c r="E12055" s="0" t="n">
        <f aca="false">IFERROR((C12055-D12055)/C12055/'Project Inputs and Calcs'!$E$11,0)</f>
        <v>0.023181198659152</v>
      </c>
    </row>
    <row r="12056" customFormat="false" ht="15" hidden="false" customHeight="false" outlineLevel="0" collapsed="false">
      <c r="A12056" s="0" t="n">
        <v>68</v>
      </c>
      <c r="B12056" s="0" t="n">
        <v>3000</v>
      </c>
      <c r="C12056" s="0" t="n">
        <v>9.6916</v>
      </c>
      <c r="D12056" s="0" t="n">
        <v>3.018</v>
      </c>
      <c r="E12056" s="0" t="n">
        <f aca="false">IFERROR((C12056-D12056)/C12056/'Project Inputs and Calcs'!$E$11,0)</f>
        <v>0.0229532103402259</v>
      </c>
    </row>
    <row r="12057" customFormat="false" ht="15" hidden="false" customHeight="false" outlineLevel="0" collapsed="false">
      <c r="A12057" s="0" t="n">
        <v>68</v>
      </c>
      <c r="B12057" s="0" t="n">
        <v>3100</v>
      </c>
      <c r="C12057" s="0" t="n">
        <v>10.348</v>
      </c>
      <c r="D12057" s="0" t="n">
        <v>3.2924</v>
      </c>
      <c r="E12057" s="0" t="n">
        <f aca="false">IFERROR((C12057-D12057)/C12057/'Project Inputs and Calcs'!$E$11,0)</f>
        <v>0.0227277412704548</v>
      </c>
    </row>
    <row r="12058" customFormat="false" ht="15" hidden="false" customHeight="false" outlineLevel="0" collapsed="false">
      <c r="A12058" s="0" t="n">
        <v>68</v>
      </c>
      <c r="B12058" s="0" t="n">
        <v>3200</v>
      </c>
      <c r="C12058" s="0" t="n">
        <v>11.016</v>
      </c>
      <c r="D12058" s="0" t="n">
        <v>3.5795</v>
      </c>
      <c r="E12058" s="0" t="n">
        <f aca="false">IFERROR((C12058-D12058)/C12058/'Project Inputs and Calcs'!$E$11,0)</f>
        <v>0.0225021181312031</v>
      </c>
    </row>
    <row r="12059" customFormat="false" ht="15" hidden="false" customHeight="false" outlineLevel="0" collapsed="false">
      <c r="A12059" s="0" t="n">
        <v>68</v>
      </c>
      <c r="B12059" s="0" t="n">
        <v>3300</v>
      </c>
      <c r="C12059" s="0" t="n">
        <v>11.695</v>
      </c>
      <c r="D12059" s="0" t="n">
        <v>3.8789</v>
      </c>
      <c r="E12059" s="0" t="n">
        <f aca="false">IFERROR((C12059-D12059)/C12059/'Project Inputs and Calcs'!$E$11,0)</f>
        <v>0.0222776115148924</v>
      </c>
    </row>
    <row r="12060" customFormat="false" ht="15" hidden="false" customHeight="false" outlineLevel="0" collapsed="false">
      <c r="A12060" s="0" t="n">
        <v>68</v>
      </c>
      <c r="B12060" s="0" t="n">
        <v>3400</v>
      </c>
      <c r="C12060" s="0" t="n">
        <v>12.385</v>
      </c>
      <c r="D12060" s="0" t="n">
        <v>4.1911</v>
      </c>
      <c r="E12060" s="0" t="n">
        <f aca="false">IFERROR((C12060-D12060)/C12060/'Project Inputs and Calcs'!$E$11,0)</f>
        <v>0.0220532902704885</v>
      </c>
    </row>
    <row r="12061" customFormat="false" ht="15" hidden="false" customHeight="false" outlineLevel="0" collapsed="false">
      <c r="A12061" s="0" t="n">
        <v>68</v>
      </c>
      <c r="B12061" s="0" t="n">
        <v>3500</v>
      </c>
      <c r="C12061" s="0" t="n">
        <v>13.085</v>
      </c>
      <c r="D12061" s="0" t="n">
        <v>4.516</v>
      </c>
      <c r="E12061" s="0" t="n">
        <f aca="false">IFERROR((C12061-D12061)/C12061/'Project Inputs and Calcs'!$E$11,0)</f>
        <v>0.0218290663609731</v>
      </c>
    </row>
    <row r="12062" customFormat="false" ht="15" hidden="false" customHeight="false" outlineLevel="0" collapsed="false">
      <c r="A12062" s="0" t="n">
        <v>68</v>
      </c>
      <c r="B12062" s="0" t="n">
        <v>3600</v>
      </c>
      <c r="C12062" s="0" t="n">
        <v>13.793</v>
      </c>
      <c r="D12062" s="0" t="n">
        <v>4.8536</v>
      </c>
      <c r="E12062" s="0" t="n">
        <f aca="false">IFERROR((C12062-D12062)/C12062/'Project Inputs and Calcs'!$E$11,0)</f>
        <v>0.0216037120278402</v>
      </c>
    </row>
    <row r="12063" customFormat="false" ht="15" hidden="false" customHeight="false" outlineLevel="0" collapsed="false">
      <c r="A12063" s="0" t="n">
        <v>68</v>
      </c>
      <c r="B12063" s="0" t="n">
        <v>3700</v>
      </c>
      <c r="C12063" s="0" t="n">
        <v>14.509</v>
      </c>
      <c r="D12063" s="0" t="n">
        <v>5.2039</v>
      </c>
      <c r="E12063" s="0" t="n">
        <f aca="false">IFERROR((C12063-D12063)/C12063/'Project Inputs and Calcs'!$E$11,0)</f>
        <v>0.0213777655248466</v>
      </c>
    </row>
    <row r="12064" customFormat="false" ht="15" hidden="false" customHeight="false" outlineLevel="0" collapsed="false">
      <c r="A12064" s="0" t="n">
        <v>68</v>
      </c>
      <c r="B12064" s="0" t="n">
        <v>3800</v>
      </c>
      <c r="C12064" s="0" t="n">
        <v>15.231</v>
      </c>
      <c r="D12064" s="0" t="n">
        <v>5.5672</v>
      </c>
      <c r="E12064" s="0" t="n">
        <f aca="false">IFERROR((C12064-D12064)/C12064/'Project Inputs and Calcs'!$E$11,0)</f>
        <v>0.0211494101941216</v>
      </c>
    </row>
    <row r="12065" customFormat="false" ht="15" hidden="false" customHeight="false" outlineLevel="0" collapsed="false">
      <c r="A12065" s="0" t="n">
        <v>68</v>
      </c>
      <c r="B12065" s="0" t="n">
        <v>3900</v>
      </c>
      <c r="C12065" s="0" t="n">
        <v>15.959</v>
      </c>
      <c r="D12065" s="0" t="n">
        <v>5.9434</v>
      </c>
      <c r="E12065" s="0" t="n">
        <f aca="false">IFERROR((C12065-D12065)/C12065/'Project Inputs and Calcs'!$E$11,0)</f>
        <v>0.0209194393967876</v>
      </c>
    </row>
    <row r="12066" customFormat="false" ht="15" hidden="false" customHeight="false" outlineLevel="0" collapsed="false">
      <c r="A12066" s="0" t="n">
        <v>68</v>
      </c>
      <c r="B12066" s="0" t="n">
        <v>4000</v>
      </c>
      <c r="C12066" s="0" t="n">
        <v>16.69</v>
      </c>
      <c r="D12066" s="0" t="n">
        <v>6.3329</v>
      </c>
      <c r="E12066" s="0" t="n">
        <f aca="false">IFERROR((C12066-D12066)/C12066/'Project Inputs and Calcs'!$E$11,0)</f>
        <v>0.0206852406630717</v>
      </c>
    </row>
    <row r="12067" customFormat="false" ht="15" hidden="false" customHeight="false" outlineLevel="0" collapsed="false">
      <c r="A12067" s="0" t="n">
        <v>68</v>
      </c>
      <c r="B12067" s="0" t="n">
        <v>4100</v>
      </c>
      <c r="C12067" s="0" t="n">
        <v>17.424</v>
      </c>
      <c r="D12067" s="0" t="n">
        <v>6.7359</v>
      </c>
      <c r="E12067" s="0" t="n">
        <f aca="false">IFERROR((C12067-D12067)/C12067/'Project Inputs and Calcs'!$E$11,0)</f>
        <v>0.0204470844811754</v>
      </c>
    </row>
    <row r="12068" customFormat="false" ht="15" hidden="false" customHeight="false" outlineLevel="0" collapsed="false">
      <c r="A12068" s="0" t="n">
        <v>68</v>
      </c>
      <c r="B12068" s="0" t="n">
        <v>4200</v>
      </c>
      <c r="C12068" s="0" t="n">
        <v>18.16</v>
      </c>
      <c r="D12068" s="0" t="n">
        <v>7.1525</v>
      </c>
      <c r="E12068" s="0" t="n">
        <f aca="false">IFERROR((C12068-D12068)/C12068/'Project Inputs and Calcs'!$E$11,0)</f>
        <v>0.0202046622613803</v>
      </c>
    </row>
    <row r="12069" customFormat="false" ht="15" hidden="false" customHeight="false" outlineLevel="0" collapsed="false">
      <c r="A12069" s="0" t="n">
        <v>68</v>
      </c>
      <c r="B12069" s="0" t="n">
        <v>4300</v>
      </c>
      <c r="C12069" s="0" t="n">
        <v>18.895</v>
      </c>
      <c r="D12069" s="0" t="n">
        <v>7.5832</v>
      </c>
      <c r="E12069" s="0" t="n">
        <f aca="false">IFERROR((C12069-D12069)/C12069/'Project Inputs and Calcs'!$E$11,0)</f>
        <v>0.0199555437946547</v>
      </c>
    </row>
    <row r="12070" customFormat="false" ht="15" hidden="false" customHeight="false" outlineLevel="0" collapsed="false">
      <c r="A12070" s="0" t="n">
        <v>68</v>
      </c>
      <c r="B12070" s="0" t="n">
        <v>4400</v>
      </c>
      <c r="C12070" s="0" t="n">
        <v>19.628</v>
      </c>
      <c r="D12070" s="0" t="n">
        <v>8.0282</v>
      </c>
      <c r="E12070" s="0" t="n">
        <f aca="false">IFERROR((C12070-D12070)/C12070/'Project Inputs and Calcs'!$E$11,0)</f>
        <v>0.0196994090075402</v>
      </c>
    </row>
    <row r="12071" customFormat="false" ht="15" hidden="false" customHeight="false" outlineLevel="0" collapsed="false">
      <c r="A12071" s="0" t="n">
        <v>68</v>
      </c>
      <c r="B12071" s="0" t="n">
        <v>4500</v>
      </c>
      <c r="C12071" s="0" t="n">
        <v>20.356</v>
      </c>
      <c r="D12071" s="0" t="n">
        <v>8.4881</v>
      </c>
      <c r="E12071" s="0" t="n">
        <f aca="false">IFERROR((C12071-D12071)/C12071/'Project Inputs and Calcs'!$E$11,0)</f>
        <v>0.019433909739962</v>
      </c>
    </row>
    <row r="12072" customFormat="false" ht="15" hidden="false" customHeight="false" outlineLevel="0" collapsed="false">
      <c r="A12072" s="0" t="n">
        <v>68</v>
      </c>
      <c r="B12072" s="0" t="n">
        <v>4600</v>
      </c>
      <c r="C12072" s="0" t="n">
        <v>21.078</v>
      </c>
      <c r="D12072" s="0" t="n">
        <v>8.9635</v>
      </c>
      <c r="E12072" s="0" t="n">
        <f aca="false">IFERROR((C12072-D12072)/C12072/'Project Inputs and Calcs'!$E$11,0)</f>
        <v>0.0191582060284024</v>
      </c>
    </row>
    <row r="12073" customFormat="false" ht="15" hidden="false" customHeight="false" outlineLevel="0" collapsed="false">
      <c r="A12073" s="0" t="n">
        <v>68</v>
      </c>
      <c r="B12073" s="0" t="n">
        <v>4700</v>
      </c>
      <c r="C12073" s="0" t="n">
        <v>21.791</v>
      </c>
      <c r="D12073" s="0" t="n">
        <v>9.4548</v>
      </c>
      <c r="E12073" s="0" t="n">
        <f aca="false">IFERROR((C12073-D12073)/C12073/'Project Inputs and Calcs'!$E$11,0)</f>
        <v>0.0188704816973368</v>
      </c>
    </row>
    <row r="12074" customFormat="false" ht="15" hidden="false" customHeight="false" outlineLevel="0" collapsed="false">
      <c r="A12074" s="0" t="n">
        <v>68</v>
      </c>
      <c r="B12074" s="0" t="n">
        <v>4800</v>
      </c>
      <c r="C12074" s="0" t="n">
        <v>22.493</v>
      </c>
      <c r="D12074" s="0" t="n">
        <v>9.9629</v>
      </c>
      <c r="E12074" s="0" t="n">
        <f aca="false">IFERROR((C12074-D12074)/C12074/'Project Inputs and Calcs'!$E$11,0)</f>
        <v>0.0185688880985195</v>
      </c>
    </row>
    <row r="12075" customFormat="false" ht="15" hidden="false" customHeight="false" outlineLevel="0" collapsed="false">
      <c r="A12075" s="0" t="n">
        <v>68</v>
      </c>
      <c r="B12075" s="0" t="n">
        <v>4900</v>
      </c>
      <c r="C12075" s="0" t="n">
        <v>23.179</v>
      </c>
      <c r="D12075" s="0" t="n">
        <v>10.489</v>
      </c>
      <c r="E12075" s="0" t="n">
        <f aca="false">IFERROR((C12075-D12075)/C12075/'Project Inputs and Calcs'!$E$11,0)</f>
        <v>0.0182492773631304</v>
      </c>
    </row>
    <row r="12076" customFormat="false" ht="15" hidden="false" customHeight="false" outlineLevel="0" collapsed="false">
      <c r="A12076" s="0" t="n">
        <v>68</v>
      </c>
      <c r="B12076" s="0" t="n">
        <v>5000</v>
      </c>
      <c r="C12076" s="0" t="n">
        <v>23.846</v>
      </c>
      <c r="D12076" s="0" t="n">
        <v>11.034</v>
      </c>
      <c r="E12076" s="0" t="n">
        <f aca="false">IFERROR((C12076-D12076)/C12076/'Project Inputs and Calcs'!$E$11,0)</f>
        <v>0.0179093628561044</v>
      </c>
    </row>
    <row r="12077" customFormat="false" ht="15" hidden="false" customHeight="false" outlineLevel="0" collapsed="false">
      <c r="A12077" s="0" t="n">
        <v>68</v>
      </c>
      <c r="B12077" s="0" t="n">
        <v>5100</v>
      </c>
      <c r="C12077" s="0" t="n">
        <v>24.489</v>
      </c>
      <c r="D12077" s="0" t="n">
        <v>11.6</v>
      </c>
      <c r="E12077" s="0" t="n">
        <f aca="false">IFERROR((C12077-D12077)/C12077/'Project Inputs and Calcs'!$E$11,0)</f>
        <v>0.017543931288878</v>
      </c>
    </row>
    <row r="12078" customFormat="false" ht="15" hidden="false" customHeight="false" outlineLevel="0" collapsed="false">
      <c r="A12078" s="0" t="n">
        <v>68</v>
      </c>
      <c r="B12078" s="0" t="n">
        <v>5200</v>
      </c>
      <c r="C12078" s="0" t="n">
        <v>25.102</v>
      </c>
      <c r="D12078" s="0" t="n">
        <v>12.189</v>
      </c>
      <c r="E12078" s="0" t="n">
        <f aca="false">IFERROR((C12078-D12078)/C12078/'Project Inputs and Calcs'!$E$11,0)</f>
        <v>0.0171473720553475</v>
      </c>
    </row>
    <row r="12079" customFormat="false" ht="15" hidden="false" customHeight="false" outlineLevel="0" collapsed="false">
      <c r="A12079" s="0" t="n">
        <v>68</v>
      </c>
      <c r="B12079" s="0" t="n">
        <v>5300</v>
      </c>
      <c r="C12079" s="0" t="n">
        <v>25.679</v>
      </c>
      <c r="D12079" s="0" t="n">
        <v>12.803</v>
      </c>
      <c r="E12079" s="0" t="n">
        <f aca="false">IFERROR((C12079-D12079)/C12079/'Project Inputs and Calcs'!$E$11,0)</f>
        <v>0.0167140464971377</v>
      </c>
    </row>
    <row r="12080" customFormat="false" ht="15" hidden="false" customHeight="false" outlineLevel="0" collapsed="false">
      <c r="A12080" s="0" t="n">
        <v>68</v>
      </c>
      <c r="B12080" s="0" t="n">
        <v>5400</v>
      </c>
      <c r="C12080" s="0" t="n">
        <v>26.211</v>
      </c>
      <c r="D12080" s="0" t="n">
        <v>13.446</v>
      </c>
      <c r="E12080" s="0" t="n">
        <f aca="false">IFERROR((C12080-D12080)/C12080/'Project Inputs and Calcs'!$E$11,0)</f>
        <v>0.016233642363893</v>
      </c>
    </row>
    <row r="12081" customFormat="false" ht="15" hidden="false" customHeight="false" outlineLevel="0" collapsed="false">
      <c r="A12081" s="0" t="n">
        <v>68</v>
      </c>
      <c r="B12081" s="0" t="n">
        <v>5500</v>
      </c>
      <c r="C12081" s="0" t="n">
        <v>26.686</v>
      </c>
      <c r="D12081" s="0" t="n">
        <v>14.121</v>
      </c>
      <c r="E12081" s="0" t="n">
        <f aca="false">IFERROR((C12081-D12081)/C12081/'Project Inputs and Calcs'!$E$11,0)</f>
        <v>0.0156948712183667</v>
      </c>
    </row>
    <row r="12082" customFormat="false" ht="15" hidden="false" customHeight="false" outlineLevel="0" collapsed="false">
      <c r="A12082" s="0" t="n">
        <v>68</v>
      </c>
      <c r="B12082" s="0" t="n">
        <v>5600</v>
      </c>
      <c r="C12082" s="0" t="n">
        <v>27.091</v>
      </c>
      <c r="D12082" s="0" t="n">
        <v>14.836</v>
      </c>
      <c r="E12082" s="0" t="n">
        <f aca="false">IFERROR((C12082-D12082)/C12082/'Project Inputs and Calcs'!$E$11,0)</f>
        <v>0.0150788084603743</v>
      </c>
    </row>
    <row r="12083" customFormat="false" ht="15" hidden="false" customHeight="false" outlineLevel="0" collapsed="false">
      <c r="A12083" s="0" t="n">
        <v>68</v>
      </c>
      <c r="B12083" s="0" t="n">
        <v>5700</v>
      </c>
      <c r="C12083" s="0" t="n">
        <v>27.416</v>
      </c>
      <c r="D12083" s="0" t="n">
        <v>15.592</v>
      </c>
      <c r="E12083" s="0" t="n">
        <f aca="false">IFERROR((C12083-D12083)/C12083/'Project Inputs and Calcs'!$E$11,0)</f>
        <v>0.0143760334597802</v>
      </c>
    </row>
    <row r="12084" customFormat="false" ht="15" hidden="false" customHeight="false" outlineLevel="0" collapsed="false">
      <c r="A12084" s="0" t="n">
        <v>68</v>
      </c>
      <c r="B12084" s="0" t="n">
        <v>5800</v>
      </c>
      <c r="C12084" s="0" t="n">
        <v>27.623</v>
      </c>
      <c r="D12084" s="0" t="n">
        <v>16.407</v>
      </c>
      <c r="E12084" s="0" t="n">
        <f aca="false">IFERROR((C12084-D12084)/C12084/'Project Inputs and Calcs'!$E$11,0)</f>
        <v>0.0135346148740784</v>
      </c>
    </row>
    <row r="12085" customFormat="false" ht="15" hidden="false" customHeight="false" outlineLevel="0" collapsed="false">
      <c r="A12085" s="0" t="n">
        <v>68</v>
      </c>
      <c r="B12085" s="0" t="n">
        <v>5900</v>
      </c>
      <c r="C12085" s="0" t="n">
        <v>27.656</v>
      </c>
      <c r="D12085" s="0" t="n">
        <v>17.306</v>
      </c>
      <c r="E12085" s="0" t="n">
        <f aca="false">IFERROR((C12085-D12085)/C12085/'Project Inputs and Calcs'!$E$11,0)</f>
        <v>0.0124746890367371</v>
      </c>
    </row>
    <row r="12086" customFormat="false" ht="15" hidden="false" customHeight="false" outlineLevel="0" collapsed="false">
      <c r="A12086" s="0" t="n">
        <v>68</v>
      </c>
      <c r="B12086" s="0" t="n">
        <v>6000</v>
      </c>
      <c r="C12086" s="0" t="n">
        <v>27.485</v>
      </c>
      <c r="D12086" s="0" t="n">
        <v>18.303</v>
      </c>
      <c r="E12086" s="0" t="n">
        <f aca="false">IFERROR((C12086-D12086)/C12086/'Project Inputs and Calcs'!$E$11,0)</f>
        <v>0.0111357710266206</v>
      </c>
    </row>
    <row r="12087" customFormat="false" ht="15" hidden="false" customHeight="false" outlineLevel="0" collapsed="false">
      <c r="A12087" s="0" t="n">
        <v>68</v>
      </c>
      <c r="B12087" s="0" t="n">
        <v>6100</v>
      </c>
      <c r="C12087" s="0" t="n">
        <v>27.13</v>
      </c>
      <c r="D12087" s="0" t="n">
        <v>19.386</v>
      </c>
      <c r="E12087" s="0" t="n">
        <f aca="false">IFERROR((C12087-D12087)/C12087/'Project Inputs and Calcs'!$E$11,0)</f>
        <v>0.00951468239341443</v>
      </c>
    </row>
    <row r="12088" customFormat="false" ht="15" hidden="false" customHeight="false" outlineLevel="0" collapsed="false">
      <c r="A12088" s="0" t="n">
        <v>68</v>
      </c>
      <c r="B12088" s="0" t="n">
        <v>6200</v>
      </c>
      <c r="C12088" s="0" t="n">
        <v>26.74</v>
      </c>
      <c r="D12088" s="0" t="n">
        <v>20.487</v>
      </c>
      <c r="E12088" s="0" t="n">
        <f aca="false">IFERROR((C12088-D12088)/C12088/'Project Inputs and Calcs'!$E$11,0)</f>
        <v>0.00779481426078285</v>
      </c>
    </row>
    <row r="12089" customFormat="false" ht="15" hidden="false" customHeight="false" outlineLevel="0" collapsed="false">
      <c r="A12089" s="0" t="n">
        <v>68</v>
      </c>
      <c r="B12089" s="0" t="n">
        <v>6300</v>
      </c>
      <c r="C12089" s="0" t="n">
        <v>26.222</v>
      </c>
      <c r="D12089" s="0" t="n">
        <v>21.664</v>
      </c>
      <c r="E12089" s="0" t="n">
        <f aca="false">IFERROR((C12089-D12089)/C12089/'Project Inputs and Calcs'!$E$11,0)</f>
        <v>0.00579411689929576</v>
      </c>
    </row>
    <row r="12090" customFormat="false" ht="15" hidden="false" customHeight="false" outlineLevel="0" collapsed="false">
      <c r="A12090" s="0" t="n">
        <v>68</v>
      </c>
      <c r="B12090" s="0" t="n">
        <v>6400</v>
      </c>
      <c r="C12090" s="0" t="n">
        <v>25.515</v>
      </c>
      <c r="D12090" s="0" t="n">
        <v>22.923</v>
      </c>
      <c r="E12090" s="0" t="n">
        <f aca="false">IFERROR((C12090-D12090)/C12090/'Project Inputs and Calcs'!$E$11,0)</f>
        <v>0.00338624338624339</v>
      </c>
    </row>
    <row r="12091" customFormat="false" ht="15" hidden="false" customHeight="false" outlineLevel="0" collapsed="false">
      <c r="A12091" s="0" t="n">
        <v>68</v>
      </c>
      <c r="B12091" s="0" t="n">
        <v>6500</v>
      </c>
      <c r="C12091" s="0" t="n">
        <v>25.071</v>
      </c>
      <c r="D12091" s="0" t="n">
        <v>23.934</v>
      </c>
      <c r="E12091" s="0" t="n">
        <f aca="false">IFERROR((C12091-D12091)/C12091/'Project Inputs and Calcs'!$E$11,0)</f>
        <v>0.00151170675282199</v>
      </c>
    </row>
    <row r="12092" customFormat="false" ht="15" hidden="false" customHeight="false" outlineLevel="0" collapsed="false">
      <c r="A12092" s="0" t="n">
        <v>68</v>
      </c>
      <c r="B12092" s="0" t="n">
        <v>6600</v>
      </c>
      <c r="C12092" s="0" t="n">
        <v>24.853</v>
      </c>
      <c r="D12092" s="0" t="n">
        <v>24.743</v>
      </c>
      <c r="E12092" s="0" t="n">
        <f aca="false">IFERROR((C12092-D12092)/C12092/'Project Inputs and Calcs'!$E$11,0)</f>
        <v>0.000147534167571994</v>
      </c>
    </row>
    <row r="12093" customFormat="false" ht="15" hidden="false" customHeight="false" outlineLevel="0" collapsed="false">
      <c r="A12093" s="0" t="n">
        <v>68</v>
      </c>
      <c r="B12093" s="0" t="n">
        <v>6700</v>
      </c>
      <c r="C12093" s="0" t="n">
        <v>24.729</v>
      </c>
      <c r="D12093" s="0" t="n">
        <v>25.441</v>
      </c>
      <c r="E12093" s="0" t="n">
        <f aca="false">IFERROR((C12093-D12093)/C12093/'Project Inputs and Calcs'!$E$11,0)</f>
        <v>-0.000959736881124725</v>
      </c>
    </row>
    <row r="12094" customFormat="false" ht="15" hidden="false" customHeight="false" outlineLevel="0" collapsed="false">
      <c r="A12094" s="0" t="n">
        <v>68</v>
      </c>
      <c r="B12094" s="0" t="n">
        <v>6800</v>
      </c>
      <c r="C12094" s="0" t="n">
        <v>24.654</v>
      </c>
      <c r="D12094" s="0" t="n">
        <v>26.054</v>
      </c>
      <c r="E12094" s="0" t="n">
        <f aca="false">IFERROR((C12094-D12094)/C12094/'Project Inputs and Calcs'!$E$11,0)</f>
        <v>-0.00189286390308537</v>
      </c>
    </row>
    <row r="12095" customFormat="false" ht="15" hidden="false" customHeight="false" outlineLevel="0" collapsed="false">
      <c r="A12095" s="0" t="n">
        <v>68</v>
      </c>
      <c r="B12095" s="0" t="n">
        <v>6900</v>
      </c>
      <c r="C12095" s="0" t="n">
        <v>24.608</v>
      </c>
      <c r="D12095" s="0" t="n">
        <v>26.583</v>
      </c>
      <c r="E12095" s="0" t="n">
        <f aca="false">IFERROR((C12095-D12095)/C12095/'Project Inputs and Calcs'!$E$11,0)</f>
        <v>-0.00267528175119202</v>
      </c>
    </row>
    <row r="12096" customFormat="false" ht="15" hidden="false" customHeight="false" outlineLevel="0" collapsed="false">
      <c r="A12096" s="0" t="n">
        <v>68</v>
      </c>
      <c r="B12096" s="0" t="n">
        <v>7000</v>
      </c>
      <c r="C12096" s="0" t="n">
        <v>24.582</v>
      </c>
      <c r="D12096" s="0" t="n">
        <v>27.027</v>
      </c>
      <c r="E12096" s="0" t="n">
        <f aca="false">IFERROR((C12096-D12096)/C12096/'Project Inputs and Calcs'!$E$11,0)</f>
        <v>-0.0033154340574404</v>
      </c>
    </row>
    <row r="12097" customFormat="false" ht="15" hidden="false" customHeight="false" outlineLevel="0" collapsed="false">
      <c r="A12097" s="0" t="n">
        <v>68</v>
      </c>
      <c r="B12097" s="0" t="n">
        <v>7100</v>
      </c>
      <c r="C12097" s="0" t="n">
        <v>24.571</v>
      </c>
      <c r="D12097" s="0" t="n">
        <v>27.377</v>
      </c>
      <c r="E12097" s="0" t="n">
        <f aca="false">IFERROR((C12097-D12097)/C12097/'Project Inputs and Calcs'!$E$11,0)</f>
        <v>-0.00380665554244163</v>
      </c>
    </row>
    <row r="12098" customFormat="false" ht="15" hidden="false" customHeight="false" outlineLevel="0" collapsed="false">
      <c r="A12098" s="0" t="n">
        <v>68</v>
      </c>
      <c r="B12098" s="0" t="n">
        <v>7200</v>
      </c>
      <c r="C12098" s="0" t="s">
        <v>155</v>
      </c>
      <c r="D12098" s="0" t="s">
        <v>155</v>
      </c>
      <c r="E12098" s="0" t="n">
        <f aca="false">IFERROR((C12098-D12098)/C12098/'Project Inputs and Calcs'!$E$11,0)</f>
        <v>0</v>
      </c>
    </row>
    <row r="12099" customFormat="false" ht="15" hidden="false" customHeight="false" outlineLevel="0" collapsed="false">
      <c r="A12099" s="0" t="n">
        <v>68</v>
      </c>
      <c r="B12099" s="0" t="n">
        <v>7300</v>
      </c>
      <c r="C12099" s="0" t="s">
        <v>155</v>
      </c>
      <c r="D12099" s="0" t="s">
        <v>155</v>
      </c>
      <c r="E12099" s="0" t="n">
        <f aca="false">IFERROR((C12099-D12099)/C12099/'Project Inputs and Calcs'!$E$11,0)</f>
        <v>0</v>
      </c>
    </row>
    <row r="12100" customFormat="false" ht="15" hidden="false" customHeight="false" outlineLevel="0" collapsed="false">
      <c r="A12100" s="0" t="n">
        <v>68</v>
      </c>
      <c r="B12100" s="0" t="n">
        <v>7400</v>
      </c>
      <c r="C12100" s="0" t="s">
        <v>155</v>
      </c>
      <c r="D12100" s="0" t="s">
        <v>155</v>
      </c>
      <c r="E12100" s="0" t="n">
        <f aca="false">IFERROR((C12100-D12100)/C12100/'Project Inputs and Calcs'!$E$11,0)</f>
        <v>0</v>
      </c>
    </row>
    <row r="12101" customFormat="false" ht="15" hidden="false" customHeight="false" outlineLevel="0" collapsed="false">
      <c r="A12101" s="0" t="n">
        <v>68</v>
      </c>
      <c r="B12101" s="0" t="n">
        <v>7500</v>
      </c>
      <c r="C12101" s="0" t="s">
        <v>155</v>
      </c>
      <c r="D12101" s="0" t="s">
        <v>155</v>
      </c>
      <c r="E12101" s="0" t="n">
        <f aca="false">IFERROR((C12101-D12101)/C12101/'Project Inputs and Calcs'!$E$11,0)</f>
        <v>0</v>
      </c>
    </row>
    <row r="12102" customFormat="false" ht="15" hidden="false" customHeight="false" outlineLevel="0" collapsed="false">
      <c r="A12102" s="0" t="n">
        <v>68</v>
      </c>
      <c r="B12102" s="0" t="n">
        <v>7600</v>
      </c>
      <c r="C12102" s="0" t="s">
        <v>155</v>
      </c>
      <c r="D12102" s="0" t="s">
        <v>155</v>
      </c>
      <c r="E12102" s="0" t="n">
        <f aca="false">IFERROR((C12102-D12102)/C12102/'Project Inputs and Calcs'!$E$11,0)</f>
        <v>0</v>
      </c>
    </row>
    <row r="12103" customFormat="false" ht="15" hidden="false" customHeight="false" outlineLevel="0" collapsed="false">
      <c r="A12103" s="0" t="n">
        <v>68</v>
      </c>
      <c r="B12103" s="0" t="n">
        <v>7700</v>
      </c>
      <c r="C12103" s="0" t="s">
        <v>155</v>
      </c>
      <c r="D12103" s="0" t="s">
        <v>155</v>
      </c>
      <c r="E12103" s="0" t="n">
        <f aca="false">IFERROR((C12103-D12103)/C12103/'Project Inputs and Calcs'!$E$11,0)</f>
        <v>0</v>
      </c>
    </row>
    <row r="12104" customFormat="false" ht="15" hidden="false" customHeight="false" outlineLevel="0" collapsed="false">
      <c r="A12104" s="0" t="n">
        <v>68</v>
      </c>
      <c r="B12104" s="0" t="n">
        <v>7800</v>
      </c>
      <c r="C12104" s="0" t="s">
        <v>155</v>
      </c>
      <c r="D12104" s="0" t="s">
        <v>155</v>
      </c>
      <c r="E12104" s="0" t="n">
        <f aca="false">IFERROR((C12104-D12104)/C12104/'Project Inputs and Calcs'!$E$11,0)</f>
        <v>0</v>
      </c>
    </row>
    <row r="12105" customFormat="false" ht="15" hidden="false" customHeight="false" outlineLevel="0" collapsed="false">
      <c r="A12105" s="0" t="n">
        <v>68</v>
      </c>
      <c r="B12105" s="0" t="n">
        <v>7900</v>
      </c>
      <c r="C12105" s="0" t="s">
        <v>155</v>
      </c>
      <c r="D12105" s="0" t="s">
        <v>155</v>
      </c>
      <c r="E12105" s="0" t="n">
        <f aca="false">IFERROR((C12105-D12105)/C12105/'Project Inputs and Calcs'!$E$11,0)</f>
        <v>0</v>
      </c>
    </row>
    <row r="12106" customFormat="false" ht="15" hidden="false" customHeight="false" outlineLevel="0" collapsed="false">
      <c r="A12106" s="0" t="n">
        <v>68</v>
      </c>
      <c r="B12106" s="0" t="n">
        <v>8000</v>
      </c>
      <c r="C12106" s="0" t="s">
        <v>155</v>
      </c>
      <c r="D12106" s="0" t="s">
        <v>155</v>
      </c>
      <c r="E12106" s="0" t="n">
        <f aca="false">IFERROR((C12106-D12106)/C12106/'Project Inputs and Calcs'!$E$11,0)</f>
        <v>0</v>
      </c>
    </row>
    <row r="12107" customFormat="false" ht="15" hidden="false" customHeight="false" outlineLevel="0" collapsed="false">
      <c r="A12107" s="0" t="n">
        <v>68</v>
      </c>
      <c r="B12107" s="0" t="n">
        <v>8100</v>
      </c>
      <c r="C12107" s="0" t="s">
        <v>155</v>
      </c>
      <c r="D12107" s="0" t="s">
        <v>155</v>
      </c>
      <c r="E12107" s="0" t="n">
        <f aca="false">IFERROR((C12107-D12107)/C12107/'Project Inputs and Calcs'!$E$11,0)</f>
        <v>0</v>
      </c>
    </row>
    <row r="12108" customFormat="false" ht="15" hidden="false" customHeight="false" outlineLevel="0" collapsed="false">
      <c r="A12108" s="0" t="n">
        <v>68</v>
      </c>
      <c r="B12108" s="0" t="n">
        <v>8200</v>
      </c>
      <c r="C12108" s="0" t="s">
        <v>155</v>
      </c>
      <c r="D12108" s="0" t="s">
        <v>155</v>
      </c>
      <c r="E12108" s="0" t="n">
        <f aca="false">IFERROR((C12108-D12108)/C12108/'Project Inputs and Calcs'!$E$11,0)</f>
        <v>0</v>
      </c>
    </row>
    <row r="12109" customFormat="false" ht="15" hidden="false" customHeight="false" outlineLevel="0" collapsed="false">
      <c r="A12109" s="0" t="n">
        <v>68</v>
      </c>
      <c r="B12109" s="0" t="n">
        <v>8300</v>
      </c>
      <c r="C12109" s="0" t="s">
        <v>155</v>
      </c>
      <c r="D12109" s="0" t="s">
        <v>155</v>
      </c>
      <c r="E12109" s="0" t="n">
        <f aca="false">IFERROR((C12109-D12109)/C12109/'Project Inputs and Calcs'!$E$11,0)</f>
        <v>0</v>
      </c>
    </row>
    <row r="12110" customFormat="false" ht="15" hidden="false" customHeight="false" outlineLevel="0" collapsed="false">
      <c r="A12110" s="0" t="n">
        <v>68</v>
      </c>
      <c r="B12110" s="0" t="n">
        <v>8400</v>
      </c>
      <c r="C12110" s="0" t="s">
        <v>155</v>
      </c>
      <c r="D12110" s="0" t="s">
        <v>155</v>
      </c>
      <c r="E12110" s="0" t="n">
        <f aca="false">IFERROR((C12110-D12110)/C12110/'Project Inputs and Calcs'!$E$11,0)</f>
        <v>0</v>
      </c>
    </row>
    <row r="12111" customFormat="false" ht="15" hidden="false" customHeight="false" outlineLevel="0" collapsed="false">
      <c r="A12111" s="0" t="n">
        <v>68</v>
      </c>
      <c r="B12111" s="0" t="n">
        <v>8500</v>
      </c>
      <c r="C12111" s="0" t="s">
        <v>155</v>
      </c>
      <c r="D12111" s="0" t="s">
        <v>155</v>
      </c>
      <c r="E12111" s="0" t="n">
        <f aca="false">IFERROR((C12111-D12111)/C12111/'Project Inputs and Calcs'!$E$11,0)</f>
        <v>0</v>
      </c>
    </row>
    <row r="12112" customFormat="false" ht="15" hidden="false" customHeight="false" outlineLevel="0" collapsed="false">
      <c r="A12112" s="0" t="n">
        <v>68</v>
      </c>
      <c r="B12112" s="0" t="n">
        <v>8600</v>
      </c>
      <c r="C12112" s="0" t="s">
        <v>155</v>
      </c>
      <c r="D12112" s="0" t="s">
        <v>155</v>
      </c>
      <c r="E12112" s="0" t="n">
        <f aca="false">IFERROR((C12112-D12112)/C12112/'Project Inputs and Calcs'!$E$11,0)</f>
        <v>0</v>
      </c>
    </row>
    <row r="12113" customFormat="false" ht="15" hidden="false" customHeight="false" outlineLevel="0" collapsed="false">
      <c r="A12113" s="0" t="n">
        <v>68</v>
      </c>
      <c r="B12113" s="0" t="n">
        <v>8700</v>
      </c>
      <c r="C12113" s="0" t="s">
        <v>155</v>
      </c>
      <c r="D12113" s="0" t="s">
        <v>155</v>
      </c>
      <c r="E12113" s="0" t="n">
        <f aca="false">IFERROR((C12113-D12113)/C12113/'Project Inputs and Calcs'!$E$11,0)</f>
        <v>0</v>
      </c>
    </row>
    <row r="12114" customFormat="false" ht="15" hidden="false" customHeight="false" outlineLevel="0" collapsed="false">
      <c r="A12114" s="0" t="n">
        <v>68</v>
      </c>
      <c r="B12114" s="0" t="n">
        <v>8800</v>
      </c>
      <c r="C12114" s="0" t="s">
        <v>155</v>
      </c>
      <c r="D12114" s="0" t="s">
        <v>155</v>
      </c>
      <c r="E12114" s="0" t="n">
        <f aca="false">IFERROR((C12114-D12114)/C12114/'Project Inputs and Calcs'!$E$11,0)</f>
        <v>0</v>
      </c>
    </row>
    <row r="12115" customFormat="false" ht="15" hidden="false" customHeight="false" outlineLevel="0" collapsed="false">
      <c r="A12115" s="0" t="n">
        <v>68</v>
      </c>
      <c r="B12115" s="0" t="n">
        <v>8900</v>
      </c>
      <c r="C12115" s="0" t="s">
        <v>155</v>
      </c>
      <c r="D12115" s="0" t="s">
        <v>155</v>
      </c>
      <c r="E12115" s="0" t="n">
        <f aca="false">IFERROR((C12115-D12115)/C12115/'Project Inputs and Calcs'!$E$11,0)</f>
        <v>0</v>
      </c>
    </row>
    <row r="12116" customFormat="false" ht="15" hidden="false" customHeight="false" outlineLevel="0" collapsed="false">
      <c r="A12116" s="0" t="n">
        <v>68</v>
      </c>
      <c r="B12116" s="0" t="n">
        <v>9000</v>
      </c>
      <c r="C12116" s="0" t="s">
        <v>155</v>
      </c>
      <c r="D12116" s="0" t="s">
        <v>155</v>
      </c>
      <c r="E12116" s="0" t="n">
        <f aca="false">IFERROR((C12116-D12116)/C12116/'Project Inputs and Calcs'!$E$11,0)</f>
        <v>0</v>
      </c>
    </row>
    <row r="12117" customFormat="false" ht="15" hidden="false" customHeight="false" outlineLevel="0" collapsed="false">
      <c r="A12117" s="0" t="n">
        <v>68</v>
      </c>
      <c r="B12117" s="0" t="n">
        <v>9100</v>
      </c>
      <c r="C12117" s="0" t="s">
        <v>155</v>
      </c>
      <c r="D12117" s="0" t="s">
        <v>155</v>
      </c>
      <c r="E12117" s="0" t="n">
        <f aca="false">IFERROR((C12117-D12117)/C12117/'Project Inputs and Calcs'!$E$11,0)</f>
        <v>0</v>
      </c>
    </row>
    <row r="12118" customFormat="false" ht="15" hidden="false" customHeight="false" outlineLevel="0" collapsed="false">
      <c r="A12118" s="0" t="n">
        <v>68</v>
      </c>
      <c r="B12118" s="0" t="n">
        <v>9200</v>
      </c>
      <c r="C12118" s="0" t="s">
        <v>155</v>
      </c>
      <c r="D12118" s="0" t="s">
        <v>155</v>
      </c>
      <c r="E12118" s="0" t="n">
        <f aca="false">IFERROR((C12118-D12118)/C12118/'Project Inputs and Calcs'!$E$11,0)</f>
        <v>0</v>
      </c>
    </row>
    <row r="12119" customFormat="false" ht="15" hidden="false" customHeight="false" outlineLevel="0" collapsed="false">
      <c r="A12119" s="0" t="n">
        <v>68</v>
      </c>
      <c r="B12119" s="0" t="n">
        <v>9300</v>
      </c>
      <c r="C12119" s="0" t="s">
        <v>155</v>
      </c>
      <c r="D12119" s="0" t="s">
        <v>155</v>
      </c>
      <c r="E12119" s="0" t="n">
        <f aca="false">IFERROR((C12119-D12119)/C12119/'Project Inputs and Calcs'!$E$11,0)</f>
        <v>0</v>
      </c>
    </row>
    <row r="12120" customFormat="false" ht="15" hidden="false" customHeight="false" outlineLevel="0" collapsed="false">
      <c r="A12120" s="0" t="n">
        <v>68</v>
      </c>
      <c r="B12120" s="0" t="n">
        <v>9400</v>
      </c>
      <c r="C12120" s="0" t="s">
        <v>155</v>
      </c>
      <c r="D12120" s="0" t="s">
        <v>155</v>
      </c>
      <c r="E12120" s="0" t="n">
        <f aca="false">IFERROR((C12120-D12120)/C12120/'Project Inputs and Calcs'!$E$11,0)</f>
        <v>0</v>
      </c>
    </row>
    <row r="12121" customFormat="false" ht="15" hidden="false" customHeight="false" outlineLevel="0" collapsed="false">
      <c r="A12121" s="0" t="n">
        <v>68</v>
      </c>
      <c r="B12121" s="0" t="n">
        <v>9500</v>
      </c>
      <c r="C12121" s="0" t="s">
        <v>155</v>
      </c>
      <c r="D12121" s="0" t="s">
        <v>155</v>
      </c>
      <c r="E12121" s="0" t="n">
        <f aca="false">IFERROR((C12121-D12121)/C12121/'Project Inputs and Calcs'!$E$11,0)</f>
        <v>0</v>
      </c>
    </row>
    <row r="12122" customFormat="false" ht="15" hidden="false" customHeight="false" outlineLevel="0" collapsed="false">
      <c r="A12122" s="0" t="n">
        <v>68</v>
      </c>
      <c r="B12122" s="0" t="n">
        <v>9600</v>
      </c>
      <c r="C12122" s="0" t="s">
        <v>155</v>
      </c>
      <c r="D12122" s="0" t="s">
        <v>155</v>
      </c>
      <c r="E12122" s="0" t="n">
        <f aca="false">IFERROR((C12122-D12122)/C12122/'Project Inputs and Calcs'!$E$11,0)</f>
        <v>0</v>
      </c>
    </row>
    <row r="12123" customFormat="false" ht="15" hidden="false" customHeight="false" outlineLevel="0" collapsed="false">
      <c r="A12123" s="0" t="n">
        <v>68</v>
      </c>
      <c r="B12123" s="0" t="n">
        <v>9700</v>
      </c>
      <c r="C12123" s="0" t="s">
        <v>155</v>
      </c>
      <c r="D12123" s="0" t="s">
        <v>155</v>
      </c>
      <c r="E12123" s="0" t="n">
        <f aca="false">IFERROR((C12123-D12123)/C12123/'Project Inputs and Calcs'!$E$11,0)</f>
        <v>0</v>
      </c>
    </row>
    <row r="12124" customFormat="false" ht="15" hidden="false" customHeight="false" outlineLevel="0" collapsed="false">
      <c r="A12124" s="0" t="n">
        <v>68</v>
      </c>
      <c r="B12124" s="0" t="n">
        <v>9800</v>
      </c>
      <c r="C12124" s="0" t="s">
        <v>155</v>
      </c>
      <c r="D12124" s="0" t="s">
        <v>155</v>
      </c>
      <c r="E12124" s="0" t="n">
        <f aca="false">IFERROR((C12124-D12124)/C12124/'Project Inputs and Calcs'!$E$11,0)</f>
        <v>0</v>
      </c>
    </row>
    <row r="12125" customFormat="false" ht="15" hidden="false" customHeight="false" outlineLevel="0" collapsed="false">
      <c r="A12125" s="0" t="n">
        <v>68</v>
      </c>
      <c r="B12125" s="0" t="n">
        <v>9900</v>
      </c>
      <c r="C12125" s="0" t="s">
        <v>155</v>
      </c>
      <c r="D12125" s="0" t="s">
        <v>155</v>
      </c>
      <c r="E12125" s="0" t="n">
        <f aca="false">IFERROR((C12125-D12125)/C12125/'Project Inputs and Calcs'!$E$11,0)</f>
        <v>0</v>
      </c>
    </row>
    <row r="12126" customFormat="false" ht="15" hidden="false" customHeight="false" outlineLevel="0" collapsed="false">
      <c r="A12126" s="0" t="n">
        <v>68</v>
      </c>
      <c r="B12126" s="0" t="n">
        <v>10000</v>
      </c>
      <c r="C12126" s="0" t="s">
        <v>155</v>
      </c>
      <c r="D12126" s="0" t="s">
        <v>155</v>
      </c>
      <c r="E12126" s="0" t="n">
        <f aca="false">IFERROR((C12126-D12126)/C12126/'Project Inputs and Calcs'!$E$11,0)</f>
        <v>0</v>
      </c>
    </row>
    <row r="12127" customFormat="false" ht="15" hidden="false" customHeight="false" outlineLevel="0" collapsed="false">
      <c r="A12127" s="0" t="n">
        <v>68</v>
      </c>
      <c r="B12127" s="0" t="n">
        <v>10100</v>
      </c>
      <c r="C12127" s="0" t="s">
        <v>155</v>
      </c>
      <c r="D12127" s="0" t="s">
        <v>155</v>
      </c>
      <c r="E12127" s="0" t="n">
        <f aca="false">IFERROR((C12127-D12127)/C12127/'Project Inputs and Calcs'!$E$11,0)</f>
        <v>0</v>
      </c>
    </row>
    <row r="12128" customFormat="false" ht="15" hidden="false" customHeight="false" outlineLevel="0" collapsed="false">
      <c r="A12128" s="0" t="n">
        <v>68</v>
      </c>
      <c r="B12128" s="0" t="n">
        <v>10200</v>
      </c>
      <c r="C12128" s="0" t="s">
        <v>155</v>
      </c>
      <c r="D12128" s="0" t="s">
        <v>155</v>
      </c>
      <c r="E12128" s="0" t="n">
        <f aca="false">IFERROR((C12128-D12128)/C12128/'Project Inputs and Calcs'!$E$11,0)</f>
        <v>0</v>
      </c>
    </row>
    <row r="12129" customFormat="false" ht="15" hidden="false" customHeight="false" outlineLevel="0" collapsed="false">
      <c r="A12129" s="0" t="n">
        <v>68</v>
      </c>
      <c r="B12129" s="0" t="n">
        <v>10300</v>
      </c>
      <c r="C12129" s="0" t="s">
        <v>155</v>
      </c>
      <c r="D12129" s="0" t="s">
        <v>155</v>
      </c>
      <c r="E12129" s="0" t="n">
        <f aca="false">IFERROR((C12129-D12129)/C12129/'Project Inputs and Calcs'!$E$11,0)</f>
        <v>0</v>
      </c>
    </row>
    <row r="12130" customFormat="false" ht="15" hidden="false" customHeight="false" outlineLevel="0" collapsed="false">
      <c r="A12130" s="0" t="n">
        <v>68</v>
      </c>
      <c r="B12130" s="0" t="n">
        <v>10400</v>
      </c>
      <c r="C12130" s="0" t="s">
        <v>155</v>
      </c>
      <c r="D12130" s="0" t="s">
        <v>155</v>
      </c>
      <c r="E12130" s="0" t="n">
        <f aca="false">IFERROR((C12130-D12130)/C12130/'Project Inputs and Calcs'!$E$11,0)</f>
        <v>0</v>
      </c>
    </row>
    <row r="12131" customFormat="false" ht="15" hidden="false" customHeight="false" outlineLevel="0" collapsed="false">
      <c r="A12131" s="0" t="n">
        <v>68</v>
      </c>
      <c r="B12131" s="0" t="n">
        <v>10500</v>
      </c>
      <c r="C12131" s="0" t="s">
        <v>155</v>
      </c>
      <c r="D12131" s="0" t="s">
        <v>155</v>
      </c>
      <c r="E12131" s="0" t="n">
        <f aca="false">IFERROR((C12131-D12131)/C12131/'Project Inputs and Calcs'!$E$11,0)</f>
        <v>0</v>
      </c>
    </row>
    <row r="12132" customFormat="false" ht="15" hidden="false" customHeight="false" outlineLevel="0" collapsed="false">
      <c r="A12132" s="0" t="n">
        <v>68</v>
      </c>
      <c r="B12132" s="0" t="n">
        <v>10600</v>
      </c>
      <c r="C12132" s="0" t="s">
        <v>155</v>
      </c>
      <c r="D12132" s="0" t="s">
        <v>155</v>
      </c>
      <c r="E12132" s="0" t="n">
        <f aca="false">IFERROR((C12132-D12132)/C12132/'Project Inputs and Calcs'!$E$11,0)</f>
        <v>0</v>
      </c>
    </row>
    <row r="12133" customFormat="false" ht="15" hidden="false" customHeight="false" outlineLevel="0" collapsed="false">
      <c r="A12133" s="0" t="n">
        <v>68</v>
      </c>
      <c r="B12133" s="0" t="n">
        <v>10700</v>
      </c>
      <c r="C12133" s="0" t="s">
        <v>155</v>
      </c>
      <c r="D12133" s="0" t="s">
        <v>155</v>
      </c>
      <c r="E12133" s="0" t="n">
        <f aca="false">IFERROR((C12133-D12133)/C12133/'Project Inputs and Calcs'!$E$11,0)</f>
        <v>0</v>
      </c>
    </row>
    <row r="12134" customFormat="false" ht="15" hidden="false" customHeight="false" outlineLevel="0" collapsed="false">
      <c r="A12134" s="0" t="n">
        <v>68</v>
      </c>
      <c r="B12134" s="0" t="n">
        <v>10800</v>
      </c>
      <c r="C12134" s="0" t="s">
        <v>155</v>
      </c>
      <c r="D12134" s="0" t="s">
        <v>155</v>
      </c>
      <c r="E12134" s="0" t="n">
        <f aca="false">IFERROR((C12134-D12134)/C12134/'Project Inputs and Calcs'!$E$11,0)</f>
        <v>0</v>
      </c>
    </row>
    <row r="12135" customFormat="false" ht="15" hidden="false" customHeight="false" outlineLevel="0" collapsed="false">
      <c r="A12135" s="0" t="n">
        <v>68</v>
      </c>
      <c r="B12135" s="0" t="n">
        <v>10900</v>
      </c>
      <c r="C12135" s="0" t="s">
        <v>155</v>
      </c>
      <c r="D12135" s="0" t="s">
        <v>155</v>
      </c>
      <c r="E12135" s="0" t="n">
        <f aca="false">IFERROR((C12135-D12135)/C12135/'Project Inputs and Calcs'!$E$11,0)</f>
        <v>0</v>
      </c>
    </row>
    <row r="12136" customFormat="false" ht="15" hidden="false" customHeight="false" outlineLevel="0" collapsed="false">
      <c r="A12136" s="0" t="n">
        <v>68</v>
      </c>
      <c r="B12136" s="0" t="n">
        <v>11000</v>
      </c>
      <c r="C12136" s="0" t="s">
        <v>155</v>
      </c>
      <c r="D12136" s="0" t="s">
        <v>155</v>
      </c>
      <c r="E12136" s="0" t="n">
        <f aca="false">IFERROR((C12136-D12136)/C12136/'Project Inputs and Calcs'!$E$11,0)</f>
        <v>0</v>
      </c>
    </row>
    <row r="12137" customFormat="false" ht="15" hidden="false" customHeight="false" outlineLevel="0" collapsed="false">
      <c r="A12137" s="0" t="n">
        <v>68</v>
      </c>
      <c r="B12137" s="0" t="n">
        <v>11100</v>
      </c>
      <c r="C12137" s="0" t="s">
        <v>155</v>
      </c>
      <c r="D12137" s="0" t="s">
        <v>155</v>
      </c>
      <c r="E12137" s="0" t="n">
        <f aca="false">IFERROR((C12137-D12137)/C12137/'Project Inputs and Calcs'!$E$11,0)</f>
        <v>0</v>
      </c>
    </row>
    <row r="12138" customFormat="false" ht="15" hidden="false" customHeight="false" outlineLevel="0" collapsed="false">
      <c r="A12138" s="0" t="n">
        <v>68</v>
      </c>
      <c r="B12138" s="0" t="n">
        <v>11200</v>
      </c>
      <c r="C12138" s="0" t="s">
        <v>155</v>
      </c>
      <c r="D12138" s="0" t="s">
        <v>155</v>
      </c>
      <c r="E12138" s="0" t="n">
        <f aca="false">IFERROR((C12138-D12138)/C12138/'Project Inputs and Calcs'!$E$11,0)</f>
        <v>0</v>
      </c>
    </row>
    <row r="12139" customFormat="false" ht="15" hidden="false" customHeight="false" outlineLevel="0" collapsed="false">
      <c r="A12139" s="0" t="n">
        <v>68</v>
      </c>
      <c r="B12139" s="0" t="n">
        <v>11300</v>
      </c>
      <c r="C12139" s="0" t="s">
        <v>155</v>
      </c>
      <c r="D12139" s="0" t="s">
        <v>155</v>
      </c>
      <c r="E12139" s="0" t="n">
        <f aca="false">IFERROR((C12139-D12139)/C12139/'Project Inputs and Calcs'!$E$11,0)</f>
        <v>0</v>
      </c>
    </row>
    <row r="12140" customFormat="false" ht="15" hidden="false" customHeight="false" outlineLevel="0" collapsed="false">
      <c r="A12140" s="0" t="n">
        <v>68</v>
      </c>
      <c r="B12140" s="0" t="n">
        <v>11400</v>
      </c>
      <c r="C12140" s="0" t="s">
        <v>155</v>
      </c>
      <c r="D12140" s="0" t="s">
        <v>155</v>
      </c>
      <c r="E12140" s="0" t="n">
        <f aca="false">IFERROR((C12140-D12140)/C12140/'Project Inputs and Calcs'!$E$11,0)</f>
        <v>0</v>
      </c>
    </row>
    <row r="12141" customFormat="false" ht="15" hidden="false" customHeight="false" outlineLevel="0" collapsed="false">
      <c r="A12141" s="0" t="n">
        <v>68</v>
      </c>
      <c r="B12141" s="0" t="n">
        <v>11500</v>
      </c>
      <c r="C12141" s="0" t="s">
        <v>155</v>
      </c>
      <c r="D12141" s="0" t="s">
        <v>155</v>
      </c>
      <c r="E12141" s="0" t="n">
        <f aca="false">IFERROR((C12141-D12141)/C12141/'Project Inputs and Calcs'!$E$11,0)</f>
        <v>0</v>
      </c>
    </row>
    <row r="12142" customFormat="false" ht="15" hidden="false" customHeight="false" outlineLevel="0" collapsed="false">
      <c r="A12142" s="0" t="n">
        <v>68</v>
      </c>
      <c r="B12142" s="0" t="n">
        <v>11600</v>
      </c>
      <c r="C12142" s="0" t="s">
        <v>155</v>
      </c>
      <c r="D12142" s="0" t="s">
        <v>155</v>
      </c>
      <c r="E12142" s="0" t="n">
        <f aca="false">IFERROR((C12142-D12142)/C12142/'Project Inputs and Calcs'!$E$11,0)</f>
        <v>0</v>
      </c>
    </row>
    <row r="12143" customFormat="false" ht="15" hidden="false" customHeight="false" outlineLevel="0" collapsed="false">
      <c r="A12143" s="0" t="n">
        <v>68</v>
      </c>
      <c r="B12143" s="0" t="n">
        <v>11700</v>
      </c>
      <c r="C12143" s="0" t="s">
        <v>155</v>
      </c>
      <c r="D12143" s="0" t="s">
        <v>155</v>
      </c>
      <c r="E12143" s="0" t="n">
        <f aca="false">IFERROR((C12143-D12143)/C12143/'Project Inputs and Calcs'!$E$11,0)</f>
        <v>0</v>
      </c>
    </row>
    <row r="12144" customFormat="false" ht="15" hidden="false" customHeight="false" outlineLevel="0" collapsed="false">
      <c r="A12144" s="0" t="n">
        <v>68</v>
      </c>
      <c r="B12144" s="0" t="n">
        <v>11800</v>
      </c>
      <c r="C12144" s="0" t="s">
        <v>155</v>
      </c>
      <c r="D12144" s="0" t="s">
        <v>155</v>
      </c>
      <c r="E12144" s="0" t="n">
        <f aca="false">IFERROR((C12144-D12144)/C12144/'Project Inputs and Calcs'!$E$11,0)</f>
        <v>0</v>
      </c>
    </row>
    <row r="12145" customFormat="false" ht="15" hidden="false" customHeight="false" outlineLevel="0" collapsed="false">
      <c r="A12145" s="0" t="n">
        <v>68</v>
      </c>
      <c r="B12145" s="0" t="n">
        <v>11900</v>
      </c>
      <c r="C12145" s="0" t="s">
        <v>155</v>
      </c>
      <c r="D12145" s="0" t="s">
        <v>155</v>
      </c>
      <c r="E12145" s="0" t="n">
        <f aca="false">IFERROR((C12145-D12145)/C12145/'Project Inputs and Calcs'!$E$11,0)</f>
        <v>0</v>
      </c>
    </row>
    <row r="12146" customFormat="false" ht="15" hidden="false" customHeight="false" outlineLevel="0" collapsed="false">
      <c r="A12146" s="0" t="n">
        <v>68</v>
      </c>
      <c r="B12146" s="0" t="n">
        <v>12000</v>
      </c>
      <c r="C12146" s="0" t="s">
        <v>155</v>
      </c>
      <c r="D12146" s="0" t="s">
        <v>155</v>
      </c>
      <c r="E12146" s="0" t="n">
        <f aca="false">IFERROR((C12146-D12146)/C12146/'Project Inputs and Calcs'!$E$11,0)</f>
        <v>0</v>
      </c>
    </row>
    <row r="12147" customFormat="false" ht="15" hidden="false" customHeight="false" outlineLevel="0" collapsed="false">
      <c r="A12147" s="0" t="n">
        <v>68</v>
      </c>
      <c r="B12147" s="0" t="n">
        <v>12100</v>
      </c>
      <c r="C12147" s="0" t="s">
        <v>155</v>
      </c>
      <c r="D12147" s="0" t="s">
        <v>155</v>
      </c>
      <c r="E12147" s="0" t="n">
        <f aca="false">IFERROR((C12147-D12147)/C12147/'Project Inputs and Calcs'!$E$11,0)</f>
        <v>0</v>
      </c>
    </row>
    <row r="12148" customFormat="false" ht="15" hidden="false" customHeight="false" outlineLevel="0" collapsed="false">
      <c r="A12148" s="0" t="n">
        <v>68</v>
      </c>
      <c r="B12148" s="0" t="n">
        <v>12200</v>
      </c>
      <c r="C12148" s="0" t="s">
        <v>155</v>
      </c>
      <c r="D12148" s="0" t="s">
        <v>155</v>
      </c>
      <c r="E12148" s="0" t="n">
        <f aca="false">IFERROR((C12148-D12148)/C12148/'Project Inputs and Calcs'!$E$11,0)</f>
        <v>0</v>
      </c>
    </row>
    <row r="12149" customFormat="false" ht="15" hidden="false" customHeight="false" outlineLevel="0" collapsed="false">
      <c r="A12149" s="0" t="n">
        <v>68</v>
      </c>
      <c r="B12149" s="0" t="n">
        <v>12300</v>
      </c>
      <c r="C12149" s="0" t="s">
        <v>155</v>
      </c>
      <c r="D12149" s="0" t="s">
        <v>155</v>
      </c>
      <c r="E12149" s="0" t="n">
        <f aca="false">IFERROR((C12149-D12149)/C12149/'Project Inputs and Calcs'!$E$11,0)</f>
        <v>0</v>
      </c>
    </row>
    <row r="12150" customFormat="false" ht="15" hidden="false" customHeight="false" outlineLevel="0" collapsed="false">
      <c r="A12150" s="0" t="n">
        <v>68</v>
      </c>
      <c r="B12150" s="0" t="n">
        <v>12400</v>
      </c>
      <c r="C12150" s="0" t="s">
        <v>155</v>
      </c>
      <c r="D12150" s="0" t="s">
        <v>155</v>
      </c>
      <c r="E12150" s="0" t="n">
        <f aca="false">IFERROR((C12150-D12150)/C12150/'Project Inputs and Calcs'!$E$11,0)</f>
        <v>0</v>
      </c>
    </row>
    <row r="12151" customFormat="false" ht="15" hidden="false" customHeight="false" outlineLevel="0" collapsed="false">
      <c r="A12151" s="0" t="n">
        <v>68</v>
      </c>
      <c r="B12151" s="0" t="n">
        <v>12500</v>
      </c>
      <c r="C12151" s="0" t="s">
        <v>155</v>
      </c>
      <c r="D12151" s="0" t="s">
        <v>155</v>
      </c>
      <c r="E12151" s="0" t="n">
        <f aca="false">IFERROR((C12151-D12151)/C12151/'Project Inputs and Calcs'!$E$11,0)</f>
        <v>0</v>
      </c>
    </row>
    <row r="12152" customFormat="false" ht="15" hidden="false" customHeight="false" outlineLevel="0" collapsed="false">
      <c r="A12152" s="0" t="n">
        <v>68</v>
      </c>
      <c r="B12152" s="0" t="n">
        <v>12600</v>
      </c>
      <c r="C12152" s="0" t="s">
        <v>155</v>
      </c>
      <c r="D12152" s="0" t="s">
        <v>155</v>
      </c>
      <c r="E12152" s="0" t="n">
        <f aca="false">IFERROR((C12152-D12152)/C12152/'Project Inputs and Calcs'!$E$11,0)</f>
        <v>0</v>
      </c>
    </row>
    <row r="12153" customFormat="false" ht="15" hidden="false" customHeight="false" outlineLevel="0" collapsed="false">
      <c r="A12153" s="0" t="n">
        <v>68</v>
      </c>
      <c r="B12153" s="0" t="n">
        <v>12700</v>
      </c>
      <c r="C12153" s="0" t="s">
        <v>155</v>
      </c>
      <c r="D12153" s="0" t="s">
        <v>155</v>
      </c>
      <c r="E12153" s="0" t="n">
        <f aca="false">IFERROR((C12153-D12153)/C12153/'Project Inputs and Calcs'!$E$11,0)</f>
        <v>0</v>
      </c>
    </row>
    <row r="12154" customFormat="false" ht="15" hidden="false" customHeight="false" outlineLevel="0" collapsed="false">
      <c r="A12154" s="0" t="n">
        <v>68</v>
      </c>
      <c r="B12154" s="0" t="n">
        <v>12800</v>
      </c>
      <c r="C12154" s="0" t="s">
        <v>155</v>
      </c>
      <c r="D12154" s="0" t="s">
        <v>155</v>
      </c>
      <c r="E12154" s="0" t="n">
        <f aca="false">IFERROR((C12154-D12154)/C12154/'Project Inputs and Calcs'!$E$11,0)</f>
        <v>0</v>
      </c>
    </row>
    <row r="12155" customFormat="false" ht="15" hidden="false" customHeight="false" outlineLevel="0" collapsed="false">
      <c r="A12155" s="0" t="n">
        <v>68</v>
      </c>
      <c r="B12155" s="0" t="n">
        <v>12900</v>
      </c>
      <c r="C12155" s="0" t="s">
        <v>155</v>
      </c>
      <c r="D12155" s="0" t="s">
        <v>155</v>
      </c>
      <c r="E12155" s="0" t="n">
        <f aca="false">IFERROR((C12155-D12155)/C12155/'Project Inputs and Calcs'!$E$11,0)</f>
        <v>0</v>
      </c>
    </row>
    <row r="12156" customFormat="false" ht="15" hidden="false" customHeight="false" outlineLevel="0" collapsed="false">
      <c r="A12156" s="0" t="n">
        <v>68</v>
      </c>
      <c r="B12156" s="0" t="n">
        <v>13000</v>
      </c>
      <c r="C12156" s="0" t="s">
        <v>155</v>
      </c>
      <c r="D12156" s="0" t="s">
        <v>155</v>
      </c>
      <c r="E12156" s="0" t="n">
        <f aca="false">IFERROR((C12156-D12156)/C12156/'Project Inputs and Calcs'!$E$11,0)</f>
        <v>0</v>
      </c>
    </row>
    <row r="12157" customFormat="false" ht="15" hidden="false" customHeight="false" outlineLevel="0" collapsed="false">
      <c r="A12157" s="0" t="n">
        <v>68</v>
      </c>
      <c r="B12157" s="0" t="n">
        <v>13100</v>
      </c>
      <c r="C12157" s="0" t="s">
        <v>155</v>
      </c>
      <c r="D12157" s="0" t="s">
        <v>155</v>
      </c>
      <c r="E12157" s="0" t="n">
        <f aca="false">IFERROR((C12157-D12157)/C12157/'Project Inputs and Calcs'!$E$11,0)</f>
        <v>0</v>
      </c>
    </row>
    <row r="12158" customFormat="false" ht="15" hidden="false" customHeight="false" outlineLevel="0" collapsed="false">
      <c r="A12158" s="0" t="n">
        <v>68</v>
      </c>
      <c r="B12158" s="0" t="n">
        <v>13200</v>
      </c>
      <c r="C12158" s="0" t="s">
        <v>155</v>
      </c>
      <c r="D12158" s="0" t="s">
        <v>155</v>
      </c>
      <c r="E12158" s="0" t="n">
        <f aca="false">IFERROR((C12158-D12158)/C12158/'Project Inputs and Calcs'!$E$11,0)</f>
        <v>0</v>
      </c>
    </row>
    <row r="12159" customFormat="false" ht="15" hidden="false" customHeight="false" outlineLevel="0" collapsed="false">
      <c r="A12159" s="0" t="n">
        <v>68</v>
      </c>
      <c r="B12159" s="0" t="n">
        <v>13300</v>
      </c>
      <c r="C12159" s="0" t="s">
        <v>155</v>
      </c>
      <c r="D12159" s="0" t="s">
        <v>155</v>
      </c>
      <c r="E12159" s="0" t="n">
        <f aca="false">IFERROR((C12159-D12159)/C12159/'Project Inputs and Calcs'!$E$11,0)</f>
        <v>0</v>
      </c>
    </row>
    <row r="12160" customFormat="false" ht="15" hidden="false" customHeight="false" outlineLevel="0" collapsed="false">
      <c r="A12160" s="0" t="n">
        <v>68</v>
      </c>
      <c r="B12160" s="0" t="n">
        <v>13400</v>
      </c>
      <c r="C12160" s="0" t="s">
        <v>155</v>
      </c>
      <c r="D12160" s="0" t="s">
        <v>155</v>
      </c>
      <c r="E12160" s="0" t="n">
        <f aca="false">IFERROR((C12160-D12160)/C12160/'Project Inputs and Calcs'!$E$11,0)</f>
        <v>0</v>
      </c>
    </row>
    <row r="12161" customFormat="false" ht="15" hidden="false" customHeight="false" outlineLevel="0" collapsed="false">
      <c r="A12161" s="0" t="n">
        <v>68</v>
      </c>
      <c r="B12161" s="0" t="n">
        <v>13500</v>
      </c>
      <c r="C12161" s="0" t="s">
        <v>155</v>
      </c>
      <c r="D12161" s="0" t="s">
        <v>155</v>
      </c>
      <c r="E12161" s="0" t="n">
        <f aca="false">IFERROR((C12161-D12161)/C12161/'Project Inputs and Calcs'!$E$11,0)</f>
        <v>0</v>
      </c>
    </row>
    <row r="12162" customFormat="false" ht="15" hidden="false" customHeight="false" outlineLevel="0" collapsed="false">
      <c r="A12162" s="0" t="n">
        <v>68</v>
      </c>
      <c r="B12162" s="0" t="n">
        <v>13600</v>
      </c>
      <c r="C12162" s="0" t="s">
        <v>155</v>
      </c>
      <c r="D12162" s="0" t="s">
        <v>155</v>
      </c>
      <c r="E12162" s="0" t="n">
        <f aca="false">IFERROR((C12162-D12162)/C12162/'Project Inputs and Calcs'!$E$11,0)</f>
        <v>0</v>
      </c>
    </row>
    <row r="12163" customFormat="false" ht="15" hidden="false" customHeight="false" outlineLevel="0" collapsed="false">
      <c r="A12163" s="0" t="n">
        <v>68</v>
      </c>
      <c r="B12163" s="0" t="n">
        <v>13700</v>
      </c>
      <c r="C12163" s="0" t="s">
        <v>155</v>
      </c>
      <c r="D12163" s="0" t="s">
        <v>155</v>
      </c>
      <c r="E12163" s="0" t="n">
        <f aca="false">IFERROR((C12163-D12163)/C12163/'Project Inputs and Calcs'!$E$11,0)</f>
        <v>0</v>
      </c>
    </row>
    <row r="12164" customFormat="false" ht="15" hidden="false" customHeight="false" outlineLevel="0" collapsed="false">
      <c r="A12164" s="0" t="n">
        <v>68</v>
      </c>
      <c r="B12164" s="0" t="n">
        <v>13800</v>
      </c>
      <c r="C12164" s="0" t="s">
        <v>155</v>
      </c>
      <c r="D12164" s="0" t="s">
        <v>155</v>
      </c>
      <c r="E12164" s="0" t="n">
        <f aca="false">IFERROR((C12164-D12164)/C12164/'Project Inputs and Calcs'!$E$11,0)</f>
        <v>0</v>
      </c>
    </row>
    <row r="12165" customFormat="false" ht="15" hidden="false" customHeight="false" outlineLevel="0" collapsed="false">
      <c r="A12165" s="0" t="n">
        <v>68</v>
      </c>
      <c r="B12165" s="0" t="n">
        <v>13900</v>
      </c>
      <c r="C12165" s="0" t="s">
        <v>155</v>
      </c>
      <c r="D12165" s="0" t="s">
        <v>155</v>
      </c>
      <c r="E12165" s="0" t="n">
        <f aca="false">IFERROR((C12165-D12165)/C12165/'Project Inputs and Calcs'!$E$11,0)</f>
        <v>0</v>
      </c>
    </row>
    <row r="12166" customFormat="false" ht="15" hidden="false" customHeight="false" outlineLevel="0" collapsed="false">
      <c r="A12166" s="0" t="n">
        <v>68</v>
      </c>
      <c r="B12166" s="0" t="n">
        <v>14000</v>
      </c>
      <c r="C12166" s="0" t="s">
        <v>155</v>
      </c>
      <c r="D12166" s="0" t="s">
        <v>155</v>
      </c>
      <c r="E12166" s="0" t="n">
        <f aca="false">IFERROR((C12166-D12166)/C12166/'Project Inputs and Calcs'!$E$11,0)</f>
        <v>0</v>
      </c>
    </row>
    <row r="12167" customFormat="false" ht="15" hidden="false" customHeight="false" outlineLevel="0" collapsed="false">
      <c r="A12167" s="0" t="n">
        <v>68</v>
      </c>
      <c r="B12167" s="0" t="n">
        <v>14100</v>
      </c>
      <c r="C12167" s="0" t="s">
        <v>155</v>
      </c>
      <c r="D12167" s="0" t="s">
        <v>155</v>
      </c>
      <c r="E12167" s="0" t="n">
        <f aca="false">IFERROR((C12167-D12167)/C12167/'Project Inputs and Calcs'!$E$11,0)</f>
        <v>0</v>
      </c>
    </row>
    <row r="12168" customFormat="false" ht="15" hidden="false" customHeight="false" outlineLevel="0" collapsed="false">
      <c r="A12168" s="0" t="n">
        <v>68</v>
      </c>
      <c r="B12168" s="0" t="n">
        <v>14200</v>
      </c>
      <c r="C12168" s="0" t="s">
        <v>155</v>
      </c>
      <c r="D12168" s="0" t="s">
        <v>155</v>
      </c>
      <c r="E12168" s="0" t="n">
        <f aca="false">IFERROR((C12168-D12168)/C12168/'Project Inputs and Calcs'!$E$11,0)</f>
        <v>0</v>
      </c>
    </row>
    <row r="12169" customFormat="false" ht="15" hidden="false" customHeight="false" outlineLevel="0" collapsed="false">
      <c r="A12169" s="0" t="n">
        <v>68</v>
      </c>
      <c r="B12169" s="0" t="n">
        <v>14300</v>
      </c>
      <c r="C12169" s="0" t="s">
        <v>155</v>
      </c>
      <c r="D12169" s="0" t="s">
        <v>155</v>
      </c>
      <c r="E12169" s="0" t="n">
        <f aca="false">IFERROR((C12169-D12169)/C12169/'Project Inputs and Calcs'!$E$11,0)</f>
        <v>0</v>
      </c>
    </row>
    <row r="12170" customFormat="false" ht="15" hidden="false" customHeight="false" outlineLevel="0" collapsed="false">
      <c r="A12170" s="0" t="n">
        <v>68</v>
      </c>
      <c r="B12170" s="0" t="n">
        <v>14400</v>
      </c>
      <c r="C12170" s="0" t="s">
        <v>155</v>
      </c>
      <c r="D12170" s="0" t="s">
        <v>155</v>
      </c>
      <c r="E12170" s="0" t="n">
        <f aca="false">IFERROR((C12170-D12170)/C12170/'Project Inputs and Calcs'!$E$11,0)</f>
        <v>0</v>
      </c>
    </row>
    <row r="12171" customFormat="false" ht="15" hidden="false" customHeight="false" outlineLevel="0" collapsed="false">
      <c r="A12171" s="0" t="n">
        <v>68</v>
      </c>
      <c r="B12171" s="0" t="n">
        <v>14500</v>
      </c>
      <c r="C12171" s="0" t="s">
        <v>155</v>
      </c>
      <c r="D12171" s="0" t="s">
        <v>155</v>
      </c>
      <c r="E12171" s="0" t="n">
        <f aca="false">IFERROR((C12171-D12171)/C12171/'Project Inputs and Calcs'!$E$11,0)</f>
        <v>0</v>
      </c>
    </row>
    <row r="12172" customFormat="false" ht="15" hidden="false" customHeight="false" outlineLevel="0" collapsed="false">
      <c r="A12172" s="0" t="n">
        <v>68</v>
      </c>
      <c r="B12172" s="0" t="n">
        <v>14600</v>
      </c>
      <c r="C12172" s="0" t="s">
        <v>155</v>
      </c>
      <c r="D12172" s="0" t="s">
        <v>155</v>
      </c>
      <c r="E12172" s="0" t="n">
        <f aca="false">IFERROR((C12172-D12172)/C12172/'Project Inputs and Calcs'!$E$11,0)</f>
        <v>0</v>
      </c>
    </row>
    <row r="12173" customFormat="false" ht="15" hidden="false" customHeight="false" outlineLevel="0" collapsed="false">
      <c r="A12173" s="0" t="n">
        <v>68</v>
      </c>
      <c r="B12173" s="0" t="n">
        <v>14700</v>
      </c>
      <c r="C12173" s="0" t="s">
        <v>155</v>
      </c>
      <c r="D12173" s="0" t="s">
        <v>155</v>
      </c>
      <c r="E12173" s="0" t="n">
        <f aca="false">IFERROR((C12173-D12173)/C12173/'Project Inputs and Calcs'!$E$11,0)</f>
        <v>0</v>
      </c>
    </row>
    <row r="12174" customFormat="false" ht="15" hidden="false" customHeight="false" outlineLevel="0" collapsed="false">
      <c r="A12174" s="0" t="n">
        <v>68</v>
      </c>
      <c r="B12174" s="0" t="n">
        <v>14800</v>
      </c>
      <c r="C12174" s="0" t="s">
        <v>155</v>
      </c>
      <c r="D12174" s="0" t="s">
        <v>155</v>
      </c>
      <c r="E12174" s="0" t="n">
        <f aca="false">IFERROR((C12174-D12174)/C12174/'Project Inputs and Calcs'!$E$11,0)</f>
        <v>0</v>
      </c>
    </row>
    <row r="12175" customFormat="false" ht="15" hidden="false" customHeight="false" outlineLevel="0" collapsed="false">
      <c r="A12175" s="0" t="n">
        <v>68</v>
      </c>
      <c r="B12175" s="0" t="n">
        <v>14900</v>
      </c>
      <c r="C12175" s="0" t="s">
        <v>155</v>
      </c>
      <c r="D12175" s="0" t="s">
        <v>155</v>
      </c>
      <c r="E12175" s="0" t="n">
        <f aca="false">IFERROR((C12175-D12175)/C12175/'Project Inputs and Calcs'!$E$11,0)</f>
        <v>0</v>
      </c>
    </row>
    <row r="12176" customFormat="false" ht="15" hidden="false" customHeight="false" outlineLevel="0" collapsed="false">
      <c r="A12176" s="0" t="n">
        <v>68</v>
      </c>
      <c r="B12176" s="0" t="n">
        <v>15000</v>
      </c>
      <c r="C12176" s="0" t="s">
        <v>155</v>
      </c>
      <c r="D12176" s="0" t="s">
        <v>155</v>
      </c>
      <c r="E12176" s="0" t="n">
        <f aca="false">IFERROR((C12176-D12176)/C12176/'Project Inputs and Calcs'!$E$11,0)</f>
        <v>0</v>
      </c>
    </row>
    <row r="12177" customFormat="false" ht="15" hidden="false" customHeight="false" outlineLevel="0" collapsed="false">
      <c r="A12177" s="0" t="n">
        <v>68</v>
      </c>
      <c r="B12177" s="0" t="n">
        <v>15100</v>
      </c>
      <c r="C12177" s="0" t="s">
        <v>155</v>
      </c>
      <c r="D12177" s="0" t="s">
        <v>155</v>
      </c>
      <c r="E12177" s="0" t="n">
        <f aca="false">IFERROR((C12177-D12177)/C12177/'Project Inputs and Calcs'!$E$11,0)</f>
        <v>0</v>
      </c>
    </row>
    <row r="12178" customFormat="false" ht="15" hidden="false" customHeight="false" outlineLevel="0" collapsed="false">
      <c r="A12178" s="0" t="n">
        <v>68</v>
      </c>
      <c r="B12178" s="0" t="n">
        <v>15200</v>
      </c>
      <c r="C12178" s="0" t="s">
        <v>155</v>
      </c>
      <c r="D12178" s="0" t="s">
        <v>155</v>
      </c>
      <c r="E12178" s="0" t="n">
        <f aca="false">IFERROR((C12178-D12178)/C12178/'Project Inputs and Calcs'!$E$11,0)</f>
        <v>0</v>
      </c>
    </row>
    <row r="12179" customFormat="false" ht="15" hidden="false" customHeight="false" outlineLevel="0" collapsed="false">
      <c r="A12179" s="0" t="n">
        <v>68</v>
      </c>
      <c r="B12179" s="0" t="n">
        <v>15300</v>
      </c>
      <c r="C12179" s="0" t="s">
        <v>155</v>
      </c>
      <c r="D12179" s="0" t="s">
        <v>155</v>
      </c>
      <c r="E12179" s="0" t="n">
        <f aca="false">IFERROR((C12179-D12179)/C12179/'Project Inputs and Calcs'!$E$11,0)</f>
        <v>0</v>
      </c>
    </row>
    <row r="12180" customFormat="false" ht="15" hidden="false" customHeight="false" outlineLevel="0" collapsed="false">
      <c r="A12180" s="0" t="n">
        <v>68</v>
      </c>
      <c r="B12180" s="0" t="n">
        <v>15400</v>
      </c>
      <c r="C12180" s="0" t="s">
        <v>155</v>
      </c>
      <c r="D12180" s="0" t="s">
        <v>155</v>
      </c>
      <c r="E12180" s="0" t="n">
        <f aca="false">IFERROR((C12180-D12180)/C12180/'Project Inputs and Calcs'!$E$11,0)</f>
        <v>0</v>
      </c>
    </row>
    <row r="12181" customFormat="false" ht="15" hidden="false" customHeight="false" outlineLevel="0" collapsed="false">
      <c r="A12181" s="0" t="n">
        <v>68</v>
      </c>
      <c r="B12181" s="0" t="n">
        <v>15500</v>
      </c>
      <c r="C12181" s="0" t="s">
        <v>155</v>
      </c>
      <c r="D12181" s="0" t="s">
        <v>155</v>
      </c>
      <c r="E12181" s="0" t="n">
        <f aca="false">IFERROR((C12181-D12181)/C12181/'Project Inputs and Calcs'!$E$11,0)</f>
        <v>0</v>
      </c>
    </row>
    <row r="12182" customFormat="false" ht="15" hidden="false" customHeight="false" outlineLevel="0" collapsed="false">
      <c r="A12182" s="0" t="n">
        <v>68</v>
      </c>
      <c r="B12182" s="0" t="n">
        <v>15600</v>
      </c>
      <c r="C12182" s="0" t="s">
        <v>155</v>
      </c>
      <c r="D12182" s="0" t="s">
        <v>155</v>
      </c>
      <c r="E12182" s="0" t="n">
        <f aca="false">IFERROR((C12182-D12182)/C12182/'Project Inputs and Calcs'!$E$11,0)</f>
        <v>0</v>
      </c>
    </row>
    <row r="12183" customFormat="false" ht="15" hidden="false" customHeight="false" outlineLevel="0" collapsed="false">
      <c r="A12183" s="0" t="n">
        <v>68</v>
      </c>
      <c r="B12183" s="0" t="n">
        <v>15700</v>
      </c>
      <c r="C12183" s="0" t="s">
        <v>155</v>
      </c>
      <c r="D12183" s="0" t="s">
        <v>155</v>
      </c>
      <c r="E12183" s="0" t="n">
        <f aca="false">IFERROR((C12183-D12183)/C12183/'Project Inputs and Calcs'!$E$11,0)</f>
        <v>0</v>
      </c>
    </row>
    <row r="12184" customFormat="false" ht="15" hidden="false" customHeight="false" outlineLevel="0" collapsed="false">
      <c r="A12184" s="0" t="n">
        <v>68</v>
      </c>
      <c r="B12184" s="0" t="n">
        <v>15800</v>
      </c>
      <c r="C12184" s="0" t="s">
        <v>155</v>
      </c>
      <c r="D12184" s="0" t="s">
        <v>155</v>
      </c>
      <c r="E12184" s="0" t="n">
        <f aca="false">IFERROR((C12184-D12184)/C12184/'Project Inputs and Calcs'!$E$11,0)</f>
        <v>0</v>
      </c>
    </row>
    <row r="12185" customFormat="false" ht="15" hidden="false" customHeight="false" outlineLevel="0" collapsed="false">
      <c r="A12185" s="0" t="n">
        <v>68</v>
      </c>
      <c r="B12185" s="0" t="n">
        <v>15900</v>
      </c>
      <c r="C12185" s="0" t="s">
        <v>155</v>
      </c>
      <c r="D12185" s="0" t="s">
        <v>155</v>
      </c>
      <c r="E12185" s="0" t="n">
        <f aca="false">IFERROR((C12185-D12185)/C12185/'Project Inputs and Calcs'!$E$11,0)</f>
        <v>0</v>
      </c>
    </row>
    <row r="12186" customFormat="false" ht="15" hidden="false" customHeight="false" outlineLevel="0" collapsed="false">
      <c r="A12186" s="0" t="n">
        <v>68</v>
      </c>
      <c r="B12186" s="0" t="n">
        <v>16000</v>
      </c>
      <c r="C12186" s="0" t="s">
        <v>155</v>
      </c>
      <c r="D12186" s="0" t="s">
        <v>155</v>
      </c>
      <c r="E12186" s="0" t="n">
        <f aca="false">IFERROR((C12186-D12186)/C12186/'Project Inputs and Calcs'!$E$11,0)</f>
        <v>0</v>
      </c>
    </row>
    <row r="12187" customFormat="false" ht="15" hidden="false" customHeight="false" outlineLevel="0" collapsed="false">
      <c r="A12187" s="0" t="n">
        <v>68</v>
      </c>
      <c r="B12187" s="0" t="n">
        <v>16100</v>
      </c>
      <c r="C12187" s="0" t="s">
        <v>155</v>
      </c>
      <c r="D12187" s="0" t="s">
        <v>155</v>
      </c>
      <c r="E12187" s="0" t="n">
        <f aca="false">IFERROR((C12187-D12187)/C12187/'Project Inputs and Calcs'!$E$11,0)</f>
        <v>0</v>
      </c>
    </row>
    <row r="12188" customFormat="false" ht="15" hidden="false" customHeight="false" outlineLevel="0" collapsed="false">
      <c r="A12188" s="0" t="n">
        <v>68</v>
      </c>
      <c r="B12188" s="0" t="n">
        <v>16200</v>
      </c>
      <c r="C12188" s="0" t="s">
        <v>155</v>
      </c>
      <c r="D12188" s="0" t="s">
        <v>155</v>
      </c>
      <c r="E12188" s="0" t="n">
        <f aca="false">IFERROR((C12188-D12188)/C12188/'Project Inputs and Calcs'!$E$11,0)</f>
        <v>0</v>
      </c>
    </row>
    <row r="12189" customFormat="false" ht="15" hidden="false" customHeight="false" outlineLevel="0" collapsed="false">
      <c r="A12189" s="0" t="n">
        <v>68</v>
      </c>
      <c r="B12189" s="0" t="n">
        <v>16300</v>
      </c>
      <c r="C12189" s="0" t="s">
        <v>155</v>
      </c>
      <c r="D12189" s="0" t="s">
        <v>155</v>
      </c>
      <c r="E12189" s="0" t="n">
        <f aca="false">IFERROR((C12189-D12189)/C12189/'Project Inputs and Calcs'!$E$11,0)</f>
        <v>0</v>
      </c>
    </row>
    <row r="12190" customFormat="false" ht="15" hidden="false" customHeight="false" outlineLevel="0" collapsed="false">
      <c r="A12190" s="0" t="n">
        <v>68</v>
      </c>
      <c r="B12190" s="0" t="n">
        <v>16400</v>
      </c>
      <c r="C12190" s="0" t="s">
        <v>155</v>
      </c>
      <c r="D12190" s="0" t="s">
        <v>155</v>
      </c>
      <c r="E12190" s="0" t="n">
        <f aca="false">IFERROR((C12190-D12190)/C12190/'Project Inputs and Calcs'!$E$11,0)</f>
        <v>0</v>
      </c>
    </row>
    <row r="12191" customFormat="false" ht="15" hidden="false" customHeight="false" outlineLevel="0" collapsed="false">
      <c r="A12191" s="0" t="n">
        <v>68</v>
      </c>
      <c r="B12191" s="0" t="n">
        <v>16500</v>
      </c>
      <c r="C12191" s="0" t="s">
        <v>155</v>
      </c>
      <c r="D12191" s="0" t="s">
        <v>155</v>
      </c>
      <c r="E12191" s="0" t="n">
        <f aca="false">IFERROR((C12191-D12191)/C12191/'Project Inputs and Calcs'!$E$11,0)</f>
        <v>0</v>
      </c>
    </row>
    <row r="12192" customFormat="false" ht="15" hidden="false" customHeight="false" outlineLevel="0" collapsed="false">
      <c r="A12192" s="0" t="n">
        <v>68</v>
      </c>
      <c r="B12192" s="0" t="n">
        <v>16600</v>
      </c>
      <c r="C12192" s="0" t="s">
        <v>155</v>
      </c>
      <c r="D12192" s="0" t="s">
        <v>155</v>
      </c>
      <c r="E12192" s="0" t="n">
        <f aca="false">IFERROR((C12192-D12192)/C12192/'Project Inputs and Calcs'!$E$11,0)</f>
        <v>0</v>
      </c>
    </row>
    <row r="12193" customFormat="false" ht="15" hidden="false" customHeight="false" outlineLevel="0" collapsed="false">
      <c r="A12193" s="0" t="n">
        <v>68</v>
      </c>
      <c r="B12193" s="0" t="n">
        <v>16700</v>
      </c>
      <c r="C12193" s="0" t="s">
        <v>155</v>
      </c>
      <c r="D12193" s="0" t="s">
        <v>155</v>
      </c>
      <c r="E12193" s="0" t="n">
        <f aca="false">IFERROR((C12193-D12193)/C12193/'Project Inputs and Calcs'!$E$11,0)</f>
        <v>0</v>
      </c>
    </row>
    <row r="12194" customFormat="false" ht="15" hidden="false" customHeight="false" outlineLevel="0" collapsed="false">
      <c r="A12194" s="0" t="n">
        <v>68</v>
      </c>
      <c r="B12194" s="0" t="n">
        <v>16800</v>
      </c>
      <c r="C12194" s="0" t="s">
        <v>155</v>
      </c>
      <c r="D12194" s="0" t="s">
        <v>155</v>
      </c>
      <c r="E12194" s="0" t="n">
        <f aca="false">IFERROR((C12194-D12194)/C12194/'Project Inputs and Calcs'!$E$11,0)</f>
        <v>0</v>
      </c>
    </row>
    <row r="12195" customFormat="false" ht="15" hidden="false" customHeight="false" outlineLevel="0" collapsed="false">
      <c r="A12195" s="0" t="n">
        <v>68</v>
      </c>
      <c r="B12195" s="0" t="n">
        <v>16900</v>
      </c>
      <c r="C12195" s="0" t="s">
        <v>155</v>
      </c>
      <c r="D12195" s="0" t="s">
        <v>155</v>
      </c>
      <c r="E12195" s="0" t="n">
        <f aca="false">IFERROR((C12195-D12195)/C12195/'Project Inputs and Calcs'!$E$11,0)</f>
        <v>0</v>
      </c>
    </row>
    <row r="12196" customFormat="false" ht="15" hidden="false" customHeight="false" outlineLevel="0" collapsed="false">
      <c r="A12196" s="0" t="n">
        <v>68</v>
      </c>
      <c r="B12196" s="0" t="n">
        <v>17000</v>
      </c>
      <c r="C12196" s="0" t="s">
        <v>155</v>
      </c>
      <c r="D12196" s="0" t="s">
        <v>155</v>
      </c>
      <c r="E12196" s="0" t="n">
        <f aca="false">IFERROR((C12196-D12196)/C12196/'Project Inputs and Calcs'!$E$11,0)</f>
        <v>0</v>
      </c>
    </row>
    <row r="12197" customFormat="false" ht="15" hidden="false" customHeight="false" outlineLevel="0" collapsed="false">
      <c r="A12197" s="0" t="n">
        <v>68</v>
      </c>
      <c r="B12197" s="0" t="n">
        <v>17100</v>
      </c>
      <c r="C12197" s="0" t="s">
        <v>155</v>
      </c>
      <c r="D12197" s="0" t="s">
        <v>155</v>
      </c>
      <c r="E12197" s="0" t="n">
        <f aca="false">IFERROR((C12197-D12197)/C12197/'Project Inputs and Calcs'!$E$11,0)</f>
        <v>0</v>
      </c>
    </row>
    <row r="12198" customFormat="false" ht="15" hidden="false" customHeight="false" outlineLevel="0" collapsed="false">
      <c r="A12198" s="0" t="n">
        <v>68</v>
      </c>
      <c r="B12198" s="0" t="n">
        <v>17200</v>
      </c>
      <c r="C12198" s="0" t="s">
        <v>155</v>
      </c>
      <c r="D12198" s="0" t="s">
        <v>155</v>
      </c>
      <c r="E12198" s="0" t="n">
        <f aca="false">IFERROR((C12198-D12198)/C12198/'Project Inputs and Calcs'!$E$11,0)</f>
        <v>0</v>
      </c>
    </row>
    <row r="12199" customFormat="false" ht="15" hidden="false" customHeight="false" outlineLevel="0" collapsed="false">
      <c r="A12199" s="0" t="n">
        <v>68</v>
      </c>
      <c r="B12199" s="0" t="n">
        <v>17300</v>
      </c>
      <c r="C12199" s="0" t="s">
        <v>155</v>
      </c>
      <c r="D12199" s="0" t="s">
        <v>155</v>
      </c>
      <c r="E12199" s="0" t="n">
        <f aca="false">IFERROR((C12199-D12199)/C12199/'Project Inputs and Calcs'!$E$11,0)</f>
        <v>0</v>
      </c>
    </row>
    <row r="12200" customFormat="false" ht="15" hidden="false" customHeight="false" outlineLevel="0" collapsed="false">
      <c r="A12200" s="0" t="n">
        <v>68</v>
      </c>
      <c r="B12200" s="0" t="n">
        <v>17400</v>
      </c>
      <c r="C12200" s="0" t="s">
        <v>155</v>
      </c>
      <c r="D12200" s="0" t="s">
        <v>155</v>
      </c>
      <c r="E12200" s="0" t="n">
        <f aca="false">IFERROR((C12200-D12200)/C12200/'Project Inputs and Calcs'!$E$11,0)</f>
        <v>0</v>
      </c>
    </row>
    <row r="12201" customFormat="false" ht="15" hidden="false" customHeight="false" outlineLevel="0" collapsed="false">
      <c r="A12201" s="0" t="n">
        <v>68</v>
      </c>
      <c r="B12201" s="0" t="n">
        <v>17500</v>
      </c>
      <c r="C12201" s="0" t="s">
        <v>155</v>
      </c>
      <c r="D12201" s="0" t="s">
        <v>155</v>
      </c>
      <c r="E12201" s="0" t="n">
        <f aca="false">IFERROR((C12201-D12201)/C12201/'Project Inputs and Calcs'!$E$11,0)</f>
        <v>0</v>
      </c>
    </row>
    <row r="12202" customFormat="false" ht="15" hidden="false" customHeight="false" outlineLevel="0" collapsed="false">
      <c r="A12202" s="0" t="n">
        <v>68</v>
      </c>
      <c r="B12202" s="0" t="n">
        <v>17600</v>
      </c>
      <c r="C12202" s="0" t="s">
        <v>155</v>
      </c>
      <c r="D12202" s="0" t="s">
        <v>155</v>
      </c>
      <c r="E12202" s="0" t="n">
        <f aca="false">IFERROR((C12202-D12202)/C12202/'Project Inputs and Calcs'!$E$11,0)</f>
        <v>0</v>
      </c>
    </row>
    <row r="12203" customFormat="false" ht="15" hidden="false" customHeight="false" outlineLevel="0" collapsed="false">
      <c r="A12203" s="0" t="n">
        <v>68</v>
      </c>
      <c r="B12203" s="0" t="n">
        <v>17700</v>
      </c>
      <c r="C12203" s="0" t="s">
        <v>155</v>
      </c>
      <c r="D12203" s="0" t="s">
        <v>155</v>
      </c>
      <c r="E12203" s="0" t="n">
        <f aca="false">IFERROR((C12203-D12203)/C12203/'Project Inputs and Calcs'!$E$11,0)</f>
        <v>0</v>
      </c>
    </row>
    <row r="12204" customFormat="false" ht="15" hidden="false" customHeight="false" outlineLevel="0" collapsed="false">
      <c r="A12204" s="0" t="n">
        <v>68</v>
      </c>
      <c r="B12204" s="0" t="n">
        <v>17800</v>
      </c>
      <c r="C12204" s="0" t="s">
        <v>155</v>
      </c>
      <c r="D12204" s="0" t="s">
        <v>155</v>
      </c>
      <c r="E12204" s="0" t="n">
        <f aca="false">IFERROR((C12204-D12204)/C12204/'Project Inputs and Calcs'!$E$11,0)</f>
        <v>0</v>
      </c>
    </row>
    <row r="12205" customFormat="false" ht="15" hidden="false" customHeight="false" outlineLevel="0" collapsed="false">
      <c r="A12205" s="0" t="n">
        <v>68</v>
      </c>
      <c r="B12205" s="0" t="n">
        <v>17900</v>
      </c>
      <c r="C12205" s="0" t="s">
        <v>155</v>
      </c>
      <c r="D12205" s="0" t="s">
        <v>155</v>
      </c>
      <c r="E12205" s="0" t="n">
        <f aca="false">IFERROR((C12205-D12205)/C12205/'Project Inputs and Calcs'!$E$11,0)</f>
        <v>0</v>
      </c>
    </row>
    <row r="12206" customFormat="false" ht="15" hidden="false" customHeight="false" outlineLevel="0" collapsed="false">
      <c r="A12206" s="0" t="n">
        <v>68</v>
      </c>
      <c r="B12206" s="0" t="n">
        <v>18000</v>
      </c>
      <c r="C12206" s="0" t="s">
        <v>155</v>
      </c>
      <c r="D12206" s="0" t="s">
        <v>155</v>
      </c>
      <c r="E12206" s="0" t="n">
        <f aca="false">IFERROR((C12206-D12206)/C12206/'Project Inputs and Calcs'!$E$11,0)</f>
        <v>0</v>
      </c>
    </row>
    <row r="12207" customFormat="false" ht="15" hidden="false" customHeight="false" outlineLevel="0" collapsed="false">
      <c r="A12207" s="0" t="n">
        <v>68</v>
      </c>
      <c r="B12207" s="0" t="n">
        <v>18100</v>
      </c>
      <c r="C12207" s="0" t="s">
        <v>155</v>
      </c>
      <c r="D12207" s="0" t="s">
        <v>155</v>
      </c>
      <c r="E12207" s="0" t="n">
        <f aca="false">IFERROR((C12207-D12207)/C12207/'Project Inputs and Calcs'!$E$11,0)</f>
        <v>0</v>
      </c>
    </row>
    <row r="12208" customFormat="false" ht="15" hidden="false" customHeight="false" outlineLevel="0" collapsed="false">
      <c r="A12208" s="0" t="n">
        <v>68</v>
      </c>
      <c r="B12208" s="0" t="n">
        <v>18200</v>
      </c>
      <c r="C12208" s="0" t="s">
        <v>155</v>
      </c>
      <c r="D12208" s="0" t="s">
        <v>155</v>
      </c>
      <c r="E12208" s="0" t="n">
        <f aca="false">IFERROR((C12208-D12208)/C12208/'Project Inputs and Calcs'!$E$11,0)</f>
        <v>0</v>
      </c>
    </row>
    <row r="12209" customFormat="false" ht="15" hidden="false" customHeight="false" outlineLevel="0" collapsed="false">
      <c r="A12209" s="0" t="n">
        <v>68</v>
      </c>
      <c r="B12209" s="0" t="n">
        <v>18300</v>
      </c>
      <c r="C12209" s="0" t="s">
        <v>155</v>
      </c>
      <c r="D12209" s="0" t="s">
        <v>155</v>
      </c>
      <c r="E12209" s="0" t="n">
        <f aca="false">IFERROR((C12209-D12209)/C12209/'Project Inputs and Calcs'!$E$11,0)</f>
        <v>0</v>
      </c>
    </row>
    <row r="12210" customFormat="false" ht="15" hidden="false" customHeight="false" outlineLevel="0" collapsed="false">
      <c r="A12210" s="0" t="n">
        <v>68</v>
      </c>
      <c r="B12210" s="0" t="n">
        <v>18400</v>
      </c>
      <c r="C12210" s="0" t="s">
        <v>155</v>
      </c>
      <c r="D12210" s="0" t="s">
        <v>155</v>
      </c>
      <c r="E12210" s="0" t="n">
        <f aca="false">IFERROR((C12210-D12210)/C12210/'Project Inputs and Calcs'!$E$11,0)</f>
        <v>0</v>
      </c>
    </row>
    <row r="12211" customFormat="false" ht="15" hidden="false" customHeight="false" outlineLevel="0" collapsed="false">
      <c r="A12211" s="0" t="n">
        <v>68</v>
      </c>
      <c r="B12211" s="0" t="n">
        <v>18500</v>
      </c>
      <c r="C12211" s="0" t="s">
        <v>155</v>
      </c>
      <c r="D12211" s="0" t="s">
        <v>155</v>
      </c>
      <c r="E12211" s="0" t="n">
        <f aca="false">IFERROR((C12211-D12211)/C12211/'Project Inputs and Calcs'!$E$11,0)</f>
        <v>0</v>
      </c>
    </row>
    <row r="12212" customFormat="false" ht="15" hidden="false" customHeight="false" outlineLevel="0" collapsed="false">
      <c r="A12212" s="0" t="n">
        <v>68</v>
      </c>
      <c r="B12212" s="0" t="n">
        <v>18600</v>
      </c>
      <c r="C12212" s="0" t="s">
        <v>155</v>
      </c>
      <c r="D12212" s="0" t="s">
        <v>155</v>
      </c>
      <c r="E12212" s="0" t="n">
        <f aca="false">IFERROR((C12212-D12212)/C12212/'Project Inputs and Calcs'!$E$11,0)</f>
        <v>0</v>
      </c>
    </row>
    <row r="12213" customFormat="false" ht="15" hidden="false" customHeight="false" outlineLevel="0" collapsed="false">
      <c r="A12213" s="0" t="n">
        <v>68</v>
      </c>
      <c r="B12213" s="0" t="n">
        <v>18700</v>
      </c>
      <c r="C12213" s="0" t="s">
        <v>155</v>
      </c>
      <c r="D12213" s="0" t="s">
        <v>155</v>
      </c>
      <c r="E12213" s="0" t="n">
        <f aca="false">IFERROR((C12213-D12213)/C12213/'Project Inputs and Calcs'!$E$11,0)</f>
        <v>0</v>
      </c>
    </row>
    <row r="12214" customFormat="false" ht="15" hidden="false" customHeight="false" outlineLevel="0" collapsed="false">
      <c r="A12214" s="0" t="n">
        <v>68</v>
      </c>
      <c r="B12214" s="0" t="n">
        <v>18800</v>
      </c>
      <c r="C12214" s="0" t="s">
        <v>155</v>
      </c>
      <c r="D12214" s="0" t="s">
        <v>155</v>
      </c>
      <c r="E12214" s="0" t="n">
        <f aca="false">IFERROR((C12214-D12214)/C12214/'Project Inputs and Calcs'!$E$11,0)</f>
        <v>0</v>
      </c>
    </row>
    <row r="12215" customFormat="false" ht="15" hidden="false" customHeight="false" outlineLevel="0" collapsed="false">
      <c r="A12215" s="0" t="n">
        <v>68</v>
      </c>
      <c r="B12215" s="0" t="n">
        <v>18900</v>
      </c>
      <c r="C12215" s="0" t="s">
        <v>155</v>
      </c>
      <c r="D12215" s="0" t="s">
        <v>155</v>
      </c>
      <c r="E12215" s="0" t="n">
        <f aca="false">IFERROR((C12215-D12215)/C12215/'Project Inputs and Calcs'!$E$11,0)</f>
        <v>0</v>
      </c>
    </row>
    <row r="12216" customFormat="false" ht="15" hidden="false" customHeight="false" outlineLevel="0" collapsed="false">
      <c r="A12216" s="0" t="n">
        <v>68</v>
      </c>
      <c r="B12216" s="0" t="n">
        <v>19000</v>
      </c>
      <c r="C12216" s="0" t="s">
        <v>155</v>
      </c>
      <c r="D12216" s="0" t="s">
        <v>155</v>
      </c>
      <c r="E12216" s="0" t="n">
        <f aca="false">IFERROR((C12216-D12216)/C12216/'Project Inputs and Calcs'!$E$11,0)</f>
        <v>0</v>
      </c>
    </row>
    <row r="12217" customFormat="false" ht="15" hidden="false" customHeight="false" outlineLevel="0" collapsed="false">
      <c r="A12217" s="0" t="n">
        <v>68</v>
      </c>
      <c r="B12217" s="0" t="n">
        <v>19100</v>
      </c>
      <c r="C12217" s="0" t="s">
        <v>155</v>
      </c>
      <c r="D12217" s="0" t="s">
        <v>155</v>
      </c>
      <c r="E12217" s="0" t="n">
        <f aca="false">IFERROR((C12217-D12217)/C12217/'Project Inputs and Calcs'!$E$11,0)</f>
        <v>0</v>
      </c>
    </row>
    <row r="12218" customFormat="false" ht="15" hidden="false" customHeight="false" outlineLevel="0" collapsed="false">
      <c r="A12218" s="0" t="n">
        <v>68</v>
      </c>
      <c r="B12218" s="0" t="n">
        <v>19200</v>
      </c>
      <c r="C12218" s="0" t="s">
        <v>155</v>
      </c>
      <c r="D12218" s="0" t="s">
        <v>155</v>
      </c>
      <c r="E12218" s="0" t="n">
        <f aca="false">IFERROR((C12218-D12218)/C12218/'Project Inputs and Calcs'!$E$11,0)</f>
        <v>0</v>
      </c>
    </row>
    <row r="12219" customFormat="false" ht="15" hidden="false" customHeight="false" outlineLevel="0" collapsed="false">
      <c r="A12219" s="0" t="n">
        <v>68</v>
      </c>
      <c r="B12219" s="0" t="n">
        <v>19300</v>
      </c>
      <c r="C12219" s="0" t="s">
        <v>155</v>
      </c>
      <c r="D12219" s="0" t="s">
        <v>155</v>
      </c>
      <c r="E12219" s="0" t="n">
        <f aca="false">IFERROR((C12219-D12219)/C12219/'Project Inputs and Calcs'!$E$11,0)</f>
        <v>0</v>
      </c>
    </row>
    <row r="12220" customFormat="false" ht="15" hidden="false" customHeight="false" outlineLevel="0" collapsed="false">
      <c r="A12220" s="0" t="n">
        <v>68</v>
      </c>
      <c r="B12220" s="0" t="n">
        <v>19400</v>
      </c>
      <c r="C12220" s="0" t="s">
        <v>155</v>
      </c>
      <c r="D12220" s="0" t="s">
        <v>155</v>
      </c>
      <c r="E12220" s="0" t="n">
        <f aca="false">IFERROR((C12220-D12220)/C12220/'Project Inputs and Calcs'!$E$11,0)</f>
        <v>0</v>
      </c>
    </row>
    <row r="12221" customFormat="false" ht="15" hidden="false" customHeight="false" outlineLevel="0" collapsed="false">
      <c r="A12221" s="0" t="n">
        <v>68</v>
      </c>
      <c r="B12221" s="0" t="n">
        <v>19500</v>
      </c>
      <c r="C12221" s="0" t="s">
        <v>155</v>
      </c>
      <c r="D12221" s="0" t="s">
        <v>155</v>
      </c>
      <c r="E12221" s="0" t="n">
        <f aca="false">IFERROR((C12221-D12221)/C12221/'Project Inputs and Calcs'!$E$11,0)</f>
        <v>0</v>
      </c>
    </row>
    <row r="12222" customFormat="false" ht="15" hidden="false" customHeight="false" outlineLevel="0" collapsed="false">
      <c r="A12222" s="0" t="n">
        <v>68</v>
      </c>
      <c r="B12222" s="0" t="n">
        <v>19600</v>
      </c>
      <c r="C12222" s="0" t="s">
        <v>155</v>
      </c>
      <c r="D12222" s="0" t="s">
        <v>155</v>
      </c>
      <c r="E12222" s="0" t="n">
        <f aca="false">IFERROR((C12222-D12222)/C12222/'Project Inputs and Calcs'!$E$11,0)</f>
        <v>0</v>
      </c>
    </row>
    <row r="12223" customFormat="false" ht="15" hidden="false" customHeight="false" outlineLevel="0" collapsed="false">
      <c r="A12223" s="0" t="n">
        <v>68</v>
      </c>
      <c r="B12223" s="0" t="n">
        <v>19700</v>
      </c>
      <c r="C12223" s="0" t="s">
        <v>155</v>
      </c>
      <c r="D12223" s="0" t="s">
        <v>155</v>
      </c>
      <c r="E12223" s="0" t="n">
        <f aca="false">IFERROR((C12223-D12223)/C12223/'Project Inputs and Calcs'!$E$11,0)</f>
        <v>0</v>
      </c>
    </row>
    <row r="12224" customFormat="false" ht="15" hidden="false" customHeight="false" outlineLevel="0" collapsed="false">
      <c r="A12224" s="0" t="n">
        <v>68</v>
      </c>
      <c r="B12224" s="0" t="n">
        <v>19800</v>
      </c>
      <c r="C12224" s="0" t="s">
        <v>155</v>
      </c>
      <c r="D12224" s="0" t="s">
        <v>155</v>
      </c>
      <c r="E12224" s="0" t="n">
        <f aca="false">IFERROR((C12224-D12224)/C12224/'Project Inputs and Calcs'!$E$11,0)</f>
        <v>0</v>
      </c>
    </row>
    <row r="12225" customFormat="false" ht="15" hidden="false" customHeight="false" outlineLevel="0" collapsed="false">
      <c r="A12225" s="0" t="n">
        <v>68</v>
      </c>
      <c r="B12225" s="0" t="n">
        <v>19900</v>
      </c>
      <c r="C12225" s="0" t="s">
        <v>155</v>
      </c>
      <c r="D12225" s="0" t="s">
        <v>155</v>
      </c>
      <c r="E12225" s="0" t="n">
        <f aca="false">IFERROR((C12225-D12225)/C12225/'Project Inputs and Calcs'!$E$11,0)</f>
        <v>0</v>
      </c>
    </row>
    <row r="12226" customFormat="false" ht="15" hidden="false" customHeight="false" outlineLevel="0" collapsed="false">
      <c r="A12226" s="0" t="n">
        <v>68</v>
      </c>
      <c r="B12226" s="0" t="n">
        <v>20000</v>
      </c>
      <c r="C12226" s="0" t="s">
        <v>155</v>
      </c>
      <c r="D12226" s="0" t="s">
        <v>155</v>
      </c>
      <c r="E12226" s="0" t="n">
        <f aca="false">IFERROR((C12226-D12226)/C12226/'Project Inputs and Calcs'!$E$11,0)</f>
        <v>0</v>
      </c>
    </row>
    <row r="12227" customFormat="false" ht="15" hidden="false" customHeight="false" outlineLevel="0" collapsed="false">
      <c r="A12227" s="0" t="n">
        <v>69</v>
      </c>
      <c r="B12227" s="0" t="n">
        <v>1000</v>
      </c>
      <c r="C12227" s="0" t="n">
        <v>0.54666</v>
      </c>
      <c r="D12227" s="0" t="n">
        <v>0.089397</v>
      </c>
      <c r="E12227" s="0" t="n">
        <f aca="false">IFERROR((C12227-D12227)/C12227/'Project Inputs and Calcs'!$E$11,0)</f>
        <v>0.0278822302711009</v>
      </c>
    </row>
    <row r="12228" customFormat="false" ht="15" hidden="false" customHeight="false" outlineLevel="0" collapsed="false">
      <c r="A12228" s="0" t="n">
        <v>69</v>
      </c>
      <c r="B12228" s="0" t="n">
        <v>1100</v>
      </c>
      <c r="C12228" s="0" t="n">
        <v>0.77015</v>
      </c>
      <c r="D12228" s="0" t="n">
        <v>0.13215</v>
      </c>
      <c r="E12228" s="0" t="n">
        <f aca="false">IFERROR((C12228-D12228)/C12228/'Project Inputs and Calcs'!$E$11,0)</f>
        <v>0.0276136683330087</v>
      </c>
    </row>
    <row r="12229" customFormat="false" ht="15" hidden="false" customHeight="false" outlineLevel="0" collapsed="false">
      <c r="A12229" s="0" t="n">
        <v>69</v>
      </c>
      <c r="B12229" s="0" t="n">
        <v>1200</v>
      </c>
      <c r="C12229" s="0" t="n">
        <v>1.0275</v>
      </c>
      <c r="D12229" s="0" t="n">
        <v>0.18461</v>
      </c>
      <c r="E12229" s="0" t="n">
        <f aca="false">IFERROR((C12229-D12229)/C12229/'Project Inputs and Calcs'!$E$11,0)</f>
        <v>0.0273443633414436</v>
      </c>
    </row>
    <row r="12230" customFormat="false" ht="15" hidden="false" customHeight="false" outlineLevel="0" collapsed="false">
      <c r="A12230" s="0" t="n">
        <v>69</v>
      </c>
      <c r="B12230" s="0" t="n">
        <v>1300</v>
      </c>
      <c r="C12230" s="0" t="n">
        <v>1.3171</v>
      </c>
      <c r="D12230" s="0" t="n">
        <v>0.24724</v>
      </c>
      <c r="E12230" s="0" t="n">
        <f aca="false">IFERROR((C12230-D12230)/C12230/'Project Inputs and Calcs'!$E$11,0)</f>
        <v>0.0270761521524562</v>
      </c>
    </row>
    <row r="12231" customFormat="false" ht="15" hidden="false" customHeight="false" outlineLevel="0" collapsed="false">
      <c r="A12231" s="0" t="n">
        <v>69</v>
      </c>
      <c r="B12231" s="0" t="n">
        <v>1400</v>
      </c>
      <c r="C12231" s="0" t="n">
        <v>1.6375</v>
      </c>
      <c r="D12231" s="0" t="n">
        <v>0.32048</v>
      </c>
      <c r="E12231" s="0" t="n">
        <f aca="false">IFERROR((C12231-D12231)/C12231/'Project Inputs and Calcs'!$E$11,0)</f>
        <v>0.0268095674300254</v>
      </c>
    </row>
    <row r="12232" customFormat="false" ht="15" hidden="false" customHeight="false" outlineLevel="0" collapsed="false">
      <c r="A12232" s="0" t="n">
        <v>69</v>
      </c>
      <c r="B12232" s="0" t="n">
        <v>1500</v>
      </c>
      <c r="C12232" s="0" t="n">
        <v>1.9872</v>
      </c>
      <c r="D12232" s="0" t="n">
        <v>0.40472</v>
      </c>
      <c r="E12232" s="0" t="n">
        <f aca="false">IFERROR((C12232-D12232)/C12232/'Project Inputs and Calcs'!$E$11,0)</f>
        <v>0.026544551798175</v>
      </c>
    </row>
    <row r="12233" customFormat="false" ht="15" hidden="false" customHeight="false" outlineLevel="0" collapsed="false">
      <c r="A12233" s="0" t="n">
        <v>69</v>
      </c>
      <c r="B12233" s="0" t="n">
        <v>1600</v>
      </c>
      <c r="C12233" s="0" t="n">
        <v>2.3651</v>
      </c>
      <c r="D12233" s="0" t="n">
        <v>0.50029</v>
      </c>
      <c r="E12233" s="0" t="n">
        <f aca="false">IFERROR((C12233-D12233)/C12233/'Project Inputs and Calcs'!$E$11,0)</f>
        <v>0.0262823277380801</v>
      </c>
    </row>
    <row r="12234" customFormat="false" ht="15" hidden="false" customHeight="false" outlineLevel="0" collapsed="false">
      <c r="A12234" s="0" t="n">
        <v>69</v>
      </c>
      <c r="B12234" s="0" t="n">
        <v>1700</v>
      </c>
      <c r="C12234" s="0" t="n">
        <v>2.7695</v>
      </c>
      <c r="D12234" s="0" t="n">
        <v>0.60757</v>
      </c>
      <c r="E12234" s="0" t="n">
        <f aca="false">IFERROR((C12234-D12234)/C12234/'Project Inputs and Calcs'!$E$11,0)</f>
        <v>0.0260207016910393</v>
      </c>
    </row>
    <row r="12235" customFormat="false" ht="15" hidden="false" customHeight="false" outlineLevel="0" collapsed="false">
      <c r="A12235" s="0" t="n">
        <v>69</v>
      </c>
      <c r="B12235" s="0" t="n">
        <v>1800</v>
      </c>
      <c r="C12235" s="0" t="n">
        <v>3.1996</v>
      </c>
      <c r="D12235" s="0" t="n">
        <v>0.72666</v>
      </c>
      <c r="E12235" s="0" t="n">
        <f aca="false">IFERROR((C12235-D12235)/C12235/'Project Inputs and Calcs'!$E$11,0)</f>
        <v>0.0257630120431721</v>
      </c>
    </row>
    <row r="12236" customFormat="false" ht="15" hidden="false" customHeight="false" outlineLevel="0" collapsed="false">
      <c r="A12236" s="0" t="n">
        <v>69</v>
      </c>
      <c r="B12236" s="0" t="n">
        <v>1900</v>
      </c>
      <c r="C12236" s="0" t="n">
        <v>3.654</v>
      </c>
      <c r="D12236" s="0" t="n">
        <v>0.85789</v>
      </c>
      <c r="E12236" s="0" t="n">
        <f aca="false">IFERROR((C12236-D12236)/C12236/'Project Inputs and Calcs'!$E$11,0)</f>
        <v>0.0255072979383324</v>
      </c>
    </row>
    <row r="12237" customFormat="false" ht="15" hidden="false" customHeight="false" outlineLevel="0" collapsed="false">
      <c r="A12237" s="0" t="n">
        <v>69</v>
      </c>
      <c r="B12237" s="0" t="n">
        <v>2000</v>
      </c>
      <c r="C12237" s="0" t="n">
        <v>4.1317</v>
      </c>
      <c r="D12237" s="0" t="n">
        <v>1.0015</v>
      </c>
      <c r="E12237" s="0" t="n">
        <f aca="false">IFERROR((C12237-D12237)/C12237/'Project Inputs and Calcs'!$E$11,0)</f>
        <v>0.0252535276036498</v>
      </c>
    </row>
    <row r="12238" customFormat="false" ht="15" hidden="false" customHeight="false" outlineLevel="0" collapsed="false">
      <c r="A12238" s="0" t="n">
        <v>69</v>
      </c>
      <c r="B12238" s="0" t="n">
        <v>2100</v>
      </c>
      <c r="C12238" s="0" t="n">
        <v>4.6316</v>
      </c>
      <c r="D12238" s="0" t="n">
        <v>1.1574</v>
      </c>
      <c r="E12238" s="0" t="n">
        <f aca="false">IFERROR((C12238-D12238)/C12238/'Project Inputs and Calcs'!$E$11,0)</f>
        <v>0.0250035984684918</v>
      </c>
    </row>
    <row r="12239" customFormat="false" ht="15" hidden="false" customHeight="false" outlineLevel="0" collapsed="false">
      <c r="A12239" s="0" t="n">
        <v>69</v>
      </c>
      <c r="B12239" s="0" t="n">
        <v>2200</v>
      </c>
      <c r="C12239" s="0" t="n">
        <v>5.1528</v>
      </c>
      <c r="D12239" s="0" t="n">
        <v>1.3259</v>
      </c>
      <c r="E12239" s="0" t="n">
        <f aca="false">IFERROR((C12239-D12239)/C12239/'Project Inputs and Calcs'!$E$11,0)</f>
        <v>0.0247561196501578</v>
      </c>
    </row>
    <row r="12240" customFormat="false" ht="15" hidden="false" customHeight="false" outlineLevel="0" collapsed="false">
      <c r="A12240" s="0" t="n">
        <v>69</v>
      </c>
      <c r="B12240" s="0" t="n">
        <v>2300</v>
      </c>
      <c r="C12240" s="0" t="n">
        <v>5.6943</v>
      </c>
      <c r="D12240" s="0" t="n">
        <v>1.5071</v>
      </c>
      <c r="E12240" s="0" t="n">
        <f aca="false">IFERROR((C12240-D12240)/C12240/'Project Inputs and Calcs'!$E$11,0)</f>
        <v>0.0245110607683707</v>
      </c>
    </row>
    <row r="12241" customFormat="false" ht="15" hidden="false" customHeight="false" outlineLevel="0" collapsed="false">
      <c r="A12241" s="0" t="n">
        <v>69</v>
      </c>
      <c r="B12241" s="0" t="n">
        <v>2400</v>
      </c>
      <c r="C12241" s="0" t="n">
        <v>6.255</v>
      </c>
      <c r="D12241" s="0" t="n">
        <v>1.6924</v>
      </c>
      <c r="E12241" s="0" t="n">
        <f aca="false">IFERROR((C12241-D12241)/C12241/'Project Inputs and Calcs'!$E$11,0)</f>
        <v>0.024314415134559</v>
      </c>
    </row>
    <row r="12242" customFormat="false" ht="15" hidden="false" customHeight="false" outlineLevel="0" collapsed="false">
      <c r="A12242" s="0" t="n">
        <v>69</v>
      </c>
      <c r="B12242" s="0" t="n">
        <v>2500</v>
      </c>
      <c r="C12242" s="0" t="n">
        <v>6.8343</v>
      </c>
      <c r="D12242" s="0" t="n">
        <v>1.9077</v>
      </c>
      <c r="E12242" s="0" t="n">
        <f aca="false">IFERROR((C12242-D12242)/C12242/'Project Inputs and Calcs'!$E$11,0)</f>
        <v>0.0240287959264299</v>
      </c>
    </row>
    <row r="12243" customFormat="false" ht="15" hidden="false" customHeight="false" outlineLevel="0" collapsed="false">
      <c r="A12243" s="0" t="n">
        <v>69</v>
      </c>
      <c r="B12243" s="0" t="n">
        <v>2600</v>
      </c>
      <c r="C12243" s="0" t="n">
        <v>7.4311</v>
      </c>
      <c r="D12243" s="0" t="n">
        <v>2.1272</v>
      </c>
      <c r="E12243" s="0" t="n">
        <f aca="false">IFERROR((C12243-D12243)/C12243/'Project Inputs and Calcs'!$E$11,0)</f>
        <v>0.0237914530374597</v>
      </c>
    </row>
    <row r="12244" customFormat="false" ht="15" hidden="false" customHeight="false" outlineLevel="0" collapsed="false">
      <c r="A12244" s="0" t="n">
        <v>69</v>
      </c>
      <c r="B12244" s="0" t="n">
        <v>2700</v>
      </c>
      <c r="C12244" s="0" t="n">
        <v>8.0445</v>
      </c>
      <c r="D12244" s="0" t="n">
        <v>2.3596</v>
      </c>
      <c r="E12244" s="0" t="n">
        <f aca="false">IFERROR((C12244-D12244)/C12244/'Project Inputs and Calcs'!$E$11,0)</f>
        <v>0.0235560527896907</v>
      </c>
    </row>
    <row r="12245" customFormat="false" ht="15" hidden="false" customHeight="false" outlineLevel="0" collapsed="false">
      <c r="A12245" s="0" t="n">
        <v>69</v>
      </c>
      <c r="B12245" s="0" t="n">
        <v>2800</v>
      </c>
      <c r="C12245" s="0" t="n">
        <v>8.6737</v>
      </c>
      <c r="D12245" s="0" t="n">
        <v>2.6048</v>
      </c>
      <c r="E12245" s="0" t="n">
        <f aca="false">IFERROR((C12245-D12245)/C12245/'Project Inputs and Calcs'!$E$11,0)</f>
        <v>0.0233229955689806</v>
      </c>
    </row>
    <row r="12246" customFormat="false" ht="15" hidden="false" customHeight="false" outlineLevel="0" collapsed="false">
      <c r="A12246" s="0" t="n">
        <v>69</v>
      </c>
      <c r="B12246" s="0" t="n">
        <v>2900</v>
      </c>
      <c r="C12246" s="0" t="n">
        <v>9.3178</v>
      </c>
      <c r="D12246" s="0" t="n">
        <v>2.8629</v>
      </c>
      <c r="E12246" s="0" t="n">
        <f aca="false">IFERROR((C12246-D12246)/C12246/'Project Inputs and Calcs'!$E$11,0)</f>
        <v>0.0230916453812416</v>
      </c>
    </row>
    <row r="12247" customFormat="false" ht="15" hidden="false" customHeight="false" outlineLevel="0" collapsed="false">
      <c r="A12247" s="0" t="n">
        <v>69</v>
      </c>
      <c r="B12247" s="0" t="n">
        <v>3000</v>
      </c>
      <c r="C12247" s="0" t="n">
        <v>9.976</v>
      </c>
      <c r="D12247" s="0" t="n">
        <v>3.1339</v>
      </c>
      <c r="E12247" s="0" t="n">
        <f aca="false">IFERROR((C12247-D12247)/C12247/'Project Inputs and Calcs'!$E$11,0)</f>
        <v>0.0228618684843625</v>
      </c>
    </row>
    <row r="12248" customFormat="false" ht="15" hidden="false" customHeight="false" outlineLevel="0" collapsed="false">
      <c r="A12248" s="0" t="n">
        <v>69</v>
      </c>
      <c r="B12248" s="0" t="n">
        <v>3100</v>
      </c>
      <c r="C12248" s="0" t="n">
        <v>10.647</v>
      </c>
      <c r="D12248" s="0" t="n">
        <v>3.4178</v>
      </c>
      <c r="E12248" s="0" t="n">
        <f aca="false">IFERROR((C12248-D12248)/C12248/'Project Inputs and Calcs'!$E$11,0)</f>
        <v>0.0226329795560565</v>
      </c>
    </row>
    <row r="12249" customFormat="false" ht="15" hidden="false" customHeight="false" outlineLevel="0" collapsed="false">
      <c r="A12249" s="0" t="n">
        <v>69</v>
      </c>
      <c r="B12249" s="0" t="n">
        <v>3200</v>
      </c>
      <c r="C12249" s="0" t="n">
        <v>11.331</v>
      </c>
      <c r="D12249" s="0" t="n">
        <v>3.7147</v>
      </c>
      <c r="E12249" s="0" t="n">
        <f aca="false">IFERROR((C12249-D12249)/C12249/'Project Inputs and Calcs'!$E$11,0)</f>
        <v>0.0224054952490219</v>
      </c>
    </row>
    <row r="12250" customFormat="false" ht="15" hidden="false" customHeight="false" outlineLevel="0" collapsed="false">
      <c r="A12250" s="0" t="n">
        <v>69</v>
      </c>
      <c r="B12250" s="0" t="n">
        <v>3300</v>
      </c>
      <c r="C12250" s="0" t="n">
        <v>12.026</v>
      </c>
      <c r="D12250" s="0" t="n">
        <v>4.0244</v>
      </c>
      <c r="E12250" s="0" t="n">
        <f aca="false">IFERROR((C12250-D12250)/C12250/'Project Inputs and Calcs'!$E$11,0)</f>
        <v>0.0221786130051555</v>
      </c>
    </row>
    <row r="12251" customFormat="false" ht="15" hidden="false" customHeight="false" outlineLevel="0" collapsed="false">
      <c r="A12251" s="0" t="n">
        <v>69</v>
      </c>
      <c r="B12251" s="0" t="n">
        <v>3400</v>
      </c>
      <c r="C12251" s="0" t="n">
        <v>12.732</v>
      </c>
      <c r="D12251" s="0" t="n">
        <v>4.3472</v>
      </c>
      <c r="E12251" s="0" t="n">
        <f aca="false">IFERROR((C12251-D12251)/C12251/'Project Inputs and Calcs'!$E$11,0)</f>
        <v>0.0219520368624987</v>
      </c>
    </row>
    <row r="12252" customFormat="false" ht="15" hidden="false" customHeight="false" outlineLevel="0" collapsed="false">
      <c r="A12252" s="0" t="n">
        <v>69</v>
      </c>
      <c r="B12252" s="0" t="n">
        <v>3500</v>
      </c>
      <c r="C12252" s="0" t="n">
        <v>13.447</v>
      </c>
      <c r="D12252" s="0" t="n">
        <v>4.6831</v>
      </c>
      <c r="E12252" s="0" t="n">
        <f aca="false">IFERROR((C12252-D12252)/C12252/'Project Inputs and Calcs'!$E$11,0)</f>
        <v>0.0217245482263702</v>
      </c>
    </row>
    <row r="12253" customFormat="false" ht="15" hidden="false" customHeight="false" outlineLevel="0" collapsed="false">
      <c r="A12253" s="0" t="n">
        <v>69</v>
      </c>
      <c r="B12253" s="0" t="n">
        <v>3600</v>
      </c>
      <c r="C12253" s="0" t="n">
        <v>14.17</v>
      </c>
      <c r="D12253" s="0" t="n">
        <v>5.0321</v>
      </c>
      <c r="E12253" s="0" t="n">
        <f aca="false">IFERROR((C12253-D12253)/C12253/'Project Inputs and Calcs'!$E$11,0)</f>
        <v>0.0214958833215714</v>
      </c>
    </row>
    <row r="12254" customFormat="false" ht="15" hidden="false" customHeight="false" outlineLevel="0" collapsed="false">
      <c r="A12254" s="0" t="n">
        <v>69</v>
      </c>
      <c r="B12254" s="0" t="n">
        <v>3700</v>
      </c>
      <c r="C12254" s="0" t="n">
        <v>14.9</v>
      </c>
      <c r="D12254" s="0" t="n">
        <v>5.3943</v>
      </c>
      <c r="E12254" s="0" t="n">
        <f aca="false">IFERROR((C12254-D12254)/C12254/'Project Inputs and Calcs'!$E$11,0)</f>
        <v>0.021265548098434</v>
      </c>
    </row>
    <row r="12255" customFormat="false" ht="15" hidden="false" customHeight="false" outlineLevel="0" collapsed="false">
      <c r="A12255" s="0" t="n">
        <v>69</v>
      </c>
      <c r="B12255" s="0" t="n">
        <v>3800</v>
      </c>
      <c r="C12255" s="0" t="n">
        <v>15.637</v>
      </c>
      <c r="D12255" s="0" t="n">
        <v>5.7699</v>
      </c>
      <c r="E12255" s="0" t="n">
        <f aca="false">IFERROR((C12255-D12255)/C12255/'Project Inputs and Calcs'!$E$11,0)</f>
        <v>0.0210336594828505</v>
      </c>
    </row>
    <row r="12256" customFormat="false" ht="15" hidden="false" customHeight="false" outlineLevel="0" collapsed="false">
      <c r="A12256" s="0" t="n">
        <v>69</v>
      </c>
      <c r="B12256" s="0" t="n">
        <v>3900</v>
      </c>
      <c r="C12256" s="0" t="n">
        <v>16.378</v>
      </c>
      <c r="D12256" s="0" t="n">
        <v>6.159</v>
      </c>
      <c r="E12256" s="0" t="n">
        <f aca="false">IFERROR((C12256-D12256)/C12256/'Project Inputs and Calcs'!$E$11,0)</f>
        <v>0.0207982252615297</v>
      </c>
    </row>
    <row r="12257" customFormat="false" ht="15" hidden="false" customHeight="false" outlineLevel="0" collapsed="false">
      <c r="A12257" s="0" t="n">
        <v>69</v>
      </c>
      <c r="B12257" s="0" t="n">
        <v>4000</v>
      </c>
      <c r="C12257" s="0" t="n">
        <v>17.123</v>
      </c>
      <c r="D12257" s="0" t="n">
        <v>6.5617</v>
      </c>
      <c r="E12257" s="0" t="n">
        <f aca="false">IFERROR((C12257-D12257)/C12257/'Project Inputs and Calcs'!$E$11,0)</f>
        <v>0.0205596760692246</v>
      </c>
    </row>
    <row r="12258" customFormat="false" ht="15" hidden="false" customHeight="false" outlineLevel="0" collapsed="false">
      <c r="A12258" s="0" t="n">
        <v>69</v>
      </c>
      <c r="B12258" s="0" t="n">
        <v>4100</v>
      </c>
      <c r="C12258" s="0" t="n">
        <v>17.87</v>
      </c>
      <c r="D12258" s="0" t="n">
        <v>6.9786</v>
      </c>
      <c r="E12258" s="0" t="n">
        <f aca="false">IFERROR((C12258-D12258)/C12258/'Project Inputs and Calcs'!$E$11,0)</f>
        <v>0.0203159858235404</v>
      </c>
    </row>
    <row r="12259" customFormat="false" ht="15" hidden="false" customHeight="false" outlineLevel="0" collapsed="false">
      <c r="A12259" s="0" t="n">
        <v>69</v>
      </c>
      <c r="B12259" s="0" t="n">
        <v>4200</v>
      </c>
      <c r="C12259" s="0" t="n">
        <v>18.617</v>
      </c>
      <c r="D12259" s="0" t="n">
        <v>7.4096</v>
      </c>
      <c r="E12259" s="0" t="n">
        <f aca="false">IFERROR((C12259-D12259)/C12259/'Project Inputs and Calcs'!$E$11,0)</f>
        <v>0.0200666057904066</v>
      </c>
    </row>
    <row r="12260" customFormat="false" ht="15" hidden="false" customHeight="false" outlineLevel="0" collapsed="false">
      <c r="A12260" s="0" t="n">
        <v>69</v>
      </c>
      <c r="B12260" s="0" t="n">
        <v>4300</v>
      </c>
      <c r="C12260" s="0" t="n">
        <v>19.362</v>
      </c>
      <c r="D12260" s="0" t="n">
        <v>7.8554</v>
      </c>
      <c r="E12260" s="0" t="n">
        <f aca="false">IFERROR((C12260-D12260)/C12260/'Project Inputs and Calcs'!$E$11,0)</f>
        <v>0.0198095926729332</v>
      </c>
    </row>
    <row r="12261" customFormat="false" ht="15" hidden="false" customHeight="false" outlineLevel="0" collapsed="false">
      <c r="A12261" s="0" t="n">
        <v>69</v>
      </c>
      <c r="B12261" s="0" t="n">
        <v>4400</v>
      </c>
      <c r="C12261" s="0" t="n">
        <v>20.105</v>
      </c>
      <c r="D12261" s="0" t="n">
        <v>8.3161</v>
      </c>
      <c r="E12261" s="0" t="n">
        <f aca="false">IFERROR((C12261-D12261)/C12261/'Project Inputs and Calcs'!$E$11,0)</f>
        <v>0.0195455525159579</v>
      </c>
    </row>
    <row r="12262" customFormat="false" ht="15" hidden="false" customHeight="false" outlineLevel="0" collapsed="false">
      <c r="A12262" s="0" t="n">
        <v>69</v>
      </c>
      <c r="B12262" s="0" t="n">
        <v>4500</v>
      </c>
      <c r="C12262" s="0" t="n">
        <v>20.841</v>
      </c>
      <c r="D12262" s="0" t="n">
        <v>8.7927</v>
      </c>
      <c r="E12262" s="0" t="n">
        <f aca="false">IFERROR((C12262-D12262)/C12262/'Project Inputs and Calcs'!$E$11,0)</f>
        <v>0.019270188570606</v>
      </c>
    </row>
    <row r="12263" customFormat="false" ht="15" hidden="false" customHeight="false" outlineLevel="0" collapsed="false">
      <c r="A12263" s="0" t="n">
        <v>69</v>
      </c>
      <c r="B12263" s="0" t="n">
        <v>4600</v>
      </c>
      <c r="C12263" s="0" t="n">
        <v>21.569</v>
      </c>
      <c r="D12263" s="0" t="n">
        <v>9.2857</v>
      </c>
      <c r="E12263" s="0" t="n">
        <f aca="false">IFERROR((C12263-D12263)/C12263/'Project Inputs and Calcs'!$E$11,0)</f>
        <v>0.0189829539307957</v>
      </c>
    </row>
    <row r="12264" customFormat="false" ht="15" hidden="false" customHeight="false" outlineLevel="0" collapsed="false">
      <c r="A12264" s="0" t="n">
        <v>69</v>
      </c>
      <c r="B12264" s="0" t="n">
        <v>4700</v>
      </c>
      <c r="C12264" s="0" t="n">
        <v>22.286</v>
      </c>
      <c r="D12264" s="0" t="n">
        <v>9.7957</v>
      </c>
      <c r="E12264" s="0" t="n">
        <f aca="false">IFERROR((C12264-D12264)/C12264/'Project Inputs and Calcs'!$E$11,0)</f>
        <v>0.0186818331388914</v>
      </c>
    </row>
    <row r="12265" customFormat="false" ht="15" hidden="false" customHeight="false" outlineLevel="0" collapsed="false">
      <c r="A12265" s="0" t="n">
        <v>69</v>
      </c>
      <c r="B12265" s="0" t="n">
        <v>4800</v>
      </c>
      <c r="C12265" s="0" t="n">
        <v>22.988</v>
      </c>
      <c r="D12265" s="0" t="n">
        <v>10.324</v>
      </c>
      <c r="E12265" s="0" t="n">
        <f aca="false">IFERROR((C12265-D12265)/C12265/'Project Inputs and Calcs'!$E$11,0)</f>
        <v>0.0183632039904878</v>
      </c>
    </row>
    <row r="12266" customFormat="false" ht="15" hidden="false" customHeight="false" outlineLevel="0" collapsed="false">
      <c r="A12266" s="0" t="n">
        <v>69</v>
      </c>
      <c r="B12266" s="0" t="n">
        <v>4900</v>
      </c>
      <c r="C12266" s="0" t="n">
        <v>23.673</v>
      </c>
      <c r="D12266" s="0" t="n">
        <v>10.871</v>
      </c>
      <c r="E12266" s="0" t="n">
        <f aca="false">IFERROR((C12266-D12266)/C12266/'Project Inputs and Calcs'!$E$11,0)</f>
        <v>0.0180261620129824</v>
      </c>
    </row>
    <row r="12267" customFormat="false" ht="15" hidden="false" customHeight="false" outlineLevel="0" collapsed="false">
      <c r="A12267" s="0" t="n">
        <v>69</v>
      </c>
      <c r="B12267" s="0" t="n">
        <v>5000</v>
      </c>
      <c r="C12267" s="0" t="n">
        <v>24.334</v>
      </c>
      <c r="D12267" s="0" t="n">
        <v>11.44</v>
      </c>
      <c r="E12267" s="0" t="n">
        <f aca="false">IFERROR((C12267-D12267)/C12267/'Project Inputs and Calcs'!$E$11,0)</f>
        <v>0.0176625297937043</v>
      </c>
    </row>
    <row r="12268" customFormat="false" ht="15" hidden="false" customHeight="false" outlineLevel="0" collapsed="false">
      <c r="A12268" s="0" t="n">
        <v>69</v>
      </c>
      <c r="B12268" s="0" t="n">
        <v>5100</v>
      </c>
      <c r="C12268" s="0" t="n">
        <v>24.966</v>
      </c>
      <c r="D12268" s="0" t="n">
        <v>12.031</v>
      </c>
      <c r="E12268" s="0" t="n">
        <f aca="false">IFERROR((C12268-D12268)/C12268/'Project Inputs and Calcs'!$E$11,0)</f>
        <v>0.0172701540762103</v>
      </c>
    </row>
    <row r="12269" customFormat="false" ht="15" hidden="false" customHeight="false" outlineLevel="0" collapsed="false">
      <c r="A12269" s="0" t="n">
        <v>69</v>
      </c>
      <c r="B12269" s="0" t="n">
        <v>5200</v>
      </c>
      <c r="C12269" s="0" t="n">
        <v>25.563</v>
      </c>
      <c r="D12269" s="0" t="n">
        <v>12.648</v>
      </c>
      <c r="E12269" s="0" t="n">
        <f aca="false">IFERROR((C12269-D12269)/C12269/'Project Inputs and Calcs'!$E$11,0)</f>
        <v>0.0168407463912686</v>
      </c>
    </row>
    <row r="12270" customFormat="false" ht="15" hidden="false" customHeight="false" outlineLevel="0" collapsed="false">
      <c r="A12270" s="0" t="n">
        <v>69</v>
      </c>
      <c r="B12270" s="0" t="n">
        <v>5300</v>
      </c>
      <c r="C12270" s="0" t="n">
        <v>26.112</v>
      </c>
      <c r="D12270" s="0" t="n">
        <v>13.295</v>
      </c>
      <c r="E12270" s="0" t="n">
        <f aca="false">IFERROR((C12270-D12270)/C12270/'Project Inputs and Calcs'!$E$11,0)</f>
        <v>0.0163615706699346</v>
      </c>
    </row>
    <row r="12271" customFormat="false" ht="15" hidden="false" customHeight="false" outlineLevel="0" collapsed="false">
      <c r="A12271" s="0" t="n">
        <v>69</v>
      </c>
      <c r="B12271" s="0" t="n">
        <v>5400</v>
      </c>
      <c r="C12271" s="0" t="n">
        <v>26.605</v>
      </c>
      <c r="D12271" s="0" t="n">
        <v>13.975</v>
      </c>
      <c r="E12271" s="0" t="n">
        <f aca="false">IFERROR((C12271-D12271)/C12271/'Project Inputs and Calcs'!$E$11,0)</f>
        <v>0.015824093215561</v>
      </c>
    </row>
    <row r="12272" customFormat="false" ht="15" hidden="false" customHeight="false" outlineLevel="0" collapsed="false">
      <c r="A12272" s="0" t="n">
        <v>69</v>
      </c>
      <c r="B12272" s="0" t="n">
        <v>5500</v>
      </c>
      <c r="C12272" s="0" t="n">
        <v>27.03</v>
      </c>
      <c r="D12272" s="0" t="n">
        <v>14.693</v>
      </c>
      <c r="E12272" s="0" t="n">
        <f aca="false">IFERROR((C12272-D12272)/C12272/'Project Inputs and Calcs'!$E$11,0)</f>
        <v>0.0152139597977556</v>
      </c>
    </row>
    <row r="12273" customFormat="false" ht="15" hidden="false" customHeight="false" outlineLevel="0" collapsed="false">
      <c r="A12273" s="0" t="n">
        <v>69</v>
      </c>
      <c r="B12273" s="0" t="n">
        <v>5600</v>
      </c>
      <c r="C12273" s="0" t="n">
        <v>27.374</v>
      </c>
      <c r="D12273" s="0" t="n">
        <v>15.455</v>
      </c>
      <c r="E12273" s="0" t="n">
        <f aca="false">IFERROR((C12273-D12273)/C12273/'Project Inputs and Calcs'!$E$11,0)</f>
        <v>0.0145137721925915</v>
      </c>
    </row>
    <row r="12274" customFormat="false" ht="15" hidden="false" customHeight="false" outlineLevel="0" collapsed="false">
      <c r="A12274" s="0" t="n">
        <v>69</v>
      </c>
      <c r="B12274" s="0" t="n">
        <v>5700</v>
      </c>
      <c r="C12274" s="0" t="n">
        <v>27.605</v>
      </c>
      <c r="D12274" s="0" t="n">
        <v>16.273</v>
      </c>
      <c r="E12274" s="0" t="n">
        <f aca="false">IFERROR((C12274-D12274)/C12274/'Project Inputs and Calcs'!$E$11,0)</f>
        <v>0.013683511441164</v>
      </c>
    </row>
    <row r="12275" customFormat="false" ht="15" hidden="false" customHeight="false" outlineLevel="0" collapsed="false">
      <c r="A12275" s="0" t="n">
        <v>69</v>
      </c>
      <c r="B12275" s="0" t="n">
        <v>5800</v>
      </c>
      <c r="C12275" s="0" t="n">
        <v>27.663</v>
      </c>
      <c r="D12275" s="0" t="n">
        <v>17.177</v>
      </c>
      <c r="E12275" s="0" t="n">
        <f aca="false">IFERROR((C12275-D12275)/C12275/'Project Inputs and Calcs'!$E$11,0)</f>
        <v>0.012635409512104</v>
      </c>
    </row>
    <row r="12276" customFormat="false" ht="15" hidden="false" customHeight="false" outlineLevel="0" collapsed="false">
      <c r="A12276" s="0" t="n">
        <v>69</v>
      </c>
      <c r="B12276" s="0" t="n">
        <v>5900</v>
      </c>
      <c r="C12276" s="0" t="n">
        <v>27.506</v>
      </c>
      <c r="D12276" s="0" t="n">
        <v>18.183</v>
      </c>
      <c r="E12276" s="0" t="n">
        <f aca="false">IFERROR((C12276-D12276)/C12276/'Project Inputs and Calcs'!$E$11,0)</f>
        <v>0.0112981410116581</v>
      </c>
    </row>
    <row r="12277" customFormat="false" ht="15" hidden="false" customHeight="false" outlineLevel="0" collapsed="false">
      <c r="A12277" s="0" t="n">
        <v>69</v>
      </c>
      <c r="B12277" s="0" t="n">
        <v>6000</v>
      </c>
      <c r="C12277" s="0" t="n">
        <v>27.146</v>
      </c>
      <c r="D12277" s="0" t="n">
        <v>19.286</v>
      </c>
      <c r="E12277" s="0" t="n">
        <f aca="false">IFERROR((C12277-D12277)/C12277/'Project Inputs and Calcs'!$E$11,0)</f>
        <v>0.00965151403521697</v>
      </c>
    </row>
    <row r="12278" customFormat="false" ht="15" hidden="false" customHeight="false" outlineLevel="0" collapsed="false">
      <c r="A12278" s="0" t="n">
        <v>69</v>
      </c>
      <c r="B12278" s="0" t="n">
        <v>6100</v>
      </c>
      <c r="C12278" s="0" t="n">
        <v>26.745</v>
      </c>
      <c r="D12278" s="0" t="n">
        <v>20.412</v>
      </c>
      <c r="E12278" s="0" t="n">
        <f aca="false">IFERROR((C12278-D12278)/C12278/'Project Inputs and Calcs'!$E$11,0)</f>
        <v>0.00789306412413536</v>
      </c>
    </row>
    <row r="12279" customFormat="false" ht="15" hidden="false" customHeight="false" outlineLevel="0" collapsed="false">
      <c r="A12279" s="0" t="n">
        <v>69</v>
      </c>
      <c r="B12279" s="0" t="n">
        <v>6200</v>
      </c>
      <c r="C12279" s="0" t="n">
        <v>26.204</v>
      </c>
      <c r="D12279" s="0" t="n">
        <v>21.624</v>
      </c>
      <c r="E12279" s="0" t="n">
        <f aca="false">IFERROR((C12279-D12279)/C12279/'Project Inputs and Calcs'!$E$11,0)</f>
        <v>0.00582608253192897</v>
      </c>
    </row>
    <row r="12280" customFormat="false" ht="15" hidden="false" customHeight="false" outlineLevel="0" collapsed="false">
      <c r="A12280" s="0" t="n">
        <v>69</v>
      </c>
      <c r="B12280" s="0" t="n">
        <v>6300</v>
      </c>
      <c r="C12280" s="0" t="n">
        <v>25.475</v>
      </c>
      <c r="D12280" s="0" t="n">
        <v>22.912</v>
      </c>
      <c r="E12280" s="0" t="n">
        <f aca="false">IFERROR((C12280-D12280)/C12280/'Project Inputs and Calcs'!$E$11,0)</f>
        <v>0.00335361465489042</v>
      </c>
    </row>
    <row r="12281" customFormat="false" ht="15" hidden="false" customHeight="false" outlineLevel="0" collapsed="false">
      <c r="A12281" s="0" t="n">
        <v>69</v>
      </c>
      <c r="B12281" s="0" t="n">
        <v>6400</v>
      </c>
      <c r="C12281" s="0" t="n">
        <v>25.047</v>
      </c>
      <c r="D12281" s="0" t="n">
        <v>23.925</v>
      </c>
      <c r="E12281" s="0" t="n">
        <f aca="false">IFERROR((C12281-D12281)/C12281/'Project Inputs and Calcs'!$E$11,0)</f>
        <v>0.00149319279754062</v>
      </c>
    </row>
    <row r="12282" customFormat="false" ht="15" hidden="false" customHeight="false" outlineLevel="0" collapsed="false">
      <c r="A12282" s="0" t="n">
        <v>69</v>
      </c>
      <c r="B12282" s="0" t="n">
        <v>6500</v>
      </c>
      <c r="C12282" s="0" t="n">
        <v>24.838</v>
      </c>
      <c r="D12282" s="0" t="n">
        <v>24.741</v>
      </c>
      <c r="E12282" s="0" t="n">
        <f aca="false">IFERROR((C12282-D12282)/C12282/'Project Inputs and Calcs'!$E$11,0)</f>
        <v>0.000130176879512577</v>
      </c>
    </row>
    <row r="12283" customFormat="false" ht="15" hidden="false" customHeight="false" outlineLevel="0" collapsed="false">
      <c r="A12283" s="0" t="n">
        <v>69</v>
      </c>
      <c r="B12283" s="0" t="n">
        <v>6600</v>
      </c>
      <c r="C12283" s="0" t="n">
        <v>24.719</v>
      </c>
      <c r="D12283" s="0" t="n">
        <v>25.447</v>
      </c>
      <c r="E12283" s="0" t="n">
        <f aca="false">IFERROR((C12283-D12283)/C12283/'Project Inputs and Calcs'!$E$11,0)</f>
        <v>-0.000981700985746454</v>
      </c>
    </row>
    <row r="12284" customFormat="false" ht="15" hidden="false" customHeight="false" outlineLevel="0" collapsed="false">
      <c r="A12284" s="0" t="n">
        <v>69</v>
      </c>
      <c r="B12284" s="0" t="n">
        <v>6700</v>
      </c>
      <c r="C12284" s="0" t="n">
        <v>24.647</v>
      </c>
      <c r="D12284" s="0" t="n">
        <v>26.067</v>
      </c>
      <c r="E12284" s="0" t="n">
        <f aca="false">IFERROR((C12284-D12284)/C12284/'Project Inputs and Calcs'!$E$11,0)</f>
        <v>-0.00192045008858414</v>
      </c>
    </row>
    <row r="12285" customFormat="false" ht="15" hidden="false" customHeight="false" outlineLevel="0" collapsed="false">
      <c r="A12285" s="0" t="n">
        <v>69</v>
      </c>
      <c r="B12285" s="0" t="n">
        <v>6800</v>
      </c>
      <c r="C12285" s="0" t="n">
        <v>24.604</v>
      </c>
      <c r="D12285" s="0" t="n">
        <v>26.603</v>
      </c>
      <c r="E12285" s="0" t="n">
        <f aca="false">IFERROR((C12285-D12285)/C12285/'Project Inputs and Calcs'!$E$11,0)</f>
        <v>-0.00270823172383895</v>
      </c>
    </row>
    <row r="12286" customFormat="false" ht="15" hidden="false" customHeight="false" outlineLevel="0" collapsed="false">
      <c r="A12286" s="0" t="n">
        <v>69</v>
      </c>
      <c r="B12286" s="0" t="n">
        <v>6900</v>
      </c>
      <c r="C12286" s="0" t="n">
        <v>24.58</v>
      </c>
      <c r="D12286" s="0" t="n">
        <v>27.05</v>
      </c>
      <c r="E12286" s="0" t="n">
        <f aca="false">IFERROR((C12286-D12286)/C12286/'Project Inputs and Calcs'!$E$11,0)</f>
        <v>-0.00334960672633578</v>
      </c>
    </row>
    <row r="12287" customFormat="false" ht="15" hidden="false" customHeight="false" outlineLevel="0" collapsed="false">
      <c r="A12287" s="0" t="n">
        <v>69</v>
      </c>
      <c r="B12287" s="0" t="n">
        <v>7000</v>
      </c>
      <c r="C12287" s="0" t="n">
        <v>24.57</v>
      </c>
      <c r="D12287" s="0" t="n">
        <v>27.4</v>
      </c>
      <c r="E12287" s="0" t="n">
        <f aca="false">IFERROR((C12287-D12287)/C12287/'Project Inputs and Calcs'!$E$11,0)</f>
        <v>-0.00383937050603717</v>
      </c>
    </row>
    <row r="12288" customFormat="false" ht="15" hidden="false" customHeight="false" outlineLevel="0" collapsed="false">
      <c r="A12288" s="0" t="n">
        <v>69</v>
      </c>
      <c r="B12288" s="0" t="n">
        <v>7100</v>
      </c>
      <c r="C12288" s="0" t="s">
        <v>155</v>
      </c>
      <c r="D12288" s="0" t="s">
        <v>155</v>
      </c>
      <c r="E12288" s="0" t="n">
        <f aca="false">IFERROR((C12288-D12288)/C12288/'Project Inputs and Calcs'!$E$11,0)</f>
        <v>0</v>
      </c>
    </row>
    <row r="12289" customFormat="false" ht="15" hidden="false" customHeight="false" outlineLevel="0" collapsed="false">
      <c r="A12289" s="0" t="n">
        <v>69</v>
      </c>
      <c r="B12289" s="0" t="n">
        <v>7200</v>
      </c>
      <c r="C12289" s="0" t="s">
        <v>155</v>
      </c>
      <c r="D12289" s="0" t="s">
        <v>155</v>
      </c>
      <c r="E12289" s="0" t="n">
        <f aca="false">IFERROR((C12289-D12289)/C12289/'Project Inputs and Calcs'!$E$11,0)</f>
        <v>0</v>
      </c>
    </row>
    <row r="12290" customFormat="false" ht="15" hidden="false" customHeight="false" outlineLevel="0" collapsed="false">
      <c r="A12290" s="0" t="n">
        <v>69</v>
      </c>
      <c r="B12290" s="0" t="n">
        <v>7300</v>
      </c>
      <c r="C12290" s="0" t="s">
        <v>155</v>
      </c>
      <c r="D12290" s="0" t="s">
        <v>155</v>
      </c>
      <c r="E12290" s="0" t="n">
        <f aca="false">IFERROR((C12290-D12290)/C12290/'Project Inputs and Calcs'!$E$11,0)</f>
        <v>0</v>
      </c>
    </row>
    <row r="12291" customFormat="false" ht="15" hidden="false" customHeight="false" outlineLevel="0" collapsed="false">
      <c r="A12291" s="0" t="n">
        <v>69</v>
      </c>
      <c r="B12291" s="0" t="n">
        <v>7400</v>
      </c>
      <c r="C12291" s="0" t="s">
        <v>155</v>
      </c>
      <c r="D12291" s="0" t="s">
        <v>155</v>
      </c>
      <c r="E12291" s="0" t="n">
        <f aca="false">IFERROR((C12291-D12291)/C12291/'Project Inputs and Calcs'!$E$11,0)</f>
        <v>0</v>
      </c>
    </row>
    <row r="12292" customFormat="false" ht="15" hidden="false" customHeight="false" outlineLevel="0" collapsed="false">
      <c r="A12292" s="0" t="n">
        <v>69</v>
      </c>
      <c r="B12292" s="0" t="n">
        <v>7500</v>
      </c>
      <c r="C12292" s="0" t="s">
        <v>155</v>
      </c>
      <c r="D12292" s="0" t="s">
        <v>155</v>
      </c>
      <c r="E12292" s="0" t="n">
        <f aca="false">IFERROR((C12292-D12292)/C12292/'Project Inputs and Calcs'!$E$11,0)</f>
        <v>0</v>
      </c>
    </row>
    <row r="12293" customFormat="false" ht="15" hidden="false" customHeight="false" outlineLevel="0" collapsed="false">
      <c r="A12293" s="0" t="n">
        <v>69</v>
      </c>
      <c r="B12293" s="0" t="n">
        <v>7600</v>
      </c>
      <c r="C12293" s="0" t="s">
        <v>155</v>
      </c>
      <c r="D12293" s="0" t="s">
        <v>155</v>
      </c>
      <c r="E12293" s="0" t="n">
        <f aca="false">IFERROR((C12293-D12293)/C12293/'Project Inputs and Calcs'!$E$11,0)</f>
        <v>0</v>
      </c>
    </row>
    <row r="12294" customFormat="false" ht="15" hidden="false" customHeight="false" outlineLevel="0" collapsed="false">
      <c r="A12294" s="0" t="n">
        <v>69</v>
      </c>
      <c r="B12294" s="0" t="n">
        <v>7700</v>
      </c>
      <c r="C12294" s="0" t="s">
        <v>155</v>
      </c>
      <c r="D12294" s="0" t="s">
        <v>155</v>
      </c>
      <c r="E12294" s="0" t="n">
        <f aca="false">IFERROR((C12294-D12294)/C12294/'Project Inputs and Calcs'!$E$11,0)</f>
        <v>0</v>
      </c>
    </row>
    <row r="12295" customFormat="false" ht="15" hidden="false" customHeight="false" outlineLevel="0" collapsed="false">
      <c r="A12295" s="0" t="n">
        <v>69</v>
      </c>
      <c r="B12295" s="0" t="n">
        <v>7800</v>
      </c>
      <c r="C12295" s="0" t="s">
        <v>155</v>
      </c>
      <c r="D12295" s="0" t="s">
        <v>155</v>
      </c>
      <c r="E12295" s="0" t="n">
        <f aca="false">IFERROR((C12295-D12295)/C12295/'Project Inputs and Calcs'!$E$11,0)</f>
        <v>0</v>
      </c>
    </row>
    <row r="12296" customFormat="false" ht="15" hidden="false" customHeight="false" outlineLevel="0" collapsed="false">
      <c r="A12296" s="0" t="n">
        <v>69</v>
      </c>
      <c r="B12296" s="0" t="n">
        <v>7900</v>
      </c>
      <c r="C12296" s="0" t="s">
        <v>155</v>
      </c>
      <c r="D12296" s="0" t="s">
        <v>155</v>
      </c>
      <c r="E12296" s="0" t="n">
        <f aca="false">IFERROR((C12296-D12296)/C12296/'Project Inputs and Calcs'!$E$11,0)</f>
        <v>0</v>
      </c>
    </row>
    <row r="12297" customFormat="false" ht="15" hidden="false" customHeight="false" outlineLevel="0" collapsed="false">
      <c r="A12297" s="0" t="n">
        <v>69</v>
      </c>
      <c r="B12297" s="0" t="n">
        <v>8000</v>
      </c>
      <c r="C12297" s="0" t="s">
        <v>155</v>
      </c>
      <c r="D12297" s="0" t="s">
        <v>155</v>
      </c>
      <c r="E12297" s="0" t="n">
        <f aca="false">IFERROR((C12297-D12297)/C12297/'Project Inputs and Calcs'!$E$11,0)</f>
        <v>0</v>
      </c>
    </row>
    <row r="12298" customFormat="false" ht="15" hidden="false" customHeight="false" outlineLevel="0" collapsed="false">
      <c r="A12298" s="0" t="n">
        <v>69</v>
      </c>
      <c r="B12298" s="0" t="n">
        <v>8100</v>
      </c>
      <c r="C12298" s="0" t="s">
        <v>155</v>
      </c>
      <c r="D12298" s="0" t="s">
        <v>155</v>
      </c>
      <c r="E12298" s="0" t="n">
        <f aca="false">IFERROR((C12298-D12298)/C12298/'Project Inputs and Calcs'!$E$11,0)</f>
        <v>0</v>
      </c>
    </row>
    <row r="12299" customFormat="false" ht="15" hidden="false" customHeight="false" outlineLevel="0" collapsed="false">
      <c r="A12299" s="0" t="n">
        <v>69</v>
      </c>
      <c r="B12299" s="0" t="n">
        <v>8200</v>
      </c>
      <c r="C12299" s="0" t="s">
        <v>155</v>
      </c>
      <c r="D12299" s="0" t="s">
        <v>155</v>
      </c>
      <c r="E12299" s="0" t="n">
        <f aca="false">IFERROR((C12299-D12299)/C12299/'Project Inputs and Calcs'!$E$11,0)</f>
        <v>0</v>
      </c>
    </row>
    <row r="12300" customFormat="false" ht="15" hidden="false" customHeight="false" outlineLevel="0" collapsed="false">
      <c r="A12300" s="0" t="n">
        <v>69</v>
      </c>
      <c r="B12300" s="0" t="n">
        <v>8300</v>
      </c>
      <c r="C12300" s="0" t="s">
        <v>155</v>
      </c>
      <c r="D12300" s="0" t="s">
        <v>155</v>
      </c>
      <c r="E12300" s="0" t="n">
        <f aca="false">IFERROR((C12300-D12300)/C12300/'Project Inputs and Calcs'!$E$11,0)</f>
        <v>0</v>
      </c>
    </row>
    <row r="12301" customFormat="false" ht="15" hidden="false" customHeight="false" outlineLevel="0" collapsed="false">
      <c r="A12301" s="0" t="n">
        <v>69</v>
      </c>
      <c r="B12301" s="0" t="n">
        <v>8400</v>
      </c>
      <c r="C12301" s="0" t="s">
        <v>155</v>
      </c>
      <c r="D12301" s="0" t="s">
        <v>155</v>
      </c>
      <c r="E12301" s="0" t="n">
        <f aca="false">IFERROR((C12301-D12301)/C12301/'Project Inputs and Calcs'!$E$11,0)</f>
        <v>0</v>
      </c>
    </row>
    <row r="12302" customFormat="false" ht="15" hidden="false" customHeight="false" outlineLevel="0" collapsed="false">
      <c r="A12302" s="0" t="n">
        <v>69</v>
      </c>
      <c r="B12302" s="0" t="n">
        <v>8500</v>
      </c>
      <c r="C12302" s="0" t="s">
        <v>155</v>
      </c>
      <c r="D12302" s="0" t="s">
        <v>155</v>
      </c>
      <c r="E12302" s="0" t="n">
        <f aca="false">IFERROR((C12302-D12302)/C12302/'Project Inputs and Calcs'!$E$11,0)</f>
        <v>0</v>
      </c>
    </row>
    <row r="12303" customFormat="false" ht="15" hidden="false" customHeight="false" outlineLevel="0" collapsed="false">
      <c r="A12303" s="0" t="n">
        <v>69</v>
      </c>
      <c r="B12303" s="0" t="n">
        <v>8600</v>
      </c>
      <c r="C12303" s="0" t="s">
        <v>155</v>
      </c>
      <c r="D12303" s="0" t="s">
        <v>155</v>
      </c>
      <c r="E12303" s="0" t="n">
        <f aca="false">IFERROR((C12303-D12303)/C12303/'Project Inputs and Calcs'!$E$11,0)</f>
        <v>0</v>
      </c>
    </row>
    <row r="12304" customFormat="false" ht="15" hidden="false" customHeight="false" outlineLevel="0" collapsed="false">
      <c r="A12304" s="0" t="n">
        <v>69</v>
      </c>
      <c r="B12304" s="0" t="n">
        <v>8700</v>
      </c>
      <c r="C12304" s="0" t="s">
        <v>155</v>
      </c>
      <c r="D12304" s="0" t="s">
        <v>155</v>
      </c>
      <c r="E12304" s="0" t="n">
        <f aca="false">IFERROR((C12304-D12304)/C12304/'Project Inputs and Calcs'!$E$11,0)</f>
        <v>0</v>
      </c>
    </row>
    <row r="12305" customFormat="false" ht="15" hidden="false" customHeight="false" outlineLevel="0" collapsed="false">
      <c r="A12305" s="0" t="n">
        <v>69</v>
      </c>
      <c r="B12305" s="0" t="n">
        <v>8800</v>
      </c>
      <c r="C12305" s="0" t="s">
        <v>155</v>
      </c>
      <c r="D12305" s="0" t="s">
        <v>155</v>
      </c>
      <c r="E12305" s="0" t="n">
        <f aca="false">IFERROR((C12305-D12305)/C12305/'Project Inputs and Calcs'!$E$11,0)</f>
        <v>0</v>
      </c>
    </row>
    <row r="12306" customFormat="false" ht="15" hidden="false" customHeight="false" outlineLevel="0" collapsed="false">
      <c r="A12306" s="0" t="n">
        <v>69</v>
      </c>
      <c r="B12306" s="0" t="n">
        <v>8900</v>
      </c>
      <c r="C12306" s="0" t="s">
        <v>155</v>
      </c>
      <c r="D12306" s="0" t="s">
        <v>155</v>
      </c>
      <c r="E12306" s="0" t="n">
        <f aca="false">IFERROR((C12306-D12306)/C12306/'Project Inputs and Calcs'!$E$11,0)</f>
        <v>0</v>
      </c>
    </row>
    <row r="12307" customFormat="false" ht="15" hidden="false" customHeight="false" outlineLevel="0" collapsed="false">
      <c r="A12307" s="0" t="n">
        <v>69</v>
      </c>
      <c r="B12307" s="0" t="n">
        <v>9000</v>
      </c>
      <c r="C12307" s="0" t="s">
        <v>155</v>
      </c>
      <c r="D12307" s="0" t="s">
        <v>155</v>
      </c>
      <c r="E12307" s="0" t="n">
        <f aca="false">IFERROR((C12307-D12307)/C12307/'Project Inputs and Calcs'!$E$11,0)</f>
        <v>0</v>
      </c>
    </row>
    <row r="12308" customFormat="false" ht="15" hidden="false" customHeight="false" outlineLevel="0" collapsed="false">
      <c r="A12308" s="0" t="n">
        <v>69</v>
      </c>
      <c r="B12308" s="0" t="n">
        <v>9100</v>
      </c>
      <c r="C12308" s="0" t="s">
        <v>155</v>
      </c>
      <c r="D12308" s="0" t="s">
        <v>155</v>
      </c>
      <c r="E12308" s="0" t="n">
        <f aca="false">IFERROR((C12308-D12308)/C12308/'Project Inputs and Calcs'!$E$11,0)</f>
        <v>0</v>
      </c>
    </row>
    <row r="12309" customFormat="false" ht="15" hidden="false" customHeight="false" outlineLevel="0" collapsed="false">
      <c r="A12309" s="0" t="n">
        <v>69</v>
      </c>
      <c r="B12309" s="0" t="n">
        <v>9200</v>
      </c>
      <c r="C12309" s="0" t="s">
        <v>155</v>
      </c>
      <c r="D12309" s="0" t="s">
        <v>155</v>
      </c>
      <c r="E12309" s="0" t="n">
        <f aca="false">IFERROR((C12309-D12309)/C12309/'Project Inputs and Calcs'!$E$11,0)</f>
        <v>0</v>
      </c>
    </row>
    <row r="12310" customFormat="false" ht="15" hidden="false" customHeight="false" outlineLevel="0" collapsed="false">
      <c r="A12310" s="0" t="n">
        <v>69</v>
      </c>
      <c r="B12310" s="0" t="n">
        <v>9300</v>
      </c>
      <c r="C12310" s="0" t="s">
        <v>155</v>
      </c>
      <c r="D12310" s="0" t="s">
        <v>155</v>
      </c>
      <c r="E12310" s="0" t="n">
        <f aca="false">IFERROR((C12310-D12310)/C12310/'Project Inputs and Calcs'!$E$11,0)</f>
        <v>0</v>
      </c>
    </row>
    <row r="12311" customFormat="false" ht="15" hidden="false" customHeight="false" outlineLevel="0" collapsed="false">
      <c r="A12311" s="0" t="n">
        <v>69</v>
      </c>
      <c r="B12311" s="0" t="n">
        <v>9400</v>
      </c>
      <c r="C12311" s="0" t="s">
        <v>155</v>
      </c>
      <c r="D12311" s="0" t="s">
        <v>155</v>
      </c>
      <c r="E12311" s="0" t="n">
        <f aca="false">IFERROR((C12311-D12311)/C12311/'Project Inputs and Calcs'!$E$11,0)</f>
        <v>0</v>
      </c>
    </row>
    <row r="12312" customFormat="false" ht="15" hidden="false" customHeight="false" outlineLevel="0" collapsed="false">
      <c r="A12312" s="0" t="n">
        <v>69</v>
      </c>
      <c r="B12312" s="0" t="n">
        <v>9500</v>
      </c>
      <c r="C12312" s="0" t="s">
        <v>155</v>
      </c>
      <c r="D12312" s="0" t="s">
        <v>155</v>
      </c>
      <c r="E12312" s="0" t="n">
        <f aca="false">IFERROR((C12312-D12312)/C12312/'Project Inputs and Calcs'!$E$11,0)</f>
        <v>0</v>
      </c>
    </row>
    <row r="12313" customFormat="false" ht="15" hidden="false" customHeight="false" outlineLevel="0" collapsed="false">
      <c r="A12313" s="0" t="n">
        <v>69</v>
      </c>
      <c r="B12313" s="0" t="n">
        <v>9600</v>
      </c>
      <c r="C12313" s="0" t="s">
        <v>155</v>
      </c>
      <c r="D12313" s="0" t="s">
        <v>155</v>
      </c>
      <c r="E12313" s="0" t="n">
        <f aca="false">IFERROR((C12313-D12313)/C12313/'Project Inputs and Calcs'!$E$11,0)</f>
        <v>0</v>
      </c>
    </row>
    <row r="12314" customFormat="false" ht="15" hidden="false" customHeight="false" outlineLevel="0" collapsed="false">
      <c r="A12314" s="0" t="n">
        <v>69</v>
      </c>
      <c r="B12314" s="0" t="n">
        <v>9700</v>
      </c>
      <c r="C12314" s="0" t="s">
        <v>155</v>
      </c>
      <c r="D12314" s="0" t="s">
        <v>155</v>
      </c>
      <c r="E12314" s="0" t="n">
        <f aca="false">IFERROR((C12314-D12314)/C12314/'Project Inputs and Calcs'!$E$11,0)</f>
        <v>0</v>
      </c>
    </row>
    <row r="12315" customFormat="false" ht="15" hidden="false" customHeight="false" outlineLevel="0" collapsed="false">
      <c r="A12315" s="0" t="n">
        <v>69</v>
      </c>
      <c r="B12315" s="0" t="n">
        <v>9800</v>
      </c>
      <c r="C12315" s="0" t="s">
        <v>155</v>
      </c>
      <c r="D12315" s="0" t="s">
        <v>155</v>
      </c>
      <c r="E12315" s="0" t="n">
        <f aca="false">IFERROR((C12315-D12315)/C12315/'Project Inputs and Calcs'!$E$11,0)</f>
        <v>0</v>
      </c>
    </row>
    <row r="12316" customFormat="false" ht="15" hidden="false" customHeight="false" outlineLevel="0" collapsed="false">
      <c r="A12316" s="0" t="n">
        <v>69</v>
      </c>
      <c r="B12316" s="0" t="n">
        <v>9900</v>
      </c>
      <c r="C12316" s="0" t="s">
        <v>155</v>
      </c>
      <c r="D12316" s="0" t="s">
        <v>155</v>
      </c>
      <c r="E12316" s="0" t="n">
        <f aca="false">IFERROR((C12316-D12316)/C12316/'Project Inputs and Calcs'!$E$11,0)</f>
        <v>0</v>
      </c>
    </row>
    <row r="12317" customFormat="false" ht="15" hidden="false" customHeight="false" outlineLevel="0" collapsed="false">
      <c r="A12317" s="0" t="n">
        <v>69</v>
      </c>
      <c r="B12317" s="0" t="n">
        <v>10000</v>
      </c>
      <c r="C12317" s="0" t="s">
        <v>155</v>
      </c>
      <c r="D12317" s="0" t="s">
        <v>155</v>
      </c>
      <c r="E12317" s="0" t="n">
        <f aca="false">IFERROR((C12317-D12317)/C12317/'Project Inputs and Calcs'!$E$11,0)</f>
        <v>0</v>
      </c>
    </row>
    <row r="12318" customFormat="false" ht="15" hidden="false" customHeight="false" outlineLevel="0" collapsed="false">
      <c r="A12318" s="0" t="n">
        <v>69</v>
      </c>
      <c r="B12318" s="0" t="n">
        <v>10100</v>
      </c>
      <c r="C12318" s="0" t="s">
        <v>155</v>
      </c>
      <c r="D12318" s="0" t="s">
        <v>155</v>
      </c>
      <c r="E12318" s="0" t="n">
        <f aca="false">IFERROR((C12318-D12318)/C12318/'Project Inputs and Calcs'!$E$11,0)</f>
        <v>0</v>
      </c>
    </row>
    <row r="12319" customFormat="false" ht="15" hidden="false" customHeight="false" outlineLevel="0" collapsed="false">
      <c r="A12319" s="0" t="n">
        <v>69</v>
      </c>
      <c r="B12319" s="0" t="n">
        <v>10200</v>
      </c>
      <c r="C12319" s="0" t="s">
        <v>155</v>
      </c>
      <c r="D12319" s="0" t="s">
        <v>155</v>
      </c>
      <c r="E12319" s="0" t="n">
        <f aca="false">IFERROR((C12319-D12319)/C12319/'Project Inputs and Calcs'!$E$11,0)</f>
        <v>0</v>
      </c>
    </row>
    <row r="12320" customFormat="false" ht="15" hidden="false" customHeight="false" outlineLevel="0" collapsed="false">
      <c r="A12320" s="0" t="n">
        <v>69</v>
      </c>
      <c r="B12320" s="0" t="n">
        <v>10300</v>
      </c>
      <c r="C12320" s="0" t="s">
        <v>155</v>
      </c>
      <c r="D12320" s="0" t="s">
        <v>155</v>
      </c>
      <c r="E12320" s="0" t="n">
        <f aca="false">IFERROR((C12320-D12320)/C12320/'Project Inputs and Calcs'!$E$11,0)</f>
        <v>0</v>
      </c>
    </row>
    <row r="12321" customFormat="false" ht="15" hidden="false" customHeight="false" outlineLevel="0" collapsed="false">
      <c r="A12321" s="0" t="n">
        <v>69</v>
      </c>
      <c r="B12321" s="0" t="n">
        <v>10400</v>
      </c>
      <c r="C12321" s="0" t="s">
        <v>155</v>
      </c>
      <c r="D12321" s="0" t="s">
        <v>155</v>
      </c>
      <c r="E12321" s="0" t="n">
        <f aca="false">IFERROR((C12321-D12321)/C12321/'Project Inputs and Calcs'!$E$11,0)</f>
        <v>0</v>
      </c>
    </row>
    <row r="12322" customFormat="false" ht="15" hidden="false" customHeight="false" outlineLevel="0" collapsed="false">
      <c r="A12322" s="0" t="n">
        <v>69</v>
      </c>
      <c r="B12322" s="0" t="n">
        <v>10500</v>
      </c>
      <c r="C12322" s="0" t="s">
        <v>155</v>
      </c>
      <c r="D12322" s="0" t="s">
        <v>155</v>
      </c>
      <c r="E12322" s="0" t="n">
        <f aca="false">IFERROR((C12322-D12322)/C12322/'Project Inputs and Calcs'!$E$11,0)</f>
        <v>0</v>
      </c>
    </row>
    <row r="12323" customFormat="false" ht="15" hidden="false" customHeight="false" outlineLevel="0" collapsed="false">
      <c r="A12323" s="0" t="n">
        <v>69</v>
      </c>
      <c r="B12323" s="0" t="n">
        <v>10600</v>
      </c>
      <c r="C12323" s="0" t="s">
        <v>155</v>
      </c>
      <c r="D12323" s="0" t="s">
        <v>155</v>
      </c>
      <c r="E12323" s="0" t="n">
        <f aca="false">IFERROR((C12323-D12323)/C12323/'Project Inputs and Calcs'!$E$11,0)</f>
        <v>0</v>
      </c>
    </row>
    <row r="12324" customFormat="false" ht="15" hidden="false" customHeight="false" outlineLevel="0" collapsed="false">
      <c r="A12324" s="0" t="n">
        <v>69</v>
      </c>
      <c r="B12324" s="0" t="n">
        <v>10700</v>
      </c>
      <c r="C12324" s="0" t="s">
        <v>155</v>
      </c>
      <c r="D12324" s="0" t="s">
        <v>155</v>
      </c>
      <c r="E12324" s="0" t="n">
        <f aca="false">IFERROR((C12324-D12324)/C12324/'Project Inputs and Calcs'!$E$11,0)</f>
        <v>0</v>
      </c>
    </row>
    <row r="12325" customFormat="false" ht="15" hidden="false" customHeight="false" outlineLevel="0" collapsed="false">
      <c r="A12325" s="0" t="n">
        <v>69</v>
      </c>
      <c r="B12325" s="0" t="n">
        <v>10800</v>
      </c>
      <c r="C12325" s="0" t="s">
        <v>155</v>
      </c>
      <c r="D12325" s="0" t="s">
        <v>155</v>
      </c>
      <c r="E12325" s="0" t="n">
        <f aca="false">IFERROR((C12325-D12325)/C12325/'Project Inputs and Calcs'!$E$11,0)</f>
        <v>0</v>
      </c>
    </row>
    <row r="12326" customFormat="false" ht="15" hidden="false" customHeight="false" outlineLevel="0" collapsed="false">
      <c r="A12326" s="0" t="n">
        <v>69</v>
      </c>
      <c r="B12326" s="0" t="n">
        <v>10900</v>
      </c>
      <c r="C12326" s="0" t="s">
        <v>155</v>
      </c>
      <c r="D12326" s="0" t="s">
        <v>155</v>
      </c>
      <c r="E12326" s="0" t="n">
        <f aca="false">IFERROR((C12326-D12326)/C12326/'Project Inputs and Calcs'!$E$11,0)</f>
        <v>0</v>
      </c>
    </row>
    <row r="12327" customFormat="false" ht="15" hidden="false" customHeight="false" outlineLevel="0" collapsed="false">
      <c r="A12327" s="0" t="n">
        <v>69</v>
      </c>
      <c r="B12327" s="0" t="n">
        <v>11000</v>
      </c>
      <c r="C12327" s="0" t="s">
        <v>155</v>
      </c>
      <c r="D12327" s="0" t="s">
        <v>155</v>
      </c>
      <c r="E12327" s="0" t="n">
        <f aca="false">IFERROR((C12327-D12327)/C12327/'Project Inputs and Calcs'!$E$11,0)</f>
        <v>0</v>
      </c>
    </row>
    <row r="12328" customFormat="false" ht="15" hidden="false" customHeight="false" outlineLevel="0" collapsed="false">
      <c r="A12328" s="0" t="n">
        <v>69</v>
      </c>
      <c r="B12328" s="0" t="n">
        <v>11100</v>
      </c>
      <c r="C12328" s="0" t="s">
        <v>155</v>
      </c>
      <c r="D12328" s="0" t="s">
        <v>155</v>
      </c>
      <c r="E12328" s="0" t="n">
        <f aca="false">IFERROR((C12328-D12328)/C12328/'Project Inputs and Calcs'!$E$11,0)</f>
        <v>0</v>
      </c>
    </row>
    <row r="12329" customFormat="false" ht="15" hidden="false" customHeight="false" outlineLevel="0" collapsed="false">
      <c r="A12329" s="0" t="n">
        <v>69</v>
      </c>
      <c r="B12329" s="0" t="n">
        <v>11200</v>
      </c>
      <c r="C12329" s="0" t="s">
        <v>155</v>
      </c>
      <c r="D12329" s="0" t="s">
        <v>155</v>
      </c>
      <c r="E12329" s="0" t="n">
        <f aca="false">IFERROR((C12329-D12329)/C12329/'Project Inputs and Calcs'!$E$11,0)</f>
        <v>0</v>
      </c>
    </row>
    <row r="12330" customFormat="false" ht="15" hidden="false" customHeight="false" outlineLevel="0" collapsed="false">
      <c r="A12330" s="0" t="n">
        <v>69</v>
      </c>
      <c r="B12330" s="0" t="n">
        <v>11300</v>
      </c>
      <c r="C12330" s="0" t="s">
        <v>155</v>
      </c>
      <c r="D12330" s="0" t="s">
        <v>155</v>
      </c>
      <c r="E12330" s="0" t="n">
        <f aca="false">IFERROR((C12330-D12330)/C12330/'Project Inputs and Calcs'!$E$11,0)</f>
        <v>0</v>
      </c>
    </row>
    <row r="12331" customFormat="false" ht="15" hidden="false" customHeight="false" outlineLevel="0" collapsed="false">
      <c r="A12331" s="0" t="n">
        <v>69</v>
      </c>
      <c r="B12331" s="0" t="n">
        <v>11400</v>
      </c>
      <c r="C12331" s="0" t="s">
        <v>155</v>
      </c>
      <c r="D12331" s="0" t="s">
        <v>155</v>
      </c>
      <c r="E12331" s="0" t="n">
        <f aca="false">IFERROR((C12331-D12331)/C12331/'Project Inputs and Calcs'!$E$11,0)</f>
        <v>0</v>
      </c>
    </row>
    <row r="12332" customFormat="false" ht="15" hidden="false" customHeight="false" outlineLevel="0" collapsed="false">
      <c r="A12332" s="0" t="n">
        <v>69</v>
      </c>
      <c r="B12332" s="0" t="n">
        <v>11500</v>
      </c>
      <c r="C12332" s="0" t="s">
        <v>155</v>
      </c>
      <c r="D12332" s="0" t="s">
        <v>155</v>
      </c>
      <c r="E12332" s="0" t="n">
        <f aca="false">IFERROR((C12332-D12332)/C12332/'Project Inputs and Calcs'!$E$11,0)</f>
        <v>0</v>
      </c>
    </row>
    <row r="12333" customFormat="false" ht="15" hidden="false" customHeight="false" outlineLevel="0" collapsed="false">
      <c r="A12333" s="0" t="n">
        <v>69</v>
      </c>
      <c r="B12333" s="0" t="n">
        <v>11600</v>
      </c>
      <c r="C12333" s="0" t="s">
        <v>155</v>
      </c>
      <c r="D12333" s="0" t="s">
        <v>155</v>
      </c>
      <c r="E12333" s="0" t="n">
        <f aca="false">IFERROR((C12333-D12333)/C12333/'Project Inputs and Calcs'!$E$11,0)</f>
        <v>0</v>
      </c>
    </row>
    <row r="12334" customFormat="false" ht="15" hidden="false" customHeight="false" outlineLevel="0" collapsed="false">
      <c r="A12334" s="0" t="n">
        <v>69</v>
      </c>
      <c r="B12334" s="0" t="n">
        <v>11700</v>
      </c>
      <c r="C12334" s="0" t="s">
        <v>155</v>
      </c>
      <c r="D12334" s="0" t="s">
        <v>155</v>
      </c>
      <c r="E12334" s="0" t="n">
        <f aca="false">IFERROR((C12334-D12334)/C12334/'Project Inputs and Calcs'!$E$11,0)</f>
        <v>0</v>
      </c>
    </row>
    <row r="12335" customFormat="false" ht="15" hidden="false" customHeight="false" outlineLevel="0" collapsed="false">
      <c r="A12335" s="0" t="n">
        <v>69</v>
      </c>
      <c r="B12335" s="0" t="n">
        <v>11800</v>
      </c>
      <c r="C12335" s="0" t="s">
        <v>155</v>
      </c>
      <c r="D12335" s="0" t="s">
        <v>155</v>
      </c>
      <c r="E12335" s="0" t="n">
        <f aca="false">IFERROR((C12335-D12335)/C12335/'Project Inputs and Calcs'!$E$11,0)</f>
        <v>0</v>
      </c>
    </row>
    <row r="12336" customFormat="false" ht="15" hidden="false" customHeight="false" outlineLevel="0" collapsed="false">
      <c r="A12336" s="0" t="n">
        <v>69</v>
      </c>
      <c r="B12336" s="0" t="n">
        <v>11900</v>
      </c>
      <c r="C12336" s="0" t="s">
        <v>155</v>
      </c>
      <c r="D12336" s="0" t="s">
        <v>155</v>
      </c>
      <c r="E12336" s="0" t="n">
        <f aca="false">IFERROR((C12336-D12336)/C12336/'Project Inputs and Calcs'!$E$11,0)</f>
        <v>0</v>
      </c>
    </row>
    <row r="12337" customFormat="false" ht="15" hidden="false" customHeight="false" outlineLevel="0" collapsed="false">
      <c r="A12337" s="0" t="n">
        <v>69</v>
      </c>
      <c r="B12337" s="0" t="n">
        <v>12000</v>
      </c>
      <c r="C12337" s="0" t="s">
        <v>155</v>
      </c>
      <c r="D12337" s="0" t="s">
        <v>155</v>
      </c>
      <c r="E12337" s="0" t="n">
        <f aca="false">IFERROR((C12337-D12337)/C12337/'Project Inputs and Calcs'!$E$11,0)</f>
        <v>0</v>
      </c>
    </row>
    <row r="12338" customFormat="false" ht="15" hidden="false" customHeight="false" outlineLevel="0" collapsed="false">
      <c r="A12338" s="0" t="n">
        <v>69</v>
      </c>
      <c r="B12338" s="0" t="n">
        <v>12100</v>
      </c>
      <c r="C12338" s="0" t="s">
        <v>155</v>
      </c>
      <c r="D12338" s="0" t="s">
        <v>155</v>
      </c>
      <c r="E12338" s="0" t="n">
        <f aca="false">IFERROR((C12338-D12338)/C12338/'Project Inputs and Calcs'!$E$11,0)</f>
        <v>0</v>
      </c>
    </row>
    <row r="12339" customFormat="false" ht="15" hidden="false" customHeight="false" outlineLevel="0" collapsed="false">
      <c r="A12339" s="0" t="n">
        <v>69</v>
      </c>
      <c r="B12339" s="0" t="n">
        <v>12200</v>
      </c>
      <c r="C12339" s="0" t="s">
        <v>155</v>
      </c>
      <c r="D12339" s="0" t="s">
        <v>155</v>
      </c>
      <c r="E12339" s="0" t="n">
        <f aca="false">IFERROR((C12339-D12339)/C12339/'Project Inputs and Calcs'!$E$11,0)</f>
        <v>0</v>
      </c>
    </row>
    <row r="12340" customFormat="false" ht="15" hidden="false" customHeight="false" outlineLevel="0" collapsed="false">
      <c r="A12340" s="0" t="n">
        <v>69</v>
      </c>
      <c r="B12340" s="0" t="n">
        <v>12300</v>
      </c>
      <c r="C12340" s="0" t="s">
        <v>155</v>
      </c>
      <c r="D12340" s="0" t="s">
        <v>155</v>
      </c>
      <c r="E12340" s="0" t="n">
        <f aca="false">IFERROR((C12340-D12340)/C12340/'Project Inputs and Calcs'!$E$11,0)</f>
        <v>0</v>
      </c>
    </row>
    <row r="12341" customFormat="false" ht="15" hidden="false" customHeight="false" outlineLevel="0" collapsed="false">
      <c r="A12341" s="0" t="n">
        <v>69</v>
      </c>
      <c r="B12341" s="0" t="n">
        <v>12400</v>
      </c>
      <c r="C12341" s="0" t="s">
        <v>155</v>
      </c>
      <c r="D12341" s="0" t="s">
        <v>155</v>
      </c>
      <c r="E12341" s="0" t="n">
        <f aca="false">IFERROR((C12341-D12341)/C12341/'Project Inputs and Calcs'!$E$11,0)</f>
        <v>0</v>
      </c>
    </row>
    <row r="12342" customFormat="false" ht="15" hidden="false" customHeight="false" outlineLevel="0" collapsed="false">
      <c r="A12342" s="0" t="n">
        <v>69</v>
      </c>
      <c r="B12342" s="0" t="n">
        <v>12500</v>
      </c>
      <c r="C12342" s="0" t="s">
        <v>155</v>
      </c>
      <c r="D12342" s="0" t="s">
        <v>155</v>
      </c>
      <c r="E12342" s="0" t="n">
        <f aca="false">IFERROR((C12342-D12342)/C12342/'Project Inputs and Calcs'!$E$11,0)</f>
        <v>0</v>
      </c>
    </row>
    <row r="12343" customFormat="false" ht="15" hidden="false" customHeight="false" outlineLevel="0" collapsed="false">
      <c r="A12343" s="0" t="n">
        <v>69</v>
      </c>
      <c r="B12343" s="0" t="n">
        <v>12600</v>
      </c>
      <c r="C12343" s="0" t="s">
        <v>155</v>
      </c>
      <c r="D12343" s="0" t="s">
        <v>155</v>
      </c>
      <c r="E12343" s="0" t="n">
        <f aca="false">IFERROR((C12343-D12343)/C12343/'Project Inputs and Calcs'!$E$11,0)</f>
        <v>0</v>
      </c>
    </row>
    <row r="12344" customFormat="false" ht="15" hidden="false" customHeight="false" outlineLevel="0" collapsed="false">
      <c r="A12344" s="0" t="n">
        <v>69</v>
      </c>
      <c r="B12344" s="0" t="n">
        <v>12700</v>
      </c>
      <c r="C12344" s="0" t="s">
        <v>155</v>
      </c>
      <c r="D12344" s="0" t="s">
        <v>155</v>
      </c>
      <c r="E12344" s="0" t="n">
        <f aca="false">IFERROR((C12344-D12344)/C12344/'Project Inputs and Calcs'!$E$11,0)</f>
        <v>0</v>
      </c>
    </row>
    <row r="12345" customFormat="false" ht="15" hidden="false" customHeight="false" outlineLevel="0" collapsed="false">
      <c r="A12345" s="0" t="n">
        <v>69</v>
      </c>
      <c r="B12345" s="0" t="n">
        <v>12800</v>
      </c>
      <c r="C12345" s="0" t="s">
        <v>155</v>
      </c>
      <c r="D12345" s="0" t="s">
        <v>155</v>
      </c>
      <c r="E12345" s="0" t="n">
        <f aca="false">IFERROR((C12345-D12345)/C12345/'Project Inputs and Calcs'!$E$11,0)</f>
        <v>0</v>
      </c>
    </row>
    <row r="12346" customFormat="false" ht="15" hidden="false" customHeight="false" outlineLevel="0" collapsed="false">
      <c r="A12346" s="0" t="n">
        <v>69</v>
      </c>
      <c r="B12346" s="0" t="n">
        <v>12900</v>
      </c>
      <c r="C12346" s="0" t="s">
        <v>155</v>
      </c>
      <c r="D12346" s="0" t="s">
        <v>155</v>
      </c>
      <c r="E12346" s="0" t="n">
        <f aca="false">IFERROR((C12346-D12346)/C12346/'Project Inputs and Calcs'!$E$11,0)</f>
        <v>0</v>
      </c>
    </row>
    <row r="12347" customFormat="false" ht="15" hidden="false" customHeight="false" outlineLevel="0" collapsed="false">
      <c r="A12347" s="0" t="n">
        <v>69</v>
      </c>
      <c r="B12347" s="0" t="n">
        <v>13000</v>
      </c>
      <c r="C12347" s="0" t="s">
        <v>155</v>
      </c>
      <c r="D12347" s="0" t="s">
        <v>155</v>
      </c>
      <c r="E12347" s="0" t="n">
        <f aca="false">IFERROR((C12347-D12347)/C12347/'Project Inputs and Calcs'!$E$11,0)</f>
        <v>0</v>
      </c>
    </row>
    <row r="12348" customFormat="false" ht="15" hidden="false" customHeight="false" outlineLevel="0" collapsed="false">
      <c r="A12348" s="0" t="n">
        <v>69</v>
      </c>
      <c r="B12348" s="0" t="n">
        <v>13100</v>
      </c>
      <c r="C12348" s="0" t="s">
        <v>155</v>
      </c>
      <c r="D12348" s="0" t="s">
        <v>155</v>
      </c>
      <c r="E12348" s="0" t="n">
        <f aca="false">IFERROR((C12348-D12348)/C12348/'Project Inputs and Calcs'!$E$11,0)</f>
        <v>0</v>
      </c>
    </row>
    <row r="12349" customFormat="false" ht="15" hidden="false" customHeight="false" outlineLevel="0" collapsed="false">
      <c r="A12349" s="0" t="n">
        <v>69</v>
      </c>
      <c r="B12349" s="0" t="n">
        <v>13200</v>
      </c>
      <c r="C12349" s="0" t="s">
        <v>155</v>
      </c>
      <c r="D12349" s="0" t="s">
        <v>155</v>
      </c>
      <c r="E12349" s="0" t="n">
        <f aca="false">IFERROR((C12349-D12349)/C12349/'Project Inputs and Calcs'!$E$11,0)</f>
        <v>0</v>
      </c>
    </row>
    <row r="12350" customFormat="false" ht="15" hidden="false" customHeight="false" outlineLevel="0" collapsed="false">
      <c r="A12350" s="0" t="n">
        <v>69</v>
      </c>
      <c r="B12350" s="0" t="n">
        <v>13300</v>
      </c>
      <c r="C12350" s="0" t="s">
        <v>155</v>
      </c>
      <c r="D12350" s="0" t="s">
        <v>155</v>
      </c>
      <c r="E12350" s="0" t="n">
        <f aca="false">IFERROR((C12350-D12350)/C12350/'Project Inputs and Calcs'!$E$11,0)</f>
        <v>0</v>
      </c>
    </row>
    <row r="12351" customFormat="false" ht="15" hidden="false" customHeight="false" outlineLevel="0" collapsed="false">
      <c r="A12351" s="0" t="n">
        <v>69</v>
      </c>
      <c r="B12351" s="0" t="n">
        <v>13400</v>
      </c>
      <c r="C12351" s="0" t="s">
        <v>155</v>
      </c>
      <c r="D12351" s="0" t="s">
        <v>155</v>
      </c>
      <c r="E12351" s="0" t="n">
        <f aca="false">IFERROR((C12351-D12351)/C12351/'Project Inputs and Calcs'!$E$11,0)</f>
        <v>0</v>
      </c>
    </row>
    <row r="12352" customFormat="false" ht="15" hidden="false" customHeight="false" outlineLevel="0" collapsed="false">
      <c r="A12352" s="0" t="n">
        <v>69</v>
      </c>
      <c r="B12352" s="0" t="n">
        <v>13500</v>
      </c>
      <c r="C12352" s="0" t="s">
        <v>155</v>
      </c>
      <c r="D12352" s="0" t="s">
        <v>155</v>
      </c>
      <c r="E12352" s="0" t="n">
        <f aca="false">IFERROR((C12352-D12352)/C12352/'Project Inputs and Calcs'!$E$11,0)</f>
        <v>0</v>
      </c>
    </row>
    <row r="12353" customFormat="false" ht="15" hidden="false" customHeight="false" outlineLevel="0" collapsed="false">
      <c r="A12353" s="0" t="n">
        <v>69</v>
      </c>
      <c r="B12353" s="0" t="n">
        <v>13600</v>
      </c>
      <c r="C12353" s="0" t="s">
        <v>155</v>
      </c>
      <c r="D12353" s="0" t="s">
        <v>155</v>
      </c>
      <c r="E12353" s="0" t="n">
        <f aca="false">IFERROR((C12353-D12353)/C12353/'Project Inputs and Calcs'!$E$11,0)</f>
        <v>0</v>
      </c>
    </row>
    <row r="12354" customFormat="false" ht="15" hidden="false" customHeight="false" outlineLevel="0" collapsed="false">
      <c r="A12354" s="0" t="n">
        <v>69</v>
      </c>
      <c r="B12354" s="0" t="n">
        <v>13700</v>
      </c>
      <c r="C12354" s="0" t="s">
        <v>155</v>
      </c>
      <c r="D12354" s="0" t="s">
        <v>155</v>
      </c>
      <c r="E12354" s="0" t="n">
        <f aca="false">IFERROR((C12354-D12354)/C12354/'Project Inputs and Calcs'!$E$11,0)</f>
        <v>0</v>
      </c>
    </row>
    <row r="12355" customFormat="false" ht="15" hidden="false" customHeight="false" outlineLevel="0" collapsed="false">
      <c r="A12355" s="0" t="n">
        <v>69</v>
      </c>
      <c r="B12355" s="0" t="n">
        <v>13800</v>
      </c>
      <c r="C12355" s="0" t="s">
        <v>155</v>
      </c>
      <c r="D12355" s="0" t="s">
        <v>155</v>
      </c>
      <c r="E12355" s="0" t="n">
        <f aca="false">IFERROR((C12355-D12355)/C12355/'Project Inputs and Calcs'!$E$11,0)</f>
        <v>0</v>
      </c>
    </row>
    <row r="12356" customFormat="false" ht="15" hidden="false" customHeight="false" outlineLevel="0" collapsed="false">
      <c r="A12356" s="0" t="n">
        <v>69</v>
      </c>
      <c r="B12356" s="0" t="n">
        <v>13900</v>
      </c>
      <c r="C12356" s="0" t="s">
        <v>155</v>
      </c>
      <c r="D12356" s="0" t="s">
        <v>155</v>
      </c>
      <c r="E12356" s="0" t="n">
        <f aca="false">IFERROR((C12356-D12356)/C12356/'Project Inputs and Calcs'!$E$11,0)</f>
        <v>0</v>
      </c>
    </row>
    <row r="12357" customFormat="false" ht="15" hidden="false" customHeight="false" outlineLevel="0" collapsed="false">
      <c r="A12357" s="0" t="n">
        <v>69</v>
      </c>
      <c r="B12357" s="0" t="n">
        <v>14000</v>
      </c>
      <c r="C12357" s="0" t="s">
        <v>155</v>
      </c>
      <c r="D12357" s="0" t="s">
        <v>155</v>
      </c>
      <c r="E12357" s="0" t="n">
        <f aca="false">IFERROR((C12357-D12357)/C12357/'Project Inputs and Calcs'!$E$11,0)</f>
        <v>0</v>
      </c>
    </row>
    <row r="12358" customFormat="false" ht="15" hidden="false" customHeight="false" outlineLevel="0" collapsed="false">
      <c r="A12358" s="0" t="n">
        <v>69</v>
      </c>
      <c r="B12358" s="0" t="n">
        <v>14100</v>
      </c>
      <c r="C12358" s="0" t="s">
        <v>155</v>
      </c>
      <c r="D12358" s="0" t="s">
        <v>155</v>
      </c>
      <c r="E12358" s="0" t="n">
        <f aca="false">IFERROR((C12358-D12358)/C12358/'Project Inputs and Calcs'!$E$11,0)</f>
        <v>0</v>
      </c>
    </row>
    <row r="12359" customFormat="false" ht="15" hidden="false" customHeight="false" outlineLevel="0" collapsed="false">
      <c r="A12359" s="0" t="n">
        <v>69</v>
      </c>
      <c r="B12359" s="0" t="n">
        <v>14200</v>
      </c>
      <c r="C12359" s="0" t="s">
        <v>155</v>
      </c>
      <c r="D12359" s="0" t="s">
        <v>155</v>
      </c>
      <c r="E12359" s="0" t="n">
        <f aca="false">IFERROR((C12359-D12359)/C12359/'Project Inputs and Calcs'!$E$11,0)</f>
        <v>0</v>
      </c>
    </row>
    <row r="12360" customFormat="false" ht="15" hidden="false" customHeight="false" outlineLevel="0" collapsed="false">
      <c r="A12360" s="0" t="n">
        <v>69</v>
      </c>
      <c r="B12360" s="0" t="n">
        <v>14300</v>
      </c>
      <c r="C12360" s="0" t="s">
        <v>155</v>
      </c>
      <c r="D12360" s="0" t="s">
        <v>155</v>
      </c>
      <c r="E12360" s="0" t="n">
        <f aca="false">IFERROR((C12360-D12360)/C12360/'Project Inputs and Calcs'!$E$11,0)</f>
        <v>0</v>
      </c>
    </row>
    <row r="12361" customFormat="false" ht="15" hidden="false" customHeight="false" outlineLevel="0" collapsed="false">
      <c r="A12361" s="0" t="n">
        <v>69</v>
      </c>
      <c r="B12361" s="0" t="n">
        <v>14400</v>
      </c>
      <c r="C12361" s="0" t="s">
        <v>155</v>
      </c>
      <c r="D12361" s="0" t="s">
        <v>155</v>
      </c>
      <c r="E12361" s="0" t="n">
        <f aca="false">IFERROR((C12361-D12361)/C12361/'Project Inputs and Calcs'!$E$11,0)</f>
        <v>0</v>
      </c>
    </row>
    <row r="12362" customFormat="false" ht="15" hidden="false" customHeight="false" outlineLevel="0" collapsed="false">
      <c r="A12362" s="0" t="n">
        <v>69</v>
      </c>
      <c r="B12362" s="0" t="n">
        <v>14500</v>
      </c>
      <c r="C12362" s="0" t="s">
        <v>155</v>
      </c>
      <c r="D12362" s="0" t="s">
        <v>155</v>
      </c>
      <c r="E12362" s="0" t="n">
        <f aca="false">IFERROR((C12362-D12362)/C12362/'Project Inputs and Calcs'!$E$11,0)</f>
        <v>0</v>
      </c>
    </row>
    <row r="12363" customFormat="false" ht="15" hidden="false" customHeight="false" outlineLevel="0" collapsed="false">
      <c r="A12363" s="0" t="n">
        <v>69</v>
      </c>
      <c r="B12363" s="0" t="n">
        <v>14600</v>
      </c>
      <c r="C12363" s="0" t="s">
        <v>155</v>
      </c>
      <c r="D12363" s="0" t="s">
        <v>155</v>
      </c>
      <c r="E12363" s="0" t="n">
        <f aca="false">IFERROR((C12363-D12363)/C12363/'Project Inputs and Calcs'!$E$11,0)</f>
        <v>0</v>
      </c>
    </row>
    <row r="12364" customFormat="false" ht="15" hidden="false" customHeight="false" outlineLevel="0" collapsed="false">
      <c r="A12364" s="0" t="n">
        <v>69</v>
      </c>
      <c r="B12364" s="0" t="n">
        <v>14700</v>
      </c>
      <c r="C12364" s="0" t="s">
        <v>155</v>
      </c>
      <c r="D12364" s="0" t="s">
        <v>155</v>
      </c>
      <c r="E12364" s="0" t="n">
        <f aca="false">IFERROR((C12364-D12364)/C12364/'Project Inputs and Calcs'!$E$11,0)</f>
        <v>0</v>
      </c>
    </row>
    <row r="12365" customFormat="false" ht="15" hidden="false" customHeight="false" outlineLevel="0" collapsed="false">
      <c r="A12365" s="0" t="n">
        <v>69</v>
      </c>
      <c r="B12365" s="0" t="n">
        <v>14800</v>
      </c>
      <c r="C12365" s="0" t="s">
        <v>155</v>
      </c>
      <c r="D12365" s="0" t="s">
        <v>155</v>
      </c>
      <c r="E12365" s="0" t="n">
        <f aca="false">IFERROR((C12365-D12365)/C12365/'Project Inputs and Calcs'!$E$11,0)</f>
        <v>0</v>
      </c>
    </row>
    <row r="12366" customFormat="false" ht="15" hidden="false" customHeight="false" outlineLevel="0" collapsed="false">
      <c r="A12366" s="0" t="n">
        <v>69</v>
      </c>
      <c r="B12366" s="0" t="n">
        <v>14900</v>
      </c>
      <c r="C12366" s="0" t="s">
        <v>155</v>
      </c>
      <c r="D12366" s="0" t="s">
        <v>155</v>
      </c>
      <c r="E12366" s="0" t="n">
        <f aca="false">IFERROR((C12366-D12366)/C12366/'Project Inputs and Calcs'!$E$11,0)</f>
        <v>0</v>
      </c>
    </row>
    <row r="12367" customFormat="false" ht="15" hidden="false" customHeight="false" outlineLevel="0" collapsed="false">
      <c r="A12367" s="0" t="n">
        <v>69</v>
      </c>
      <c r="B12367" s="0" t="n">
        <v>15000</v>
      </c>
      <c r="C12367" s="0" t="s">
        <v>155</v>
      </c>
      <c r="D12367" s="0" t="s">
        <v>155</v>
      </c>
      <c r="E12367" s="0" t="n">
        <f aca="false">IFERROR((C12367-D12367)/C12367/'Project Inputs and Calcs'!$E$11,0)</f>
        <v>0</v>
      </c>
    </row>
    <row r="12368" customFormat="false" ht="15" hidden="false" customHeight="false" outlineLevel="0" collapsed="false">
      <c r="A12368" s="0" t="n">
        <v>69</v>
      </c>
      <c r="B12368" s="0" t="n">
        <v>15100</v>
      </c>
      <c r="C12368" s="0" t="s">
        <v>155</v>
      </c>
      <c r="D12368" s="0" t="s">
        <v>155</v>
      </c>
      <c r="E12368" s="0" t="n">
        <f aca="false">IFERROR((C12368-D12368)/C12368/'Project Inputs and Calcs'!$E$11,0)</f>
        <v>0</v>
      </c>
    </row>
    <row r="12369" customFormat="false" ht="15" hidden="false" customHeight="false" outlineLevel="0" collapsed="false">
      <c r="A12369" s="0" t="n">
        <v>69</v>
      </c>
      <c r="B12369" s="0" t="n">
        <v>15200</v>
      </c>
      <c r="C12369" s="0" t="s">
        <v>155</v>
      </c>
      <c r="D12369" s="0" t="s">
        <v>155</v>
      </c>
      <c r="E12369" s="0" t="n">
        <f aca="false">IFERROR((C12369-D12369)/C12369/'Project Inputs and Calcs'!$E$11,0)</f>
        <v>0</v>
      </c>
    </row>
    <row r="12370" customFormat="false" ht="15" hidden="false" customHeight="false" outlineLevel="0" collapsed="false">
      <c r="A12370" s="0" t="n">
        <v>69</v>
      </c>
      <c r="B12370" s="0" t="n">
        <v>15300</v>
      </c>
      <c r="C12370" s="0" t="s">
        <v>155</v>
      </c>
      <c r="D12370" s="0" t="s">
        <v>155</v>
      </c>
      <c r="E12370" s="0" t="n">
        <f aca="false">IFERROR((C12370-D12370)/C12370/'Project Inputs and Calcs'!$E$11,0)</f>
        <v>0</v>
      </c>
    </row>
    <row r="12371" customFormat="false" ht="15" hidden="false" customHeight="false" outlineLevel="0" collapsed="false">
      <c r="A12371" s="0" t="n">
        <v>69</v>
      </c>
      <c r="B12371" s="0" t="n">
        <v>15400</v>
      </c>
      <c r="C12371" s="0" t="s">
        <v>155</v>
      </c>
      <c r="D12371" s="0" t="s">
        <v>155</v>
      </c>
      <c r="E12371" s="0" t="n">
        <f aca="false">IFERROR((C12371-D12371)/C12371/'Project Inputs and Calcs'!$E$11,0)</f>
        <v>0</v>
      </c>
    </row>
    <row r="12372" customFormat="false" ht="15" hidden="false" customHeight="false" outlineLevel="0" collapsed="false">
      <c r="A12372" s="0" t="n">
        <v>69</v>
      </c>
      <c r="B12372" s="0" t="n">
        <v>15500</v>
      </c>
      <c r="C12372" s="0" t="s">
        <v>155</v>
      </c>
      <c r="D12372" s="0" t="s">
        <v>155</v>
      </c>
      <c r="E12372" s="0" t="n">
        <f aca="false">IFERROR((C12372-D12372)/C12372/'Project Inputs and Calcs'!$E$11,0)</f>
        <v>0</v>
      </c>
    </row>
    <row r="12373" customFormat="false" ht="15" hidden="false" customHeight="false" outlineLevel="0" collapsed="false">
      <c r="A12373" s="0" t="n">
        <v>69</v>
      </c>
      <c r="B12373" s="0" t="n">
        <v>15600</v>
      </c>
      <c r="C12373" s="0" t="s">
        <v>155</v>
      </c>
      <c r="D12373" s="0" t="s">
        <v>155</v>
      </c>
      <c r="E12373" s="0" t="n">
        <f aca="false">IFERROR((C12373-D12373)/C12373/'Project Inputs and Calcs'!$E$11,0)</f>
        <v>0</v>
      </c>
    </row>
    <row r="12374" customFormat="false" ht="15" hidden="false" customHeight="false" outlineLevel="0" collapsed="false">
      <c r="A12374" s="0" t="n">
        <v>69</v>
      </c>
      <c r="B12374" s="0" t="n">
        <v>15700</v>
      </c>
      <c r="C12374" s="0" t="s">
        <v>155</v>
      </c>
      <c r="D12374" s="0" t="s">
        <v>155</v>
      </c>
      <c r="E12374" s="0" t="n">
        <f aca="false">IFERROR((C12374-D12374)/C12374/'Project Inputs and Calcs'!$E$11,0)</f>
        <v>0</v>
      </c>
    </row>
    <row r="12375" customFormat="false" ht="15" hidden="false" customHeight="false" outlineLevel="0" collapsed="false">
      <c r="A12375" s="0" t="n">
        <v>69</v>
      </c>
      <c r="B12375" s="0" t="n">
        <v>15800</v>
      </c>
      <c r="C12375" s="0" t="s">
        <v>155</v>
      </c>
      <c r="D12375" s="0" t="s">
        <v>155</v>
      </c>
      <c r="E12375" s="0" t="n">
        <f aca="false">IFERROR((C12375-D12375)/C12375/'Project Inputs and Calcs'!$E$11,0)</f>
        <v>0</v>
      </c>
    </row>
    <row r="12376" customFormat="false" ht="15" hidden="false" customHeight="false" outlineLevel="0" collapsed="false">
      <c r="A12376" s="0" t="n">
        <v>69</v>
      </c>
      <c r="B12376" s="0" t="n">
        <v>15900</v>
      </c>
      <c r="C12376" s="0" t="s">
        <v>155</v>
      </c>
      <c r="D12376" s="0" t="s">
        <v>155</v>
      </c>
      <c r="E12376" s="0" t="n">
        <f aca="false">IFERROR((C12376-D12376)/C12376/'Project Inputs and Calcs'!$E$11,0)</f>
        <v>0</v>
      </c>
    </row>
    <row r="12377" customFormat="false" ht="15" hidden="false" customHeight="false" outlineLevel="0" collapsed="false">
      <c r="A12377" s="0" t="n">
        <v>69</v>
      </c>
      <c r="B12377" s="0" t="n">
        <v>16000</v>
      </c>
      <c r="C12377" s="0" t="s">
        <v>155</v>
      </c>
      <c r="D12377" s="0" t="s">
        <v>155</v>
      </c>
      <c r="E12377" s="0" t="n">
        <f aca="false">IFERROR((C12377-D12377)/C12377/'Project Inputs and Calcs'!$E$11,0)</f>
        <v>0</v>
      </c>
    </row>
    <row r="12378" customFormat="false" ht="15" hidden="false" customHeight="false" outlineLevel="0" collapsed="false">
      <c r="A12378" s="0" t="n">
        <v>69</v>
      </c>
      <c r="B12378" s="0" t="n">
        <v>16100</v>
      </c>
      <c r="C12378" s="0" t="s">
        <v>155</v>
      </c>
      <c r="D12378" s="0" t="s">
        <v>155</v>
      </c>
      <c r="E12378" s="0" t="n">
        <f aca="false">IFERROR((C12378-D12378)/C12378/'Project Inputs and Calcs'!$E$11,0)</f>
        <v>0</v>
      </c>
    </row>
    <row r="12379" customFormat="false" ht="15" hidden="false" customHeight="false" outlineLevel="0" collapsed="false">
      <c r="A12379" s="0" t="n">
        <v>69</v>
      </c>
      <c r="B12379" s="0" t="n">
        <v>16200</v>
      </c>
      <c r="C12379" s="0" t="s">
        <v>155</v>
      </c>
      <c r="D12379" s="0" t="s">
        <v>155</v>
      </c>
      <c r="E12379" s="0" t="n">
        <f aca="false">IFERROR((C12379-D12379)/C12379/'Project Inputs and Calcs'!$E$11,0)</f>
        <v>0</v>
      </c>
    </row>
    <row r="12380" customFormat="false" ht="15" hidden="false" customHeight="false" outlineLevel="0" collapsed="false">
      <c r="A12380" s="0" t="n">
        <v>69</v>
      </c>
      <c r="B12380" s="0" t="n">
        <v>16300</v>
      </c>
      <c r="C12380" s="0" t="s">
        <v>155</v>
      </c>
      <c r="D12380" s="0" t="s">
        <v>155</v>
      </c>
      <c r="E12380" s="0" t="n">
        <f aca="false">IFERROR((C12380-D12380)/C12380/'Project Inputs and Calcs'!$E$11,0)</f>
        <v>0</v>
      </c>
    </row>
    <row r="12381" customFormat="false" ht="15" hidden="false" customHeight="false" outlineLevel="0" collapsed="false">
      <c r="A12381" s="0" t="n">
        <v>69</v>
      </c>
      <c r="B12381" s="0" t="n">
        <v>16400</v>
      </c>
      <c r="C12381" s="0" t="s">
        <v>155</v>
      </c>
      <c r="D12381" s="0" t="s">
        <v>155</v>
      </c>
      <c r="E12381" s="0" t="n">
        <f aca="false">IFERROR((C12381-D12381)/C12381/'Project Inputs and Calcs'!$E$11,0)</f>
        <v>0</v>
      </c>
    </row>
    <row r="12382" customFormat="false" ht="15" hidden="false" customHeight="false" outlineLevel="0" collapsed="false">
      <c r="A12382" s="0" t="n">
        <v>69</v>
      </c>
      <c r="B12382" s="0" t="n">
        <v>16500</v>
      </c>
      <c r="C12382" s="0" t="s">
        <v>155</v>
      </c>
      <c r="D12382" s="0" t="s">
        <v>155</v>
      </c>
      <c r="E12382" s="0" t="n">
        <f aca="false">IFERROR((C12382-D12382)/C12382/'Project Inputs and Calcs'!$E$11,0)</f>
        <v>0</v>
      </c>
    </row>
    <row r="12383" customFormat="false" ht="15" hidden="false" customHeight="false" outlineLevel="0" collapsed="false">
      <c r="A12383" s="0" t="n">
        <v>69</v>
      </c>
      <c r="B12383" s="0" t="n">
        <v>16600</v>
      </c>
      <c r="C12383" s="0" t="s">
        <v>155</v>
      </c>
      <c r="D12383" s="0" t="s">
        <v>155</v>
      </c>
      <c r="E12383" s="0" t="n">
        <f aca="false">IFERROR((C12383-D12383)/C12383/'Project Inputs and Calcs'!$E$11,0)</f>
        <v>0</v>
      </c>
    </row>
    <row r="12384" customFormat="false" ht="15" hidden="false" customHeight="false" outlineLevel="0" collapsed="false">
      <c r="A12384" s="0" t="n">
        <v>69</v>
      </c>
      <c r="B12384" s="0" t="n">
        <v>16700</v>
      </c>
      <c r="C12384" s="0" t="s">
        <v>155</v>
      </c>
      <c r="D12384" s="0" t="s">
        <v>155</v>
      </c>
      <c r="E12384" s="0" t="n">
        <f aca="false">IFERROR((C12384-D12384)/C12384/'Project Inputs and Calcs'!$E$11,0)</f>
        <v>0</v>
      </c>
    </row>
    <row r="12385" customFormat="false" ht="15" hidden="false" customHeight="false" outlineLevel="0" collapsed="false">
      <c r="A12385" s="0" t="n">
        <v>69</v>
      </c>
      <c r="B12385" s="0" t="n">
        <v>16800</v>
      </c>
      <c r="C12385" s="0" t="s">
        <v>155</v>
      </c>
      <c r="D12385" s="0" t="s">
        <v>155</v>
      </c>
      <c r="E12385" s="0" t="n">
        <f aca="false">IFERROR((C12385-D12385)/C12385/'Project Inputs and Calcs'!$E$11,0)</f>
        <v>0</v>
      </c>
    </row>
    <row r="12386" customFormat="false" ht="15" hidden="false" customHeight="false" outlineLevel="0" collapsed="false">
      <c r="A12386" s="0" t="n">
        <v>69</v>
      </c>
      <c r="B12386" s="0" t="n">
        <v>16900</v>
      </c>
      <c r="C12386" s="0" t="s">
        <v>155</v>
      </c>
      <c r="D12386" s="0" t="s">
        <v>155</v>
      </c>
      <c r="E12386" s="0" t="n">
        <f aca="false">IFERROR((C12386-D12386)/C12386/'Project Inputs and Calcs'!$E$11,0)</f>
        <v>0</v>
      </c>
    </row>
    <row r="12387" customFormat="false" ht="15" hidden="false" customHeight="false" outlineLevel="0" collapsed="false">
      <c r="A12387" s="0" t="n">
        <v>69</v>
      </c>
      <c r="B12387" s="0" t="n">
        <v>17000</v>
      </c>
      <c r="C12387" s="0" t="s">
        <v>155</v>
      </c>
      <c r="D12387" s="0" t="s">
        <v>155</v>
      </c>
      <c r="E12387" s="0" t="n">
        <f aca="false">IFERROR((C12387-D12387)/C12387/'Project Inputs and Calcs'!$E$11,0)</f>
        <v>0</v>
      </c>
    </row>
    <row r="12388" customFormat="false" ht="15" hidden="false" customHeight="false" outlineLevel="0" collapsed="false">
      <c r="A12388" s="0" t="n">
        <v>69</v>
      </c>
      <c r="B12388" s="0" t="n">
        <v>17100</v>
      </c>
      <c r="C12388" s="0" t="s">
        <v>155</v>
      </c>
      <c r="D12388" s="0" t="s">
        <v>155</v>
      </c>
      <c r="E12388" s="0" t="n">
        <f aca="false">IFERROR((C12388-D12388)/C12388/'Project Inputs and Calcs'!$E$11,0)</f>
        <v>0</v>
      </c>
    </row>
    <row r="12389" customFormat="false" ht="15" hidden="false" customHeight="false" outlineLevel="0" collapsed="false">
      <c r="A12389" s="0" t="n">
        <v>69</v>
      </c>
      <c r="B12389" s="0" t="n">
        <v>17200</v>
      </c>
      <c r="C12389" s="0" t="s">
        <v>155</v>
      </c>
      <c r="D12389" s="0" t="s">
        <v>155</v>
      </c>
      <c r="E12389" s="0" t="n">
        <f aca="false">IFERROR((C12389-D12389)/C12389/'Project Inputs and Calcs'!$E$11,0)</f>
        <v>0</v>
      </c>
    </row>
    <row r="12390" customFormat="false" ht="15" hidden="false" customHeight="false" outlineLevel="0" collapsed="false">
      <c r="A12390" s="0" t="n">
        <v>69</v>
      </c>
      <c r="B12390" s="0" t="n">
        <v>17300</v>
      </c>
      <c r="C12390" s="0" t="s">
        <v>155</v>
      </c>
      <c r="D12390" s="0" t="s">
        <v>155</v>
      </c>
      <c r="E12390" s="0" t="n">
        <f aca="false">IFERROR((C12390-D12390)/C12390/'Project Inputs and Calcs'!$E$11,0)</f>
        <v>0</v>
      </c>
    </row>
    <row r="12391" customFormat="false" ht="15" hidden="false" customHeight="false" outlineLevel="0" collapsed="false">
      <c r="A12391" s="0" t="n">
        <v>69</v>
      </c>
      <c r="B12391" s="0" t="n">
        <v>17400</v>
      </c>
      <c r="C12391" s="0" t="s">
        <v>155</v>
      </c>
      <c r="D12391" s="0" t="s">
        <v>155</v>
      </c>
      <c r="E12391" s="0" t="n">
        <f aca="false">IFERROR((C12391-D12391)/C12391/'Project Inputs and Calcs'!$E$11,0)</f>
        <v>0</v>
      </c>
    </row>
    <row r="12392" customFormat="false" ht="15" hidden="false" customHeight="false" outlineLevel="0" collapsed="false">
      <c r="A12392" s="0" t="n">
        <v>69</v>
      </c>
      <c r="B12392" s="0" t="n">
        <v>17500</v>
      </c>
      <c r="C12392" s="0" t="s">
        <v>155</v>
      </c>
      <c r="D12392" s="0" t="s">
        <v>155</v>
      </c>
      <c r="E12392" s="0" t="n">
        <f aca="false">IFERROR((C12392-D12392)/C12392/'Project Inputs and Calcs'!$E$11,0)</f>
        <v>0</v>
      </c>
    </row>
    <row r="12393" customFormat="false" ht="15" hidden="false" customHeight="false" outlineLevel="0" collapsed="false">
      <c r="A12393" s="0" t="n">
        <v>69</v>
      </c>
      <c r="B12393" s="0" t="n">
        <v>17600</v>
      </c>
      <c r="C12393" s="0" t="s">
        <v>155</v>
      </c>
      <c r="D12393" s="0" t="s">
        <v>155</v>
      </c>
      <c r="E12393" s="0" t="n">
        <f aca="false">IFERROR((C12393-D12393)/C12393/'Project Inputs and Calcs'!$E$11,0)</f>
        <v>0</v>
      </c>
    </row>
    <row r="12394" customFormat="false" ht="15" hidden="false" customHeight="false" outlineLevel="0" collapsed="false">
      <c r="A12394" s="0" t="n">
        <v>69</v>
      </c>
      <c r="B12394" s="0" t="n">
        <v>17700</v>
      </c>
      <c r="C12394" s="0" t="s">
        <v>155</v>
      </c>
      <c r="D12394" s="0" t="s">
        <v>155</v>
      </c>
      <c r="E12394" s="0" t="n">
        <f aca="false">IFERROR((C12394-D12394)/C12394/'Project Inputs and Calcs'!$E$11,0)</f>
        <v>0</v>
      </c>
    </row>
    <row r="12395" customFormat="false" ht="15" hidden="false" customHeight="false" outlineLevel="0" collapsed="false">
      <c r="A12395" s="0" t="n">
        <v>69</v>
      </c>
      <c r="B12395" s="0" t="n">
        <v>17800</v>
      </c>
      <c r="C12395" s="0" t="s">
        <v>155</v>
      </c>
      <c r="D12395" s="0" t="s">
        <v>155</v>
      </c>
      <c r="E12395" s="0" t="n">
        <f aca="false">IFERROR((C12395-D12395)/C12395/'Project Inputs and Calcs'!$E$11,0)</f>
        <v>0</v>
      </c>
    </row>
    <row r="12396" customFormat="false" ht="15" hidden="false" customHeight="false" outlineLevel="0" collapsed="false">
      <c r="A12396" s="0" t="n">
        <v>69</v>
      </c>
      <c r="B12396" s="0" t="n">
        <v>17900</v>
      </c>
      <c r="C12396" s="0" t="s">
        <v>155</v>
      </c>
      <c r="D12396" s="0" t="s">
        <v>155</v>
      </c>
      <c r="E12396" s="0" t="n">
        <f aca="false">IFERROR((C12396-D12396)/C12396/'Project Inputs and Calcs'!$E$11,0)</f>
        <v>0</v>
      </c>
    </row>
    <row r="12397" customFormat="false" ht="15" hidden="false" customHeight="false" outlineLevel="0" collapsed="false">
      <c r="A12397" s="0" t="n">
        <v>69</v>
      </c>
      <c r="B12397" s="0" t="n">
        <v>18000</v>
      </c>
      <c r="C12397" s="0" t="s">
        <v>155</v>
      </c>
      <c r="D12397" s="0" t="s">
        <v>155</v>
      </c>
      <c r="E12397" s="0" t="n">
        <f aca="false">IFERROR((C12397-D12397)/C12397/'Project Inputs and Calcs'!$E$11,0)</f>
        <v>0</v>
      </c>
    </row>
    <row r="12398" customFormat="false" ht="15" hidden="false" customHeight="false" outlineLevel="0" collapsed="false">
      <c r="A12398" s="0" t="n">
        <v>69</v>
      </c>
      <c r="B12398" s="0" t="n">
        <v>18100</v>
      </c>
      <c r="C12398" s="0" t="s">
        <v>155</v>
      </c>
      <c r="D12398" s="0" t="s">
        <v>155</v>
      </c>
      <c r="E12398" s="0" t="n">
        <f aca="false">IFERROR((C12398-D12398)/C12398/'Project Inputs and Calcs'!$E$11,0)</f>
        <v>0</v>
      </c>
    </row>
    <row r="12399" customFormat="false" ht="15" hidden="false" customHeight="false" outlineLevel="0" collapsed="false">
      <c r="A12399" s="0" t="n">
        <v>69</v>
      </c>
      <c r="B12399" s="0" t="n">
        <v>18200</v>
      </c>
      <c r="C12399" s="0" t="s">
        <v>155</v>
      </c>
      <c r="D12399" s="0" t="s">
        <v>155</v>
      </c>
      <c r="E12399" s="0" t="n">
        <f aca="false">IFERROR((C12399-D12399)/C12399/'Project Inputs and Calcs'!$E$11,0)</f>
        <v>0</v>
      </c>
    </row>
    <row r="12400" customFormat="false" ht="15" hidden="false" customHeight="false" outlineLevel="0" collapsed="false">
      <c r="A12400" s="0" t="n">
        <v>69</v>
      </c>
      <c r="B12400" s="0" t="n">
        <v>18300</v>
      </c>
      <c r="C12400" s="0" t="s">
        <v>155</v>
      </c>
      <c r="D12400" s="0" t="s">
        <v>155</v>
      </c>
      <c r="E12400" s="0" t="n">
        <f aca="false">IFERROR((C12400-D12400)/C12400/'Project Inputs and Calcs'!$E$11,0)</f>
        <v>0</v>
      </c>
    </row>
    <row r="12401" customFormat="false" ht="15" hidden="false" customHeight="false" outlineLevel="0" collapsed="false">
      <c r="A12401" s="0" t="n">
        <v>69</v>
      </c>
      <c r="B12401" s="0" t="n">
        <v>18400</v>
      </c>
      <c r="C12401" s="0" t="s">
        <v>155</v>
      </c>
      <c r="D12401" s="0" t="s">
        <v>155</v>
      </c>
      <c r="E12401" s="0" t="n">
        <f aca="false">IFERROR((C12401-D12401)/C12401/'Project Inputs and Calcs'!$E$11,0)</f>
        <v>0</v>
      </c>
    </row>
    <row r="12402" customFormat="false" ht="15" hidden="false" customHeight="false" outlineLevel="0" collapsed="false">
      <c r="A12402" s="0" t="n">
        <v>69</v>
      </c>
      <c r="B12402" s="0" t="n">
        <v>18500</v>
      </c>
      <c r="C12402" s="0" t="s">
        <v>155</v>
      </c>
      <c r="D12402" s="0" t="s">
        <v>155</v>
      </c>
      <c r="E12402" s="0" t="n">
        <f aca="false">IFERROR((C12402-D12402)/C12402/'Project Inputs and Calcs'!$E$11,0)</f>
        <v>0</v>
      </c>
    </row>
    <row r="12403" customFormat="false" ht="15" hidden="false" customHeight="false" outlineLevel="0" collapsed="false">
      <c r="A12403" s="0" t="n">
        <v>69</v>
      </c>
      <c r="B12403" s="0" t="n">
        <v>18600</v>
      </c>
      <c r="C12403" s="0" t="s">
        <v>155</v>
      </c>
      <c r="D12403" s="0" t="s">
        <v>155</v>
      </c>
      <c r="E12403" s="0" t="n">
        <f aca="false">IFERROR((C12403-D12403)/C12403/'Project Inputs and Calcs'!$E$11,0)</f>
        <v>0</v>
      </c>
    </row>
    <row r="12404" customFormat="false" ht="15" hidden="false" customHeight="false" outlineLevel="0" collapsed="false">
      <c r="A12404" s="0" t="n">
        <v>69</v>
      </c>
      <c r="B12404" s="0" t="n">
        <v>18700</v>
      </c>
      <c r="C12404" s="0" t="s">
        <v>155</v>
      </c>
      <c r="D12404" s="0" t="s">
        <v>155</v>
      </c>
      <c r="E12404" s="0" t="n">
        <f aca="false">IFERROR((C12404-D12404)/C12404/'Project Inputs and Calcs'!$E$11,0)</f>
        <v>0</v>
      </c>
    </row>
    <row r="12405" customFormat="false" ht="15" hidden="false" customHeight="false" outlineLevel="0" collapsed="false">
      <c r="A12405" s="0" t="n">
        <v>69</v>
      </c>
      <c r="B12405" s="0" t="n">
        <v>18800</v>
      </c>
      <c r="C12405" s="0" t="s">
        <v>155</v>
      </c>
      <c r="D12405" s="0" t="s">
        <v>155</v>
      </c>
      <c r="E12405" s="0" t="n">
        <f aca="false">IFERROR((C12405-D12405)/C12405/'Project Inputs and Calcs'!$E$11,0)</f>
        <v>0</v>
      </c>
    </row>
    <row r="12406" customFormat="false" ht="15" hidden="false" customHeight="false" outlineLevel="0" collapsed="false">
      <c r="A12406" s="0" t="n">
        <v>69</v>
      </c>
      <c r="B12406" s="0" t="n">
        <v>18900</v>
      </c>
      <c r="C12406" s="0" t="s">
        <v>155</v>
      </c>
      <c r="D12406" s="0" t="s">
        <v>155</v>
      </c>
      <c r="E12406" s="0" t="n">
        <f aca="false">IFERROR((C12406-D12406)/C12406/'Project Inputs and Calcs'!$E$11,0)</f>
        <v>0</v>
      </c>
    </row>
    <row r="12407" customFormat="false" ht="15" hidden="false" customHeight="false" outlineLevel="0" collapsed="false">
      <c r="A12407" s="0" t="n">
        <v>69</v>
      </c>
      <c r="B12407" s="0" t="n">
        <v>19000</v>
      </c>
      <c r="C12407" s="0" t="s">
        <v>155</v>
      </c>
      <c r="D12407" s="0" t="s">
        <v>155</v>
      </c>
      <c r="E12407" s="0" t="n">
        <f aca="false">IFERROR((C12407-D12407)/C12407/'Project Inputs and Calcs'!$E$11,0)</f>
        <v>0</v>
      </c>
    </row>
    <row r="12408" customFormat="false" ht="15" hidden="false" customHeight="false" outlineLevel="0" collapsed="false">
      <c r="A12408" s="0" t="n">
        <v>69</v>
      </c>
      <c r="B12408" s="0" t="n">
        <v>19100</v>
      </c>
      <c r="C12408" s="0" t="s">
        <v>155</v>
      </c>
      <c r="D12408" s="0" t="s">
        <v>155</v>
      </c>
      <c r="E12408" s="0" t="n">
        <f aca="false">IFERROR((C12408-D12408)/C12408/'Project Inputs and Calcs'!$E$11,0)</f>
        <v>0</v>
      </c>
    </row>
    <row r="12409" customFormat="false" ht="15" hidden="false" customHeight="false" outlineLevel="0" collapsed="false">
      <c r="A12409" s="0" t="n">
        <v>69</v>
      </c>
      <c r="B12409" s="0" t="n">
        <v>19200</v>
      </c>
      <c r="C12409" s="0" t="s">
        <v>155</v>
      </c>
      <c r="D12409" s="0" t="s">
        <v>155</v>
      </c>
      <c r="E12409" s="0" t="n">
        <f aca="false">IFERROR((C12409-D12409)/C12409/'Project Inputs and Calcs'!$E$11,0)</f>
        <v>0</v>
      </c>
    </row>
    <row r="12410" customFormat="false" ht="15" hidden="false" customHeight="false" outlineLevel="0" collapsed="false">
      <c r="A12410" s="0" t="n">
        <v>69</v>
      </c>
      <c r="B12410" s="0" t="n">
        <v>19300</v>
      </c>
      <c r="C12410" s="0" t="s">
        <v>155</v>
      </c>
      <c r="D12410" s="0" t="s">
        <v>155</v>
      </c>
      <c r="E12410" s="0" t="n">
        <f aca="false">IFERROR((C12410-D12410)/C12410/'Project Inputs and Calcs'!$E$11,0)</f>
        <v>0</v>
      </c>
    </row>
    <row r="12411" customFormat="false" ht="15" hidden="false" customHeight="false" outlineLevel="0" collapsed="false">
      <c r="A12411" s="0" t="n">
        <v>69</v>
      </c>
      <c r="B12411" s="0" t="n">
        <v>19400</v>
      </c>
      <c r="C12411" s="0" t="s">
        <v>155</v>
      </c>
      <c r="D12411" s="0" t="s">
        <v>155</v>
      </c>
      <c r="E12411" s="0" t="n">
        <f aca="false">IFERROR((C12411-D12411)/C12411/'Project Inputs and Calcs'!$E$11,0)</f>
        <v>0</v>
      </c>
    </row>
    <row r="12412" customFormat="false" ht="15" hidden="false" customHeight="false" outlineLevel="0" collapsed="false">
      <c r="A12412" s="0" t="n">
        <v>69</v>
      </c>
      <c r="B12412" s="0" t="n">
        <v>19500</v>
      </c>
      <c r="C12412" s="0" t="s">
        <v>155</v>
      </c>
      <c r="D12412" s="0" t="s">
        <v>155</v>
      </c>
      <c r="E12412" s="0" t="n">
        <f aca="false">IFERROR((C12412-D12412)/C12412/'Project Inputs and Calcs'!$E$11,0)</f>
        <v>0</v>
      </c>
    </row>
    <row r="12413" customFormat="false" ht="15" hidden="false" customHeight="false" outlineLevel="0" collapsed="false">
      <c r="A12413" s="0" t="n">
        <v>69</v>
      </c>
      <c r="B12413" s="0" t="n">
        <v>19600</v>
      </c>
      <c r="C12413" s="0" t="s">
        <v>155</v>
      </c>
      <c r="D12413" s="0" t="s">
        <v>155</v>
      </c>
      <c r="E12413" s="0" t="n">
        <f aca="false">IFERROR((C12413-D12413)/C12413/'Project Inputs and Calcs'!$E$11,0)</f>
        <v>0</v>
      </c>
    </row>
    <row r="12414" customFormat="false" ht="15" hidden="false" customHeight="false" outlineLevel="0" collapsed="false">
      <c r="A12414" s="0" t="n">
        <v>69</v>
      </c>
      <c r="B12414" s="0" t="n">
        <v>19700</v>
      </c>
      <c r="C12414" s="0" t="s">
        <v>155</v>
      </c>
      <c r="D12414" s="0" t="s">
        <v>155</v>
      </c>
      <c r="E12414" s="0" t="n">
        <f aca="false">IFERROR((C12414-D12414)/C12414/'Project Inputs and Calcs'!$E$11,0)</f>
        <v>0</v>
      </c>
    </row>
    <row r="12415" customFormat="false" ht="15" hidden="false" customHeight="false" outlineLevel="0" collapsed="false">
      <c r="A12415" s="0" t="n">
        <v>69</v>
      </c>
      <c r="B12415" s="0" t="n">
        <v>19800</v>
      </c>
      <c r="C12415" s="0" t="s">
        <v>155</v>
      </c>
      <c r="D12415" s="0" t="s">
        <v>155</v>
      </c>
      <c r="E12415" s="0" t="n">
        <f aca="false">IFERROR((C12415-D12415)/C12415/'Project Inputs and Calcs'!$E$11,0)</f>
        <v>0</v>
      </c>
    </row>
    <row r="12416" customFormat="false" ht="15" hidden="false" customHeight="false" outlineLevel="0" collapsed="false">
      <c r="A12416" s="0" t="n">
        <v>69</v>
      </c>
      <c r="B12416" s="0" t="n">
        <v>19900</v>
      </c>
      <c r="C12416" s="0" t="s">
        <v>155</v>
      </c>
      <c r="D12416" s="0" t="s">
        <v>155</v>
      </c>
      <c r="E12416" s="0" t="n">
        <f aca="false">IFERROR((C12416-D12416)/C12416/'Project Inputs and Calcs'!$E$11,0)</f>
        <v>0</v>
      </c>
    </row>
    <row r="12417" customFormat="false" ht="15" hidden="false" customHeight="false" outlineLevel="0" collapsed="false">
      <c r="A12417" s="0" t="n">
        <v>69</v>
      </c>
      <c r="B12417" s="0" t="n">
        <v>20000</v>
      </c>
      <c r="C12417" s="0" t="s">
        <v>155</v>
      </c>
      <c r="D12417" s="0" t="s">
        <v>155</v>
      </c>
      <c r="E12417" s="0" t="n">
        <f aca="false">IFERROR((C12417-D12417)/C12417/'Project Inputs and Calcs'!$E$11,0)</f>
        <v>0</v>
      </c>
    </row>
    <row r="12418" customFormat="false" ht="15" hidden="false" customHeight="false" outlineLevel="0" collapsed="false">
      <c r="A12418" s="0" t="n">
        <v>70</v>
      </c>
      <c r="B12418" s="0" t="n">
        <v>1000</v>
      </c>
      <c r="C12418" s="0" t="n">
        <v>0.57604</v>
      </c>
      <c r="D12418" s="0" t="n">
        <v>0.094839</v>
      </c>
      <c r="E12418" s="0" t="n">
        <f aca="false">IFERROR((C12418-D12418)/C12418/'Project Inputs and Calcs'!$E$11,0)</f>
        <v>0.0278453463879823</v>
      </c>
    </row>
    <row r="12419" customFormat="false" ht="15" hidden="false" customHeight="false" outlineLevel="0" collapsed="false">
      <c r="A12419" s="0" t="n">
        <v>70</v>
      </c>
      <c r="B12419" s="0" t="n">
        <v>1100</v>
      </c>
      <c r="C12419" s="0" t="n">
        <v>0.80786</v>
      </c>
      <c r="D12419" s="0" t="n">
        <v>0.13963</v>
      </c>
      <c r="E12419" s="0" t="n">
        <f aca="false">IFERROR((C12419-D12419)/C12419/'Project Inputs and Calcs'!$E$11,0)</f>
        <v>0.0275720215548899</v>
      </c>
    </row>
    <row r="12420" customFormat="false" ht="15" hidden="false" customHeight="false" outlineLevel="0" collapsed="false">
      <c r="A12420" s="0" t="n">
        <v>70</v>
      </c>
      <c r="B12420" s="0" t="n">
        <v>1200</v>
      </c>
      <c r="C12420" s="0" t="n">
        <v>1.0743</v>
      </c>
      <c r="D12420" s="0" t="n">
        <v>0.19444</v>
      </c>
      <c r="E12420" s="0" t="n">
        <f aca="false">IFERROR((C12420-D12420)/C12420/'Project Inputs and Calcs'!$E$11,0)</f>
        <v>0.0273002575320364</v>
      </c>
    </row>
    <row r="12421" customFormat="false" ht="15" hidden="false" customHeight="false" outlineLevel="0" collapsed="false">
      <c r="A12421" s="0" t="n">
        <v>70</v>
      </c>
      <c r="B12421" s="0" t="n">
        <v>1300</v>
      </c>
      <c r="C12421" s="0" t="n">
        <v>1.3736</v>
      </c>
      <c r="D12421" s="0" t="n">
        <v>0.25983</v>
      </c>
      <c r="E12421" s="0" t="n">
        <f aca="false">IFERROR((C12421-D12421)/C12421/'Project Inputs and Calcs'!$E$11,0)</f>
        <v>0.0270280042710153</v>
      </c>
    </row>
    <row r="12422" customFormat="false" ht="15" hidden="false" customHeight="false" outlineLevel="0" collapsed="false">
      <c r="A12422" s="0" t="n">
        <v>70</v>
      </c>
      <c r="B12422" s="0" t="n">
        <v>1400</v>
      </c>
      <c r="C12422" s="0" t="n">
        <v>1.7044</v>
      </c>
      <c r="D12422" s="0" t="n">
        <v>0.33618</v>
      </c>
      <c r="E12422" s="0" t="n">
        <f aca="false">IFERROR((C12422-D12422)/C12422/'Project Inputs and Calcs'!$E$11,0)</f>
        <v>0.0267585856215286</v>
      </c>
    </row>
    <row r="12423" customFormat="false" ht="15" hidden="false" customHeight="false" outlineLevel="0" collapsed="false">
      <c r="A12423" s="0" t="n">
        <v>70</v>
      </c>
      <c r="B12423" s="0" t="n">
        <v>1500</v>
      </c>
      <c r="C12423" s="0" t="n">
        <v>2.0651</v>
      </c>
      <c r="D12423" s="0" t="n">
        <v>0.42393</v>
      </c>
      <c r="E12423" s="0" t="n">
        <f aca="false">IFERROR((C12423-D12423)/C12423/'Project Inputs and Calcs'!$E$11,0)</f>
        <v>0.0264905654286314</v>
      </c>
    </row>
    <row r="12424" customFormat="false" ht="15" hidden="false" customHeight="false" outlineLevel="0" collapsed="false">
      <c r="A12424" s="0" t="n">
        <v>70</v>
      </c>
      <c r="B12424" s="0" t="n">
        <v>1600</v>
      </c>
      <c r="C12424" s="0" t="n">
        <v>2.4542</v>
      </c>
      <c r="D12424" s="0" t="n">
        <v>0.50959</v>
      </c>
      <c r="E12424" s="0" t="n">
        <f aca="false">IFERROR((C12424-D12424)/C12424/'Project Inputs and Calcs'!$E$11,0)</f>
        <v>0.0264120011952299</v>
      </c>
    </row>
    <row r="12425" customFormat="false" ht="15" hidden="false" customHeight="false" outlineLevel="0" collapsed="false">
      <c r="A12425" s="0" t="n">
        <v>70</v>
      </c>
      <c r="B12425" s="0" t="n">
        <v>1700</v>
      </c>
      <c r="C12425" s="0" t="n">
        <v>2.8707</v>
      </c>
      <c r="D12425" s="0" t="n">
        <v>0.63492</v>
      </c>
      <c r="E12425" s="0" t="n">
        <f aca="false">IFERROR((C12425-D12425)/C12425/'Project Inputs and Calcs'!$E$11,0)</f>
        <v>0.0259609154561605</v>
      </c>
    </row>
    <row r="12426" customFormat="false" ht="15" hidden="false" customHeight="false" outlineLevel="0" collapsed="false">
      <c r="A12426" s="0" t="n">
        <v>70</v>
      </c>
      <c r="B12426" s="0" t="n">
        <v>1800</v>
      </c>
      <c r="C12426" s="0" t="n">
        <v>3.3132</v>
      </c>
      <c r="D12426" s="0" t="n">
        <v>0.75875</v>
      </c>
      <c r="E12426" s="0" t="n">
        <f aca="false">IFERROR((C12426-D12426)/C12426/'Project Inputs and Calcs'!$E$11,0)</f>
        <v>0.0256997263471367</v>
      </c>
    </row>
    <row r="12427" customFormat="false" ht="15" hidden="false" customHeight="false" outlineLevel="0" collapsed="false">
      <c r="A12427" s="0" t="n">
        <v>70</v>
      </c>
      <c r="B12427" s="0" t="n">
        <v>1900</v>
      </c>
      <c r="C12427" s="0" t="n">
        <v>3.7803</v>
      </c>
      <c r="D12427" s="0" t="n">
        <v>0.8951</v>
      </c>
      <c r="E12427" s="0" t="n">
        <f aca="false">IFERROR((C12427-D12427)/C12427/'Project Inputs and Calcs'!$E$11,0)</f>
        <v>0.0254406616758811</v>
      </c>
    </row>
    <row r="12428" customFormat="false" ht="15" hidden="false" customHeight="false" outlineLevel="0" collapsed="false">
      <c r="A12428" s="0" t="n">
        <v>70</v>
      </c>
      <c r="B12428" s="0" t="n">
        <v>2000</v>
      </c>
      <c r="C12428" s="0" t="n">
        <v>4.2713</v>
      </c>
      <c r="D12428" s="0" t="n">
        <v>1.044</v>
      </c>
      <c r="E12428" s="0" t="n">
        <f aca="false">IFERROR((C12428-D12428)/C12428/'Project Inputs and Calcs'!$E$11,0)</f>
        <v>0.0251859309031599</v>
      </c>
    </row>
    <row r="12429" customFormat="false" ht="15" hidden="false" customHeight="false" outlineLevel="0" collapsed="false">
      <c r="A12429" s="0" t="n">
        <v>70</v>
      </c>
      <c r="B12429" s="0" t="n">
        <v>2100</v>
      </c>
      <c r="C12429" s="0" t="n">
        <v>4.7849</v>
      </c>
      <c r="D12429" s="0" t="n">
        <v>1.2059</v>
      </c>
      <c r="E12429" s="0" t="n">
        <f aca="false">IFERROR((C12429-D12429)/C12429/'Project Inputs and Calcs'!$E$11,0)</f>
        <v>0.0249326004723192</v>
      </c>
    </row>
    <row r="12430" customFormat="false" ht="15" hidden="false" customHeight="false" outlineLevel="0" collapsed="false">
      <c r="A12430" s="0" t="n">
        <v>70</v>
      </c>
      <c r="B12430" s="0" t="n">
        <v>2200</v>
      </c>
      <c r="C12430" s="0" t="n">
        <v>5.3199</v>
      </c>
      <c r="D12430" s="0" t="n">
        <v>1.3807</v>
      </c>
      <c r="E12430" s="0" t="n">
        <f aca="false">IFERROR((C12430-D12430)/C12430/'Project Inputs and Calcs'!$E$11,0)</f>
        <v>0.0246821682111819</v>
      </c>
    </row>
    <row r="12431" customFormat="false" ht="15" hidden="false" customHeight="false" outlineLevel="0" collapsed="false">
      <c r="A12431" s="0" t="n">
        <v>70</v>
      </c>
      <c r="B12431" s="0" t="n">
        <v>2300</v>
      </c>
      <c r="C12431" s="0" t="n">
        <v>5.8748</v>
      </c>
      <c r="D12431" s="0" t="n">
        <v>1.5689</v>
      </c>
      <c r="E12431" s="0" t="n">
        <f aca="false">IFERROR((C12431-D12431)/C12431/'Project Inputs and Calcs'!$E$11,0)</f>
        <v>0.0244314700074896</v>
      </c>
    </row>
    <row r="12432" customFormat="false" ht="15" hidden="false" customHeight="false" outlineLevel="0" collapsed="false">
      <c r="A12432" s="0" t="n">
        <v>70</v>
      </c>
      <c r="B12432" s="0" t="n">
        <v>2400</v>
      </c>
      <c r="C12432" s="0" t="n">
        <v>6.451</v>
      </c>
      <c r="D12432" s="0" t="n">
        <v>1.7694</v>
      </c>
      <c r="E12432" s="0" t="n">
        <f aca="false">IFERROR((C12432-D12432)/C12432/'Project Inputs and Calcs'!$E$11,0)</f>
        <v>0.0241905647703198</v>
      </c>
    </row>
    <row r="12433" customFormat="false" ht="15" hidden="false" customHeight="false" outlineLevel="0" collapsed="false">
      <c r="A12433" s="0" t="n">
        <v>70</v>
      </c>
      <c r="B12433" s="0" t="n">
        <v>2500</v>
      </c>
      <c r="C12433" s="0" t="n">
        <v>7.045</v>
      </c>
      <c r="D12433" s="0" t="n">
        <v>1.9834</v>
      </c>
      <c r="E12433" s="0" t="n">
        <f aca="false">IFERROR((C12433-D12433)/C12433/'Project Inputs and Calcs'!$E$11,0)</f>
        <v>0.0239488999290277</v>
      </c>
    </row>
    <row r="12434" customFormat="false" ht="15" hidden="false" customHeight="false" outlineLevel="0" collapsed="false">
      <c r="A12434" s="0" t="n">
        <v>70</v>
      </c>
      <c r="B12434" s="0" t="n">
        <v>2600</v>
      </c>
      <c r="C12434" s="0" t="n">
        <v>7.6568</v>
      </c>
      <c r="D12434" s="0" t="n">
        <v>2.2107</v>
      </c>
      <c r="E12434" s="0" t="n">
        <f aca="false">IFERROR((C12434-D12434)/C12434/'Project Inputs and Calcs'!$E$11,0)</f>
        <v>0.0237092083725142</v>
      </c>
    </row>
    <row r="12435" customFormat="false" ht="15" hidden="false" customHeight="false" outlineLevel="0" collapsed="false">
      <c r="A12435" s="0" t="n">
        <v>70</v>
      </c>
      <c r="B12435" s="0" t="n">
        <v>2700</v>
      </c>
      <c r="C12435" s="0" t="n">
        <v>8.2853</v>
      </c>
      <c r="D12435" s="0" t="n">
        <v>2.4512</v>
      </c>
      <c r="E12435" s="0" t="n">
        <f aca="false">IFERROR((C12435-D12435)/C12435/'Project Inputs and Calcs'!$E$11,0)</f>
        <v>0.0234716908259206</v>
      </c>
    </row>
    <row r="12436" customFormat="false" ht="15" hidden="false" customHeight="false" outlineLevel="0" collapsed="false">
      <c r="A12436" s="0" t="n">
        <v>70</v>
      </c>
      <c r="B12436" s="0" t="n">
        <v>2800</v>
      </c>
      <c r="C12436" s="0" t="n">
        <v>8.9298</v>
      </c>
      <c r="D12436" s="0" t="n">
        <v>2.705</v>
      </c>
      <c r="E12436" s="0" t="n">
        <f aca="false">IFERROR((C12436-D12436)/C12436/'Project Inputs and Calcs'!$E$11,0)</f>
        <v>0.0232360560520206</v>
      </c>
    </row>
    <row r="12437" customFormat="false" ht="15" hidden="false" customHeight="false" outlineLevel="0" collapsed="false">
      <c r="A12437" s="0" t="n">
        <v>70</v>
      </c>
      <c r="B12437" s="0" t="n">
        <v>2900</v>
      </c>
      <c r="C12437" s="0" t="n">
        <v>9.5894</v>
      </c>
      <c r="D12437" s="0" t="n">
        <v>2.9719</v>
      </c>
      <c r="E12437" s="0" t="n">
        <f aca="false">IFERROR((C12437-D12437)/C12437/'Project Inputs and Calcs'!$E$11,0)</f>
        <v>0.023002829513143</v>
      </c>
    </row>
    <row r="12438" customFormat="false" ht="15" hidden="false" customHeight="false" outlineLevel="0" collapsed="false">
      <c r="A12438" s="0" t="n">
        <v>70</v>
      </c>
      <c r="B12438" s="0" t="n">
        <v>3000</v>
      </c>
      <c r="C12438" s="0" t="n">
        <v>10.263</v>
      </c>
      <c r="D12438" s="0" t="n">
        <v>3.2523</v>
      </c>
      <c r="E12438" s="0" t="n">
        <f aca="false">IFERROR((C12438-D12438)/C12438/'Project Inputs and Calcs'!$E$11,0)</f>
        <v>0.0227701451817207</v>
      </c>
    </row>
    <row r="12439" customFormat="false" ht="15" hidden="false" customHeight="false" outlineLevel="0" collapsed="false">
      <c r="A12439" s="0" t="n">
        <v>70</v>
      </c>
      <c r="B12439" s="0" t="n">
        <v>3100</v>
      </c>
      <c r="C12439" s="0" t="n">
        <v>10.95</v>
      </c>
      <c r="D12439" s="0" t="n">
        <v>3.5458</v>
      </c>
      <c r="E12439" s="0" t="n">
        <f aca="false">IFERROR((C12439-D12439)/C12439/'Project Inputs and Calcs'!$E$11,0)</f>
        <v>0.0225394216133942</v>
      </c>
    </row>
    <row r="12440" customFormat="false" ht="15" hidden="false" customHeight="false" outlineLevel="0" collapsed="false">
      <c r="A12440" s="0" t="n">
        <v>70</v>
      </c>
      <c r="B12440" s="0" t="n">
        <v>3200</v>
      </c>
      <c r="C12440" s="0" t="n">
        <v>11.649</v>
      </c>
      <c r="D12440" s="0" t="n">
        <v>3.8526</v>
      </c>
      <c r="E12440" s="0" t="n">
        <f aca="false">IFERROR((C12440-D12440)/C12440/'Project Inputs and Calcs'!$E$11,0)</f>
        <v>0.0223092110910808</v>
      </c>
    </row>
    <row r="12441" customFormat="false" ht="15" hidden="false" customHeight="false" outlineLevel="0" collapsed="false">
      <c r="A12441" s="0" t="n">
        <v>70</v>
      </c>
      <c r="B12441" s="0" t="n">
        <v>3300</v>
      </c>
      <c r="C12441" s="0" t="n">
        <v>12.36</v>
      </c>
      <c r="D12441" s="0" t="n">
        <v>4.1727</v>
      </c>
      <c r="E12441" s="0" t="n">
        <f aca="false">IFERROR((C12441-D12441)/C12441/'Project Inputs and Calcs'!$E$11,0)</f>
        <v>0.0220800970873786</v>
      </c>
    </row>
    <row r="12442" customFormat="false" ht="15" hidden="false" customHeight="false" outlineLevel="0" collapsed="false">
      <c r="A12442" s="0" t="n">
        <v>70</v>
      </c>
      <c r="B12442" s="0" t="n">
        <v>3400</v>
      </c>
      <c r="C12442" s="0" t="n">
        <v>13.081</v>
      </c>
      <c r="D12442" s="0" t="n">
        <v>4.5063</v>
      </c>
      <c r="E12442" s="0" t="n">
        <f aca="false">IFERROR((C12442-D12442)/C12442/'Project Inputs and Calcs'!$E$11,0)</f>
        <v>0.0218502662895293</v>
      </c>
    </row>
    <row r="12443" customFormat="false" ht="15" hidden="false" customHeight="false" outlineLevel="0" collapsed="false">
      <c r="A12443" s="0" t="n">
        <v>70</v>
      </c>
      <c r="B12443" s="0" t="n">
        <v>3500</v>
      </c>
      <c r="C12443" s="0" t="n">
        <v>13.811</v>
      </c>
      <c r="D12443" s="0" t="n">
        <v>4.8535</v>
      </c>
      <c r="E12443" s="0" t="n">
        <f aca="false">IFERROR((C12443-D12443)/C12443/'Project Inputs and Calcs'!$E$11,0)</f>
        <v>0.021619240701856</v>
      </c>
    </row>
    <row r="12444" customFormat="false" ht="15" hidden="false" customHeight="false" outlineLevel="0" collapsed="false">
      <c r="A12444" s="0" t="n">
        <v>70</v>
      </c>
      <c r="B12444" s="0" t="n">
        <v>3600</v>
      </c>
      <c r="C12444" s="0" t="n">
        <v>14.549</v>
      </c>
      <c r="D12444" s="0" t="n">
        <v>5.2141</v>
      </c>
      <c r="E12444" s="0" t="n">
        <f aca="false">IFERROR((C12444-D12444)/C12444/'Project Inputs and Calcs'!$E$11,0)</f>
        <v>0.0213872660205742</v>
      </c>
    </row>
    <row r="12445" customFormat="false" ht="15" hidden="false" customHeight="false" outlineLevel="0" collapsed="false">
      <c r="A12445" s="0" t="n">
        <v>70</v>
      </c>
      <c r="B12445" s="0" t="n">
        <v>3700</v>
      </c>
      <c r="C12445" s="0" t="n">
        <v>15.294</v>
      </c>
      <c r="D12445" s="0" t="n">
        <v>5.5884</v>
      </c>
      <c r="E12445" s="0" t="n">
        <f aca="false">IFERROR((C12445-D12445)/C12445/'Project Inputs and Calcs'!$E$11,0)</f>
        <v>0.0211533934876422</v>
      </c>
    </row>
    <row r="12446" customFormat="false" ht="15" hidden="false" customHeight="false" outlineLevel="0" collapsed="false">
      <c r="A12446" s="0" t="n">
        <v>70</v>
      </c>
      <c r="B12446" s="0" t="n">
        <v>3800</v>
      </c>
      <c r="C12446" s="0" t="n">
        <v>16.045</v>
      </c>
      <c r="D12446" s="0" t="n">
        <v>5.9764</v>
      </c>
      <c r="E12446" s="0" t="n">
        <f aca="false">IFERROR((C12446-D12446)/C12446/'Project Inputs and Calcs'!$E$11,0)</f>
        <v>0.0209174197569336</v>
      </c>
    </row>
    <row r="12447" customFormat="false" ht="15" hidden="false" customHeight="false" outlineLevel="0" collapsed="false">
      <c r="A12447" s="0" t="n">
        <v>70</v>
      </c>
      <c r="B12447" s="0" t="n">
        <v>3900</v>
      </c>
      <c r="C12447" s="0" t="n">
        <v>16.8</v>
      </c>
      <c r="D12447" s="0" t="n">
        <v>6.3786</v>
      </c>
      <c r="E12447" s="0" t="n">
        <f aca="false">IFERROR((C12447-D12447)/C12447/'Project Inputs and Calcs'!$E$11,0)</f>
        <v>0.020677380952381</v>
      </c>
    </row>
    <row r="12448" customFormat="false" ht="15" hidden="false" customHeight="false" outlineLevel="0" collapsed="false">
      <c r="A12448" s="0" t="n">
        <v>70</v>
      </c>
      <c r="B12448" s="0" t="n">
        <v>4000</v>
      </c>
      <c r="C12448" s="0" t="n">
        <v>17.557</v>
      </c>
      <c r="D12448" s="0" t="n">
        <v>6.7951</v>
      </c>
      <c r="E12448" s="0" t="n">
        <f aca="false">IFERROR((C12448-D12448)/C12448/'Project Inputs and Calcs'!$E$11,0)</f>
        <v>0.0204323062026542</v>
      </c>
    </row>
    <row r="12449" customFormat="false" ht="15" hidden="false" customHeight="false" outlineLevel="0" collapsed="false">
      <c r="A12449" s="0" t="n">
        <v>70</v>
      </c>
      <c r="B12449" s="0" t="n">
        <v>4100</v>
      </c>
      <c r="C12449" s="0" t="n">
        <v>18.316</v>
      </c>
      <c r="D12449" s="0" t="n">
        <v>7.2261</v>
      </c>
      <c r="E12449" s="0" t="n">
        <f aca="false">IFERROR((C12449-D12449)/C12449/'Project Inputs and Calcs'!$E$11,0)</f>
        <v>0.0201825362160588</v>
      </c>
    </row>
    <row r="12450" customFormat="false" ht="15" hidden="false" customHeight="false" outlineLevel="0" collapsed="false">
      <c r="A12450" s="0" t="n">
        <v>70</v>
      </c>
      <c r="B12450" s="0" t="n">
        <v>4200</v>
      </c>
      <c r="C12450" s="0" t="n">
        <v>19.075</v>
      </c>
      <c r="D12450" s="0" t="n">
        <v>7.6719</v>
      </c>
      <c r="E12450" s="0" t="n">
        <f aca="false">IFERROR((C12450-D12450)/C12450/'Project Inputs and Calcs'!$E$11,0)</f>
        <v>0.0199267802533858</v>
      </c>
    </row>
    <row r="12451" customFormat="false" ht="15" hidden="false" customHeight="false" outlineLevel="0" collapsed="false">
      <c r="A12451" s="0" t="n">
        <v>70</v>
      </c>
      <c r="B12451" s="0" t="n">
        <v>4300</v>
      </c>
      <c r="C12451" s="0" t="n">
        <v>19.83</v>
      </c>
      <c r="D12451" s="0" t="n">
        <v>8.1332</v>
      </c>
      <c r="E12451" s="0" t="n">
        <f aca="false">IFERROR((C12451-D12451)/C12451/'Project Inputs and Calcs'!$E$11,0)</f>
        <v>0.0196617918977979</v>
      </c>
    </row>
    <row r="12452" customFormat="false" ht="15" hidden="false" customHeight="false" outlineLevel="0" collapsed="false">
      <c r="A12452" s="0" t="n">
        <v>70</v>
      </c>
      <c r="B12452" s="0" t="n">
        <v>4400</v>
      </c>
      <c r="C12452" s="0" t="n">
        <v>20.581</v>
      </c>
      <c r="D12452" s="0" t="n">
        <v>8.6106</v>
      </c>
      <c r="E12452" s="0" t="n">
        <f aca="false">IFERROR((C12452-D12452)/C12452/'Project Inputs and Calcs'!$E$11,0)</f>
        <v>0.0193874609267447</v>
      </c>
    </row>
    <row r="12453" customFormat="false" ht="15" hidden="false" customHeight="false" outlineLevel="0" collapsed="false">
      <c r="A12453" s="0" t="n">
        <v>70</v>
      </c>
      <c r="B12453" s="0" t="n">
        <v>4500</v>
      </c>
      <c r="C12453" s="0" t="n">
        <v>21.324</v>
      </c>
      <c r="D12453" s="0" t="n">
        <v>9.1043</v>
      </c>
      <c r="E12453" s="0" t="n">
        <f aca="false">IFERROR((C12453-D12453)/C12453/'Project Inputs and Calcs'!$E$11,0)</f>
        <v>0.0191016382167198</v>
      </c>
    </row>
    <row r="12454" customFormat="false" ht="15" hidden="false" customHeight="false" outlineLevel="0" collapsed="false">
      <c r="A12454" s="0" t="n">
        <v>70</v>
      </c>
      <c r="B12454" s="0" t="n">
        <v>4600</v>
      </c>
      <c r="C12454" s="0" t="n">
        <v>22.057</v>
      </c>
      <c r="D12454" s="0" t="n">
        <v>9.6155</v>
      </c>
      <c r="E12454" s="0" t="n">
        <f aca="false">IFERROR((C12454-D12454)/C12454/'Project Inputs and Calcs'!$E$11,0)</f>
        <v>0.018802043191126</v>
      </c>
    </row>
    <row r="12455" customFormat="false" ht="15" hidden="false" customHeight="false" outlineLevel="0" collapsed="false">
      <c r="A12455" s="0" t="n">
        <v>70</v>
      </c>
      <c r="B12455" s="0" t="n">
        <v>4700</v>
      </c>
      <c r="C12455" s="0" t="n">
        <v>22.776</v>
      </c>
      <c r="D12455" s="0" t="n">
        <v>10.145</v>
      </c>
      <c r="E12455" s="0" t="n">
        <f aca="false">IFERROR((C12455-D12455)/C12455/'Project Inputs and Calcs'!$E$11,0)</f>
        <v>0.0184858330406276</v>
      </c>
    </row>
    <row r="12456" customFormat="false" ht="15" hidden="false" customHeight="false" outlineLevel="0" collapsed="false">
      <c r="A12456" s="0" t="n">
        <v>70</v>
      </c>
      <c r="B12456" s="0" t="n">
        <v>4800</v>
      </c>
      <c r="C12456" s="0" t="n">
        <v>23.477</v>
      </c>
      <c r="D12456" s="0" t="n">
        <v>10.694</v>
      </c>
      <c r="E12456" s="0" t="n">
        <f aca="false">IFERROR((C12456-D12456)/C12456/'Project Inputs and Calcs'!$E$11,0)</f>
        <v>0.0181496784086553</v>
      </c>
    </row>
    <row r="12457" customFormat="false" ht="15" hidden="false" customHeight="false" outlineLevel="0" collapsed="false">
      <c r="A12457" s="0" t="n">
        <v>70</v>
      </c>
      <c r="B12457" s="0" t="n">
        <v>4900</v>
      </c>
      <c r="C12457" s="0" t="n">
        <v>24.157</v>
      </c>
      <c r="D12457" s="0" t="n">
        <v>11.264</v>
      </c>
      <c r="E12457" s="0" t="n">
        <f aca="false">IFERROR((C12457-D12457)/C12457/'Project Inputs and Calcs'!$E$11,0)</f>
        <v>0.0177905645016627</v>
      </c>
    </row>
    <row r="12458" customFormat="false" ht="15" hidden="false" customHeight="false" outlineLevel="0" collapsed="false">
      <c r="A12458" s="0" t="n">
        <v>70</v>
      </c>
      <c r="B12458" s="0" t="n">
        <v>5000</v>
      </c>
      <c r="C12458" s="0" t="n">
        <v>24.808</v>
      </c>
      <c r="D12458" s="0" t="n">
        <v>11.858</v>
      </c>
      <c r="E12458" s="0" t="n">
        <f aca="false">IFERROR((C12458-D12458)/C12458/'Project Inputs and Calcs'!$E$11,0)</f>
        <v>0.0174003009781791</v>
      </c>
    </row>
    <row r="12459" customFormat="false" ht="15" hidden="false" customHeight="false" outlineLevel="0" collapsed="false">
      <c r="A12459" s="0" t="n">
        <v>70</v>
      </c>
      <c r="B12459" s="0" t="n">
        <v>5100</v>
      </c>
      <c r="C12459" s="0" t="n">
        <v>25.423</v>
      </c>
      <c r="D12459" s="0" t="n">
        <v>12.478</v>
      </c>
      <c r="E12459" s="0" t="n">
        <f aca="false">IFERROR((C12459-D12459)/C12459/'Project Inputs and Calcs'!$E$11,0)</f>
        <v>0.0169728198875034</v>
      </c>
    </row>
    <row r="12460" customFormat="false" ht="15" hidden="false" customHeight="false" outlineLevel="0" collapsed="false">
      <c r="A12460" s="0" t="n">
        <v>70</v>
      </c>
      <c r="B12460" s="0" t="n">
        <v>5200</v>
      </c>
      <c r="C12460" s="0" t="n">
        <v>25.994</v>
      </c>
      <c r="D12460" s="0" t="n">
        <v>13.126</v>
      </c>
      <c r="E12460" s="0" t="n">
        <f aca="false">IFERROR((C12460-D12460)/C12460/'Project Inputs and Calcs'!$E$11,0)</f>
        <v>0.0165012438767921</v>
      </c>
    </row>
    <row r="12461" customFormat="false" ht="15" hidden="false" customHeight="false" outlineLevel="0" collapsed="false">
      <c r="A12461" s="0" t="n">
        <v>70</v>
      </c>
      <c r="B12461" s="0" t="n">
        <v>5300</v>
      </c>
      <c r="C12461" s="0" t="n">
        <v>26.51</v>
      </c>
      <c r="D12461" s="0" t="n">
        <v>13.809</v>
      </c>
      <c r="E12461" s="0" t="n">
        <f aca="false">IFERROR((C12461-D12461)/C12461/'Project Inputs and Calcs'!$E$11,0)</f>
        <v>0.0159700741858418</v>
      </c>
    </row>
    <row r="12462" customFormat="false" ht="15" hidden="false" customHeight="false" outlineLevel="0" collapsed="false">
      <c r="A12462" s="0" t="n">
        <v>70</v>
      </c>
      <c r="B12462" s="0" t="n">
        <v>5400</v>
      </c>
      <c r="C12462" s="0" t="n">
        <v>26.958</v>
      </c>
      <c r="D12462" s="0" t="n">
        <v>14.53</v>
      </c>
      <c r="E12462" s="0" t="n">
        <f aca="false">IFERROR((C12462-D12462)/C12462/'Project Inputs and Calcs'!$E$11,0)</f>
        <v>0.0153671142765289</v>
      </c>
    </row>
    <row r="12463" customFormat="false" ht="15" hidden="false" customHeight="false" outlineLevel="0" collapsed="false">
      <c r="A12463" s="0" t="n">
        <v>70</v>
      </c>
      <c r="B12463" s="0" t="n">
        <v>5500</v>
      </c>
      <c r="C12463" s="0" t="n">
        <v>27.324</v>
      </c>
      <c r="D12463" s="0" t="n">
        <v>15.295</v>
      </c>
      <c r="E12463" s="0" t="n">
        <f aca="false">IFERROR((C12463-D12463)/C12463/'Project Inputs and Calcs'!$E$11,0)</f>
        <v>0.0146745230078563</v>
      </c>
    </row>
    <row r="12464" customFormat="false" ht="15" hidden="false" customHeight="false" outlineLevel="0" collapsed="false">
      <c r="A12464" s="0" t="n">
        <v>70</v>
      </c>
      <c r="B12464" s="0" t="n">
        <v>5600</v>
      </c>
      <c r="C12464" s="0" t="n">
        <v>27.578</v>
      </c>
      <c r="D12464" s="0" t="n">
        <v>16.117</v>
      </c>
      <c r="E12464" s="0" t="n">
        <f aca="false">IFERROR((C12464-D12464)/C12464/'Project Inputs and Calcs'!$E$11,0)</f>
        <v>0.0138528295501245</v>
      </c>
    </row>
    <row r="12465" customFormat="false" ht="15" hidden="false" customHeight="false" outlineLevel="0" collapsed="false">
      <c r="A12465" s="0" t="n">
        <v>70</v>
      </c>
      <c r="B12465" s="0" t="n">
        <v>5700</v>
      </c>
      <c r="C12465" s="0" t="n">
        <v>27.669</v>
      </c>
      <c r="D12465" s="0" t="n">
        <v>17.02</v>
      </c>
      <c r="E12465" s="0" t="n">
        <f aca="false">IFERROR((C12465-D12465)/C12465/'Project Inputs and Calcs'!$E$11,0)</f>
        <v>0.0128290385148241</v>
      </c>
    </row>
    <row r="12466" customFormat="false" ht="15" hidden="false" customHeight="false" outlineLevel="0" collapsed="false">
      <c r="A12466" s="0" t="n">
        <v>70</v>
      </c>
      <c r="B12466" s="0" t="n">
        <v>5800</v>
      </c>
      <c r="C12466" s="0" t="n">
        <v>27.528</v>
      </c>
      <c r="D12466" s="0" t="n">
        <v>18.035</v>
      </c>
      <c r="E12466" s="0" t="n">
        <f aca="false">IFERROR((C12466-D12466)/C12466/'Project Inputs and Calcs'!$E$11,0)</f>
        <v>0.0114949627046401</v>
      </c>
    </row>
    <row r="12467" customFormat="false" ht="15" hidden="false" customHeight="false" outlineLevel="0" collapsed="false">
      <c r="A12467" s="0" t="n">
        <v>70</v>
      </c>
      <c r="B12467" s="0" t="n">
        <v>5900</v>
      </c>
      <c r="C12467" s="0" t="n">
        <v>27.175</v>
      </c>
      <c r="D12467" s="0" t="n">
        <v>19.152</v>
      </c>
      <c r="E12467" s="0" t="n">
        <f aca="false">IFERROR((C12467-D12467)/C12467/'Project Inputs and Calcs'!$E$11,0)</f>
        <v>0.00984115302054584</v>
      </c>
    </row>
    <row r="12468" customFormat="false" ht="15" hidden="false" customHeight="false" outlineLevel="0" collapsed="false">
      <c r="A12468" s="0" t="n">
        <v>70</v>
      </c>
      <c r="B12468" s="0" t="n">
        <v>6000</v>
      </c>
      <c r="C12468" s="0" t="n">
        <v>26.763</v>
      </c>
      <c r="D12468" s="0" t="n">
        <v>20.302</v>
      </c>
      <c r="E12468" s="0" t="n">
        <f aca="false">IFERROR((C12468-D12468)/C12468/'Project Inputs and Calcs'!$E$11,0)</f>
        <v>0.00804717956382568</v>
      </c>
    </row>
    <row r="12469" customFormat="false" ht="15" hidden="false" customHeight="false" outlineLevel="0" collapsed="false">
      <c r="A12469" s="0" t="n">
        <v>70</v>
      </c>
      <c r="B12469" s="0" t="n">
        <v>6100</v>
      </c>
      <c r="C12469" s="0" t="n">
        <v>26.206</v>
      </c>
      <c r="D12469" s="0" t="n">
        <v>21.544</v>
      </c>
      <c r="E12469" s="0" t="n">
        <f aca="false">IFERROR((C12469-D12469)/C12469/'Project Inputs and Calcs'!$E$11,0)</f>
        <v>0.00592993970846371</v>
      </c>
    </row>
    <row r="12470" customFormat="false" ht="15" hidden="false" customHeight="false" outlineLevel="0" collapsed="false">
      <c r="A12470" s="0" t="n">
        <v>70</v>
      </c>
      <c r="B12470" s="0" t="n">
        <v>6200</v>
      </c>
      <c r="C12470" s="0" t="n">
        <v>25.456</v>
      </c>
      <c r="D12470" s="0" t="n">
        <v>22.865</v>
      </c>
      <c r="E12470" s="0" t="n">
        <f aca="false">IFERROR((C12470-D12470)/C12470/'Project Inputs and Calcs'!$E$11,0)</f>
        <v>0.00339278231720092</v>
      </c>
    </row>
    <row r="12471" customFormat="false" ht="15" hidden="false" customHeight="false" outlineLevel="0" collapsed="false">
      <c r="A12471" s="0" t="n">
        <v>70</v>
      </c>
      <c r="B12471" s="0" t="n">
        <v>6300</v>
      </c>
      <c r="C12471" s="0" t="n">
        <v>25.034</v>
      </c>
      <c r="D12471" s="0" t="n">
        <v>23.889</v>
      </c>
      <c r="E12471" s="0" t="n">
        <f aca="false">IFERROR((C12471-D12471)/C12471/'Project Inputs and Calcs'!$E$11,0)</f>
        <v>0.00152459321988762</v>
      </c>
    </row>
    <row r="12472" customFormat="false" ht="15" hidden="false" customHeight="false" outlineLevel="0" collapsed="false">
      <c r="A12472" s="0" t="n">
        <v>70</v>
      </c>
      <c r="B12472" s="0" t="n">
        <v>6400</v>
      </c>
      <c r="C12472" s="0" t="n">
        <v>24.829</v>
      </c>
      <c r="D12472" s="0" t="n">
        <v>24.716</v>
      </c>
      <c r="E12472" s="0" t="n">
        <f aca="false">IFERROR((C12472-D12472)/C12472/'Project Inputs and Calcs'!$E$11,0)</f>
        <v>0.000151704324244498</v>
      </c>
    </row>
    <row r="12473" customFormat="false" ht="15" hidden="false" customHeight="false" outlineLevel="0" collapsed="false">
      <c r="A12473" s="0" t="n">
        <v>70</v>
      </c>
      <c r="B12473" s="0" t="n">
        <v>6500</v>
      </c>
      <c r="C12473" s="0" t="n">
        <v>24.713</v>
      </c>
      <c r="D12473" s="0" t="n">
        <v>25.433</v>
      </c>
      <c r="E12473" s="0" t="n">
        <f aca="false">IFERROR((C12473-D12473)/C12473/'Project Inputs and Calcs'!$E$11,0)</f>
        <v>-0.00097114878808724</v>
      </c>
    </row>
    <row r="12474" customFormat="false" ht="15" hidden="false" customHeight="false" outlineLevel="0" collapsed="false">
      <c r="A12474" s="0" t="n">
        <v>70</v>
      </c>
      <c r="B12474" s="0" t="n">
        <v>6600</v>
      </c>
      <c r="C12474" s="0" t="n">
        <v>24.643</v>
      </c>
      <c r="D12474" s="0" t="n">
        <v>26.063</v>
      </c>
      <c r="E12474" s="0" t="n">
        <f aca="false">IFERROR((C12474-D12474)/C12474/'Project Inputs and Calcs'!$E$11,0)</f>
        <v>-0.00192076181200882</v>
      </c>
    </row>
    <row r="12475" customFormat="false" ht="15" hidden="false" customHeight="false" outlineLevel="0" collapsed="false">
      <c r="A12475" s="0" t="n">
        <v>70</v>
      </c>
      <c r="B12475" s="0" t="n">
        <v>6700</v>
      </c>
      <c r="C12475" s="0" t="n">
        <v>24.601</v>
      </c>
      <c r="D12475" s="0" t="n">
        <v>26.608</v>
      </c>
      <c r="E12475" s="0" t="n">
        <f aca="false">IFERROR((C12475-D12475)/C12475/'Project Inputs and Calcs'!$E$11,0)</f>
        <v>-0.00271940165033942</v>
      </c>
    </row>
    <row r="12476" customFormat="false" ht="15" hidden="false" customHeight="false" outlineLevel="0" collapsed="false">
      <c r="A12476" s="0" t="n">
        <v>70</v>
      </c>
      <c r="B12476" s="0" t="n">
        <v>6800</v>
      </c>
      <c r="C12476" s="0" t="n">
        <v>24.578</v>
      </c>
      <c r="D12476" s="0" t="n">
        <v>27.061</v>
      </c>
      <c r="E12476" s="0" t="n">
        <f aca="false">IFERROR((C12476-D12476)/C12476/'Project Inputs and Calcs'!$E$11,0)</f>
        <v>-0.00336751023950959</v>
      </c>
    </row>
    <row r="12477" customFormat="false" ht="15" hidden="false" customHeight="false" outlineLevel="0" collapsed="false">
      <c r="A12477" s="0" t="n">
        <v>70</v>
      </c>
      <c r="B12477" s="0" t="n">
        <v>6900</v>
      </c>
      <c r="C12477" s="0" t="n">
        <v>24.569</v>
      </c>
      <c r="D12477" s="0" t="n">
        <v>27.415</v>
      </c>
      <c r="E12477" s="0" t="n">
        <f aca="false">IFERROR((C12477-D12477)/C12477/'Project Inputs and Calcs'!$E$11,0)</f>
        <v>-0.0038612343468056</v>
      </c>
    </row>
    <row r="12478" customFormat="false" ht="15" hidden="false" customHeight="false" outlineLevel="0" collapsed="false">
      <c r="A12478" s="0" t="n">
        <v>70</v>
      </c>
      <c r="B12478" s="0" t="n">
        <v>7000</v>
      </c>
      <c r="C12478" s="0" t="s">
        <v>155</v>
      </c>
      <c r="D12478" s="0" t="s">
        <v>155</v>
      </c>
      <c r="E12478" s="0" t="n">
        <f aca="false">IFERROR((C12478-D12478)/C12478/'Project Inputs and Calcs'!$E$11,0)</f>
        <v>0</v>
      </c>
    </row>
    <row r="12479" customFormat="false" ht="15" hidden="false" customHeight="false" outlineLevel="0" collapsed="false">
      <c r="A12479" s="0" t="n">
        <v>70</v>
      </c>
      <c r="B12479" s="0" t="n">
        <v>7100</v>
      </c>
      <c r="C12479" s="0" t="s">
        <v>155</v>
      </c>
      <c r="D12479" s="0" t="s">
        <v>155</v>
      </c>
      <c r="E12479" s="0" t="n">
        <f aca="false">IFERROR((C12479-D12479)/C12479/'Project Inputs and Calcs'!$E$11,0)</f>
        <v>0</v>
      </c>
    </row>
    <row r="12480" customFormat="false" ht="15" hidden="false" customHeight="false" outlineLevel="0" collapsed="false">
      <c r="A12480" s="0" t="n">
        <v>70</v>
      </c>
      <c r="B12480" s="0" t="n">
        <v>7200</v>
      </c>
      <c r="C12480" s="0" t="s">
        <v>155</v>
      </c>
      <c r="D12480" s="0" t="s">
        <v>155</v>
      </c>
      <c r="E12480" s="0" t="n">
        <f aca="false">IFERROR((C12480-D12480)/C12480/'Project Inputs and Calcs'!$E$11,0)</f>
        <v>0</v>
      </c>
    </row>
    <row r="12481" customFormat="false" ht="15" hidden="false" customHeight="false" outlineLevel="0" collapsed="false">
      <c r="A12481" s="0" t="n">
        <v>70</v>
      </c>
      <c r="B12481" s="0" t="n">
        <v>7300</v>
      </c>
      <c r="C12481" s="0" t="s">
        <v>155</v>
      </c>
      <c r="D12481" s="0" t="s">
        <v>155</v>
      </c>
      <c r="E12481" s="0" t="n">
        <f aca="false">IFERROR((C12481-D12481)/C12481/'Project Inputs and Calcs'!$E$11,0)</f>
        <v>0</v>
      </c>
    </row>
    <row r="12482" customFormat="false" ht="15" hidden="false" customHeight="false" outlineLevel="0" collapsed="false">
      <c r="A12482" s="0" t="n">
        <v>70</v>
      </c>
      <c r="B12482" s="0" t="n">
        <v>7400</v>
      </c>
      <c r="C12482" s="0" t="s">
        <v>155</v>
      </c>
      <c r="D12482" s="0" t="s">
        <v>155</v>
      </c>
      <c r="E12482" s="0" t="n">
        <f aca="false">IFERROR((C12482-D12482)/C12482/'Project Inputs and Calcs'!$E$11,0)</f>
        <v>0</v>
      </c>
    </row>
    <row r="12483" customFormat="false" ht="15" hidden="false" customHeight="false" outlineLevel="0" collapsed="false">
      <c r="A12483" s="0" t="n">
        <v>70</v>
      </c>
      <c r="B12483" s="0" t="n">
        <v>7500</v>
      </c>
      <c r="C12483" s="0" t="s">
        <v>155</v>
      </c>
      <c r="D12483" s="0" t="s">
        <v>155</v>
      </c>
      <c r="E12483" s="0" t="n">
        <f aca="false">IFERROR((C12483-D12483)/C12483/'Project Inputs and Calcs'!$E$11,0)</f>
        <v>0</v>
      </c>
    </row>
    <row r="12484" customFormat="false" ht="15" hidden="false" customHeight="false" outlineLevel="0" collapsed="false">
      <c r="A12484" s="0" t="n">
        <v>70</v>
      </c>
      <c r="B12484" s="0" t="n">
        <v>7600</v>
      </c>
      <c r="C12484" s="0" t="s">
        <v>155</v>
      </c>
      <c r="D12484" s="0" t="s">
        <v>155</v>
      </c>
      <c r="E12484" s="0" t="n">
        <f aca="false">IFERROR((C12484-D12484)/C12484/'Project Inputs and Calcs'!$E$11,0)</f>
        <v>0</v>
      </c>
    </row>
    <row r="12485" customFormat="false" ht="15" hidden="false" customHeight="false" outlineLevel="0" collapsed="false">
      <c r="A12485" s="0" t="n">
        <v>70</v>
      </c>
      <c r="B12485" s="0" t="n">
        <v>7700</v>
      </c>
      <c r="C12485" s="0" t="s">
        <v>155</v>
      </c>
      <c r="D12485" s="0" t="s">
        <v>155</v>
      </c>
      <c r="E12485" s="0" t="n">
        <f aca="false">IFERROR((C12485-D12485)/C12485/'Project Inputs and Calcs'!$E$11,0)</f>
        <v>0</v>
      </c>
    </row>
    <row r="12486" customFormat="false" ht="15" hidden="false" customHeight="false" outlineLevel="0" collapsed="false">
      <c r="A12486" s="0" t="n">
        <v>70</v>
      </c>
      <c r="B12486" s="0" t="n">
        <v>7800</v>
      </c>
      <c r="C12486" s="0" t="s">
        <v>155</v>
      </c>
      <c r="D12486" s="0" t="s">
        <v>155</v>
      </c>
      <c r="E12486" s="0" t="n">
        <f aca="false">IFERROR((C12486-D12486)/C12486/'Project Inputs and Calcs'!$E$11,0)</f>
        <v>0</v>
      </c>
    </row>
    <row r="12487" customFormat="false" ht="15" hidden="false" customHeight="false" outlineLevel="0" collapsed="false">
      <c r="A12487" s="0" t="n">
        <v>70</v>
      </c>
      <c r="B12487" s="0" t="n">
        <v>7900</v>
      </c>
      <c r="C12487" s="0" t="s">
        <v>155</v>
      </c>
      <c r="D12487" s="0" t="s">
        <v>155</v>
      </c>
      <c r="E12487" s="0" t="n">
        <f aca="false">IFERROR((C12487-D12487)/C12487/'Project Inputs and Calcs'!$E$11,0)</f>
        <v>0</v>
      </c>
    </row>
    <row r="12488" customFormat="false" ht="15" hidden="false" customHeight="false" outlineLevel="0" collapsed="false">
      <c r="A12488" s="0" t="n">
        <v>70</v>
      </c>
      <c r="B12488" s="0" t="n">
        <v>8000</v>
      </c>
      <c r="C12488" s="0" t="s">
        <v>155</v>
      </c>
      <c r="D12488" s="0" t="s">
        <v>155</v>
      </c>
      <c r="E12488" s="0" t="n">
        <f aca="false">IFERROR((C12488-D12488)/C12488/'Project Inputs and Calcs'!$E$11,0)</f>
        <v>0</v>
      </c>
    </row>
    <row r="12489" customFormat="false" ht="15" hidden="false" customHeight="false" outlineLevel="0" collapsed="false">
      <c r="A12489" s="0" t="n">
        <v>70</v>
      </c>
      <c r="B12489" s="0" t="n">
        <v>8100</v>
      </c>
      <c r="C12489" s="0" t="s">
        <v>155</v>
      </c>
      <c r="D12489" s="0" t="s">
        <v>155</v>
      </c>
      <c r="E12489" s="0" t="n">
        <f aca="false">IFERROR((C12489-D12489)/C12489/'Project Inputs and Calcs'!$E$11,0)</f>
        <v>0</v>
      </c>
    </row>
    <row r="12490" customFormat="false" ht="15" hidden="false" customHeight="false" outlineLevel="0" collapsed="false">
      <c r="A12490" s="0" t="n">
        <v>70</v>
      </c>
      <c r="B12490" s="0" t="n">
        <v>8200</v>
      </c>
      <c r="C12490" s="0" t="s">
        <v>155</v>
      </c>
      <c r="D12490" s="0" t="s">
        <v>155</v>
      </c>
      <c r="E12490" s="0" t="n">
        <f aca="false">IFERROR((C12490-D12490)/C12490/'Project Inputs and Calcs'!$E$11,0)</f>
        <v>0</v>
      </c>
    </row>
    <row r="12491" customFormat="false" ht="15" hidden="false" customHeight="false" outlineLevel="0" collapsed="false">
      <c r="A12491" s="0" t="n">
        <v>70</v>
      </c>
      <c r="B12491" s="0" t="n">
        <v>8300</v>
      </c>
      <c r="C12491" s="0" t="s">
        <v>155</v>
      </c>
      <c r="D12491" s="0" t="s">
        <v>155</v>
      </c>
      <c r="E12491" s="0" t="n">
        <f aca="false">IFERROR((C12491-D12491)/C12491/'Project Inputs and Calcs'!$E$11,0)</f>
        <v>0</v>
      </c>
    </row>
    <row r="12492" customFormat="false" ht="15" hidden="false" customHeight="false" outlineLevel="0" collapsed="false">
      <c r="A12492" s="0" t="n">
        <v>70</v>
      </c>
      <c r="B12492" s="0" t="n">
        <v>8400</v>
      </c>
      <c r="C12492" s="0" t="s">
        <v>155</v>
      </c>
      <c r="D12492" s="0" t="s">
        <v>155</v>
      </c>
      <c r="E12492" s="0" t="n">
        <f aca="false">IFERROR((C12492-D12492)/C12492/'Project Inputs and Calcs'!$E$11,0)</f>
        <v>0</v>
      </c>
    </row>
    <row r="12493" customFormat="false" ht="15" hidden="false" customHeight="false" outlineLevel="0" collapsed="false">
      <c r="A12493" s="0" t="n">
        <v>70</v>
      </c>
      <c r="B12493" s="0" t="n">
        <v>8500</v>
      </c>
      <c r="C12493" s="0" t="s">
        <v>155</v>
      </c>
      <c r="D12493" s="0" t="s">
        <v>155</v>
      </c>
      <c r="E12493" s="0" t="n">
        <f aca="false">IFERROR((C12493-D12493)/C12493/'Project Inputs and Calcs'!$E$11,0)</f>
        <v>0</v>
      </c>
    </row>
    <row r="12494" customFormat="false" ht="15" hidden="false" customHeight="false" outlineLevel="0" collapsed="false">
      <c r="A12494" s="0" t="n">
        <v>70</v>
      </c>
      <c r="B12494" s="0" t="n">
        <v>8600</v>
      </c>
      <c r="C12494" s="0" t="s">
        <v>155</v>
      </c>
      <c r="D12494" s="0" t="s">
        <v>155</v>
      </c>
      <c r="E12494" s="0" t="n">
        <f aca="false">IFERROR((C12494-D12494)/C12494/'Project Inputs and Calcs'!$E$11,0)</f>
        <v>0</v>
      </c>
    </row>
    <row r="12495" customFormat="false" ht="15" hidden="false" customHeight="false" outlineLevel="0" collapsed="false">
      <c r="A12495" s="0" t="n">
        <v>70</v>
      </c>
      <c r="B12495" s="0" t="n">
        <v>8700</v>
      </c>
      <c r="C12495" s="0" t="s">
        <v>155</v>
      </c>
      <c r="D12495" s="0" t="s">
        <v>155</v>
      </c>
      <c r="E12495" s="0" t="n">
        <f aca="false">IFERROR((C12495-D12495)/C12495/'Project Inputs and Calcs'!$E$11,0)</f>
        <v>0</v>
      </c>
    </row>
    <row r="12496" customFormat="false" ht="15" hidden="false" customHeight="false" outlineLevel="0" collapsed="false">
      <c r="A12496" s="0" t="n">
        <v>70</v>
      </c>
      <c r="B12496" s="0" t="n">
        <v>8800</v>
      </c>
      <c r="C12496" s="0" t="s">
        <v>155</v>
      </c>
      <c r="D12496" s="0" t="s">
        <v>155</v>
      </c>
      <c r="E12496" s="0" t="n">
        <f aca="false">IFERROR((C12496-D12496)/C12496/'Project Inputs and Calcs'!$E$11,0)</f>
        <v>0</v>
      </c>
    </row>
    <row r="12497" customFormat="false" ht="15" hidden="false" customHeight="false" outlineLevel="0" collapsed="false">
      <c r="A12497" s="0" t="n">
        <v>70</v>
      </c>
      <c r="B12497" s="0" t="n">
        <v>8900</v>
      </c>
      <c r="C12497" s="0" t="s">
        <v>155</v>
      </c>
      <c r="D12497" s="0" t="s">
        <v>155</v>
      </c>
      <c r="E12497" s="0" t="n">
        <f aca="false">IFERROR((C12497-D12497)/C12497/'Project Inputs and Calcs'!$E$11,0)</f>
        <v>0</v>
      </c>
    </row>
    <row r="12498" customFormat="false" ht="15" hidden="false" customHeight="false" outlineLevel="0" collapsed="false">
      <c r="A12498" s="0" t="n">
        <v>70</v>
      </c>
      <c r="B12498" s="0" t="n">
        <v>9000</v>
      </c>
      <c r="C12498" s="0" t="s">
        <v>155</v>
      </c>
      <c r="D12498" s="0" t="s">
        <v>155</v>
      </c>
      <c r="E12498" s="0" t="n">
        <f aca="false">IFERROR((C12498-D12498)/C12498/'Project Inputs and Calcs'!$E$11,0)</f>
        <v>0</v>
      </c>
    </row>
    <row r="12499" customFormat="false" ht="15" hidden="false" customHeight="false" outlineLevel="0" collapsed="false">
      <c r="A12499" s="0" t="n">
        <v>70</v>
      </c>
      <c r="B12499" s="0" t="n">
        <v>9100</v>
      </c>
      <c r="C12499" s="0" t="s">
        <v>155</v>
      </c>
      <c r="D12499" s="0" t="s">
        <v>155</v>
      </c>
      <c r="E12499" s="0" t="n">
        <f aca="false">IFERROR((C12499-D12499)/C12499/'Project Inputs and Calcs'!$E$11,0)</f>
        <v>0</v>
      </c>
    </row>
    <row r="12500" customFormat="false" ht="15" hidden="false" customHeight="false" outlineLevel="0" collapsed="false">
      <c r="A12500" s="0" t="n">
        <v>70</v>
      </c>
      <c r="B12500" s="0" t="n">
        <v>9200</v>
      </c>
      <c r="C12500" s="0" t="s">
        <v>155</v>
      </c>
      <c r="D12500" s="0" t="s">
        <v>155</v>
      </c>
      <c r="E12500" s="0" t="n">
        <f aca="false">IFERROR((C12500-D12500)/C12500/'Project Inputs and Calcs'!$E$11,0)</f>
        <v>0</v>
      </c>
    </row>
    <row r="12501" customFormat="false" ht="15" hidden="false" customHeight="false" outlineLevel="0" collapsed="false">
      <c r="A12501" s="0" t="n">
        <v>70</v>
      </c>
      <c r="B12501" s="0" t="n">
        <v>9300</v>
      </c>
      <c r="C12501" s="0" t="s">
        <v>155</v>
      </c>
      <c r="D12501" s="0" t="s">
        <v>155</v>
      </c>
      <c r="E12501" s="0" t="n">
        <f aca="false">IFERROR((C12501-D12501)/C12501/'Project Inputs and Calcs'!$E$11,0)</f>
        <v>0</v>
      </c>
    </row>
    <row r="12502" customFormat="false" ht="15" hidden="false" customHeight="false" outlineLevel="0" collapsed="false">
      <c r="A12502" s="0" t="n">
        <v>70</v>
      </c>
      <c r="B12502" s="0" t="n">
        <v>9400</v>
      </c>
      <c r="C12502" s="0" t="s">
        <v>155</v>
      </c>
      <c r="D12502" s="0" t="s">
        <v>155</v>
      </c>
      <c r="E12502" s="0" t="n">
        <f aca="false">IFERROR((C12502-D12502)/C12502/'Project Inputs and Calcs'!$E$11,0)</f>
        <v>0</v>
      </c>
    </row>
    <row r="12503" customFormat="false" ht="15" hidden="false" customHeight="false" outlineLevel="0" collapsed="false">
      <c r="A12503" s="0" t="n">
        <v>70</v>
      </c>
      <c r="B12503" s="0" t="n">
        <v>9500</v>
      </c>
      <c r="C12503" s="0" t="s">
        <v>155</v>
      </c>
      <c r="D12503" s="0" t="s">
        <v>155</v>
      </c>
      <c r="E12503" s="0" t="n">
        <f aca="false">IFERROR((C12503-D12503)/C12503/'Project Inputs and Calcs'!$E$11,0)</f>
        <v>0</v>
      </c>
    </row>
    <row r="12504" customFormat="false" ht="15" hidden="false" customHeight="false" outlineLevel="0" collapsed="false">
      <c r="A12504" s="0" t="n">
        <v>70</v>
      </c>
      <c r="B12504" s="0" t="n">
        <v>9600</v>
      </c>
      <c r="C12504" s="0" t="s">
        <v>155</v>
      </c>
      <c r="D12504" s="0" t="s">
        <v>155</v>
      </c>
      <c r="E12504" s="0" t="n">
        <f aca="false">IFERROR((C12504-D12504)/C12504/'Project Inputs and Calcs'!$E$11,0)</f>
        <v>0</v>
      </c>
    </row>
    <row r="12505" customFormat="false" ht="15" hidden="false" customHeight="false" outlineLevel="0" collapsed="false">
      <c r="A12505" s="0" t="n">
        <v>70</v>
      </c>
      <c r="B12505" s="0" t="n">
        <v>9700</v>
      </c>
      <c r="C12505" s="0" t="s">
        <v>155</v>
      </c>
      <c r="D12505" s="0" t="s">
        <v>155</v>
      </c>
      <c r="E12505" s="0" t="n">
        <f aca="false">IFERROR((C12505-D12505)/C12505/'Project Inputs and Calcs'!$E$11,0)</f>
        <v>0</v>
      </c>
    </row>
    <row r="12506" customFormat="false" ht="15" hidden="false" customHeight="false" outlineLevel="0" collapsed="false">
      <c r="A12506" s="0" t="n">
        <v>70</v>
      </c>
      <c r="B12506" s="0" t="n">
        <v>9800</v>
      </c>
      <c r="C12506" s="0" t="s">
        <v>155</v>
      </c>
      <c r="D12506" s="0" t="s">
        <v>155</v>
      </c>
      <c r="E12506" s="0" t="n">
        <f aca="false">IFERROR((C12506-D12506)/C12506/'Project Inputs and Calcs'!$E$11,0)</f>
        <v>0</v>
      </c>
    </row>
    <row r="12507" customFormat="false" ht="15" hidden="false" customHeight="false" outlineLevel="0" collapsed="false">
      <c r="A12507" s="0" t="n">
        <v>70</v>
      </c>
      <c r="B12507" s="0" t="n">
        <v>9900</v>
      </c>
      <c r="C12507" s="0" t="s">
        <v>155</v>
      </c>
      <c r="D12507" s="0" t="s">
        <v>155</v>
      </c>
      <c r="E12507" s="0" t="n">
        <f aca="false">IFERROR((C12507-D12507)/C12507/'Project Inputs and Calcs'!$E$11,0)</f>
        <v>0</v>
      </c>
    </row>
    <row r="12508" customFormat="false" ht="15" hidden="false" customHeight="false" outlineLevel="0" collapsed="false">
      <c r="A12508" s="0" t="n">
        <v>70</v>
      </c>
      <c r="B12508" s="0" t="n">
        <v>10000</v>
      </c>
      <c r="C12508" s="0" t="s">
        <v>155</v>
      </c>
      <c r="D12508" s="0" t="s">
        <v>155</v>
      </c>
      <c r="E12508" s="0" t="n">
        <f aca="false">IFERROR((C12508-D12508)/C12508/'Project Inputs and Calcs'!$E$11,0)</f>
        <v>0</v>
      </c>
    </row>
    <row r="12509" customFormat="false" ht="15" hidden="false" customHeight="false" outlineLevel="0" collapsed="false">
      <c r="A12509" s="0" t="n">
        <v>70</v>
      </c>
      <c r="B12509" s="0" t="n">
        <v>10100</v>
      </c>
      <c r="C12509" s="0" t="s">
        <v>155</v>
      </c>
      <c r="D12509" s="0" t="s">
        <v>155</v>
      </c>
      <c r="E12509" s="0" t="n">
        <f aca="false">IFERROR((C12509-D12509)/C12509/'Project Inputs and Calcs'!$E$11,0)</f>
        <v>0</v>
      </c>
    </row>
    <row r="12510" customFormat="false" ht="15" hidden="false" customHeight="false" outlineLevel="0" collapsed="false">
      <c r="A12510" s="0" t="n">
        <v>70</v>
      </c>
      <c r="B12510" s="0" t="n">
        <v>10200</v>
      </c>
      <c r="C12510" s="0" t="s">
        <v>155</v>
      </c>
      <c r="D12510" s="0" t="s">
        <v>155</v>
      </c>
      <c r="E12510" s="0" t="n">
        <f aca="false">IFERROR((C12510-D12510)/C12510/'Project Inputs and Calcs'!$E$11,0)</f>
        <v>0</v>
      </c>
    </row>
    <row r="12511" customFormat="false" ht="15" hidden="false" customHeight="false" outlineLevel="0" collapsed="false">
      <c r="A12511" s="0" t="n">
        <v>70</v>
      </c>
      <c r="B12511" s="0" t="n">
        <v>10300</v>
      </c>
      <c r="C12511" s="0" t="s">
        <v>155</v>
      </c>
      <c r="D12511" s="0" t="s">
        <v>155</v>
      </c>
      <c r="E12511" s="0" t="n">
        <f aca="false">IFERROR((C12511-D12511)/C12511/'Project Inputs and Calcs'!$E$11,0)</f>
        <v>0</v>
      </c>
    </row>
    <row r="12512" customFormat="false" ht="15" hidden="false" customHeight="false" outlineLevel="0" collapsed="false">
      <c r="A12512" s="0" t="n">
        <v>70</v>
      </c>
      <c r="B12512" s="0" t="n">
        <v>10400</v>
      </c>
      <c r="C12512" s="0" t="s">
        <v>155</v>
      </c>
      <c r="D12512" s="0" t="s">
        <v>155</v>
      </c>
      <c r="E12512" s="0" t="n">
        <f aca="false">IFERROR((C12512-D12512)/C12512/'Project Inputs and Calcs'!$E$11,0)</f>
        <v>0</v>
      </c>
    </row>
    <row r="12513" customFormat="false" ht="15" hidden="false" customHeight="false" outlineLevel="0" collapsed="false">
      <c r="A12513" s="0" t="n">
        <v>70</v>
      </c>
      <c r="B12513" s="0" t="n">
        <v>10500</v>
      </c>
      <c r="C12513" s="0" t="s">
        <v>155</v>
      </c>
      <c r="D12513" s="0" t="s">
        <v>155</v>
      </c>
      <c r="E12513" s="0" t="n">
        <f aca="false">IFERROR((C12513-D12513)/C12513/'Project Inputs and Calcs'!$E$11,0)</f>
        <v>0</v>
      </c>
    </row>
    <row r="12514" customFormat="false" ht="15" hidden="false" customHeight="false" outlineLevel="0" collapsed="false">
      <c r="A12514" s="0" t="n">
        <v>70</v>
      </c>
      <c r="B12514" s="0" t="n">
        <v>10600</v>
      </c>
      <c r="C12514" s="0" t="s">
        <v>155</v>
      </c>
      <c r="D12514" s="0" t="s">
        <v>155</v>
      </c>
      <c r="E12514" s="0" t="n">
        <f aca="false">IFERROR((C12514-D12514)/C12514/'Project Inputs and Calcs'!$E$11,0)</f>
        <v>0</v>
      </c>
    </row>
    <row r="12515" customFormat="false" ht="15" hidden="false" customHeight="false" outlineLevel="0" collapsed="false">
      <c r="A12515" s="0" t="n">
        <v>70</v>
      </c>
      <c r="B12515" s="0" t="n">
        <v>10700</v>
      </c>
      <c r="C12515" s="0" t="s">
        <v>155</v>
      </c>
      <c r="D12515" s="0" t="s">
        <v>155</v>
      </c>
      <c r="E12515" s="0" t="n">
        <f aca="false">IFERROR((C12515-D12515)/C12515/'Project Inputs and Calcs'!$E$11,0)</f>
        <v>0</v>
      </c>
    </row>
    <row r="12516" customFormat="false" ht="15" hidden="false" customHeight="false" outlineLevel="0" collapsed="false">
      <c r="A12516" s="0" t="n">
        <v>70</v>
      </c>
      <c r="B12516" s="0" t="n">
        <v>10800</v>
      </c>
      <c r="C12516" s="0" t="s">
        <v>155</v>
      </c>
      <c r="D12516" s="0" t="s">
        <v>155</v>
      </c>
      <c r="E12516" s="0" t="n">
        <f aca="false">IFERROR((C12516-D12516)/C12516/'Project Inputs and Calcs'!$E$11,0)</f>
        <v>0</v>
      </c>
    </row>
    <row r="12517" customFormat="false" ht="15" hidden="false" customHeight="false" outlineLevel="0" collapsed="false">
      <c r="A12517" s="0" t="n">
        <v>70</v>
      </c>
      <c r="B12517" s="0" t="n">
        <v>10900</v>
      </c>
      <c r="C12517" s="0" t="s">
        <v>155</v>
      </c>
      <c r="D12517" s="0" t="s">
        <v>155</v>
      </c>
      <c r="E12517" s="0" t="n">
        <f aca="false">IFERROR((C12517-D12517)/C12517/'Project Inputs and Calcs'!$E$11,0)</f>
        <v>0</v>
      </c>
    </row>
    <row r="12518" customFormat="false" ht="15" hidden="false" customHeight="false" outlineLevel="0" collapsed="false">
      <c r="A12518" s="0" t="n">
        <v>70</v>
      </c>
      <c r="B12518" s="0" t="n">
        <v>11000</v>
      </c>
      <c r="C12518" s="0" t="s">
        <v>155</v>
      </c>
      <c r="D12518" s="0" t="s">
        <v>155</v>
      </c>
      <c r="E12518" s="0" t="n">
        <f aca="false">IFERROR((C12518-D12518)/C12518/'Project Inputs and Calcs'!$E$11,0)</f>
        <v>0</v>
      </c>
    </row>
    <row r="12519" customFormat="false" ht="15" hidden="false" customHeight="false" outlineLevel="0" collapsed="false">
      <c r="A12519" s="0" t="n">
        <v>70</v>
      </c>
      <c r="B12519" s="0" t="n">
        <v>11100</v>
      </c>
      <c r="C12519" s="0" t="s">
        <v>155</v>
      </c>
      <c r="D12519" s="0" t="s">
        <v>155</v>
      </c>
      <c r="E12519" s="0" t="n">
        <f aca="false">IFERROR((C12519-D12519)/C12519/'Project Inputs and Calcs'!$E$11,0)</f>
        <v>0</v>
      </c>
    </row>
    <row r="12520" customFormat="false" ht="15" hidden="false" customHeight="false" outlineLevel="0" collapsed="false">
      <c r="A12520" s="0" t="n">
        <v>70</v>
      </c>
      <c r="B12520" s="0" t="n">
        <v>11200</v>
      </c>
      <c r="C12520" s="0" t="s">
        <v>155</v>
      </c>
      <c r="D12520" s="0" t="s">
        <v>155</v>
      </c>
      <c r="E12520" s="0" t="n">
        <f aca="false">IFERROR((C12520-D12520)/C12520/'Project Inputs and Calcs'!$E$11,0)</f>
        <v>0</v>
      </c>
    </row>
    <row r="12521" customFormat="false" ht="15" hidden="false" customHeight="false" outlineLevel="0" collapsed="false">
      <c r="A12521" s="0" t="n">
        <v>70</v>
      </c>
      <c r="B12521" s="0" t="n">
        <v>11300</v>
      </c>
      <c r="C12521" s="0" t="s">
        <v>155</v>
      </c>
      <c r="D12521" s="0" t="s">
        <v>155</v>
      </c>
      <c r="E12521" s="0" t="n">
        <f aca="false">IFERROR((C12521-D12521)/C12521/'Project Inputs and Calcs'!$E$11,0)</f>
        <v>0</v>
      </c>
    </row>
    <row r="12522" customFormat="false" ht="15" hidden="false" customHeight="false" outlineLevel="0" collapsed="false">
      <c r="A12522" s="0" t="n">
        <v>70</v>
      </c>
      <c r="B12522" s="0" t="n">
        <v>11400</v>
      </c>
      <c r="C12522" s="0" t="s">
        <v>155</v>
      </c>
      <c r="D12522" s="0" t="s">
        <v>155</v>
      </c>
      <c r="E12522" s="0" t="n">
        <f aca="false">IFERROR((C12522-D12522)/C12522/'Project Inputs and Calcs'!$E$11,0)</f>
        <v>0</v>
      </c>
    </row>
    <row r="12523" customFormat="false" ht="15" hidden="false" customHeight="false" outlineLevel="0" collapsed="false">
      <c r="A12523" s="0" t="n">
        <v>70</v>
      </c>
      <c r="B12523" s="0" t="n">
        <v>11500</v>
      </c>
      <c r="C12523" s="0" t="s">
        <v>155</v>
      </c>
      <c r="D12523" s="0" t="s">
        <v>155</v>
      </c>
      <c r="E12523" s="0" t="n">
        <f aca="false">IFERROR((C12523-D12523)/C12523/'Project Inputs and Calcs'!$E$11,0)</f>
        <v>0</v>
      </c>
    </row>
    <row r="12524" customFormat="false" ht="15" hidden="false" customHeight="false" outlineLevel="0" collapsed="false">
      <c r="A12524" s="0" t="n">
        <v>70</v>
      </c>
      <c r="B12524" s="0" t="n">
        <v>11600</v>
      </c>
      <c r="C12524" s="0" t="s">
        <v>155</v>
      </c>
      <c r="D12524" s="0" t="s">
        <v>155</v>
      </c>
      <c r="E12524" s="0" t="n">
        <f aca="false">IFERROR((C12524-D12524)/C12524/'Project Inputs and Calcs'!$E$11,0)</f>
        <v>0</v>
      </c>
    </row>
    <row r="12525" customFormat="false" ht="15" hidden="false" customHeight="false" outlineLevel="0" collapsed="false">
      <c r="A12525" s="0" t="n">
        <v>70</v>
      </c>
      <c r="B12525" s="0" t="n">
        <v>11700</v>
      </c>
      <c r="C12525" s="0" t="s">
        <v>155</v>
      </c>
      <c r="D12525" s="0" t="s">
        <v>155</v>
      </c>
      <c r="E12525" s="0" t="n">
        <f aca="false">IFERROR((C12525-D12525)/C12525/'Project Inputs and Calcs'!$E$11,0)</f>
        <v>0</v>
      </c>
    </row>
    <row r="12526" customFormat="false" ht="15" hidden="false" customHeight="false" outlineLevel="0" collapsed="false">
      <c r="A12526" s="0" t="n">
        <v>70</v>
      </c>
      <c r="B12526" s="0" t="n">
        <v>11800</v>
      </c>
      <c r="C12526" s="0" t="s">
        <v>155</v>
      </c>
      <c r="D12526" s="0" t="s">
        <v>155</v>
      </c>
      <c r="E12526" s="0" t="n">
        <f aca="false">IFERROR((C12526-D12526)/C12526/'Project Inputs and Calcs'!$E$11,0)</f>
        <v>0</v>
      </c>
    </row>
    <row r="12527" customFormat="false" ht="15" hidden="false" customHeight="false" outlineLevel="0" collapsed="false">
      <c r="A12527" s="0" t="n">
        <v>70</v>
      </c>
      <c r="B12527" s="0" t="n">
        <v>11900</v>
      </c>
      <c r="C12527" s="0" t="s">
        <v>155</v>
      </c>
      <c r="D12527" s="0" t="s">
        <v>155</v>
      </c>
      <c r="E12527" s="0" t="n">
        <f aca="false">IFERROR((C12527-D12527)/C12527/'Project Inputs and Calcs'!$E$11,0)</f>
        <v>0</v>
      </c>
    </row>
    <row r="12528" customFormat="false" ht="15" hidden="false" customHeight="false" outlineLevel="0" collapsed="false">
      <c r="A12528" s="0" t="n">
        <v>70</v>
      </c>
      <c r="B12528" s="0" t="n">
        <v>12000</v>
      </c>
      <c r="C12528" s="0" t="s">
        <v>155</v>
      </c>
      <c r="D12528" s="0" t="s">
        <v>155</v>
      </c>
      <c r="E12528" s="0" t="n">
        <f aca="false">IFERROR((C12528-D12528)/C12528/'Project Inputs and Calcs'!$E$11,0)</f>
        <v>0</v>
      </c>
    </row>
    <row r="12529" customFormat="false" ht="15" hidden="false" customHeight="false" outlineLevel="0" collapsed="false">
      <c r="A12529" s="0" t="n">
        <v>70</v>
      </c>
      <c r="B12529" s="0" t="n">
        <v>12100</v>
      </c>
      <c r="C12529" s="0" t="s">
        <v>155</v>
      </c>
      <c r="D12529" s="0" t="s">
        <v>155</v>
      </c>
      <c r="E12529" s="0" t="n">
        <f aca="false">IFERROR((C12529-D12529)/C12529/'Project Inputs and Calcs'!$E$11,0)</f>
        <v>0</v>
      </c>
    </row>
    <row r="12530" customFormat="false" ht="15" hidden="false" customHeight="false" outlineLevel="0" collapsed="false">
      <c r="A12530" s="0" t="n">
        <v>70</v>
      </c>
      <c r="B12530" s="0" t="n">
        <v>12200</v>
      </c>
      <c r="C12530" s="0" t="s">
        <v>155</v>
      </c>
      <c r="D12530" s="0" t="s">
        <v>155</v>
      </c>
      <c r="E12530" s="0" t="n">
        <f aca="false">IFERROR((C12530-D12530)/C12530/'Project Inputs and Calcs'!$E$11,0)</f>
        <v>0</v>
      </c>
    </row>
    <row r="12531" customFormat="false" ht="15" hidden="false" customHeight="false" outlineLevel="0" collapsed="false">
      <c r="A12531" s="0" t="n">
        <v>70</v>
      </c>
      <c r="B12531" s="0" t="n">
        <v>12300</v>
      </c>
      <c r="C12531" s="0" t="s">
        <v>155</v>
      </c>
      <c r="D12531" s="0" t="s">
        <v>155</v>
      </c>
      <c r="E12531" s="0" t="n">
        <f aca="false">IFERROR((C12531-D12531)/C12531/'Project Inputs and Calcs'!$E$11,0)</f>
        <v>0</v>
      </c>
    </row>
    <row r="12532" customFormat="false" ht="15" hidden="false" customHeight="false" outlineLevel="0" collapsed="false">
      <c r="A12532" s="0" t="n">
        <v>70</v>
      </c>
      <c r="B12532" s="0" t="n">
        <v>12400</v>
      </c>
      <c r="C12532" s="0" t="s">
        <v>155</v>
      </c>
      <c r="D12532" s="0" t="s">
        <v>155</v>
      </c>
      <c r="E12532" s="0" t="n">
        <f aca="false">IFERROR((C12532-D12532)/C12532/'Project Inputs and Calcs'!$E$11,0)</f>
        <v>0</v>
      </c>
    </row>
    <row r="12533" customFormat="false" ht="15" hidden="false" customHeight="false" outlineLevel="0" collapsed="false">
      <c r="A12533" s="0" t="n">
        <v>70</v>
      </c>
      <c r="B12533" s="0" t="n">
        <v>12500</v>
      </c>
      <c r="C12533" s="0" t="s">
        <v>155</v>
      </c>
      <c r="D12533" s="0" t="s">
        <v>155</v>
      </c>
      <c r="E12533" s="0" t="n">
        <f aca="false">IFERROR((C12533-D12533)/C12533/'Project Inputs and Calcs'!$E$11,0)</f>
        <v>0</v>
      </c>
    </row>
    <row r="12534" customFormat="false" ht="15" hidden="false" customHeight="false" outlineLevel="0" collapsed="false">
      <c r="A12534" s="0" t="n">
        <v>70</v>
      </c>
      <c r="B12534" s="0" t="n">
        <v>12600</v>
      </c>
      <c r="C12534" s="0" t="s">
        <v>155</v>
      </c>
      <c r="D12534" s="0" t="s">
        <v>155</v>
      </c>
      <c r="E12534" s="0" t="n">
        <f aca="false">IFERROR((C12534-D12534)/C12534/'Project Inputs and Calcs'!$E$11,0)</f>
        <v>0</v>
      </c>
    </row>
    <row r="12535" customFormat="false" ht="15" hidden="false" customHeight="false" outlineLevel="0" collapsed="false">
      <c r="A12535" s="0" t="n">
        <v>70</v>
      </c>
      <c r="B12535" s="0" t="n">
        <v>12700</v>
      </c>
      <c r="C12535" s="0" t="s">
        <v>155</v>
      </c>
      <c r="D12535" s="0" t="s">
        <v>155</v>
      </c>
      <c r="E12535" s="0" t="n">
        <f aca="false">IFERROR((C12535-D12535)/C12535/'Project Inputs and Calcs'!$E$11,0)</f>
        <v>0</v>
      </c>
    </row>
    <row r="12536" customFormat="false" ht="15" hidden="false" customHeight="false" outlineLevel="0" collapsed="false">
      <c r="A12536" s="0" t="n">
        <v>70</v>
      </c>
      <c r="B12536" s="0" t="n">
        <v>12800</v>
      </c>
      <c r="C12536" s="0" t="s">
        <v>155</v>
      </c>
      <c r="D12536" s="0" t="s">
        <v>155</v>
      </c>
      <c r="E12536" s="0" t="n">
        <f aca="false">IFERROR((C12536-D12536)/C12536/'Project Inputs and Calcs'!$E$11,0)</f>
        <v>0</v>
      </c>
    </row>
    <row r="12537" customFormat="false" ht="15" hidden="false" customHeight="false" outlineLevel="0" collapsed="false">
      <c r="A12537" s="0" t="n">
        <v>70</v>
      </c>
      <c r="B12537" s="0" t="n">
        <v>12900</v>
      </c>
      <c r="C12537" s="0" t="s">
        <v>155</v>
      </c>
      <c r="D12537" s="0" t="s">
        <v>155</v>
      </c>
      <c r="E12537" s="0" t="n">
        <f aca="false">IFERROR((C12537-D12537)/C12537/'Project Inputs and Calcs'!$E$11,0)</f>
        <v>0</v>
      </c>
    </row>
    <row r="12538" customFormat="false" ht="15" hidden="false" customHeight="false" outlineLevel="0" collapsed="false">
      <c r="A12538" s="0" t="n">
        <v>70</v>
      </c>
      <c r="B12538" s="0" t="n">
        <v>13000</v>
      </c>
      <c r="C12538" s="0" t="s">
        <v>155</v>
      </c>
      <c r="D12538" s="0" t="s">
        <v>155</v>
      </c>
      <c r="E12538" s="0" t="n">
        <f aca="false">IFERROR((C12538-D12538)/C12538/'Project Inputs and Calcs'!$E$11,0)</f>
        <v>0</v>
      </c>
    </row>
    <row r="12539" customFormat="false" ht="15" hidden="false" customHeight="false" outlineLevel="0" collapsed="false">
      <c r="A12539" s="0" t="n">
        <v>70</v>
      </c>
      <c r="B12539" s="0" t="n">
        <v>13100</v>
      </c>
      <c r="C12539" s="0" t="s">
        <v>155</v>
      </c>
      <c r="D12539" s="0" t="s">
        <v>155</v>
      </c>
      <c r="E12539" s="0" t="n">
        <f aca="false">IFERROR((C12539-D12539)/C12539/'Project Inputs and Calcs'!$E$11,0)</f>
        <v>0</v>
      </c>
    </row>
    <row r="12540" customFormat="false" ht="15" hidden="false" customHeight="false" outlineLevel="0" collapsed="false">
      <c r="A12540" s="0" t="n">
        <v>70</v>
      </c>
      <c r="B12540" s="0" t="n">
        <v>13200</v>
      </c>
      <c r="C12540" s="0" t="s">
        <v>155</v>
      </c>
      <c r="D12540" s="0" t="s">
        <v>155</v>
      </c>
      <c r="E12540" s="0" t="n">
        <f aca="false">IFERROR((C12540-D12540)/C12540/'Project Inputs and Calcs'!$E$11,0)</f>
        <v>0</v>
      </c>
    </row>
    <row r="12541" customFormat="false" ht="15" hidden="false" customHeight="false" outlineLevel="0" collapsed="false">
      <c r="A12541" s="0" t="n">
        <v>70</v>
      </c>
      <c r="B12541" s="0" t="n">
        <v>13300</v>
      </c>
      <c r="C12541" s="0" t="s">
        <v>155</v>
      </c>
      <c r="D12541" s="0" t="s">
        <v>155</v>
      </c>
      <c r="E12541" s="0" t="n">
        <f aca="false">IFERROR((C12541-D12541)/C12541/'Project Inputs and Calcs'!$E$11,0)</f>
        <v>0</v>
      </c>
    </row>
    <row r="12542" customFormat="false" ht="15" hidden="false" customHeight="false" outlineLevel="0" collapsed="false">
      <c r="A12542" s="0" t="n">
        <v>70</v>
      </c>
      <c r="B12542" s="0" t="n">
        <v>13400</v>
      </c>
      <c r="C12542" s="0" t="s">
        <v>155</v>
      </c>
      <c r="D12542" s="0" t="s">
        <v>155</v>
      </c>
      <c r="E12542" s="0" t="n">
        <f aca="false">IFERROR((C12542-D12542)/C12542/'Project Inputs and Calcs'!$E$11,0)</f>
        <v>0</v>
      </c>
    </row>
    <row r="12543" customFormat="false" ht="15" hidden="false" customHeight="false" outlineLevel="0" collapsed="false">
      <c r="A12543" s="0" t="n">
        <v>70</v>
      </c>
      <c r="B12543" s="0" t="n">
        <v>13500</v>
      </c>
      <c r="C12543" s="0" t="s">
        <v>155</v>
      </c>
      <c r="D12543" s="0" t="s">
        <v>155</v>
      </c>
      <c r="E12543" s="0" t="n">
        <f aca="false">IFERROR((C12543-D12543)/C12543/'Project Inputs and Calcs'!$E$11,0)</f>
        <v>0</v>
      </c>
    </row>
    <row r="12544" customFormat="false" ht="15" hidden="false" customHeight="false" outlineLevel="0" collapsed="false">
      <c r="A12544" s="0" t="n">
        <v>70</v>
      </c>
      <c r="B12544" s="0" t="n">
        <v>13600</v>
      </c>
      <c r="C12544" s="0" t="s">
        <v>155</v>
      </c>
      <c r="D12544" s="0" t="s">
        <v>155</v>
      </c>
      <c r="E12544" s="0" t="n">
        <f aca="false">IFERROR((C12544-D12544)/C12544/'Project Inputs and Calcs'!$E$11,0)</f>
        <v>0</v>
      </c>
    </row>
    <row r="12545" customFormat="false" ht="15" hidden="false" customHeight="false" outlineLevel="0" collapsed="false">
      <c r="A12545" s="0" t="n">
        <v>70</v>
      </c>
      <c r="B12545" s="0" t="n">
        <v>13700</v>
      </c>
      <c r="C12545" s="0" t="s">
        <v>155</v>
      </c>
      <c r="D12545" s="0" t="s">
        <v>155</v>
      </c>
      <c r="E12545" s="0" t="n">
        <f aca="false">IFERROR((C12545-D12545)/C12545/'Project Inputs and Calcs'!$E$11,0)</f>
        <v>0</v>
      </c>
    </row>
    <row r="12546" customFormat="false" ht="15" hidden="false" customHeight="false" outlineLevel="0" collapsed="false">
      <c r="A12546" s="0" t="n">
        <v>70</v>
      </c>
      <c r="B12546" s="0" t="n">
        <v>13800</v>
      </c>
      <c r="C12546" s="0" t="s">
        <v>155</v>
      </c>
      <c r="D12546" s="0" t="s">
        <v>155</v>
      </c>
      <c r="E12546" s="0" t="n">
        <f aca="false">IFERROR((C12546-D12546)/C12546/'Project Inputs and Calcs'!$E$11,0)</f>
        <v>0</v>
      </c>
    </row>
    <row r="12547" customFormat="false" ht="15" hidden="false" customHeight="false" outlineLevel="0" collapsed="false">
      <c r="A12547" s="0" t="n">
        <v>70</v>
      </c>
      <c r="B12547" s="0" t="n">
        <v>13900</v>
      </c>
      <c r="C12547" s="0" t="s">
        <v>155</v>
      </c>
      <c r="D12547" s="0" t="s">
        <v>155</v>
      </c>
      <c r="E12547" s="0" t="n">
        <f aca="false">IFERROR((C12547-D12547)/C12547/'Project Inputs and Calcs'!$E$11,0)</f>
        <v>0</v>
      </c>
    </row>
    <row r="12548" customFormat="false" ht="15" hidden="false" customHeight="false" outlineLevel="0" collapsed="false">
      <c r="A12548" s="0" t="n">
        <v>70</v>
      </c>
      <c r="B12548" s="0" t="n">
        <v>14000</v>
      </c>
      <c r="C12548" s="0" t="s">
        <v>155</v>
      </c>
      <c r="D12548" s="0" t="s">
        <v>155</v>
      </c>
      <c r="E12548" s="0" t="n">
        <f aca="false">IFERROR((C12548-D12548)/C12548/'Project Inputs and Calcs'!$E$11,0)</f>
        <v>0</v>
      </c>
    </row>
    <row r="12549" customFormat="false" ht="15" hidden="false" customHeight="false" outlineLevel="0" collapsed="false">
      <c r="A12549" s="0" t="n">
        <v>70</v>
      </c>
      <c r="B12549" s="0" t="n">
        <v>14100</v>
      </c>
      <c r="C12549" s="0" t="s">
        <v>155</v>
      </c>
      <c r="D12549" s="0" t="s">
        <v>155</v>
      </c>
      <c r="E12549" s="0" t="n">
        <f aca="false">IFERROR((C12549-D12549)/C12549/'Project Inputs and Calcs'!$E$11,0)</f>
        <v>0</v>
      </c>
    </row>
    <row r="12550" customFormat="false" ht="15" hidden="false" customHeight="false" outlineLevel="0" collapsed="false">
      <c r="A12550" s="0" t="n">
        <v>70</v>
      </c>
      <c r="B12550" s="0" t="n">
        <v>14200</v>
      </c>
      <c r="C12550" s="0" t="s">
        <v>155</v>
      </c>
      <c r="D12550" s="0" t="s">
        <v>155</v>
      </c>
      <c r="E12550" s="0" t="n">
        <f aca="false">IFERROR((C12550-D12550)/C12550/'Project Inputs and Calcs'!$E$11,0)</f>
        <v>0</v>
      </c>
    </row>
    <row r="12551" customFormat="false" ht="15" hidden="false" customHeight="false" outlineLevel="0" collapsed="false">
      <c r="A12551" s="0" t="n">
        <v>70</v>
      </c>
      <c r="B12551" s="0" t="n">
        <v>14300</v>
      </c>
      <c r="C12551" s="0" t="s">
        <v>155</v>
      </c>
      <c r="D12551" s="0" t="s">
        <v>155</v>
      </c>
      <c r="E12551" s="0" t="n">
        <f aca="false">IFERROR((C12551-D12551)/C12551/'Project Inputs and Calcs'!$E$11,0)</f>
        <v>0</v>
      </c>
    </row>
    <row r="12552" customFormat="false" ht="15" hidden="false" customHeight="false" outlineLevel="0" collapsed="false">
      <c r="A12552" s="0" t="n">
        <v>70</v>
      </c>
      <c r="B12552" s="0" t="n">
        <v>14400</v>
      </c>
      <c r="C12552" s="0" t="s">
        <v>155</v>
      </c>
      <c r="D12552" s="0" t="s">
        <v>155</v>
      </c>
      <c r="E12552" s="0" t="n">
        <f aca="false">IFERROR((C12552-D12552)/C12552/'Project Inputs and Calcs'!$E$11,0)</f>
        <v>0</v>
      </c>
    </row>
    <row r="12553" customFormat="false" ht="15" hidden="false" customHeight="false" outlineLevel="0" collapsed="false">
      <c r="A12553" s="0" t="n">
        <v>70</v>
      </c>
      <c r="B12553" s="0" t="n">
        <v>14500</v>
      </c>
      <c r="C12553" s="0" t="s">
        <v>155</v>
      </c>
      <c r="D12553" s="0" t="s">
        <v>155</v>
      </c>
      <c r="E12553" s="0" t="n">
        <f aca="false">IFERROR((C12553-D12553)/C12553/'Project Inputs and Calcs'!$E$11,0)</f>
        <v>0</v>
      </c>
    </row>
    <row r="12554" customFormat="false" ht="15" hidden="false" customHeight="false" outlineLevel="0" collapsed="false">
      <c r="A12554" s="0" t="n">
        <v>70</v>
      </c>
      <c r="B12554" s="0" t="n">
        <v>14600</v>
      </c>
      <c r="C12554" s="0" t="s">
        <v>155</v>
      </c>
      <c r="D12554" s="0" t="s">
        <v>155</v>
      </c>
      <c r="E12554" s="0" t="n">
        <f aca="false">IFERROR((C12554-D12554)/C12554/'Project Inputs and Calcs'!$E$11,0)</f>
        <v>0</v>
      </c>
    </row>
    <row r="12555" customFormat="false" ht="15" hidden="false" customHeight="false" outlineLevel="0" collapsed="false">
      <c r="A12555" s="0" t="n">
        <v>70</v>
      </c>
      <c r="B12555" s="0" t="n">
        <v>14700</v>
      </c>
      <c r="C12555" s="0" t="s">
        <v>155</v>
      </c>
      <c r="D12555" s="0" t="s">
        <v>155</v>
      </c>
      <c r="E12555" s="0" t="n">
        <f aca="false">IFERROR((C12555-D12555)/C12555/'Project Inputs and Calcs'!$E$11,0)</f>
        <v>0</v>
      </c>
    </row>
    <row r="12556" customFormat="false" ht="15" hidden="false" customHeight="false" outlineLevel="0" collapsed="false">
      <c r="A12556" s="0" t="n">
        <v>70</v>
      </c>
      <c r="B12556" s="0" t="n">
        <v>14800</v>
      </c>
      <c r="C12556" s="0" t="s">
        <v>155</v>
      </c>
      <c r="D12556" s="0" t="s">
        <v>155</v>
      </c>
      <c r="E12556" s="0" t="n">
        <f aca="false">IFERROR((C12556-D12556)/C12556/'Project Inputs and Calcs'!$E$11,0)</f>
        <v>0</v>
      </c>
    </row>
    <row r="12557" customFormat="false" ht="15" hidden="false" customHeight="false" outlineLevel="0" collapsed="false">
      <c r="A12557" s="0" t="n">
        <v>70</v>
      </c>
      <c r="B12557" s="0" t="n">
        <v>14900</v>
      </c>
      <c r="C12557" s="0" t="s">
        <v>155</v>
      </c>
      <c r="D12557" s="0" t="s">
        <v>155</v>
      </c>
      <c r="E12557" s="0" t="n">
        <f aca="false">IFERROR((C12557-D12557)/C12557/'Project Inputs and Calcs'!$E$11,0)</f>
        <v>0</v>
      </c>
    </row>
    <row r="12558" customFormat="false" ht="15" hidden="false" customHeight="false" outlineLevel="0" collapsed="false">
      <c r="A12558" s="0" t="n">
        <v>70</v>
      </c>
      <c r="B12558" s="0" t="n">
        <v>15000</v>
      </c>
      <c r="C12558" s="0" t="s">
        <v>155</v>
      </c>
      <c r="D12558" s="0" t="s">
        <v>155</v>
      </c>
      <c r="E12558" s="0" t="n">
        <f aca="false">IFERROR((C12558-D12558)/C12558/'Project Inputs and Calcs'!$E$11,0)</f>
        <v>0</v>
      </c>
    </row>
    <row r="12559" customFormat="false" ht="15" hidden="false" customHeight="false" outlineLevel="0" collapsed="false">
      <c r="A12559" s="0" t="n">
        <v>70</v>
      </c>
      <c r="B12559" s="0" t="n">
        <v>15100</v>
      </c>
      <c r="C12559" s="0" t="s">
        <v>155</v>
      </c>
      <c r="D12559" s="0" t="s">
        <v>155</v>
      </c>
      <c r="E12559" s="0" t="n">
        <f aca="false">IFERROR((C12559-D12559)/C12559/'Project Inputs and Calcs'!$E$11,0)</f>
        <v>0</v>
      </c>
    </row>
    <row r="12560" customFormat="false" ht="15" hidden="false" customHeight="false" outlineLevel="0" collapsed="false">
      <c r="A12560" s="0" t="n">
        <v>70</v>
      </c>
      <c r="B12560" s="0" t="n">
        <v>15200</v>
      </c>
      <c r="C12560" s="0" t="s">
        <v>155</v>
      </c>
      <c r="D12560" s="0" t="s">
        <v>155</v>
      </c>
      <c r="E12560" s="0" t="n">
        <f aca="false">IFERROR((C12560-D12560)/C12560/'Project Inputs and Calcs'!$E$11,0)</f>
        <v>0</v>
      </c>
    </row>
    <row r="12561" customFormat="false" ht="15" hidden="false" customHeight="false" outlineLevel="0" collapsed="false">
      <c r="A12561" s="0" t="n">
        <v>70</v>
      </c>
      <c r="B12561" s="0" t="n">
        <v>15300</v>
      </c>
      <c r="C12561" s="0" t="s">
        <v>155</v>
      </c>
      <c r="D12561" s="0" t="s">
        <v>155</v>
      </c>
      <c r="E12561" s="0" t="n">
        <f aca="false">IFERROR((C12561-D12561)/C12561/'Project Inputs and Calcs'!$E$11,0)</f>
        <v>0</v>
      </c>
    </row>
    <row r="12562" customFormat="false" ht="15" hidden="false" customHeight="false" outlineLevel="0" collapsed="false">
      <c r="A12562" s="0" t="n">
        <v>70</v>
      </c>
      <c r="B12562" s="0" t="n">
        <v>15400</v>
      </c>
      <c r="C12562" s="0" t="s">
        <v>155</v>
      </c>
      <c r="D12562" s="0" t="s">
        <v>155</v>
      </c>
      <c r="E12562" s="0" t="n">
        <f aca="false">IFERROR((C12562-D12562)/C12562/'Project Inputs and Calcs'!$E$11,0)</f>
        <v>0</v>
      </c>
    </row>
    <row r="12563" customFormat="false" ht="15" hidden="false" customHeight="false" outlineLevel="0" collapsed="false">
      <c r="A12563" s="0" t="n">
        <v>70</v>
      </c>
      <c r="B12563" s="0" t="n">
        <v>15500</v>
      </c>
      <c r="C12563" s="0" t="s">
        <v>155</v>
      </c>
      <c r="D12563" s="0" t="s">
        <v>155</v>
      </c>
      <c r="E12563" s="0" t="n">
        <f aca="false">IFERROR((C12563-D12563)/C12563/'Project Inputs and Calcs'!$E$11,0)</f>
        <v>0</v>
      </c>
    </row>
    <row r="12564" customFormat="false" ht="15" hidden="false" customHeight="false" outlineLevel="0" collapsed="false">
      <c r="A12564" s="0" t="n">
        <v>70</v>
      </c>
      <c r="B12564" s="0" t="n">
        <v>15600</v>
      </c>
      <c r="C12564" s="0" t="s">
        <v>155</v>
      </c>
      <c r="D12564" s="0" t="s">
        <v>155</v>
      </c>
      <c r="E12564" s="0" t="n">
        <f aca="false">IFERROR((C12564-D12564)/C12564/'Project Inputs and Calcs'!$E$11,0)</f>
        <v>0</v>
      </c>
    </row>
    <row r="12565" customFormat="false" ht="15" hidden="false" customHeight="false" outlineLevel="0" collapsed="false">
      <c r="A12565" s="0" t="n">
        <v>70</v>
      </c>
      <c r="B12565" s="0" t="n">
        <v>15700</v>
      </c>
      <c r="C12565" s="0" t="s">
        <v>155</v>
      </c>
      <c r="D12565" s="0" t="s">
        <v>155</v>
      </c>
      <c r="E12565" s="0" t="n">
        <f aca="false">IFERROR((C12565-D12565)/C12565/'Project Inputs and Calcs'!$E$11,0)</f>
        <v>0</v>
      </c>
    </row>
    <row r="12566" customFormat="false" ht="15" hidden="false" customHeight="false" outlineLevel="0" collapsed="false">
      <c r="A12566" s="0" t="n">
        <v>70</v>
      </c>
      <c r="B12566" s="0" t="n">
        <v>15800</v>
      </c>
      <c r="C12566" s="0" t="s">
        <v>155</v>
      </c>
      <c r="D12566" s="0" t="s">
        <v>155</v>
      </c>
      <c r="E12566" s="0" t="n">
        <f aca="false">IFERROR((C12566-D12566)/C12566/'Project Inputs and Calcs'!$E$11,0)</f>
        <v>0</v>
      </c>
    </row>
    <row r="12567" customFormat="false" ht="15" hidden="false" customHeight="false" outlineLevel="0" collapsed="false">
      <c r="A12567" s="0" t="n">
        <v>70</v>
      </c>
      <c r="B12567" s="0" t="n">
        <v>15900</v>
      </c>
      <c r="C12567" s="0" t="s">
        <v>155</v>
      </c>
      <c r="D12567" s="0" t="s">
        <v>155</v>
      </c>
      <c r="E12567" s="0" t="n">
        <f aca="false">IFERROR((C12567-D12567)/C12567/'Project Inputs and Calcs'!$E$11,0)</f>
        <v>0</v>
      </c>
    </row>
    <row r="12568" customFormat="false" ht="15" hidden="false" customHeight="false" outlineLevel="0" collapsed="false">
      <c r="A12568" s="0" t="n">
        <v>70</v>
      </c>
      <c r="B12568" s="0" t="n">
        <v>16000</v>
      </c>
      <c r="C12568" s="0" t="s">
        <v>155</v>
      </c>
      <c r="D12568" s="0" t="s">
        <v>155</v>
      </c>
      <c r="E12568" s="0" t="n">
        <f aca="false">IFERROR((C12568-D12568)/C12568/'Project Inputs and Calcs'!$E$11,0)</f>
        <v>0</v>
      </c>
    </row>
    <row r="12569" customFormat="false" ht="15" hidden="false" customHeight="false" outlineLevel="0" collapsed="false">
      <c r="A12569" s="0" t="n">
        <v>70</v>
      </c>
      <c r="B12569" s="0" t="n">
        <v>16100</v>
      </c>
      <c r="C12569" s="0" t="s">
        <v>155</v>
      </c>
      <c r="D12569" s="0" t="s">
        <v>155</v>
      </c>
      <c r="E12569" s="0" t="n">
        <f aca="false">IFERROR((C12569-D12569)/C12569/'Project Inputs and Calcs'!$E$11,0)</f>
        <v>0</v>
      </c>
    </row>
    <row r="12570" customFormat="false" ht="15" hidden="false" customHeight="false" outlineLevel="0" collapsed="false">
      <c r="A12570" s="0" t="n">
        <v>70</v>
      </c>
      <c r="B12570" s="0" t="n">
        <v>16200</v>
      </c>
      <c r="C12570" s="0" t="s">
        <v>155</v>
      </c>
      <c r="D12570" s="0" t="s">
        <v>155</v>
      </c>
      <c r="E12570" s="0" t="n">
        <f aca="false">IFERROR((C12570-D12570)/C12570/'Project Inputs and Calcs'!$E$11,0)</f>
        <v>0</v>
      </c>
    </row>
    <row r="12571" customFormat="false" ht="15" hidden="false" customHeight="false" outlineLevel="0" collapsed="false">
      <c r="A12571" s="0" t="n">
        <v>70</v>
      </c>
      <c r="B12571" s="0" t="n">
        <v>16300</v>
      </c>
      <c r="C12571" s="0" t="s">
        <v>155</v>
      </c>
      <c r="D12571" s="0" t="s">
        <v>155</v>
      </c>
      <c r="E12571" s="0" t="n">
        <f aca="false">IFERROR((C12571-D12571)/C12571/'Project Inputs and Calcs'!$E$11,0)</f>
        <v>0</v>
      </c>
    </row>
    <row r="12572" customFormat="false" ht="15" hidden="false" customHeight="false" outlineLevel="0" collapsed="false">
      <c r="A12572" s="0" t="n">
        <v>70</v>
      </c>
      <c r="B12572" s="0" t="n">
        <v>16400</v>
      </c>
      <c r="C12572" s="0" t="s">
        <v>155</v>
      </c>
      <c r="D12572" s="0" t="s">
        <v>155</v>
      </c>
      <c r="E12572" s="0" t="n">
        <f aca="false">IFERROR((C12572-D12572)/C12572/'Project Inputs and Calcs'!$E$11,0)</f>
        <v>0</v>
      </c>
    </row>
    <row r="12573" customFormat="false" ht="15" hidden="false" customHeight="false" outlineLevel="0" collapsed="false">
      <c r="A12573" s="0" t="n">
        <v>70</v>
      </c>
      <c r="B12573" s="0" t="n">
        <v>16500</v>
      </c>
      <c r="C12573" s="0" t="s">
        <v>155</v>
      </c>
      <c r="D12573" s="0" t="s">
        <v>155</v>
      </c>
      <c r="E12573" s="0" t="n">
        <f aca="false">IFERROR((C12573-D12573)/C12573/'Project Inputs and Calcs'!$E$11,0)</f>
        <v>0</v>
      </c>
    </row>
    <row r="12574" customFormat="false" ht="15" hidden="false" customHeight="false" outlineLevel="0" collapsed="false">
      <c r="A12574" s="0" t="n">
        <v>70</v>
      </c>
      <c r="B12574" s="0" t="n">
        <v>16600</v>
      </c>
      <c r="C12574" s="0" t="s">
        <v>155</v>
      </c>
      <c r="D12574" s="0" t="s">
        <v>155</v>
      </c>
      <c r="E12574" s="0" t="n">
        <f aca="false">IFERROR((C12574-D12574)/C12574/'Project Inputs and Calcs'!$E$11,0)</f>
        <v>0</v>
      </c>
    </row>
    <row r="12575" customFormat="false" ht="15" hidden="false" customHeight="false" outlineLevel="0" collapsed="false">
      <c r="A12575" s="0" t="n">
        <v>70</v>
      </c>
      <c r="B12575" s="0" t="n">
        <v>16700</v>
      </c>
      <c r="C12575" s="0" t="s">
        <v>155</v>
      </c>
      <c r="D12575" s="0" t="s">
        <v>155</v>
      </c>
      <c r="E12575" s="0" t="n">
        <f aca="false">IFERROR((C12575-D12575)/C12575/'Project Inputs and Calcs'!$E$11,0)</f>
        <v>0</v>
      </c>
    </row>
    <row r="12576" customFormat="false" ht="15" hidden="false" customHeight="false" outlineLevel="0" collapsed="false">
      <c r="A12576" s="0" t="n">
        <v>70</v>
      </c>
      <c r="B12576" s="0" t="n">
        <v>16800</v>
      </c>
      <c r="C12576" s="0" t="s">
        <v>155</v>
      </c>
      <c r="D12576" s="0" t="s">
        <v>155</v>
      </c>
      <c r="E12576" s="0" t="n">
        <f aca="false">IFERROR((C12576-D12576)/C12576/'Project Inputs and Calcs'!$E$11,0)</f>
        <v>0</v>
      </c>
    </row>
    <row r="12577" customFormat="false" ht="15" hidden="false" customHeight="false" outlineLevel="0" collapsed="false">
      <c r="A12577" s="0" t="n">
        <v>70</v>
      </c>
      <c r="B12577" s="0" t="n">
        <v>16900</v>
      </c>
      <c r="C12577" s="0" t="s">
        <v>155</v>
      </c>
      <c r="D12577" s="0" t="s">
        <v>155</v>
      </c>
      <c r="E12577" s="0" t="n">
        <f aca="false">IFERROR((C12577-D12577)/C12577/'Project Inputs and Calcs'!$E$11,0)</f>
        <v>0</v>
      </c>
    </row>
    <row r="12578" customFormat="false" ht="15" hidden="false" customHeight="false" outlineLevel="0" collapsed="false">
      <c r="A12578" s="0" t="n">
        <v>70</v>
      </c>
      <c r="B12578" s="0" t="n">
        <v>17000</v>
      </c>
      <c r="C12578" s="0" t="s">
        <v>155</v>
      </c>
      <c r="D12578" s="0" t="s">
        <v>155</v>
      </c>
      <c r="E12578" s="0" t="n">
        <f aca="false">IFERROR((C12578-D12578)/C12578/'Project Inputs and Calcs'!$E$11,0)</f>
        <v>0</v>
      </c>
    </row>
    <row r="12579" customFormat="false" ht="15" hidden="false" customHeight="false" outlineLevel="0" collapsed="false">
      <c r="A12579" s="0" t="n">
        <v>70</v>
      </c>
      <c r="B12579" s="0" t="n">
        <v>17100</v>
      </c>
      <c r="C12579" s="0" t="s">
        <v>155</v>
      </c>
      <c r="D12579" s="0" t="s">
        <v>155</v>
      </c>
      <c r="E12579" s="0" t="n">
        <f aca="false">IFERROR((C12579-D12579)/C12579/'Project Inputs and Calcs'!$E$11,0)</f>
        <v>0</v>
      </c>
    </row>
    <row r="12580" customFormat="false" ht="15" hidden="false" customHeight="false" outlineLevel="0" collapsed="false">
      <c r="A12580" s="0" t="n">
        <v>70</v>
      </c>
      <c r="B12580" s="0" t="n">
        <v>17200</v>
      </c>
      <c r="C12580" s="0" t="s">
        <v>155</v>
      </c>
      <c r="D12580" s="0" t="s">
        <v>155</v>
      </c>
      <c r="E12580" s="0" t="n">
        <f aca="false">IFERROR((C12580-D12580)/C12580/'Project Inputs and Calcs'!$E$11,0)</f>
        <v>0</v>
      </c>
    </row>
    <row r="12581" customFormat="false" ht="15" hidden="false" customHeight="false" outlineLevel="0" collapsed="false">
      <c r="A12581" s="0" t="n">
        <v>70</v>
      </c>
      <c r="B12581" s="0" t="n">
        <v>17300</v>
      </c>
      <c r="C12581" s="0" t="s">
        <v>155</v>
      </c>
      <c r="D12581" s="0" t="s">
        <v>155</v>
      </c>
      <c r="E12581" s="0" t="n">
        <f aca="false">IFERROR((C12581-D12581)/C12581/'Project Inputs and Calcs'!$E$11,0)</f>
        <v>0</v>
      </c>
    </row>
    <row r="12582" customFormat="false" ht="15" hidden="false" customHeight="false" outlineLevel="0" collapsed="false">
      <c r="A12582" s="0" t="n">
        <v>70</v>
      </c>
      <c r="B12582" s="0" t="n">
        <v>17400</v>
      </c>
      <c r="C12582" s="0" t="s">
        <v>155</v>
      </c>
      <c r="D12582" s="0" t="s">
        <v>155</v>
      </c>
      <c r="E12582" s="0" t="n">
        <f aca="false">IFERROR((C12582-D12582)/C12582/'Project Inputs and Calcs'!$E$11,0)</f>
        <v>0</v>
      </c>
    </row>
    <row r="12583" customFormat="false" ht="15" hidden="false" customHeight="false" outlineLevel="0" collapsed="false">
      <c r="A12583" s="0" t="n">
        <v>70</v>
      </c>
      <c r="B12583" s="0" t="n">
        <v>17500</v>
      </c>
      <c r="C12583" s="0" t="s">
        <v>155</v>
      </c>
      <c r="D12583" s="0" t="s">
        <v>155</v>
      </c>
      <c r="E12583" s="0" t="n">
        <f aca="false">IFERROR((C12583-D12583)/C12583/'Project Inputs and Calcs'!$E$11,0)</f>
        <v>0</v>
      </c>
    </row>
    <row r="12584" customFormat="false" ht="15" hidden="false" customHeight="false" outlineLevel="0" collapsed="false">
      <c r="A12584" s="0" t="n">
        <v>70</v>
      </c>
      <c r="B12584" s="0" t="n">
        <v>17600</v>
      </c>
      <c r="C12584" s="0" t="s">
        <v>155</v>
      </c>
      <c r="D12584" s="0" t="s">
        <v>155</v>
      </c>
      <c r="E12584" s="0" t="n">
        <f aca="false">IFERROR((C12584-D12584)/C12584/'Project Inputs and Calcs'!$E$11,0)</f>
        <v>0</v>
      </c>
    </row>
    <row r="12585" customFormat="false" ht="15" hidden="false" customHeight="false" outlineLevel="0" collapsed="false">
      <c r="A12585" s="0" t="n">
        <v>70</v>
      </c>
      <c r="B12585" s="0" t="n">
        <v>17700</v>
      </c>
      <c r="C12585" s="0" t="s">
        <v>155</v>
      </c>
      <c r="D12585" s="0" t="s">
        <v>155</v>
      </c>
      <c r="E12585" s="0" t="n">
        <f aca="false">IFERROR((C12585-D12585)/C12585/'Project Inputs and Calcs'!$E$11,0)</f>
        <v>0</v>
      </c>
    </row>
    <row r="12586" customFormat="false" ht="15" hidden="false" customHeight="false" outlineLevel="0" collapsed="false">
      <c r="A12586" s="0" t="n">
        <v>70</v>
      </c>
      <c r="B12586" s="0" t="n">
        <v>17800</v>
      </c>
      <c r="C12586" s="0" t="s">
        <v>155</v>
      </c>
      <c r="D12586" s="0" t="s">
        <v>155</v>
      </c>
      <c r="E12586" s="0" t="n">
        <f aca="false">IFERROR((C12586-D12586)/C12586/'Project Inputs and Calcs'!$E$11,0)</f>
        <v>0</v>
      </c>
    </row>
    <row r="12587" customFormat="false" ht="15" hidden="false" customHeight="false" outlineLevel="0" collapsed="false">
      <c r="A12587" s="0" t="n">
        <v>70</v>
      </c>
      <c r="B12587" s="0" t="n">
        <v>17900</v>
      </c>
      <c r="C12587" s="0" t="s">
        <v>155</v>
      </c>
      <c r="D12587" s="0" t="s">
        <v>155</v>
      </c>
      <c r="E12587" s="0" t="n">
        <f aca="false">IFERROR((C12587-D12587)/C12587/'Project Inputs and Calcs'!$E$11,0)</f>
        <v>0</v>
      </c>
    </row>
    <row r="12588" customFormat="false" ht="15" hidden="false" customHeight="false" outlineLevel="0" collapsed="false">
      <c r="A12588" s="0" t="n">
        <v>70</v>
      </c>
      <c r="B12588" s="0" t="n">
        <v>18000</v>
      </c>
      <c r="C12588" s="0" t="s">
        <v>155</v>
      </c>
      <c r="D12588" s="0" t="s">
        <v>155</v>
      </c>
      <c r="E12588" s="0" t="n">
        <f aca="false">IFERROR((C12588-D12588)/C12588/'Project Inputs and Calcs'!$E$11,0)</f>
        <v>0</v>
      </c>
    </row>
    <row r="12589" customFormat="false" ht="15" hidden="false" customHeight="false" outlineLevel="0" collapsed="false">
      <c r="A12589" s="0" t="n">
        <v>70</v>
      </c>
      <c r="B12589" s="0" t="n">
        <v>18100</v>
      </c>
      <c r="C12589" s="0" t="s">
        <v>155</v>
      </c>
      <c r="D12589" s="0" t="s">
        <v>155</v>
      </c>
      <c r="E12589" s="0" t="n">
        <f aca="false">IFERROR((C12589-D12589)/C12589/'Project Inputs and Calcs'!$E$11,0)</f>
        <v>0</v>
      </c>
    </row>
    <row r="12590" customFormat="false" ht="15" hidden="false" customHeight="false" outlineLevel="0" collapsed="false">
      <c r="A12590" s="0" t="n">
        <v>70</v>
      </c>
      <c r="B12590" s="0" t="n">
        <v>18200</v>
      </c>
      <c r="C12590" s="0" t="s">
        <v>155</v>
      </c>
      <c r="D12590" s="0" t="s">
        <v>155</v>
      </c>
      <c r="E12590" s="0" t="n">
        <f aca="false">IFERROR((C12590-D12590)/C12590/'Project Inputs and Calcs'!$E$11,0)</f>
        <v>0</v>
      </c>
    </row>
    <row r="12591" customFormat="false" ht="15" hidden="false" customHeight="false" outlineLevel="0" collapsed="false">
      <c r="A12591" s="0" t="n">
        <v>70</v>
      </c>
      <c r="B12591" s="0" t="n">
        <v>18300</v>
      </c>
      <c r="C12591" s="0" t="s">
        <v>155</v>
      </c>
      <c r="D12591" s="0" t="s">
        <v>155</v>
      </c>
      <c r="E12591" s="0" t="n">
        <f aca="false">IFERROR((C12591-D12591)/C12591/'Project Inputs and Calcs'!$E$11,0)</f>
        <v>0</v>
      </c>
    </row>
    <row r="12592" customFormat="false" ht="15" hidden="false" customHeight="false" outlineLevel="0" collapsed="false">
      <c r="A12592" s="0" t="n">
        <v>70</v>
      </c>
      <c r="B12592" s="0" t="n">
        <v>18400</v>
      </c>
      <c r="C12592" s="0" t="s">
        <v>155</v>
      </c>
      <c r="D12592" s="0" t="s">
        <v>155</v>
      </c>
      <c r="E12592" s="0" t="n">
        <f aca="false">IFERROR((C12592-D12592)/C12592/'Project Inputs and Calcs'!$E$11,0)</f>
        <v>0</v>
      </c>
    </row>
    <row r="12593" customFormat="false" ht="15" hidden="false" customHeight="false" outlineLevel="0" collapsed="false">
      <c r="A12593" s="0" t="n">
        <v>70</v>
      </c>
      <c r="B12593" s="0" t="n">
        <v>18500</v>
      </c>
      <c r="C12593" s="0" t="s">
        <v>155</v>
      </c>
      <c r="D12593" s="0" t="s">
        <v>155</v>
      </c>
      <c r="E12593" s="0" t="n">
        <f aca="false">IFERROR((C12593-D12593)/C12593/'Project Inputs and Calcs'!$E$11,0)</f>
        <v>0</v>
      </c>
    </row>
    <row r="12594" customFormat="false" ht="15" hidden="false" customHeight="false" outlineLevel="0" collapsed="false">
      <c r="A12594" s="0" t="n">
        <v>70</v>
      </c>
      <c r="B12594" s="0" t="n">
        <v>18600</v>
      </c>
      <c r="C12594" s="0" t="s">
        <v>155</v>
      </c>
      <c r="D12594" s="0" t="s">
        <v>155</v>
      </c>
      <c r="E12594" s="0" t="n">
        <f aca="false">IFERROR((C12594-D12594)/C12594/'Project Inputs and Calcs'!$E$11,0)</f>
        <v>0</v>
      </c>
    </row>
    <row r="12595" customFormat="false" ht="15" hidden="false" customHeight="false" outlineLevel="0" collapsed="false">
      <c r="A12595" s="0" t="n">
        <v>70</v>
      </c>
      <c r="B12595" s="0" t="n">
        <v>18700</v>
      </c>
      <c r="C12595" s="0" t="s">
        <v>155</v>
      </c>
      <c r="D12595" s="0" t="s">
        <v>155</v>
      </c>
      <c r="E12595" s="0" t="n">
        <f aca="false">IFERROR((C12595-D12595)/C12595/'Project Inputs and Calcs'!$E$11,0)</f>
        <v>0</v>
      </c>
    </row>
    <row r="12596" customFormat="false" ht="15" hidden="false" customHeight="false" outlineLevel="0" collapsed="false">
      <c r="A12596" s="0" t="n">
        <v>70</v>
      </c>
      <c r="B12596" s="0" t="n">
        <v>18800</v>
      </c>
      <c r="C12596" s="0" t="s">
        <v>155</v>
      </c>
      <c r="D12596" s="0" t="s">
        <v>155</v>
      </c>
      <c r="E12596" s="0" t="n">
        <f aca="false">IFERROR((C12596-D12596)/C12596/'Project Inputs and Calcs'!$E$11,0)</f>
        <v>0</v>
      </c>
    </row>
    <row r="12597" customFormat="false" ht="15" hidden="false" customHeight="false" outlineLevel="0" collapsed="false">
      <c r="A12597" s="0" t="n">
        <v>70</v>
      </c>
      <c r="B12597" s="0" t="n">
        <v>18900</v>
      </c>
      <c r="C12597" s="0" t="s">
        <v>155</v>
      </c>
      <c r="D12597" s="0" t="s">
        <v>155</v>
      </c>
      <c r="E12597" s="0" t="n">
        <f aca="false">IFERROR((C12597-D12597)/C12597/'Project Inputs and Calcs'!$E$11,0)</f>
        <v>0</v>
      </c>
    </row>
    <row r="12598" customFormat="false" ht="15" hidden="false" customHeight="false" outlineLevel="0" collapsed="false">
      <c r="A12598" s="0" t="n">
        <v>70</v>
      </c>
      <c r="B12598" s="0" t="n">
        <v>19000</v>
      </c>
      <c r="C12598" s="0" t="s">
        <v>155</v>
      </c>
      <c r="D12598" s="0" t="s">
        <v>155</v>
      </c>
      <c r="E12598" s="0" t="n">
        <f aca="false">IFERROR((C12598-D12598)/C12598/'Project Inputs and Calcs'!$E$11,0)</f>
        <v>0</v>
      </c>
    </row>
    <row r="12599" customFormat="false" ht="15" hidden="false" customHeight="false" outlineLevel="0" collapsed="false">
      <c r="A12599" s="0" t="n">
        <v>70</v>
      </c>
      <c r="B12599" s="0" t="n">
        <v>19100</v>
      </c>
      <c r="C12599" s="0" t="s">
        <v>155</v>
      </c>
      <c r="D12599" s="0" t="s">
        <v>155</v>
      </c>
      <c r="E12599" s="0" t="n">
        <f aca="false">IFERROR((C12599-D12599)/C12599/'Project Inputs and Calcs'!$E$11,0)</f>
        <v>0</v>
      </c>
    </row>
    <row r="12600" customFormat="false" ht="15" hidden="false" customHeight="false" outlineLevel="0" collapsed="false">
      <c r="A12600" s="0" t="n">
        <v>70</v>
      </c>
      <c r="B12600" s="0" t="n">
        <v>19200</v>
      </c>
      <c r="C12600" s="0" t="s">
        <v>155</v>
      </c>
      <c r="D12600" s="0" t="s">
        <v>155</v>
      </c>
      <c r="E12600" s="0" t="n">
        <f aca="false">IFERROR((C12600-D12600)/C12600/'Project Inputs and Calcs'!$E$11,0)</f>
        <v>0</v>
      </c>
    </row>
    <row r="12601" customFormat="false" ht="15" hidden="false" customHeight="false" outlineLevel="0" collapsed="false">
      <c r="A12601" s="0" t="n">
        <v>70</v>
      </c>
      <c r="B12601" s="0" t="n">
        <v>19300</v>
      </c>
      <c r="C12601" s="0" t="s">
        <v>155</v>
      </c>
      <c r="D12601" s="0" t="s">
        <v>155</v>
      </c>
      <c r="E12601" s="0" t="n">
        <f aca="false">IFERROR((C12601-D12601)/C12601/'Project Inputs and Calcs'!$E$11,0)</f>
        <v>0</v>
      </c>
    </row>
    <row r="12602" customFormat="false" ht="15" hidden="false" customHeight="false" outlineLevel="0" collapsed="false">
      <c r="A12602" s="0" t="n">
        <v>70</v>
      </c>
      <c r="B12602" s="0" t="n">
        <v>19400</v>
      </c>
      <c r="C12602" s="0" t="s">
        <v>155</v>
      </c>
      <c r="D12602" s="0" t="s">
        <v>155</v>
      </c>
      <c r="E12602" s="0" t="n">
        <f aca="false">IFERROR((C12602-D12602)/C12602/'Project Inputs and Calcs'!$E$11,0)</f>
        <v>0</v>
      </c>
    </row>
    <row r="12603" customFormat="false" ht="15" hidden="false" customHeight="false" outlineLevel="0" collapsed="false">
      <c r="A12603" s="0" t="n">
        <v>70</v>
      </c>
      <c r="B12603" s="0" t="n">
        <v>19500</v>
      </c>
      <c r="C12603" s="0" t="s">
        <v>155</v>
      </c>
      <c r="D12603" s="0" t="s">
        <v>155</v>
      </c>
      <c r="E12603" s="0" t="n">
        <f aca="false">IFERROR((C12603-D12603)/C12603/'Project Inputs and Calcs'!$E$11,0)</f>
        <v>0</v>
      </c>
    </row>
    <row r="12604" customFormat="false" ht="15" hidden="false" customHeight="false" outlineLevel="0" collapsed="false">
      <c r="A12604" s="0" t="n">
        <v>70</v>
      </c>
      <c r="B12604" s="0" t="n">
        <v>19600</v>
      </c>
      <c r="C12604" s="0" t="s">
        <v>155</v>
      </c>
      <c r="D12604" s="0" t="s">
        <v>155</v>
      </c>
      <c r="E12604" s="0" t="n">
        <f aca="false">IFERROR((C12604-D12604)/C12604/'Project Inputs and Calcs'!$E$11,0)</f>
        <v>0</v>
      </c>
    </row>
    <row r="12605" customFormat="false" ht="15" hidden="false" customHeight="false" outlineLevel="0" collapsed="false">
      <c r="A12605" s="0" t="n">
        <v>70</v>
      </c>
      <c r="B12605" s="0" t="n">
        <v>19700</v>
      </c>
      <c r="C12605" s="0" t="s">
        <v>155</v>
      </c>
      <c r="D12605" s="0" t="s">
        <v>155</v>
      </c>
      <c r="E12605" s="0" t="n">
        <f aca="false">IFERROR((C12605-D12605)/C12605/'Project Inputs and Calcs'!$E$11,0)</f>
        <v>0</v>
      </c>
    </row>
    <row r="12606" customFormat="false" ht="15" hidden="false" customHeight="false" outlineLevel="0" collapsed="false">
      <c r="A12606" s="0" t="n">
        <v>70</v>
      </c>
      <c r="B12606" s="0" t="n">
        <v>19800</v>
      </c>
      <c r="C12606" s="0" t="s">
        <v>155</v>
      </c>
      <c r="D12606" s="0" t="s">
        <v>155</v>
      </c>
      <c r="E12606" s="0" t="n">
        <f aca="false">IFERROR((C12606-D12606)/C12606/'Project Inputs and Calcs'!$E$11,0)</f>
        <v>0</v>
      </c>
    </row>
    <row r="12607" customFormat="false" ht="15" hidden="false" customHeight="false" outlineLevel="0" collapsed="false">
      <c r="A12607" s="0" t="n">
        <v>70</v>
      </c>
      <c r="B12607" s="0" t="n">
        <v>19900</v>
      </c>
      <c r="C12607" s="0" t="s">
        <v>155</v>
      </c>
      <c r="D12607" s="0" t="s">
        <v>155</v>
      </c>
      <c r="E12607" s="0" t="n">
        <f aca="false">IFERROR((C12607-D12607)/C12607/'Project Inputs and Calcs'!$E$11,0)</f>
        <v>0</v>
      </c>
    </row>
    <row r="12608" customFormat="false" ht="15" hidden="false" customHeight="false" outlineLevel="0" collapsed="false">
      <c r="A12608" s="0" t="n">
        <v>70</v>
      </c>
      <c r="B12608" s="0" t="n">
        <v>20000</v>
      </c>
      <c r="C12608" s="0" t="s">
        <v>155</v>
      </c>
      <c r="D12608" s="0" t="s">
        <v>155</v>
      </c>
      <c r="E12608" s="0" t="n">
        <f aca="false">IFERROR((C12608-D12608)/C12608/'Project Inputs and Calcs'!$E$11,0)</f>
        <v>0</v>
      </c>
    </row>
    <row r="12609" customFormat="false" ht="15" hidden="false" customHeight="false" outlineLevel="0" collapsed="false">
      <c r="A12609" s="0" t="n">
        <v>71</v>
      </c>
      <c r="B12609" s="0" t="n">
        <v>1000</v>
      </c>
      <c r="C12609" s="0" t="n">
        <v>0.60613</v>
      </c>
      <c r="D12609" s="0" t="n">
        <v>0.10046</v>
      </c>
      <c r="E12609" s="0" t="n">
        <f aca="false">IFERROR((C12609-D12609)/C12609/'Project Inputs and Calcs'!$E$11,0)</f>
        <v>0.0278086659077536</v>
      </c>
    </row>
    <row r="12610" customFormat="false" ht="15" hidden="false" customHeight="false" outlineLevel="0" collapsed="false">
      <c r="A12610" s="0" t="n">
        <v>71</v>
      </c>
      <c r="B12610" s="0" t="n">
        <v>1100</v>
      </c>
      <c r="C12610" s="0" t="n">
        <v>0.84639</v>
      </c>
      <c r="D12610" s="0" t="n">
        <v>0.14732</v>
      </c>
      <c r="E12610" s="0" t="n">
        <f aca="false">IFERROR((C12610-D12610)/C12610/'Project Inputs and Calcs'!$E$11,0)</f>
        <v>0.027531437438218</v>
      </c>
    </row>
    <row r="12611" customFormat="false" ht="15" hidden="false" customHeight="false" outlineLevel="0" collapsed="false">
      <c r="A12611" s="0" t="n">
        <v>71</v>
      </c>
      <c r="B12611" s="0" t="n">
        <v>1200</v>
      </c>
      <c r="C12611" s="0" t="n">
        <v>1.122</v>
      </c>
      <c r="D12611" s="0" t="n">
        <v>0.20457</v>
      </c>
      <c r="E12611" s="0" t="n">
        <f aca="false">IFERROR((C12611-D12611)/C12611/'Project Inputs and Calcs'!$E$11,0)</f>
        <v>0.0272557932263815</v>
      </c>
    </row>
    <row r="12612" customFormat="false" ht="15" hidden="false" customHeight="false" outlineLevel="0" collapsed="false">
      <c r="A12612" s="0" t="n">
        <v>71</v>
      </c>
      <c r="B12612" s="0" t="n">
        <v>1300</v>
      </c>
      <c r="C12612" s="0" t="n">
        <v>1.4312</v>
      </c>
      <c r="D12612" s="0" t="n">
        <v>0.27274</v>
      </c>
      <c r="E12612" s="0" t="n">
        <f aca="false">IFERROR((C12612-D12612)/C12612/'Project Inputs and Calcs'!$E$11,0)</f>
        <v>0.026981088131172</v>
      </c>
    </row>
    <row r="12613" customFormat="false" ht="15" hidden="false" customHeight="false" outlineLevel="0" collapsed="false">
      <c r="A12613" s="0" t="n">
        <v>71</v>
      </c>
      <c r="B12613" s="0" t="n">
        <v>1400</v>
      </c>
      <c r="C12613" s="0" t="n">
        <v>1.7725</v>
      </c>
      <c r="D12613" s="0" t="n">
        <v>0.35229</v>
      </c>
      <c r="E12613" s="0" t="n">
        <f aca="false">IFERROR((C12613-D12613)/C12613/'Project Inputs and Calcs'!$E$11,0)</f>
        <v>0.0267082275505407</v>
      </c>
    </row>
    <row r="12614" customFormat="false" ht="15" hidden="false" customHeight="false" outlineLevel="0" collapsed="false">
      <c r="A12614" s="0" t="n">
        <v>71</v>
      </c>
      <c r="B12614" s="0" t="n">
        <v>1500</v>
      </c>
      <c r="C12614" s="0" t="n">
        <v>2.1441</v>
      </c>
      <c r="D12614" s="0" t="n">
        <v>0.44364</v>
      </c>
      <c r="E12614" s="0" t="n">
        <f aca="false">IFERROR((C12614-D12614)/C12614/'Project Inputs and Calcs'!$E$11,0)</f>
        <v>0.0264362669651602</v>
      </c>
    </row>
    <row r="12615" customFormat="false" ht="15" hidden="false" customHeight="false" outlineLevel="0" collapsed="false">
      <c r="A12615" s="0" t="n">
        <v>71</v>
      </c>
      <c r="B12615" s="0" t="n">
        <v>1600</v>
      </c>
      <c r="C12615" s="0" t="n">
        <v>2.5449</v>
      </c>
      <c r="D12615" s="0" t="n">
        <v>0.54709</v>
      </c>
      <c r="E12615" s="0" t="n">
        <f aca="false">IFERROR((C12615-D12615)/C12615/'Project Inputs and Calcs'!$E$11,0)</f>
        <v>0.0261674983954838</v>
      </c>
    </row>
    <row r="12616" customFormat="false" ht="15" hidden="false" customHeight="false" outlineLevel="0" collapsed="false">
      <c r="A12616" s="0" t="n">
        <v>71</v>
      </c>
      <c r="B12616" s="0" t="n">
        <v>1700</v>
      </c>
      <c r="C12616" s="0" t="n">
        <v>2.9734</v>
      </c>
      <c r="D12616" s="0" t="n">
        <v>0.66302</v>
      </c>
      <c r="E12616" s="0" t="n">
        <f aca="false">IFERROR((C12616-D12616)/C12616/'Project Inputs and Calcs'!$E$11,0)</f>
        <v>0.025900540346629</v>
      </c>
    </row>
    <row r="12617" customFormat="false" ht="15" hidden="false" customHeight="false" outlineLevel="0" collapsed="false">
      <c r="A12617" s="0" t="n">
        <v>71</v>
      </c>
      <c r="B12617" s="0" t="n">
        <v>1800</v>
      </c>
      <c r="C12617" s="0" t="n">
        <v>3.4284</v>
      </c>
      <c r="D12617" s="0" t="n">
        <v>0.79161</v>
      </c>
      <c r="E12617" s="0" t="n">
        <f aca="false">IFERROR((C12617-D12617)/C12617/'Project Inputs and Calcs'!$E$11,0)</f>
        <v>0.0256367401703419</v>
      </c>
    </row>
    <row r="12618" customFormat="false" ht="15" hidden="false" customHeight="false" outlineLevel="0" collapsed="false">
      <c r="A12618" s="0" t="n">
        <v>71</v>
      </c>
      <c r="B12618" s="0" t="n">
        <v>1900</v>
      </c>
      <c r="C12618" s="0" t="n">
        <v>3.9086</v>
      </c>
      <c r="D12618" s="0" t="n">
        <v>0.93309</v>
      </c>
      <c r="E12618" s="0" t="n">
        <f aca="false">IFERROR((C12618-D12618)/C12618/'Project Inputs and Calcs'!$E$11,0)</f>
        <v>0.0253757526138941</v>
      </c>
    </row>
    <row r="12619" customFormat="false" ht="15" hidden="false" customHeight="false" outlineLevel="0" collapsed="false">
      <c r="A12619" s="0" t="n">
        <v>71</v>
      </c>
      <c r="B12619" s="0" t="n">
        <v>2000</v>
      </c>
      <c r="C12619" s="0" t="n">
        <v>4.4128</v>
      </c>
      <c r="D12619" s="0" t="n">
        <v>1.0877</v>
      </c>
      <c r="E12619" s="0" t="n">
        <f aca="false">IFERROR((C12619-D12619)/C12619/'Project Inputs and Calcs'!$E$11,0)</f>
        <v>0.0251170836354847</v>
      </c>
    </row>
    <row r="12620" customFormat="false" ht="15" hidden="false" customHeight="false" outlineLevel="0" collapsed="false">
      <c r="A12620" s="0" t="n">
        <v>71</v>
      </c>
      <c r="B12620" s="0" t="n">
        <v>2100</v>
      </c>
      <c r="C12620" s="0" t="n">
        <v>4.9401</v>
      </c>
      <c r="D12620" s="0" t="n">
        <v>1.2555</v>
      </c>
      <c r="E12620" s="0" t="n">
        <f aca="false">IFERROR((C12620-D12620)/C12620/'Project Inputs and Calcs'!$E$11,0)</f>
        <v>0.0248618449019251</v>
      </c>
    </row>
    <row r="12621" customFormat="false" ht="15" hidden="false" customHeight="false" outlineLevel="0" collapsed="false">
      <c r="A12621" s="0" t="n">
        <v>71</v>
      </c>
      <c r="B12621" s="0" t="n">
        <v>2200</v>
      </c>
      <c r="C12621" s="0" t="n">
        <v>5.4892</v>
      </c>
      <c r="D12621" s="0" t="n">
        <v>1.4366</v>
      </c>
      <c r="E12621" s="0" t="n">
        <f aca="false">IFERROR((C12621-D12621)/C12621/'Project Inputs and Calcs'!$E$11,0)</f>
        <v>0.0246095363015861</v>
      </c>
    </row>
    <row r="12622" customFormat="false" ht="15" hidden="false" customHeight="false" outlineLevel="0" collapsed="false">
      <c r="A12622" s="0" t="n">
        <v>71</v>
      </c>
      <c r="B12622" s="0" t="n">
        <v>2300</v>
      </c>
      <c r="C12622" s="0" t="n">
        <v>6.0593</v>
      </c>
      <c r="D12622" s="0" t="n">
        <v>1.6311</v>
      </c>
      <c r="E12622" s="0" t="n">
        <f aca="false">IFERROR((C12622-D12622)/C12622/'Project Inputs and Calcs'!$E$11,0)</f>
        <v>0.0243603496553507</v>
      </c>
    </row>
    <row r="12623" customFormat="false" ht="15" hidden="false" customHeight="false" outlineLevel="0" collapsed="false">
      <c r="A12623" s="0" t="n">
        <v>71</v>
      </c>
      <c r="B12623" s="0" t="n">
        <v>2400</v>
      </c>
      <c r="C12623" s="0" t="n">
        <v>6.6491</v>
      </c>
      <c r="D12623" s="0" t="n">
        <v>1.8392</v>
      </c>
      <c r="E12623" s="0" t="n">
        <f aca="false">IFERROR((C12623-D12623)/C12623/'Project Inputs and Calcs'!$E$11,0)</f>
        <v>0.0241130378547473</v>
      </c>
    </row>
    <row r="12624" customFormat="false" ht="15" hidden="false" customHeight="false" outlineLevel="0" collapsed="false">
      <c r="A12624" s="0" t="n">
        <v>71</v>
      </c>
      <c r="B12624" s="0" t="n">
        <v>2500</v>
      </c>
      <c r="C12624" s="0" t="n">
        <v>7.258</v>
      </c>
      <c r="D12624" s="0" t="n">
        <v>2.0608</v>
      </c>
      <c r="E12624" s="0" t="n">
        <f aca="false">IFERROR((C12624-D12624)/C12624/'Project Inputs and Calcs'!$E$11,0)</f>
        <v>0.023868834389639</v>
      </c>
    </row>
    <row r="12625" customFormat="false" ht="15" hidden="false" customHeight="false" outlineLevel="0" collapsed="false">
      <c r="A12625" s="0" t="n">
        <v>71</v>
      </c>
      <c r="B12625" s="0" t="n">
        <v>2600</v>
      </c>
      <c r="C12625" s="0" t="n">
        <v>7.8848</v>
      </c>
      <c r="D12625" s="0" t="n">
        <v>2.296</v>
      </c>
      <c r="E12625" s="0" t="n">
        <f aca="false">IFERROR((C12625-D12625)/C12625/'Project Inputs and Calcs'!$E$11,0)</f>
        <v>0.0236268939393939</v>
      </c>
    </row>
    <row r="12626" customFormat="false" ht="15" hidden="false" customHeight="false" outlineLevel="0" collapsed="false">
      <c r="A12626" s="0" t="n">
        <v>71</v>
      </c>
      <c r="B12626" s="0" t="n">
        <v>2700</v>
      </c>
      <c r="C12626" s="0" t="n">
        <v>8.5287</v>
      </c>
      <c r="D12626" s="0" t="n">
        <v>2.5447</v>
      </c>
      <c r="E12626" s="0" t="n">
        <f aca="false">IFERROR((C12626-D12626)/C12626/'Project Inputs and Calcs'!$E$11,0)</f>
        <v>0.0233876987895772</v>
      </c>
    </row>
    <row r="12627" customFormat="false" ht="15" hidden="false" customHeight="false" outlineLevel="0" collapsed="false">
      <c r="A12627" s="0" t="n">
        <v>71</v>
      </c>
      <c r="B12627" s="0" t="n">
        <v>2800</v>
      </c>
      <c r="C12627" s="0" t="n">
        <v>9.1885</v>
      </c>
      <c r="D12627" s="0" t="n">
        <v>2.8071</v>
      </c>
      <c r="E12627" s="0" t="n">
        <f aca="false">IFERROR((C12627-D12627)/C12627/'Project Inputs and Calcs'!$E$11,0)</f>
        <v>0.0231499519326695</v>
      </c>
    </row>
    <row r="12628" customFormat="false" ht="15" hidden="false" customHeight="false" outlineLevel="0" collapsed="false">
      <c r="A12628" s="0" t="n">
        <v>71</v>
      </c>
      <c r="B12628" s="0" t="n">
        <v>2900</v>
      </c>
      <c r="C12628" s="0" t="n">
        <v>9.8637</v>
      </c>
      <c r="D12628" s="0" t="n">
        <v>3.0831</v>
      </c>
      <c r="E12628" s="0" t="n">
        <f aca="false">IFERROR((C12628-D12628)/C12628/'Project Inputs and Calcs'!$E$11,0)</f>
        <v>0.0229143222117461</v>
      </c>
    </row>
    <row r="12629" customFormat="false" ht="15" hidden="false" customHeight="false" outlineLevel="0" collapsed="false">
      <c r="A12629" s="0" t="n">
        <v>71</v>
      </c>
      <c r="B12629" s="0" t="n">
        <v>3000</v>
      </c>
      <c r="C12629" s="0" t="n">
        <v>10.553</v>
      </c>
      <c r="D12629" s="0" t="n">
        <v>3.3728</v>
      </c>
      <c r="E12629" s="0" t="n">
        <f aca="false">IFERROR((C12629-D12629)/C12629/'Project Inputs and Calcs'!$E$11,0)</f>
        <v>0.0226798066900408</v>
      </c>
    </row>
    <row r="12630" customFormat="false" ht="15" hidden="false" customHeight="false" outlineLevel="0" collapsed="false">
      <c r="A12630" s="0" t="n">
        <v>71</v>
      </c>
      <c r="B12630" s="0" t="n">
        <v>3100</v>
      </c>
      <c r="C12630" s="0" t="n">
        <v>11.255</v>
      </c>
      <c r="D12630" s="0" t="n">
        <v>3.6761</v>
      </c>
      <c r="E12630" s="0" t="n">
        <f aca="false">IFERROR((C12630-D12630)/C12630/'Project Inputs and Calcs'!$E$11,0)</f>
        <v>0.0224460239893381</v>
      </c>
    </row>
    <row r="12631" customFormat="false" ht="15" hidden="false" customHeight="false" outlineLevel="0" collapsed="false">
      <c r="A12631" s="0" t="n">
        <v>71</v>
      </c>
      <c r="B12631" s="0" t="n">
        <v>3200</v>
      </c>
      <c r="C12631" s="0" t="n">
        <v>11.97</v>
      </c>
      <c r="D12631" s="0" t="n">
        <v>3.9932</v>
      </c>
      <c r="E12631" s="0" t="n">
        <f aca="false">IFERROR((C12631-D12631)/C12631/'Project Inputs and Calcs'!$E$11,0)</f>
        <v>0.0222133110554163</v>
      </c>
    </row>
    <row r="12632" customFormat="false" ht="15" hidden="false" customHeight="false" outlineLevel="0" collapsed="false">
      <c r="A12632" s="0" t="n">
        <v>71</v>
      </c>
      <c r="B12632" s="0" t="n">
        <v>3300</v>
      </c>
      <c r="C12632" s="0" t="n">
        <v>12.696</v>
      </c>
      <c r="D12632" s="0" t="n">
        <v>4.324</v>
      </c>
      <c r="E12632" s="0" t="n">
        <f aca="false">IFERROR((C12632-D12632)/C12632/'Project Inputs and Calcs'!$E$11,0)</f>
        <v>0.0219806763285024</v>
      </c>
    </row>
    <row r="12633" customFormat="false" ht="15" hidden="false" customHeight="false" outlineLevel="0" collapsed="false">
      <c r="A12633" s="0" t="n">
        <v>71</v>
      </c>
      <c r="B12633" s="0" t="n">
        <v>3400</v>
      </c>
      <c r="C12633" s="0" t="n">
        <v>13.432</v>
      </c>
      <c r="D12633" s="0" t="n">
        <v>4.6685</v>
      </c>
      <c r="E12633" s="0" t="n">
        <f aca="false">IFERROR((C12633-D12633)/C12633/'Project Inputs and Calcs'!$E$11,0)</f>
        <v>0.0217478161604129</v>
      </c>
    </row>
    <row r="12634" customFormat="false" ht="15" hidden="false" customHeight="false" outlineLevel="0" collapsed="false">
      <c r="A12634" s="0" t="n">
        <v>71</v>
      </c>
      <c r="B12634" s="0" t="n">
        <v>3500</v>
      </c>
      <c r="C12634" s="0" t="n">
        <v>14.178</v>
      </c>
      <c r="D12634" s="0" t="n">
        <v>5.027</v>
      </c>
      <c r="E12634" s="0" t="n">
        <f aca="false">IFERROR((C12634-D12634)/C12634/'Project Inputs and Calcs'!$E$11,0)</f>
        <v>0.0215145530634316</v>
      </c>
    </row>
    <row r="12635" customFormat="false" ht="15" hidden="false" customHeight="false" outlineLevel="0" collapsed="false">
      <c r="A12635" s="0" t="n">
        <v>71</v>
      </c>
      <c r="B12635" s="0" t="n">
        <v>3600</v>
      </c>
      <c r="C12635" s="0" t="n">
        <v>14.931</v>
      </c>
      <c r="D12635" s="0" t="n">
        <v>5.3994</v>
      </c>
      <c r="E12635" s="0" t="n">
        <f aca="false">IFERROR((C12635-D12635)/C12635/'Project Inputs and Calcs'!$E$11,0)</f>
        <v>0.0212792177349139</v>
      </c>
    </row>
    <row r="12636" customFormat="false" ht="15" hidden="false" customHeight="false" outlineLevel="0" collapsed="false">
      <c r="A12636" s="0" t="n">
        <v>71</v>
      </c>
      <c r="B12636" s="0" t="n">
        <v>3700</v>
      </c>
      <c r="C12636" s="0" t="n">
        <v>15.69</v>
      </c>
      <c r="D12636" s="0" t="n">
        <v>5.7861</v>
      </c>
      <c r="E12636" s="0" t="n">
        <f aca="false">IFERROR((C12636-D12636)/C12636/'Project Inputs and Calcs'!$E$11,0)</f>
        <v>0.0210407903123008</v>
      </c>
    </row>
    <row r="12637" customFormat="false" ht="15" hidden="false" customHeight="false" outlineLevel="0" collapsed="false">
      <c r="A12637" s="0" t="n">
        <v>71</v>
      </c>
      <c r="B12637" s="0" t="n">
        <v>3800</v>
      </c>
      <c r="C12637" s="0" t="n">
        <v>16.455</v>
      </c>
      <c r="D12637" s="0" t="n">
        <v>6.1869</v>
      </c>
      <c r="E12637" s="0" t="n">
        <f aca="false">IFERROR((C12637-D12637)/C12637/'Project Inputs and Calcs'!$E$11,0)</f>
        <v>0.0208003646308113</v>
      </c>
    </row>
    <row r="12638" customFormat="false" ht="15" hidden="false" customHeight="false" outlineLevel="0" collapsed="false">
      <c r="A12638" s="0" t="n">
        <v>71</v>
      </c>
      <c r="B12638" s="0" t="n">
        <v>3900</v>
      </c>
      <c r="C12638" s="0" t="n">
        <v>17.223</v>
      </c>
      <c r="D12638" s="0" t="n">
        <v>6.6025</v>
      </c>
      <c r="E12638" s="0" t="n">
        <f aca="false">IFERROR((C12638-D12638)/C12638/'Project Inputs and Calcs'!$E$11,0)</f>
        <v>0.0205548781667925</v>
      </c>
    </row>
    <row r="12639" customFormat="false" ht="15" hidden="false" customHeight="false" outlineLevel="0" collapsed="false">
      <c r="A12639" s="0" t="n">
        <v>71</v>
      </c>
      <c r="B12639" s="0" t="n">
        <v>4000</v>
      </c>
      <c r="C12639" s="0" t="n">
        <v>17.993</v>
      </c>
      <c r="D12639" s="0" t="n">
        <v>7.0329</v>
      </c>
      <c r="E12639" s="0" t="n">
        <f aca="false">IFERROR((C12639-D12639)/C12639/'Project Inputs and Calcs'!$E$11,0)</f>
        <v>0.0203043776283369</v>
      </c>
    </row>
    <row r="12640" customFormat="false" ht="15" hidden="false" customHeight="false" outlineLevel="0" collapsed="false">
      <c r="A12640" s="0" t="n">
        <v>71</v>
      </c>
      <c r="B12640" s="0" t="n">
        <v>4100</v>
      </c>
      <c r="C12640" s="0" t="n">
        <v>18.764</v>
      </c>
      <c r="D12640" s="0" t="n">
        <v>7.4784</v>
      </c>
      <c r="E12640" s="0" t="n">
        <f aca="false">IFERROR((C12640-D12640)/C12640/'Project Inputs and Calcs'!$E$11,0)</f>
        <v>0.0200483194770127</v>
      </c>
    </row>
    <row r="12641" customFormat="false" ht="15" hidden="false" customHeight="false" outlineLevel="0" collapsed="false">
      <c r="A12641" s="0" t="n">
        <v>71</v>
      </c>
      <c r="B12641" s="0" t="n">
        <v>4200</v>
      </c>
      <c r="C12641" s="0" t="n">
        <v>19.533</v>
      </c>
      <c r="D12641" s="0" t="n">
        <v>7.9396</v>
      </c>
      <c r="E12641" s="0" t="n">
        <f aca="false">IFERROR((C12641-D12641)/C12641/'Project Inputs and Calcs'!$E$11,0)</f>
        <v>0.0197842966603526</v>
      </c>
    </row>
    <row r="12642" customFormat="false" ht="15" hidden="false" customHeight="false" outlineLevel="0" collapsed="false">
      <c r="A12642" s="0" t="n">
        <v>71</v>
      </c>
      <c r="B12642" s="0" t="n">
        <v>4300</v>
      </c>
      <c r="C12642" s="0" t="n">
        <v>20.297</v>
      </c>
      <c r="D12642" s="0" t="n">
        <v>8.417</v>
      </c>
      <c r="E12642" s="0" t="n">
        <f aca="false">IFERROR((C12642-D12642)/C12642/'Project Inputs and Calcs'!$E$11,0)</f>
        <v>0.0195102724540573</v>
      </c>
    </row>
    <row r="12643" customFormat="false" ht="15" hidden="false" customHeight="false" outlineLevel="0" collapsed="false">
      <c r="A12643" s="0" t="n">
        <v>71</v>
      </c>
      <c r="B12643" s="0" t="n">
        <v>4400</v>
      </c>
      <c r="C12643" s="0" t="n">
        <v>21.055</v>
      </c>
      <c r="D12643" s="0" t="n">
        <v>8.9113</v>
      </c>
      <c r="E12643" s="0" t="n">
        <f aca="false">IFERROR((C12643-D12643)/C12643/'Project Inputs and Calcs'!$E$11,0)</f>
        <v>0.0192253621467585</v>
      </c>
    </row>
    <row r="12644" customFormat="false" ht="15" hidden="false" customHeight="false" outlineLevel="0" collapsed="false">
      <c r="A12644" s="0" t="n">
        <v>71</v>
      </c>
      <c r="B12644" s="0" t="n">
        <v>4500</v>
      </c>
      <c r="C12644" s="0" t="n">
        <v>21.804</v>
      </c>
      <c r="D12644" s="0" t="n">
        <v>9.4231</v>
      </c>
      <c r="E12644" s="0" t="n">
        <f aca="false">IFERROR((C12644-D12644)/C12644/'Project Inputs and Calcs'!$E$11,0)</f>
        <v>0.0189275668073136</v>
      </c>
    </row>
    <row r="12645" customFormat="false" ht="15" hidden="false" customHeight="false" outlineLevel="0" collapsed="false">
      <c r="A12645" s="0" t="n">
        <v>71</v>
      </c>
      <c r="B12645" s="0" t="n">
        <v>4600</v>
      </c>
      <c r="C12645" s="0" t="n">
        <v>22.54</v>
      </c>
      <c r="D12645" s="0" t="n">
        <v>9.9534</v>
      </c>
      <c r="E12645" s="0" t="n">
        <f aca="false">IFERROR((C12645-D12645)/C12645/'Project Inputs and Calcs'!$E$11,0)</f>
        <v>0.0186137237503697</v>
      </c>
    </row>
    <row r="12646" customFormat="false" ht="15" hidden="false" customHeight="false" outlineLevel="0" collapsed="false">
      <c r="A12646" s="0" t="n">
        <v>71</v>
      </c>
      <c r="B12646" s="0" t="n">
        <v>4700</v>
      </c>
      <c r="C12646" s="0" t="n">
        <v>23.259</v>
      </c>
      <c r="D12646" s="0" t="n">
        <v>10.503</v>
      </c>
      <c r="E12646" s="0" t="n">
        <f aca="false">IFERROR((C12646-D12646)/C12646/'Project Inputs and Calcs'!$E$11,0)</f>
        <v>0.0182810954899179</v>
      </c>
    </row>
    <row r="12647" customFormat="false" ht="15" hidden="false" customHeight="false" outlineLevel="0" collapsed="false">
      <c r="A12647" s="0" t="n">
        <v>71</v>
      </c>
      <c r="B12647" s="0" t="n">
        <v>4800</v>
      </c>
      <c r="C12647" s="0" t="n">
        <v>23.957</v>
      </c>
      <c r="D12647" s="0" t="n">
        <v>11.075</v>
      </c>
      <c r="E12647" s="0" t="n">
        <f aca="false">IFERROR((C12647-D12647)/C12647/'Project Inputs and Calcs'!$E$11,0)</f>
        <v>0.0179237801060233</v>
      </c>
    </row>
    <row r="12648" customFormat="false" ht="15" hidden="false" customHeight="false" outlineLevel="0" collapsed="false">
      <c r="A12648" s="0" t="n">
        <v>71</v>
      </c>
      <c r="B12648" s="0" t="n">
        <v>4900</v>
      </c>
      <c r="C12648" s="0" t="n">
        <v>24.628</v>
      </c>
      <c r="D12648" s="0" t="n">
        <v>11.669</v>
      </c>
      <c r="E12648" s="0" t="n">
        <f aca="false">IFERROR((C12648-D12648)/C12648/'Project Inputs and Calcs'!$E$11,0)</f>
        <v>0.0175396567592442</v>
      </c>
    </row>
    <row r="12649" customFormat="false" ht="15" hidden="false" customHeight="false" outlineLevel="0" collapsed="false">
      <c r="A12649" s="0" t="n">
        <v>71</v>
      </c>
      <c r="B12649" s="0" t="n">
        <v>5000</v>
      </c>
      <c r="C12649" s="0" t="n">
        <v>25.267</v>
      </c>
      <c r="D12649" s="0" t="n">
        <v>12.289</v>
      </c>
      <c r="E12649" s="0" t="n">
        <f aca="false">IFERROR((C12649-D12649)/C12649/'Project Inputs and Calcs'!$E$11,0)</f>
        <v>0.0171211461590217</v>
      </c>
    </row>
    <row r="12650" customFormat="false" ht="15" hidden="false" customHeight="false" outlineLevel="0" collapsed="false">
      <c r="A12650" s="0" t="n">
        <v>71</v>
      </c>
      <c r="B12650" s="0" t="n">
        <v>5100</v>
      </c>
      <c r="C12650" s="0" t="n">
        <v>25.86</v>
      </c>
      <c r="D12650" s="0" t="n">
        <v>12.939</v>
      </c>
      <c r="E12650" s="0" t="n">
        <f aca="false">IFERROR((C12650-D12650)/C12650/'Project Inputs and Calcs'!$E$11,0)</f>
        <v>0.0166550657385924</v>
      </c>
    </row>
    <row r="12651" customFormat="false" ht="15" hidden="false" customHeight="false" outlineLevel="0" collapsed="false">
      <c r="A12651" s="0" t="n">
        <v>71</v>
      </c>
      <c r="B12651" s="0" t="n">
        <v>5200</v>
      </c>
      <c r="C12651" s="0" t="n">
        <v>26.399</v>
      </c>
      <c r="D12651" s="0" t="n">
        <v>13.623</v>
      </c>
      <c r="E12651" s="0" t="n">
        <f aca="false">IFERROR((C12651-D12651)/C12651/'Project Inputs and Calcs'!$E$11,0)</f>
        <v>0.0161319241890476</v>
      </c>
    </row>
    <row r="12652" customFormat="false" ht="15" hidden="false" customHeight="false" outlineLevel="0" collapsed="false">
      <c r="A12652" s="0" t="n">
        <v>71</v>
      </c>
      <c r="B12652" s="0" t="n">
        <v>5300</v>
      </c>
      <c r="C12652" s="0" t="n">
        <v>26.872</v>
      </c>
      <c r="D12652" s="0" t="n">
        <v>14.346</v>
      </c>
      <c r="E12652" s="0" t="n">
        <f aca="false">IFERROR((C12652-D12652)/C12652/'Project Inputs and Calcs'!$E$11,0)</f>
        <v>0.0155378584896299</v>
      </c>
    </row>
    <row r="12653" customFormat="false" ht="15" hidden="false" customHeight="false" outlineLevel="0" collapsed="false">
      <c r="A12653" s="0" t="n">
        <v>71</v>
      </c>
      <c r="B12653" s="0" t="n">
        <v>5400</v>
      </c>
      <c r="C12653" s="0" t="n">
        <v>27.264</v>
      </c>
      <c r="D12653" s="0" t="n">
        <v>15.112</v>
      </c>
      <c r="E12653" s="0" t="n">
        <f aca="false">IFERROR((C12653-D12653)/C12653/'Project Inputs and Calcs'!$E$11,0)</f>
        <v>0.0148571987480438</v>
      </c>
    </row>
    <row r="12654" customFormat="false" ht="15" hidden="false" customHeight="false" outlineLevel="0" collapsed="false">
      <c r="A12654" s="0" t="n">
        <v>71</v>
      </c>
      <c r="B12654" s="0" t="n">
        <v>5500</v>
      </c>
      <c r="C12654" s="0" t="n">
        <v>27.548</v>
      </c>
      <c r="D12654" s="0" t="n">
        <v>15.934</v>
      </c>
      <c r="E12654" s="0" t="n">
        <f aca="false">IFERROR((C12654-D12654)/C12654/'Project Inputs and Calcs'!$E$11,0)</f>
        <v>0.0140530468031557</v>
      </c>
    </row>
    <row r="12655" customFormat="false" ht="15" hidden="false" customHeight="false" outlineLevel="0" collapsed="false">
      <c r="A12655" s="0" t="n">
        <v>71</v>
      </c>
      <c r="B12655" s="0" t="n">
        <v>5600</v>
      </c>
      <c r="C12655" s="0" t="n">
        <v>27.665</v>
      </c>
      <c r="D12655" s="0" t="n">
        <v>16.84</v>
      </c>
      <c r="E12655" s="0" t="n">
        <f aca="false">IFERROR((C12655-D12655)/C12655/'Project Inputs and Calcs'!$E$11,0)</f>
        <v>0.0130429543948431</v>
      </c>
    </row>
    <row r="12656" customFormat="false" ht="15" hidden="false" customHeight="false" outlineLevel="0" collapsed="false">
      <c r="A12656" s="0" t="n">
        <v>71</v>
      </c>
      <c r="B12656" s="0" t="n">
        <v>5700</v>
      </c>
      <c r="C12656" s="0" t="n">
        <v>27.561</v>
      </c>
      <c r="D12656" s="0" t="n">
        <v>17.853</v>
      </c>
      <c r="E12656" s="0" t="n">
        <f aca="false">IFERROR((C12656-D12656)/C12656/'Project Inputs and Calcs'!$E$11,0)</f>
        <v>0.0117412285475854</v>
      </c>
    </row>
    <row r="12657" customFormat="false" ht="15" hidden="false" customHeight="false" outlineLevel="0" collapsed="false">
      <c r="A12657" s="0" t="n">
        <v>71</v>
      </c>
      <c r="B12657" s="0" t="n">
        <v>5800</v>
      </c>
      <c r="C12657" s="0" t="n">
        <v>27.217</v>
      </c>
      <c r="D12657" s="0" t="n">
        <v>18.984</v>
      </c>
      <c r="E12657" s="0" t="n">
        <f aca="false">IFERROR((C12657-D12657)/C12657/'Project Inputs and Calcs'!$E$11,0)</f>
        <v>0.0100831588100574</v>
      </c>
    </row>
    <row r="12658" customFormat="false" ht="15" hidden="false" customHeight="false" outlineLevel="0" collapsed="false">
      <c r="A12658" s="0" t="n">
        <v>71</v>
      </c>
      <c r="B12658" s="0" t="n">
        <v>5900</v>
      </c>
      <c r="C12658" s="0" t="n">
        <v>26.795</v>
      </c>
      <c r="D12658" s="0" t="n">
        <v>20.157</v>
      </c>
      <c r="E12658" s="0" t="n">
        <f aca="false">IFERROR((C12658-D12658)/C12658/'Project Inputs and Calcs'!$E$11,0)</f>
        <v>0.00825775953225104</v>
      </c>
    </row>
    <row r="12659" customFormat="false" ht="15" hidden="false" customHeight="false" outlineLevel="0" collapsed="false">
      <c r="A12659" s="0" t="n">
        <v>71</v>
      </c>
      <c r="B12659" s="0" t="n">
        <v>6000</v>
      </c>
      <c r="C12659" s="0" t="n">
        <v>26.23</v>
      </c>
      <c r="D12659" s="0" t="n">
        <v>21.424</v>
      </c>
      <c r="E12659" s="0" t="n">
        <f aca="false">IFERROR((C12659-D12659)/C12659/'Project Inputs and Calcs'!$E$11,0)</f>
        <v>0.00610751048417842</v>
      </c>
    </row>
    <row r="12660" customFormat="false" ht="15" hidden="false" customHeight="false" outlineLevel="0" collapsed="false">
      <c r="A12660" s="0" t="n">
        <v>71</v>
      </c>
      <c r="B12660" s="0" t="n">
        <v>6100</v>
      </c>
      <c r="C12660" s="0" t="n">
        <v>25.457</v>
      </c>
      <c r="D12660" s="0" t="n">
        <v>22.782</v>
      </c>
      <c r="E12660" s="0" t="n">
        <f aca="false">IFERROR((C12660-D12660)/C12660/'Project Inputs and Calcs'!$E$11,0)</f>
        <v>0.00350263843605557</v>
      </c>
    </row>
    <row r="12661" customFormat="false" ht="15" hidden="false" customHeight="false" outlineLevel="0" collapsed="false">
      <c r="A12661" s="0" t="n">
        <v>71</v>
      </c>
      <c r="B12661" s="0" t="n">
        <v>6200</v>
      </c>
      <c r="C12661" s="0" t="n">
        <v>25.03</v>
      </c>
      <c r="D12661" s="0" t="n">
        <v>23.826</v>
      </c>
      <c r="E12661" s="0" t="n">
        <f aca="false">IFERROR((C12661-D12661)/C12661/'Project Inputs and Calcs'!$E$11,0)</f>
        <v>0.00160340924224264</v>
      </c>
    </row>
    <row r="12662" customFormat="false" ht="15" hidden="false" customHeight="false" outlineLevel="0" collapsed="false">
      <c r="A12662" s="0" t="n">
        <v>71</v>
      </c>
      <c r="B12662" s="0" t="n">
        <v>6300</v>
      </c>
      <c r="C12662" s="0" t="n">
        <v>24.825</v>
      </c>
      <c r="D12662" s="0" t="n">
        <v>24.668</v>
      </c>
      <c r="E12662" s="0" t="n">
        <f aca="false">IFERROR((C12662-D12662)/C12662/'Project Inputs and Calcs'!$E$11,0)</f>
        <v>0.000210808996307486</v>
      </c>
    </row>
    <row r="12663" customFormat="false" ht="15" hidden="false" customHeight="false" outlineLevel="0" collapsed="false">
      <c r="A12663" s="0" t="n">
        <v>71</v>
      </c>
      <c r="B12663" s="0" t="n">
        <v>6400</v>
      </c>
      <c r="C12663" s="0" t="n">
        <v>24.709</v>
      </c>
      <c r="D12663" s="0" t="n">
        <v>25.399</v>
      </c>
      <c r="E12663" s="0" t="n">
        <f aca="false">IFERROR((C12663-D12663)/C12663/'Project Inputs and Calcs'!$E$11,0)</f>
        <v>-0.000930834918450769</v>
      </c>
    </row>
    <row r="12664" customFormat="false" ht="15" hidden="false" customHeight="false" outlineLevel="0" collapsed="false">
      <c r="A12664" s="0" t="n">
        <v>71</v>
      </c>
      <c r="B12664" s="0" t="n">
        <v>6500</v>
      </c>
      <c r="C12664" s="0" t="n">
        <v>24.64</v>
      </c>
      <c r="D12664" s="0" t="n">
        <v>26.041</v>
      </c>
      <c r="E12664" s="0" t="n">
        <f aca="false">IFERROR((C12664-D12664)/C12664/'Project Inputs and Calcs'!$E$11,0)</f>
        <v>-0.00189529220779221</v>
      </c>
    </row>
    <row r="12665" customFormat="false" ht="15" hidden="false" customHeight="false" outlineLevel="0" collapsed="false">
      <c r="A12665" s="0" t="n">
        <v>71</v>
      </c>
      <c r="B12665" s="0" t="n">
        <v>6600</v>
      </c>
      <c r="C12665" s="0" t="n">
        <v>24.599</v>
      </c>
      <c r="D12665" s="0" t="n">
        <v>26.597</v>
      </c>
      <c r="E12665" s="0" t="n">
        <f aca="false">IFERROR((C12665-D12665)/C12665/'Project Inputs and Calcs'!$E$11,0)</f>
        <v>-0.0027074271311842</v>
      </c>
    </row>
    <row r="12666" customFormat="false" ht="15" hidden="false" customHeight="false" outlineLevel="0" collapsed="false">
      <c r="A12666" s="0" t="n">
        <v>71</v>
      </c>
      <c r="B12666" s="0" t="n">
        <v>6700</v>
      </c>
      <c r="C12666" s="0" t="n">
        <v>24.577</v>
      </c>
      <c r="D12666" s="0" t="n">
        <v>27.06</v>
      </c>
      <c r="E12666" s="0" t="n">
        <f aca="false">IFERROR((C12666-D12666)/C12666/'Project Inputs and Calcs'!$E$11,0)</f>
        <v>-0.0033676472582767</v>
      </c>
    </row>
    <row r="12667" customFormat="false" ht="15" hidden="false" customHeight="false" outlineLevel="0" collapsed="false">
      <c r="A12667" s="0" t="n">
        <v>71</v>
      </c>
      <c r="B12667" s="0" t="n">
        <v>6800</v>
      </c>
      <c r="C12667" s="0" t="n">
        <v>24.569</v>
      </c>
      <c r="D12667" s="0" t="n">
        <v>27.42</v>
      </c>
      <c r="E12667" s="0" t="n">
        <f aca="false">IFERROR((C12667-D12667)/C12667/'Project Inputs and Calcs'!$E$11,0)</f>
        <v>-0.00386801796301573</v>
      </c>
    </row>
    <row r="12668" customFormat="false" ht="15" hidden="false" customHeight="false" outlineLevel="0" collapsed="false">
      <c r="A12668" s="0" t="n">
        <v>71</v>
      </c>
      <c r="B12668" s="0" t="n">
        <v>6900</v>
      </c>
      <c r="C12668" s="0" t="s">
        <v>155</v>
      </c>
      <c r="D12668" s="0" t="s">
        <v>155</v>
      </c>
      <c r="E12668" s="0" t="n">
        <f aca="false">IFERROR((C12668-D12668)/C12668/'Project Inputs and Calcs'!$E$11,0)</f>
        <v>0</v>
      </c>
    </row>
    <row r="12669" customFormat="false" ht="15" hidden="false" customHeight="false" outlineLevel="0" collapsed="false">
      <c r="A12669" s="0" t="n">
        <v>71</v>
      </c>
      <c r="B12669" s="0" t="n">
        <v>7000</v>
      </c>
      <c r="C12669" s="0" t="s">
        <v>155</v>
      </c>
      <c r="D12669" s="0" t="s">
        <v>155</v>
      </c>
      <c r="E12669" s="0" t="n">
        <f aca="false">IFERROR((C12669-D12669)/C12669/'Project Inputs and Calcs'!$E$11,0)</f>
        <v>0</v>
      </c>
    </row>
    <row r="12670" customFormat="false" ht="15" hidden="false" customHeight="false" outlineLevel="0" collapsed="false">
      <c r="A12670" s="0" t="n">
        <v>71</v>
      </c>
      <c r="B12670" s="0" t="n">
        <v>7100</v>
      </c>
      <c r="C12670" s="0" t="s">
        <v>155</v>
      </c>
      <c r="D12670" s="0" t="s">
        <v>155</v>
      </c>
      <c r="E12670" s="0" t="n">
        <f aca="false">IFERROR((C12670-D12670)/C12670/'Project Inputs and Calcs'!$E$11,0)</f>
        <v>0</v>
      </c>
    </row>
    <row r="12671" customFormat="false" ht="15" hidden="false" customHeight="false" outlineLevel="0" collapsed="false">
      <c r="A12671" s="0" t="n">
        <v>71</v>
      </c>
      <c r="B12671" s="0" t="n">
        <v>7200</v>
      </c>
      <c r="C12671" s="0" t="s">
        <v>155</v>
      </c>
      <c r="D12671" s="0" t="s">
        <v>155</v>
      </c>
      <c r="E12671" s="0" t="n">
        <f aca="false">IFERROR((C12671-D12671)/C12671/'Project Inputs and Calcs'!$E$11,0)</f>
        <v>0</v>
      </c>
    </row>
    <row r="12672" customFormat="false" ht="15" hidden="false" customHeight="false" outlineLevel="0" collapsed="false">
      <c r="A12672" s="0" t="n">
        <v>71</v>
      </c>
      <c r="B12672" s="0" t="n">
        <v>7300</v>
      </c>
      <c r="C12672" s="0" t="s">
        <v>155</v>
      </c>
      <c r="D12672" s="0" t="s">
        <v>155</v>
      </c>
      <c r="E12672" s="0" t="n">
        <f aca="false">IFERROR((C12672-D12672)/C12672/'Project Inputs and Calcs'!$E$11,0)</f>
        <v>0</v>
      </c>
    </row>
    <row r="12673" customFormat="false" ht="15" hidden="false" customHeight="false" outlineLevel="0" collapsed="false">
      <c r="A12673" s="0" t="n">
        <v>71</v>
      </c>
      <c r="B12673" s="0" t="n">
        <v>7400</v>
      </c>
      <c r="C12673" s="0" t="s">
        <v>155</v>
      </c>
      <c r="D12673" s="0" t="s">
        <v>155</v>
      </c>
      <c r="E12673" s="0" t="n">
        <f aca="false">IFERROR((C12673-D12673)/C12673/'Project Inputs and Calcs'!$E$11,0)</f>
        <v>0</v>
      </c>
    </row>
    <row r="12674" customFormat="false" ht="15" hidden="false" customHeight="false" outlineLevel="0" collapsed="false">
      <c r="A12674" s="0" t="n">
        <v>71</v>
      </c>
      <c r="B12674" s="0" t="n">
        <v>7500</v>
      </c>
      <c r="C12674" s="0" t="s">
        <v>155</v>
      </c>
      <c r="D12674" s="0" t="s">
        <v>155</v>
      </c>
      <c r="E12674" s="0" t="n">
        <f aca="false">IFERROR((C12674-D12674)/C12674/'Project Inputs and Calcs'!$E$11,0)</f>
        <v>0</v>
      </c>
    </row>
    <row r="12675" customFormat="false" ht="15" hidden="false" customHeight="false" outlineLevel="0" collapsed="false">
      <c r="A12675" s="0" t="n">
        <v>71</v>
      </c>
      <c r="B12675" s="0" t="n">
        <v>7600</v>
      </c>
      <c r="C12675" s="0" t="s">
        <v>155</v>
      </c>
      <c r="D12675" s="0" t="s">
        <v>155</v>
      </c>
      <c r="E12675" s="0" t="n">
        <f aca="false">IFERROR((C12675-D12675)/C12675/'Project Inputs and Calcs'!$E$11,0)</f>
        <v>0</v>
      </c>
    </row>
    <row r="12676" customFormat="false" ht="15" hidden="false" customHeight="false" outlineLevel="0" collapsed="false">
      <c r="A12676" s="0" t="n">
        <v>71</v>
      </c>
      <c r="B12676" s="0" t="n">
        <v>7700</v>
      </c>
      <c r="C12676" s="0" t="s">
        <v>155</v>
      </c>
      <c r="D12676" s="0" t="s">
        <v>155</v>
      </c>
      <c r="E12676" s="0" t="n">
        <f aca="false">IFERROR((C12676-D12676)/C12676/'Project Inputs and Calcs'!$E$11,0)</f>
        <v>0</v>
      </c>
    </row>
    <row r="12677" customFormat="false" ht="15" hidden="false" customHeight="false" outlineLevel="0" collapsed="false">
      <c r="A12677" s="0" t="n">
        <v>71</v>
      </c>
      <c r="B12677" s="0" t="n">
        <v>7800</v>
      </c>
      <c r="C12677" s="0" t="s">
        <v>155</v>
      </c>
      <c r="D12677" s="0" t="s">
        <v>155</v>
      </c>
      <c r="E12677" s="0" t="n">
        <f aca="false">IFERROR((C12677-D12677)/C12677/'Project Inputs and Calcs'!$E$11,0)</f>
        <v>0</v>
      </c>
    </row>
    <row r="12678" customFormat="false" ht="15" hidden="false" customHeight="false" outlineLevel="0" collapsed="false">
      <c r="A12678" s="0" t="n">
        <v>71</v>
      </c>
      <c r="B12678" s="0" t="n">
        <v>7900</v>
      </c>
      <c r="C12678" s="0" t="s">
        <v>155</v>
      </c>
      <c r="D12678" s="0" t="s">
        <v>155</v>
      </c>
      <c r="E12678" s="0" t="n">
        <f aca="false">IFERROR((C12678-D12678)/C12678/'Project Inputs and Calcs'!$E$11,0)</f>
        <v>0</v>
      </c>
    </row>
    <row r="12679" customFormat="false" ht="15" hidden="false" customHeight="false" outlineLevel="0" collapsed="false">
      <c r="A12679" s="0" t="n">
        <v>71</v>
      </c>
      <c r="B12679" s="0" t="n">
        <v>8000</v>
      </c>
      <c r="C12679" s="0" t="s">
        <v>155</v>
      </c>
      <c r="D12679" s="0" t="s">
        <v>155</v>
      </c>
      <c r="E12679" s="0" t="n">
        <f aca="false">IFERROR((C12679-D12679)/C12679/'Project Inputs and Calcs'!$E$11,0)</f>
        <v>0</v>
      </c>
    </row>
    <row r="12680" customFormat="false" ht="15" hidden="false" customHeight="false" outlineLevel="0" collapsed="false">
      <c r="A12680" s="0" t="n">
        <v>71</v>
      </c>
      <c r="B12680" s="0" t="n">
        <v>8100</v>
      </c>
      <c r="C12680" s="0" t="s">
        <v>155</v>
      </c>
      <c r="D12680" s="0" t="s">
        <v>155</v>
      </c>
      <c r="E12680" s="0" t="n">
        <f aca="false">IFERROR((C12680-D12680)/C12680/'Project Inputs and Calcs'!$E$11,0)</f>
        <v>0</v>
      </c>
    </row>
    <row r="12681" customFormat="false" ht="15" hidden="false" customHeight="false" outlineLevel="0" collapsed="false">
      <c r="A12681" s="0" t="n">
        <v>71</v>
      </c>
      <c r="B12681" s="0" t="n">
        <v>8200</v>
      </c>
      <c r="C12681" s="0" t="s">
        <v>155</v>
      </c>
      <c r="D12681" s="0" t="s">
        <v>155</v>
      </c>
      <c r="E12681" s="0" t="n">
        <f aca="false">IFERROR((C12681-D12681)/C12681/'Project Inputs and Calcs'!$E$11,0)</f>
        <v>0</v>
      </c>
    </row>
    <row r="12682" customFormat="false" ht="15" hidden="false" customHeight="false" outlineLevel="0" collapsed="false">
      <c r="A12682" s="0" t="n">
        <v>71</v>
      </c>
      <c r="B12682" s="0" t="n">
        <v>8300</v>
      </c>
      <c r="C12682" s="0" t="s">
        <v>155</v>
      </c>
      <c r="D12682" s="0" t="s">
        <v>155</v>
      </c>
      <c r="E12682" s="0" t="n">
        <f aca="false">IFERROR((C12682-D12682)/C12682/'Project Inputs and Calcs'!$E$11,0)</f>
        <v>0</v>
      </c>
    </row>
    <row r="12683" customFormat="false" ht="15" hidden="false" customHeight="false" outlineLevel="0" collapsed="false">
      <c r="A12683" s="0" t="n">
        <v>71</v>
      </c>
      <c r="B12683" s="0" t="n">
        <v>8400</v>
      </c>
      <c r="C12683" s="0" t="s">
        <v>155</v>
      </c>
      <c r="D12683" s="0" t="s">
        <v>155</v>
      </c>
      <c r="E12683" s="0" t="n">
        <f aca="false">IFERROR((C12683-D12683)/C12683/'Project Inputs and Calcs'!$E$11,0)</f>
        <v>0</v>
      </c>
    </row>
    <row r="12684" customFormat="false" ht="15" hidden="false" customHeight="false" outlineLevel="0" collapsed="false">
      <c r="A12684" s="0" t="n">
        <v>71</v>
      </c>
      <c r="B12684" s="0" t="n">
        <v>8500</v>
      </c>
      <c r="C12684" s="0" t="s">
        <v>155</v>
      </c>
      <c r="D12684" s="0" t="s">
        <v>155</v>
      </c>
      <c r="E12684" s="0" t="n">
        <f aca="false">IFERROR((C12684-D12684)/C12684/'Project Inputs and Calcs'!$E$11,0)</f>
        <v>0</v>
      </c>
    </row>
    <row r="12685" customFormat="false" ht="15" hidden="false" customHeight="false" outlineLevel="0" collapsed="false">
      <c r="A12685" s="0" t="n">
        <v>71</v>
      </c>
      <c r="B12685" s="0" t="n">
        <v>8600</v>
      </c>
      <c r="C12685" s="0" t="s">
        <v>155</v>
      </c>
      <c r="D12685" s="0" t="s">
        <v>155</v>
      </c>
      <c r="E12685" s="0" t="n">
        <f aca="false">IFERROR((C12685-D12685)/C12685/'Project Inputs and Calcs'!$E$11,0)</f>
        <v>0</v>
      </c>
    </row>
    <row r="12686" customFormat="false" ht="15" hidden="false" customHeight="false" outlineLevel="0" collapsed="false">
      <c r="A12686" s="0" t="n">
        <v>71</v>
      </c>
      <c r="B12686" s="0" t="n">
        <v>8700</v>
      </c>
      <c r="C12686" s="0" t="s">
        <v>155</v>
      </c>
      <c r="D12686" s="0" t="s">
        <v>155</v>
      </c>
      <c r="E12686" s="0" t="n">
        <f aca="false">IFERROR((C12686-D12686)/C12686/'Project Inputs and Calcs'!$E$11,0)</f>
        <v>0</v>
      </c>
    </row>
    <row r="12687" customFormat="false" ht="15" hidden="false" customHeight="false" outlineLevel="0" collapsed="false">
      <c r="A12687" s="0" t="n">
        <v>71</v>
      </c>
      <c r="B12687" s="0" t="n">
        <v>8800</v>
      </c>
      <c r="C12687" s="0" t="s">
        <v>155</v>
      </c>
      <c r="D12687" s="0" t="s">
        <v>155</v>
      </c>
      <c r="E12687" s="0" t="n">
        <f aca="false">IFERROR((C12687-D12687)/C12687/'Project Inputs and Calcs'!$E$11,0)</f>
        <v>0</v>
      </c>
    </row>
    <row r="12688" customFormat="false" ht="15" hidden="false" customHeight="false" outlineLevel="0" collapsed="false">
      <c r="A12688" s="0" t="n">
        <v>71</v>
      </c>
      <c r="B12688" s="0" t="n">
        <v>8900</v>
      </c>
      <c r="C12688" s="0" t="s">
        <v>155</v>
      </c>
      <c r="D12688" s="0" t="s">
        <v>155</v>
      </c>
      <c r="E12688" s="0" t="n">
        <f aca="false">IFERROR((C12688-D12688)/C12688/'Project Inputs and Calcs'!$E$11,0)</f>
        <v>0</v>
      </c>
    </row>
    <row r="12689" customFormat="false" ht="15" hidden="false" customHeight="false" outlineLevel="0" collapsed="false">
      <c r="A12689" s="0" t="n">
        <v>71</v>
      </c>
      <c r="B12689" s="0" t="n">
        <v>9000</v>
      </c>
      <c r="C12689" s="0" t="s">
        <v>155</v>
      </c>
      <c r="D12689" s="0" t="s">
        <v>155</v>
      </c>
      <c r="E12689" s="0" t="n">
        <f aca="false">IFERROR((C12689-D12689)/C12689/'Project Inputs and Calcs'!$E$11,0)</f>
        <v>0</v>
      </c>
    </row>
    <row r="12690" customFormat="false" ht="15" hidden="false" customHeight="false" outlineLevel="0" collapsed="false">
      <c r="A12690" s="0" t="n">
        <v>71</v>
      </c>
      <c r="B12690" s="0" t="n">
        <v>9100</v>
      </c>
      <c r="C12690" s="0" t="s">
        <v>155</v>
      </c>
      <c r="D12690" s="0" t="s">
        <v>155</v>
      </c>
      <c r="E12690" s="0" t="n">
        <f aca="false">IFERROR((C12690-D12690)/C12690/'Project Inputs and Calcs'!$E$11,0)</f>
        <v>0</v>
      </c>
    </row>
    <row r="12691" customFormat="false" ht="15" hidden="false" customHeight="false" outlineLevel="0" collapsed="false">
      <c r="A12691" s="0" t="n">
        <v>71</v>
      </c>
      <c r="B12691" s="0" t="n">
        <v>9200</v>
      </c>
      <c r="C12691" s="0" t="s">
        <v>155</v>
      </c>
      <c r="D12691" s="0" t="s">
        <v>155</v>
      </c>
      <c r="E12691" s="0" t="n">
        <f aca="false">IFERROR((C12691-D12691)/C12691/'Project Inputs and Calcs'!$E$11,0)</f>
        <v>0</v>
      </c>
    </row>
    <row r="12692" customFormat="false" ht="15" hidden="false" customHeight="false" outlineLevel="0" collapsed="false">
      <c r="A12692" s="0" t="n">
        <v>71</v>
      </c>
      <c r="B12692" s="0" t="n">
        <v>9300</v>
      </c>
      <c r="C12692" s="0" t="s">
        <v>155</v>
      </c>
      <c r="D12692" s="0" t="s">
        <v>155</v>
      </c>
      <c r="E12692" s="0" t="n">
        <f aca="false">IFERROR((C12692-D12692)/C12692/'Project Inputs and Calcs'!$E$11,0)</f>
        <v>0</v>
      </c>
    </row>
    <row r="12693" customFormat="false" ht="15" hidden="false" customHeight="false" outlineLevel="0" collapsed="false">
      <c r="A12693" s="0" t="n">
        <v>71</v>
      </c>
      <c r="B12693" s="0" t="n">
        <v>9400</v>
      </c>
      <c r="C12693" s="0" t="s">
        <v>155</v>
      </c>
      <c r="D12693" s="0" t="s">
        <v>155</v>
      </c>
      <c r="E12693" s="0" t="n">
        <f aca="false">IFERROR((C12693-D12693)/C12693/'Project Inputs and Calcs'!$E$11,0)</f>
        <v>0</v>
      </c>
    </row>
    <row r="12694" customFormat="false" ht="15" hidden="false" customHeight="false" outlineLevel="0" collapsed="false">
      <c r="A12694" s="0" t="n">
        <v>71</v>
      </c>
      <c r="B12694" s="0" t="n">
        <v>9500</v>
      </c>
      <c r="C12694" s="0" t="s">
        <v>155</v>
      </c>
      <c r="D12694" s="0" t="s">
        <v>155</v>
      </c>
      <c r="E12694" s="0" t="n">
        <f aca="false">IFERROR((C12694-D12694)/C12694/'Project Inputs and Calcs'!$E$11,0)</f>
        <v>0</v>
      </c>
    </row>
    <row r="12695" customFormat="false" ht="15" hidden="false" customHeight="false" outlineLevel="0" collapsed="false">
      <c r="A12695" s="0" t="n">
        <v>71</v>
      </c>
      <c r="B12695" s="0" t="n">
        <v>9600</v>
      </c>
      <c r="C12695" s="0" t="s">
        <v>155</v>
      </c>
      <c r="D12695" s="0" t="s">
        <v>155</v>
      </c>
      <c r="E12695" s="0" t="n">
        <f aca="false">IFERROR((C12695-D12695)/C12695/'Project Inputs and Calcs'!$E$11,0)</f>
        <v>0</v>
      </c>
    </row>
    <row r="12696" customFormat="false" ht="15" hidden="false" customHeight="false" outlineLevel="0" collapsed="false">
      <c r="A12696" s="0" t="n">
        <v>71</v>
      </c>
      <c r="B12696" s="0" t="n">
        <v>9700</v>
      </c>
      <c r="C12696" s="0" t="s">
        <v>155</v>
      </c>
      <c r="D12696" s="0" t="s">
        <v>155</v>
      </c>
      <c r="E12696" s="0" t="n">
        <f aca="false">IFERROR((C12696-D12696)/C12696/'Project Inputs and Calcs'!$E$11,0)</f>
        <v>0</v>
      </c>
    </row>
    <row r="12697" customFormat="false" ht="15" hidden="false" customHeight="false" outlineLevel="0" collapsed="false">
      <c r="A12697" s="0" t="n">
        <v>71</v>
      </c>
      <c r="B12697" s="0" t="n">
        <v>9800</v>
      </c>
      <c r="C12697" s="0" t="s">
        <v>155</v>
      </c>
      <c r="D12697" s="0" t="s">
        <v>155</v>
      </c>
      <c r="E12697" s="0" t="n">
        <f aca="false">IFERROR((C12697-D12697)/C12697/'Project Inputs and Calcs'!$E$11,0)</f>
        <v>0</v>
      </c>
    </row>
    <row r="12698" customFormat="false" ht="15" hidden="false" customHeight="false" outlineLevel="0" collapsed="false">
      <c r="A12698" s="0" t="n">
        <v>71</v>
      </c>
      <c r="B12698" s="0" t="n">
        <v>9900</v>
      </c>
      <c r="C12698" s="0" t="s">
        <v>155</v>
      </c>
      <c r="D12698" s="0" t="s">
        <v>155</v>
      </c>
      <c r="E12698" s="0" t="n">
        <f aca="false">IFERROR((C12698-D12698)/C12698/'Project Inputs and Calcs'!$E$11,0)</f>
        <v>0</v>
      </c>
    </row>
    <row r="12699" customFormat="false" ht="15" hidden="false" customHeight="false" outlineLevel="0" collapsed="false">
      <c r="A12699" s="0" t="n">
        <v>71</v>
      </c>
      <c r="B12699" s="0" t="n">
        <v>10000</v>
      </c>
      <c r="C12699" s="0" t="s">
        <v>155</v>
      </c>
      <c r="D12699" s="0" t="s">
        <v>155</v>
      </c>
      <c r="E12699" s="0" t="n">
        <f aca="false">IFERROR((C12699-D12699)/C12699/'Project Inputs and Calcs'!$E$11,0)</f>
        <v>0</v>
      </c>
    </row>
    <row r="12700" customFormat="false" ht="15" hidden="false" customHeight="false" outlineLevel="0" collapsed="false">
      <c r="A12700" s="0" t="n">
        <v>71</v>
      </c>
      <c r="B12700" s="0" t="n">
        <v>10100</v>
      </c>
      <c r="C12700" s="0" t="s">
        <v>155</v>
      </c>
      <c r="D12700" s="0" t="s">
        <v>155</v>
      </c>
      <c r="E12700" s="0" t="n">
        <f aca="false">IFERROR((C12700-D12700)/C12700/'Project Inputs and Calcs'!$E$11,0)</f>
        <v>0</v>
      </c>
    </row>
    <row r="12701" customFormat="false" ht="15" hidden="false" customHeight="false" outlineLevel="0" collapsed="false">
      <c r="A12701" s="0" t="n">
        <v>71</v>
      </c>
      <c r="B12701" s="0" t="n">
        <v>10200</v>
      </c>
      <c r="C12701" s="0" t="s">
        <v>155</v>
      </c>
      <c r="D12701" s="0" t="s">
        <v>155</v>
      </c>
      <c r="E12701" s="0" t="n">
        <f aca="false">IFERROR((C12701-D12701)/C12701/'Project Inputs and Calcs'!$E$11,0)</f>
        <v>0</v>
      </c>
    </row>
    <row r="12702" customFormat="false" ht="15" hidden="false" customHeight="false" outlineLevel="0" collapsed="false">
      <c r="A12702" s="0" t="n">
        <v>71</v>
      </c>
      <c r="B12702" s="0" t="n">
        <v>10300</v>
      </c>
      <c r="C12702" s="0" t="s">
        <v>155</v>
      </c>
      <c r="D12702" s="0" t="s">
        <v>155</v>
      </c>
      <c r="E12702" s="0" t="n">
        <f aca="false">IFERROR((C12702-D12702)/C12702/'Project Inputs and Calcs'!$E$11,0)</f>
        <v>0</v>
      </c>
    </row>
    <row r="12703" customFormat="false" ht="15" hidden="false" customHeight="false" outlineLevel="0" collapsed="false">
      <c r="A12703" s="0" t="n">
        <v>71</v>
      </c>
      <c r="B12703" s="0" t="n">
        <v>10400</v>
      </c>
      <c r="C12703" s="0" t="s">
        <v>155</v>
      </c>
      <c r="D12703" s="0" t="s">
        <v>155</v>
      </c>
      <c r="E12703" s="0" t="n">
        <f aca="false">IFERROR((C12703-D12703)/C12703/'Project Inputs and Calcs'!$E$11,0)</f>
        <v>0</v>
      </c>
    </row>
    <row r="12704" customFormat="false" ht="15" hidden="false" customHeight="false" outlineLevel="0" collapsed="false">
      <c r="A12704" s="0" t="n">
        <v>71</v>
      </c>
      <c r="B12704" s="0" t="n">
        <v>10500</v>
      </c>
      <c r="C12704" s="0" t="s">
        <v>155</v>
      </c>
      <c r="D12704" s="0" t="s">
        <v>155</v>
      </c>
      <c r="E12704" s="0" t="n">
        <f aca="false">IFERROR((C12704-D12704)/C12704/'Project Inputs and Calcs'!$E$11,0)</f>
        <v>0</v>
      </c>
    </row>
    <row r="12705" customFormat="false" ht="15" hidden="false" customHeight="false" outlineLevel="0" collapsed="false">
      <c r="A12705" s="0" t="n">
        <v>71</v>
      </c>
      <c r="B12705" s="0" t="n">
        <v>10600</v>
      </c>
      <c r="C12705" s="0" t="s">
        <v>155</v>
      </c>
      <c r="D12705" s="0" t="s">
        <v>155</v>
      </c>
      <c r="E12705" s="0" t="n">
        <f aca="false">IFERROR((C12705-D12705)/C12705/'Project Inputs and Calcs'!$E$11,0)</f>
        <v>0</v>
      </c>
    </row>
    <row r="12706" customFormat="false" ht="15" hidden="false" customHeight="false" outlineLevel="0" collapsed="false">
      <c r="A12706" s="0" t="n">
        <v>71</v>
      </c>
      <c r="B12706" s="0" t="n">
        <v>10700</v>
      </c>
      <c r="C12706" s="0" t="s">
        <v>155</v>
      </c>
      <c r="D12706" s="0" t="s">
        <v>155</v>
      </c>
      <c r="E12706" s="0" t="n">
        <f aca="false">IFERROR((C12706-D12706)/C12706/'Project Inputs and Calcs'!$E$11,0)</f>
        <v>0</v>
      </c>
    </row>
    <row r="12707" customFormat="false" ht="15" hidden="false" customHeight="false" outlineLevel="0" collapsed="false">
      <c r="A12707" s="0" t="n">
        <v>71</v>
      </c>
      <c r="B12707" s="0" t="n">
        <v>10800</v>
      </c>
      <c r="C12707" s="0" t="s">
        <v>155</v>
      </c>
      <c r="D12707" s="0" t="s">
        <v>155</v>
      </c>
      <c r="E12707" s="0" t="n">
        <f aca="false">IFERROR((C12707-D12707)/C12707/'Project Inputs and Calcs'!$E$11,0)</f>
        <v>0</v>
      </c>
    </row>
    <row r="12708" customFormat="false" ht="15" hidden="false" customHeight="false" outlineLevel="0" collapsed="false">
      <c r="A12708" s="0" t="n">
        <v>71</v>
      </c>
      <c r="B12708" s="0" t="n">
        <v>10900</v>
      </c>
      <c r="C12708" s="0" t="s">
        <v>155</v>
      </c>
      <c r="D12708" s="0" t="s">
        <v>155</v>
      </c>
      <c r="E12708" s="0" t="n">
        <f aca="false">IFERROR((C12708-D12708)/C12708/'Project Inputs and Calcs'!$E$11,0)</f>
        <v>0</v>
      </c>
    </row>
    <row r="12709" customFormat="false" ht="15" hidden="false" customHeight="false" outlineLevel="0" collapsed="false">
      <c r="A12709" s="0" t="n">
        <v>71</v>
      </c>
      <c r="B12709" s="0" t="n">
        <v>11000</v>
      </c>
      <c r="C12709" s="0" t="s">
        <v>155</v>
      </c>
      <c r="D12709" s="0" t="s">
        <v>155</v>
      </c>
      <c r="E12709" s="0" t="n">
        <f aca="false">IFERROR((C12709-D12709)/C12709/'Project Inputs and Calcs'!$E$11,0)</f>
        <v>0</v>
      </c>
    </row>
    <row r="12710" customFormat="false" ht="15" hidden="false" customHeight="false" outlineLevel="0" collapsed="false">
      <c r="A12710" s="0" t="n">
        <v>71</v>
      </c>
      <c r="B12710" s="0" t="n">
        <v>11100</v>
      </c>
      <c r="C12710" s="0" t="s">
        <v>155</v>
      </c>
      <c r="D12710" s="0" t="s">
        <v>155</v>
      </c>
      <c r="E12710" s="0" t="n">
        <f aca="false">IFERROR((C12710-D12710)/C12710/'Project Inputs and Calcs'!$E$11,0)</f>
        <v>0</v>
      </c>
    </row>
    <row r="12711" customFormat="false" ht="15" hidden="false" customHeight="false" outlineLevel="0" collapsed="false">
      <c r="A12711" s="0" t="n">
        <v>71</v>
      </c>
      <c r="B12711" s="0" t="n">
        <v>11200</v>
      </c>
      <c r="C12711" s="0" t="s">
        <v>155</v>
      </c>
      <c r="D12711" s="0" t="s">
        <v>155</v>
      </c>
      <c r="E12711" s="0" t="n">
        <f aca="false">IFERROR((C12711-D12711)/C12711/'Project Inputs and Calcs'!$E$11,0)</f>
        <v>0</v>
      </c>
    </row>
    <row r="12712" customFormat="false" ht="15" hidden="false" customHeight="false" outlineLevel="0" collapsed="false">
      <c r="A12712" s="0" t="n">
        <v>71</v>
      </c>
      <c r="B12712" s="0" t="n">
        <v>11300</v>
      </c>
      <c r="C12712" s="0" t="s">
        <v>155</v>
      </c>
      <c r="D12712" s="0" t="s">
        <v>155</v>
      </c>
      <c r="E12712" s="0" t="n">
        <f aca="false">IFERROR((C12712-D12712)/C12712/'Project Inputs and Calcs'!$E$11,0)</f>
        <v>0</v>
      </c>
    </row>
    <row r="12713" customFormat="false" ht="15" hidden="false" customHeight="false" outlineLevel="0" collapsed="false">
      <c r="A12713" s="0" t="n">
        <v>71</v>
      </c>
      <c r="B12713" s="0" t="n">
        <v>11400</v>
      </c>
      <c r="C12713" s="0" t="s">
        <v>155</v>
      </c>
      <c r="D12713" s="0" t="s">
        <v>155</v>
      </c>
      <c r="E12713" s="0" t="n">
        <f aca="false">IFERROR((C12713-D12713)/C12713/'Project Inputs and Calcs'!$E$11,0)</f>
        <v>0</v>
      </c>
    </row>
    <row r="12714" customFormat="false" ht="15" hidden="false" customHeight="false" outlineLevel="0" collapsed="false">
      <c r="A12714" s="0" t="n">
        <v>71</v>
      </c>
      <c r="B12714" s="0" t="n">
        <v>11500</v>
      </c>
      <c r="C12714" s="0" t="s">
        <v>155</v>
      </c>
      <c r="D12714" s="0" t="s">
        <v>155</v>
      </c>
      <c r="E12714" s="0" t="n">
        <f aca="false">IFERROR((C12714-D12714)/C12714/'Project Inputs and Calcs'!$E$11,0)</f>
        <v>0</v>
      </c>
    </row>
    <row r="12715" customFormat="false" ht="15" hidden="false" customHeight="false" outlineLevel="0" collapsed="false">
      <c r="A12715" s="0" t="n">
        <v>71</v>
      </c>
      <c r="B12715" s="0" t="n">
        <v>11600</v>
      </c>
      <c r="C12715" s="0" t="s">
        <v>155</v>
      </c>
      <c r="D12715" s="0" t="s">
        <v>155</v>
      </c>
      <c r="E12715" s="0" t="n">
        <f aca="false">IFERROR((C12715-D12715)/C12715/'Project Inputs and Calcs'!$E$11,0)</f>
        <v>0</v>
      </c>
    </row>
    <row r="12716" customFormat="false" ht="15" hidden="false" customHeight="false" outlineLevel="0" collapsed="false">
      <c r="A12716" s="0" t="n">
        <v>71</v>
      </c>
      <c r="B12716" s="0" t="n">
        <v>11700</v>
      </c>
      <c r="C12716" s="0" t="s">
        <v>155</v>
      </c>
      <c r="D12716" s="0" t="s">
        <v>155</v>
      </c>
      <c r="E12716" s="0" t="n">
        <f aca="false">IFERROR((C12716-D12716)/C12716/'Project Inputs and Calcs'!$E$11,0)</f>
        <v>0</v>
      </c>
    </row>
    <row r="12717" customFormat="false" ht="15" hidden="false" customHeight="false" outlineLevel="0" collapsed="false">
      <c r="A12717" s="0" t="n">
        <v>71</v>
      </c>
      <c r="B12717" s="0" t="n">
        <v>11800</v>
      </c>
      <c r="C12717" s="0" t="s">
        <v>155</v>
      </c>
      <c r="D12717" s="0" t="s">
        <v>155</v>
      </c>
      <c r="E12717" s="0" t="n">
        <f aca="false">IFERROR((C12717-D12717)/C12717/'Project Inputs and Calcs'!$E$11,0)</f>
        <v>0</v>
      </c>
    </row>
    <row r="12718" customFormat="false" ht="15" hidden="false" customHeight="false" outlineLevel="0" collapsed="false">
      <c r="A12718" s="0" t="n">
        <v>71</v>
      </c>
      <c r="B12718" s="0" t="n">
        <v>11900</v>
      </c>
      <c r="C12718" s="0" t="s">
        <v>155</v>
      </c>
      <c r="D12718" s="0" t="s">
        <v>155</v>
      </c>
      <c r="E12718" s="0" t="n">
        <f aca="false">IFERROR((C12718-D12718)/C12718/'Project Inputs and Calcs'!$E$11,0)</f>
        <v>0</v>
      </c>
    </row>
    <row r="12719" customFormat="false" ht="15" hidden="false" customHeight="false" outlineLevel="0" collapsed="false">
      <c r="A12719" s="0" t="n">
        <v>71</v>
      </c>
      <c r="B12719" s="0" t="n">
        <v>12000</v>
      </c>
      <c r="C12719" s="0" t="s">
        <v>155</v>
      </c>
      <c r="D12719" s="0" t="s">
        <v>155</v>
      </c>
      <c r="E12719" s="0" t="n">
        <f aca="false">IFERROR((C12719-D12719)/C12719/'Project Inputs and Calcs'!$E$11,0)</f>
        <v>0</v>
      </c>
    </row>
    <row r="12720" customFormat="false" ht="15" hidden="false" customHeight="false" outlineLevel="0" collapsed="false">
      <c r="A12720" s="0" t="n">
        <v>71</v>
      </c>
      <c r="B12720" s="0" t="n">
        <v>12100</v>
      </c>
      <c r="C12720" s="0" t="s">
        <v>155</v>
      </c>
      <c r="D12720" s="0" t="s">
        <v>155</v>
      </c>
      <c r="E12720" s="0" t="n">
        <f aca="false">IFERROR((C12720-D12720)/C12720/'Project Inputs and Calcs'!$E$11,0)</f>
        <v>0</v>
      </c>
    </row>
    <row r="12721" customFormat="false" ht="15" hidden="false" customHeight="false" outlineLevel="0" collapsed="false">
      <c r="A12721" s="0" t="n">
        <v>71</v>
      </c>
      <c r="B12721" s="0" t="n">
        <v>12200</v>
      </c>
      <c r="C12721" s="0" t="s">
        <v>155</v>
      </c>
      <c r="D12721" s="0" t="s">
        <v>155</v>
      </c>
      <c r="E12721" s="0" t="n">
        <f aca="false">IFERROR((C12721-D12721)/C12721/'Project Inputs and Calcs'!$E$11,0)</f>
        <v>0</v>
      </c>
    </row>
    <row r="12722" customFormat="false" ht="15" hidden="false" customHeight="false" outlineLevel="0" collapsed="false">
      <c r="A12722" s="0" t="n">
        <v>71</v>
      </c>
      <c r="B12722" s="0" t="n">
        <v>12300</v>
      </c>
      <c r="C12722" s="0" t="s">
        <v>155</v>
      </c>
      <c r="D12722" s="0" t="s">
        <v>155</v>
      </c>
      <c r="E12722" s="0" t="n">
        <f aca="false">IFERROR((C12722-D12722)/C12722/'Project Inputs and Calcs'!$E$11,0)</f>
        <v>0</v>
      </c>
    </row>
    <row r="12723" customFormat="false" ht="15" hidden="false" customHeight="false" outlineLevel="0" collapsed="false">
      <c r="A12723" s="0" t="n">
        <v>71</v>
      </c>
      <c r="B12723" s="0" t="n">
        <v>12400</v>
      </c>
      <c r="C12723" s="0" t="s">
        <v>155</v>
      </c>
      <c r="D12723" s="0" t="s">
        <v>155</v>
      </c>
      <c r="E12723" s="0" t="n">
        <f aca="false">IFERROR((C12723-D12723)/C12723/'Project Inputs and Calcs'!$E$11,0)</f>
        <v>0</v>
      </c>
    </row>
    <row r="12724" customFormat="false" ht="15" hidden="false" customHeight="false" outlineLevel="0" collapsed="false">
      <c r="A12724" s="0" t="n">
        <v>71</v>
      </c>
      <c r="B12724" s="0" t="n">
        <v>12500</v>
      </c>
      <c r="C12724" s="0" t="s">
        <v>155</v>
      </c>
      <c r="D12724" s="0" t="s">
        <v>155</v>
      </c>
      <c r="E12724" s="0" t="n">
        <f aca="false">IFERROR((C12724-D12724)/C12724/'Project Inputs and Calcs'!$E$11,0)</f>
        <v>0</v>
      </c>
    </row>
    <row r="12725" customFormat="false" ht="15" hidden="false" customHeight="false" outlineLevel="0" collapsed="false">
      <c r="A12725" s="0" t="n">
        <v>71</v>
      </c>
      <c r="B12725" s="0" t="n">
        <v>12600</v>
      </c>
      <c r="C12725" s="0" t="s">
        <v>155</v>
      </c>
      <c r="D12725" s="0" t="s">
        <v>155</v>
      </c>
      <c r="E12725" s="0" t="n">
        <f aca="false">IFERROR((C12725-D12725)/C12725/'Project Inputs and Calcs'!$E$11,0)</f>
        <v>0</v>
      </c>
    </row>
    <row r="12726" customFormat="false" ht="15" hidden="false" customHeight="false" outlineLevel="0" collapsed="false">
      <c r="A12726" s="0" t="n">
        <v>71</v>
      </c>
      <c r="B12726" s="0" t="n">
        <v>12700</v>
      </c>
      <c r="C12726" s="0" t="s">
        <v>155</v>
      </c>
      <c r="D12726" s="0" t="s">
        <v>155</v>
      </c>
      <c r="E12726" s="0" t="n">
        <f aca="false">IFERROR((C12726-D12726)/C12726/'Project Inputs and Calcs'!$E$11,0)</f>
        <v>0</v>
      </c>
    </row>
    <row r="12727" customFormat="false" ht="15" hidden="false" customHeight="false" outlineLevel="0" collapsed="false">
      <c r="A12727" s="0" t="n">
        <v>71</v>
      </c>
      <c r="B12727" s="0" t="n">
        <v>12800</v>
      </c>
      <c r="C12727" s="0" t="s">
        <v>155</v>
      </c>
      <c r="D12727" s="0" t="s">
        <v>155</v>
      </c>
      <c r="E12727" s="0" t="n">
        <f aca="false">IFERROR((C12727-D12727)/C12727/'Project Inputs and Calcs'!$E$11,0)</f>
        <v>0</v>
      </c>
    </row>
    <row r="12728" customFormat="false" ht="15" hidden="false" customHeight="false" outlineLevel="0" collapsed="false">
      <c r="A12728" s="0" t="n">
        <v>71</v>
      </c>
      <c r="B12728" s="0" t="n">
        <v>12900</v>
      </c>
      <c r="C12728" s="0" t="s">
        <v>155</v>
      </c>
      <c r="D12728" s="0" t="s">
        <v>155</v>
      </c>
      <c r="E12728" s="0" t="n">
        <f aca="false">IFERROR((C12728-D12728)/C12728/'Project Inputs and Calcs'!$E$11,0)</f>
        <v>0</v>
      </c>
    </row>
    <row r="12729" customFormat="false" ht="15" hidden="false" customHeight="false" outlineLevel="0" collapsed="false">
      <c r="A12729" s="0" t="n">
        <v>71</v>
      </c>
      <c r="B12729" s="0" t="n">
        <v>13000</v>
      </c>
      <c r="C12729" s="0" t="s">
        <v>155</v>
      </c>
      <c r="D12729" s="0" t="s">
        <v>155</v>
      </c>
      <c r="E12729" s="0" t="n">
        <f aca="false">IFERROR((C12729-D12729)/C12729/'Project Inputs and Calcs'!$E$11,0)</f>
        <v>0</v>
      </c>
    </row>
    <row r="12730" customFormat="false" ht="15" hidden="false" customHeight="false" outlineLevel="0" collapsed="false">
      <c r="A12730" s="0" t="n">
        <v>71</v>
      </c>
      <c r="B12730" s="0" t="n">
        <v>13100</v>
      </c>
      <c r="C12730" s="0" t="s">
        <v>155</v>
      </c>
      <c r="D12730" s="0" t="s">
        <v>155</v>
      </c>
      <c r="E12730" s="0" t="n">
        <f aca="false">IFERROR((C12730-D12730)/C12730/'Project Inputs and Calcs'!$E$11,0)</f>
        <v>0</v>
      </c>
    </row>
    <row r="12731" customFormat="false" ht="15" hidden="false" customHeight="false" outlineLevel="0" collapsed="false">
      <c r="A12731" s="0" t="n">
        <v>71</v>
      </c>
      <c r="B12731" s="0" t="n">
        <v>13200</v>
      </c>
      <c r="C12731" s="0" t="s">
        <v>155</v>
      </c>
      <c r="D12731" s="0" t="s">
        <v>155</v>
      </c>
      <c r="E12731" s="0" t="n">
        <f aca="false">IFERROR((C12731-D12731)/C12731/'Project Inputs and Calcs'!$E$11,0)</f>
        <v>0</v>
      </c>
    </row>
    <row r="12732" customFormat="false" ht="15" hidden="false" customHeight="false" outlineLevel="0" collapsed="false">
      <c r="A12732" s="0" t="n">
        <v>71</v>
      </c>
      <c r="B12732" s="0" t="n">
        <v>13300</v>
      </c>
      <c r="C12732" s="0" t="s">
        <v>155</v>
      </c>
      <c r="D12732" s="0" t="s">
        <v>155</v>
      </c>
      <c r="E12732" s="0" t="n">
        <f aca="false">IFERROR((C12732-D12732)/C12732/'Project Inputs and Calcs'!$E$11,0)</f>
        <v>0</v>
      </c>
    </row>
    <row r="12733" customFormat="false" ht="15" hidden="false" customHeight="false" outlineLevel="0" collapsed="false">
      <c r="A12733" s="0" t="n">
        <v>71</v>
      </c>
      <c r="B12733" s="0" t="n">
        <v>13400</v>
      </c>
      <c r="C12733" s="0" t="s">
        <v>155</v>
      </c>
      <c r="D12733" s="0" t="s">
        <v>155</v>
      </c>
      <c r="E12733" s="0" t="n">
        <f aca="false">IFERROR((C12733-D12733)/C12733/'Project Inputs and Calcs'!$E$11,0)</f>
        <v>0</v>
      </c>
    </row>
    <row r="12734" customFormat="false" ht="15" hidden="false" customHeight="false" outlineLevel="0" collapsed="false">
      <c r="A12734" s="0" t="n">
        <v>71</v>
      </c>
      <c r="B12734" s="0" t="n">
        <v>13500</v>
      </c>
      <c r="C12734" s="0" t="s">
        <v>155</v>
      </c>
      <c r="D12734" s="0" t="s">
        <v>155</v>
      </c>
      <c r="E12734" s="0" t="n">
        <f aca="false">IFERROR((C12734-D12734)/C12734/'Project Inputs and Calcs'!$E$11,0)</f>
        <v>0</v>
      </c>
    </row>
    <row r="12735" customFormat="false" ht="15" hidden="false" customHeight="false" outlineLevel="0" collapsed="false">
      <c r="A12735" s="0" t="n">
        <v>71</v>
      </c>
      <c r="B12735" s="0" t="n">
        <v>13600</v>
      </c>
      <c r="C12735" s="0" t="s">
        <v>155</v>
      </c>
      <c r="D12735" s="0" t="s">
        <v>155</v>
      </c>
      <c r="E12735" s="0" t="n">
        <f aca="false">IFERROR((C12735-D12735)/C12735/'Project Inputs and Calcs'!$E$11,0)</f>
        <v>0</v>
      </c>
    </row>
    <row r="12736" customFormat="false" ht="15" hidden="false" customHeight="false" outlineLevel="0" collapsed="false">
      <c r="A12736" s="0" t="n">
        <v>71</v>
      </c>
      <c r="B12736" s="0" t="n">
        <v>13700</v>
      </c>
      <c r="C12736" s="0" t="s">
        <v>155</v>
      </c>
      <c r="D12736" s="0" t="s">
        <v>155</v>
      </c>
      <c r="E12736" s="0" t="n">
        <f aca="false">IFERROR((C12736-D12736)/C12736/'Project Inputs and Calcs'!$E$11,0)</f>
        <v>0</v>
      </c>
    </row>
    <row r="12737" customFormat="false" ht="15" hidden="false" customHeight="false" outlineLevel="0" collapsed="false">
      <c r="A12737" s="0" t="n">
        <v>71</v>
      </c>
      <c r="B12737" s="0" t="n">
        <v>13800</v>
      </c>
      <c r="C12737" s="0" t="s">
        <v>155</v>
      </c>
      <c r="D12737" s="0" t="s">
        <v>155</v>
      </c>
      <c r="E12737" s="0" t="n">
        <f aca="false">IFERROR((C12737-D12737)/C12737/'Project Inputs and Calcs'!$E$11,0)</f>
        <v>0</v>
      </c>
    </row>
    <row r="12738" customFormat="false" ht="15" hidden="false" customHeight="false" outlineLevel="0" collapsed="false">
      <c r="A12738" s="0" t="n">
        <v>71</v>
      </c>
      <c r="B12738" s="0" t="n">
        <v>13900</v>
      </c>
      <c r="C12738" s="0" t="s">
        <v>155</v>
      </c>
      <c r="D12738" s="0" t="s">
        <v>155</v>
      </c>
      <c r="E12738" s="0" t="n">
        <f aca="false">IFERROR((C12738-D12738)/C12738/'Project Inputs and Calcs'!$E$11,0)</f>
        <v>0</v>
      </c>
    </row>
    <row r="12739" customFormat="false" ht="15" hidden="false" customHeight="false" outlineLevel="0" collapsed="false">
      <c r="A12739" s="0" t="n">
        <v>71</v>
      </c>
      <c r="B12739" s="0" t="n">
        <v>14000</v>
      </c>
      <c r="C12739" s="0" t="s">
        <v>155</v>
      </c>
      <c r="D12739" s="0" t="s">
        <v>155</v>
      </c>
      <c r="E12739" s="0" t="n">
        <f aca="false">IFERROR((C12739-D12739)/C12739/'Project Inputs and Calcs'!$E$11,0)</f>
        <v>0</v>
      </c>
    </row>
    <row r="12740" customFormat="false" ht="15" hidden="false" customHeight="false" outlineLevel="0" collapsed="false">
      <c r="A12740" s="0" t="n">
        <v>71</v>
      </c>
      <c r="B12740" s="0" t="n">
        <v>14100</v>
      </c>
      <c r="C12740" s="0" t="s">
        <v>155</v>
      </c>
      <c r="D12740" s="0" t="s">
        <v>155</v>
      </c>
      <c r="E12740" s="0" t="n">
        <f aca="false">IFERROR((C12740-D12740)/C12740/'Project Inputs and Calcs'!$E$11,0)</f>
        <v>0</v>
      </c>
    </row>
    <row r="12741" customFormat="false" ht="15" hidden="false" customHeight="false" outlineLevel="0" collapsed="false">
      <c r="A12741" s="0" t="n">
        <v>71</v>
      </c>
      <c r="B12741" s="0" t="n">
        <v>14200</v>
      </c>
      <c r="C12741" s="0" t="s">
        <v>155</v>
      </c>
      <c r="D12741" s="0" t="s">
        <v>155</v>
      </c>
      <c r="E12741" s="0" t="n">
        <f aca="false">IFERROR((C12741-D12741)/C12741/'Project Inputs and Calcs'!$E$11,0)</f>
        <v>0</v>
      </c>
    </row>
    <row r="12742" customFormat="false" ht="15" hidden="false" customHeight="false" outlineLevel="0" collapsed="false">
      <c r="A12742" s="0" t="n">
        <v>71</v>
      </c>
      <c r="B12742" s="0" t="n">
        <v>14300</v>
      </c>
      <c r="C12742" s="0" t="s">
        <v>155</v>
      </c>
      <c r="D12742" s="0" t="s">
        <v>155</v>
      </c>
      <c r="E12742" s="0" t="n">
        <f aca="false">IFERROR((C12742-D12742)/C12742/'Project Inputs and Calcs'!$E$11,0)</f>
        <v>0</v>
      </c>
    </row>
    <row r="12743" customFormat="false" ht="15" hidden="false" customHeight="false" outlineLevel="0" collapsed="false">
      <c r="A12743" s="0" t="n">
        <v>71</v>
      </c>
      <c r="B12743" s="0" t="n">
        <v>14400</v>
      </c>
      <c r="C12743" s="0" t="s">
        <v>155</v>
      </c>
      <c r="D12743" s="0" t="s">
        <v>155</v>
      </c>
      <c r="E12743" s="0" t="n">
        <f aca="false">IFERROR((C12743-D12743)/C12743/'Project Inputs and Calcs'!$E$11,0)</f>
        <v>0</v>
      </c>
    </row>
    <row r="12744" customFormat="false" ht="15" hidden="false" customHeight="false" outlineLevel="0" collapsed="false">
      <c r="A12744" s="0" t="n">
        <v>71</v>
      </c>
      <c r="B12744" s="0" t="n">
        <v>14500</v>
      </c>
      <c r="C12744" s="0" t="s">
        <v>155</v>
      </c>
      <c r="D12744" s="0" t="s">
        <v>155</v>
      </c>
      <c r="E12744" s="0" t="n">
        <f aca="false">IFERROR((C12744-D12744)/C12744/'Project Inputs and Calcs'!$E$11,0)</f>
        <v>0</v>
      </c>
    </row>
    <row r="12745" customFormat="false" ht="15" hidden="false" customHeight="false" outlineLevel="0" collapsed="false">
      <c r="A12745" s="0" t="n">
        <v>71</v>
      </c>
      <c r="B12745" s="0" t="n">
        <v>14600</v>
      </c>
      <c r="C12745" s="0" t="s">
        <v>155</v>
      </c>
      <c r="D12745" s="0" t="s">
        <v>155</v>
      </c>
      <c r="E12745" s="0" t="n">
        <f aca="false">IFERROR((C12745-D12745)/C12745/'Project Inputs and Calcs'!$E$11,0)</f>
        <v>0</v>
      </c>
    </row>
    <row r="12746" customFormat="false" ht="15" hidden="false" customHeight="false" outlineLevel="0" collapsed="false">
      <c r="A12746" s="0" t="n">
        <v>71</v>
      </c>
      <c r="B12746" s="0" t="n">
        <v>14700</v>
      </c>
      <c r="C12746" s="0" t="s">
        <v>155</v>
      </c>
      <c r="D12746" s="0" t="s">
        <v>155</v>
      </c>
      <c r="E12746" s="0" t="n">
        <f aca="false">IFERROR((C12746-D12746)/C12746/'Project Inputs and Calcs'!$E$11,0)</f>
        <v>0</v>
      </c>
    </row>
    <row r="12747" customFormat="false" ht="15" hidden="false" customHeight="false" outlineLevel="0" collapsed="false">
      <c r="A12747" s="0" t="n">
        <v>71</v>
      </c>
      <c r="B12747" s="0" t="n">
        <v>14800</v>
      </c>
      <c r="C12747" s="0" t="s">
        <v>155</v>
      </c>
      <c r="D12747" s="0" t="s">
        <v>155</v>
      </c>
      <c r="E12747" s="0" t="n">
        <f aca="false">IFERROR((C12747-D12747)/C12747/'Project Inputs and Calcs'!$E$11,0)</f>
        <v>0</v>
      </c>
    </row>
    <row r="12748" customFormat="false" ht="15" hidden="false" customHeight="false" outlineLevel="0" collapsed="false">
      <c r="A12748" s="0" t="n">
        <v>71</v>
      </c>
      <c r="B12748" s="0" t="n">
        <v>14900</v>
      </c>
      <c r="C12748" s="0" t="s">
        <v>155</v>
      </c>
      <c r="D12748" s="0" t="s">
        <v>155</v>
      </c>
      <c r="E12748" s="0" t="n">
        <f aca="false">IFERROR((C12748-D12748)/C12748/'Project Inputs and Calcs'!$E$11,0)</f>
        <v>0</v>
      </c>
    </row>
    <row r="12749" customFormat="false" ht="15" hidden="false" customHeight="false" outlineLevel="0" collapsed="false">
      <c r="A12749" s="0" t="n">
        <v>71</v>
      </c>
      <c r="B12749" s="0" t="n">
        <v>15000</v>
      </c>
      <c r="C12749" s="0" t="s">
        <v>155</v>
      </c>
      <c r="D12749" s="0" t="s">
        <v>155</v>
      </c>
      <c r="E12749" s="0" t="n">
        <f aca="false">IFERROR((C12749-D12749)/C12749/'Project Inputs and Calcs'!$E$11,0)</f>
        <v>0</v>
      </c>
    </row>
    <row r="12750" customFormat="false" ht="15" hidden="false" customHeight="false" outlineLevel="0" collapsed="false">
      <c r="A12750" s="0" t="n">
        <v>71</v>
      </c>
      <c r="B12750" s="0" t="n">
        <v>15100</v>
      </c>
      <c r="C12750" s="0" t="s">
        <v>155</v>
      </c>
      <c r="D12750" s="0" t="s">
        <v>155</v>
      </c>
      <c r="E12750" s="0" t="n">
        <f aca="false">IFERROR((C12750-D12750)/C12750/'Project Inputs and Calcs'!$E$11,0)</f>
        <v>0</v>
      </c>
    </row>
    <row r="12751" customFormat="false" ht="15" hidden="false" customHeight="false" outlineLevel="0" collapsed="false">
      <c r="A12751" s="0" t="n">
        <v>71</v>
      </c>
      <c r="B12751" s="0" t="n">
        <v>15200</v>
      </c>
      <c r="C12751" s="0" t="s">
        <v>155</v>
      </c>
      <c r="D12751" s="0" t="s">
        <v>155</v>
      </c>
      <c r="E12751" s="0" t="n">
        <f aca="false">IFERROR((C12751-D12751)/C12751/'Project Inputs and Calcs'!$E$11,0)</f>
        <v>0</v>
      </c>
    </row>
    <row r="12752" customFormat="false" ht="15" hidden="false" customHeight="false" outlineLevel="0" collapsed="false">
      <c r="A12752" s="0" t="n">
        <v>71</v>
      </c>
      <c r="B12752" s="0" t="n">
        <v>15300</v>
      </c>
      <c r="C12752" s="0" t="s">
        <v>155</v>
      </c>
      <c r="D12752" s="0" t="s">
        <v>155</v>
      </c>
      <c r="E12752" s="0" t="n">
        <f aca="false">IFERROR((C12752-D12752)/C12752/'Project Inputs and Calcs'!$E$11,0)</f>
        <v>0</v>
      </c>
    </row>
    <row r="12753" customFormat="false" ht="15" hidden="false" customHeight="false" outlineLevel="0" collapsed="false">
      <c r="A12753" s="0" t="n">
        <v>71</v>
      </c>
      <c r="B12753" s="0" t="n">
        <v>15400</v>
      </c>
      <c r="C12753" s="0" t="s">
        <v>155</v>
      </c>
      <c r="D12753" s="0" t="s">
        <v>155</v>
      </c>
      <c r="E12753" s="0" t="n">
        <f aca="false">IFERROR((C12753-D12753)/C12753/'Project Inputs and Calcs'!$E$11,0)</f>
        <v>0</v>
      </c>
    </row>
    <row r="12754" customFormat="false" ht="15" hidden="false" customHeight="false" outlineLevel="0" collapsed="false">
      <c r="A12754" s="0" t="n">
        <v>71</v>
      </c>
      <c r="B12754" s="0" t="n">
        <v>15500</v>
      </c>
      <c r="C12754" s="0" t="s">
        <v>155</v>
      </c>
      <c r="D12754" s="0" t="s">
        <v>155</v>
      </c>
      <c r="E12754" s="0" t="n">
        <f aca="false">IFERROR((C12754-D12754)/C12754/'Project Inputs and Calcs'!$E$11,0)</f>
        <v>0</v>
      </c>
    </row>
    <row r="12755" customFormat="false" ht="15" hidden="false" customHeight="false" outlineLevel="0" collapsed="false">
      <c r="A12755" s="0" t="n">
        <v>71</v>
      </c>
      <c r="B12755" s="0" t="n">
        <v>15600</v>
      </c>
      <c r="C12755" s="0" t="s">
        <v>155</v>
      </c>
      <c r="D12755" s="0" t="s">
        <v>155</v>
      </c>
      <c r="E12755" s="0" t="n">
        <f aca="false">IFERROR((C12755-D12755)/C12755/'Project Inputs and Calcs'!$E$11,0)</f>
        <v>0</v>
      </c>
    </row>
    <row r="12756" customFormat="false" ht="15" hidden="false" customHeight="false" outlineLevel="0" collapsed="false">
      <c r="A12756" s="0" t="n">
        <v>71</v>
      </c>
      <c r="B12756" s="0" t="n">
        <v>15700</v>
      </c>
      <c r="C12756" s="0" t="s">
        <v>155</v>
      </c>
      <c r="D12756" s="0" t="s">
        <v>155</v>
      </c>
      <c r="E12756" s="0" t="n">
        <f aca="false">IFERROR((C12756-D12756)/C12756/'Project Inputs and Calcs'!$E$11,0)</f>
        <v>0</v>
      </c>
    </row>
    <row r="12757" customFormat="false" ht="15" hidden="false" customHeight="false" outlineLevel="0" collapsed="false">
      <c r="A12757" s="0" t="n">
        <v>71</v>
      </c>
      <c r="B12757" s="0" t="n">
        <v>15800</v>
      </c>
      <c r="C12757" s="0" t="s">
        <v>155</v>
      </c>
      <c r="D12757" s="0" t="s">
        <v>155</v>
      </c>
      <c r="E12757" s="0" t="n">
        <f aca="false">IFERROR((C12757-D12757)/C12757/'Project Inputs and Calcs'!$E$11,0)</f>
        <v>0</v>
      </c>
    </row>
    <row r="12758" customFormat="false" ht="15" hidden="false" customHeight="false" outlineLevel="0" collapsed="false">
      <c r="A12758" s="0" t="n">
        <v>71</v>
      </c>
      <c r="B12758" s="0" t="n">
        <v>15900</v>
      </c>
      <c r="C12758" s="0" t="s">
        <v>155</v>
      </c>
      <c r="D12758" s="0" t="s">
        <v>155</v>
      </c>
      <c r="E12758" s="0" t="n">
        <f aca="false">IFERROR((C12758-D12758)/C12758/'Project Inputs and Calcs'!$E$11,0)</f>
        <v>0</v>
      </c>
    </row>
    <row r="12759" customFormat="false" ht="15" hidden="false" customHeight="false" outlineLevel="0" collapsed="false">
      <c r="A12759" s="0" t="n">
        <v>71</v>
      </c>
      <c r="B12759" s="0" t="n">
        <v>16000</v>
      </c>
      <c r="C12759" s="0" t="s">
        <v>155</v>
      </c>
      <c r="D12759" s="0" t="s">
        <v>155</v>
      </c>
      <c r="E12759" s="0" t="n">
        <f aca="false">IFERROR((C12759-D12759)/C12759/'Project Inputs and Calcs'!$E$11,0)</f>
        <v>0</v>
      </c>
    </row>
    <row r="12760" customFormat="false" ht="15" hidden="false" customHeight="false" outlineLevel="0" collapsed="false">
      <c r="A12760" s="0" t="n">
        <v>71</v>
      </c>
      <c r="B12760" s="0" t="n">
        <v>16100</v>
      </c>
      <c r="C12760" s="0" t="s">
        <v>155</v>
      </c>
      <c r="D12760" s="0" t="s">
        <v>155</v>
      </c>
      <c r="E12760" s="0" t="n">
        <f aca="false">IFERROR((C12760-D12760)/C12760/'Project Inputs and Calcs'!$E$11,0)</f>
        <v>0</v>
      </c>
    </row>
    <row r="12761" customFormat="false" ht="15" hidden="false" customHeight="false" outlineLevel="0" collapsed="false">
      <c r="A12761" s="0" t="n">
        <v>71</v>
      </c>
      <c r="B12761" s="0" t="n">
        <v>16200</v>
      </c>
      <c r="C12761" s="0" t="s">
        <v>155</v>
      </c>
      <c r="D12761" s="0" t="s">
        <v>155</v>
      </c>
      <c r="E12761" s="0" t="n">
        <f aca="false">IFERROR((C12761-D12761)/C12761/'Project Inputs and Calcs'!$E$11,0)</f>
        <v>0</v>
      </c>
    </row>
    <row r="12762" customFormat="false" ht="15" hidden="false" customHeight="false" outlineLevel="0" collapsed="false">
      <c r="A12762" s="0" t="n">
        <v>71</v>
      </c>
      <c r="B12762" s="0" t="n">
        <v>16300</v>
      </c>
      <c r="C12762" s="0" t="s">
        <v>155</v>
      </c>
      <c r="D12762" s="0" t="s">
        <v>155</v>
      </c>
      <c r="E12762" s="0" t="n">
        <f aca="false">IFERROR((C12762-D12762)/C12762/'Project Inputs and Calcs'!$E$11,0)</f>
        <v>0</v>
      </c>
    </row>
    <row r="12763" customFormat="false" ht="15" hidden="false" customHeight="false" outlineLevel="0" collapsed="false">
      <c r="A12763" s="0" t="n">
        <v>71</v>
      </c>
      <c r="B12763" s="0" t="n">
        <v>16400</v>
      </c>
      <c r="C12763" s="0" t="s">
        <v>155</v>
      </c>
      <c r="D12763" s="0" t="s">
        <v>155</v>
      </c>
      <c r="E12763" s="0" t="n">
        <f aca="false">IFERROR((C12763-D12763)/C12763/'Project Inputs and Calcs'!$E$11,0)</f>
        <v>0</v>
      </c>
    </row>
    <row r="12764" customFormat="false" ht="15" hidden="false" customHeight="false" outlineLevel="0" collapsed="false">
      <c r="A12764" s="0" t="n">
        <v>71</v>
      </c>
      <c r="B12764" s="0" t="n">
        <v>16500</v>
      </c>
      <c r="C12764" s="0" t="s">
        <v>155</v>
      </c>
      <c r="D12764" s="0" t="s">
        <v>155</v>
      </c>
      <c r="E12764" s="0" t="n">
        <f aca="false">IFERROR((C12764-D12764)/C12764/'Project Inputs and Calcs'!$E$11,0)</f>
        <v>0</v>
      </c>
    </row>
    <row r="12765" customFormat="false" ht="15" hidden="false" customHeight="false" outlineLevel="0" collapsed="false">
      <c r="A12765" s="0" t="n">
        <v>71</v>
      </c>
      <c r="B12765" s="0" t="n">
        <v>16600</v>
      </c>
      <c r="C12765" s="0" t="s">
        <v>155</v>
      </c>
      <c r="D12765" s="0" t="s">
        <v>155</v>
      </c>
      <c r="E12765" s="0" t="n">
        <f aca="false">IFERROR((C12765-D12765)/C12765/'Project Inputs and Calcs'!$E$11,0)</f>
        <v>0</v>
      </c>
    </row>
    <row r="12766" customFormat="false" ht="15" hidden="false" customHeight="false" outlineLevel="0" collapsed="false">
      <c r="A12766" s="0" t="n">
        <v>71</v>
      </c>
      <c r="B12766" s="0" t="n">
        <v>16700</v>
      </c>
      <c r="C12766" s="0" t="s">
        <v>155</v>
      </c>
      <c r="D12766" s="0" t="s">
        <v>155</v>
      </c>
      <c r="E12766" s="0" t="n">
        <f aca="false">IFERROR((C12766-D12766)/C12766/'Project Inputs and Calcs'!$E$11,0)</f>
        <v>0</v>
      </c>
    </row>
    <row r="12767" customFormat="false" ht="15" hidden="false" customHeight="false" outlineLevel="0" collapsed="false">
      <c r="A12767" s="0" t="n">
        <v>71</v>
      </c>
      <c r="B12767" s="0" t="n">
        <v>16800</v>
      </c>
      <c r="C12767" s="0" t="s">
        <v>155</v>
      </c>
      <c r="D12767" s="0" t="s">
        <v>155</v>
      </c>
      <c r="E12767" s="0" t="n">
        <f aca="false">IFERROR((C12767-D12767)/C12767/'Project Inputs and Calcs'!$E$11,0)</f>
        <v>0</v>
      </c>
    </row>
    <row r="12768" customFormat="false" ht="15" hidden="false" customHeight="false" outlineLevel="0" collapsed="false">
      <c r="A12768" s="0" t="n">
        <v>71</v>
      </c>
      <c r="B12768" s="0" t="n">
        <v>16900</v>
      </c>
      <c r="C12768" s="0" t="s">
        <v>155</v>
      </c>
      <c r="D12768" s="0" t="s">
        <v>155</v>
      </c>
      <c r="E12768" s="0" t="n">
        <f aca="false">IFERROR((C12768-D12768)/C12768/'Project Inputs and Calcs'!$E$11,0)</f>
        <v>0</v>
      </c>
    </row>
    <row r="12769" customFormat="false" ht="15" hidden="false" customHeight="false" outlineLevel="0" collapsed="false">
      <c r="A12769" s="0" t="n">
        <v>71</v>
      </c>
      <c r="B12769" s="0" t="n">
        <v>17000</v>
      </c>
      <c r="C12769" s="0" t="s">
        <v>155</v>
      </c>
      <c r="D12769" s="0" t="s">
        <v>155</v>
      </c>
      <c r="E12769" s="0" t="n">
        <f aca="false">IFERROR((C12769-D12769)/C12769/'Project Inputs and Calcs'!$E$11,0)</f>
        <v>0</v>
      </c>
    </row>
    <row r="12770" customFormat="false" ht="15" hidden="false" customHeight="false" outlineLevel="0" collapsed="false">
      <c r="A12770" s="0" t="n">
        <v>71</v>
      </c>
      <c r="B12770" s="0" t="n">
        <v>17100</v>
      </c>
      <c r="C12770" s="0" t="s">
        <v>155</v>
      </c>
      <c r="D12770" s="0" t="s">
        <v>155</v>
      </c>
      <c r="E12770" s="0" t="n">
        <f aca="false">IFERROR((C12770-D12770)/C12770/'Project Inputs and Calcs'!$E$11,0)</f>
        <v>0</v>
      </c>
    </row>
    <row r="12771" customFormat="false" ht="15" hidden="false" customHeight="false" outlineLevel="0" collapsed="false">
      <c r="A12771" s="0" t="n">
        <v>71</v>
      </c>
      <c r="B12771" s="0" t="n">
        <v>17200</v>
      </c>
      <c r="C12771" s="0" t="s">
        <v>155</v>
      </c>
      <c r="D12771" s="0" t="s">
        <v>155</v>
      </c>
      <c r="E12771" s="0" t="n">
        <f aca="false">IFERROR((C12771-D12771)/C12771/'Project Inputs and Calcs'!$E$11,0)</f>
        <v>0</v>
      </c>
    </row>
    <row r="12772" customFormat="false" ht="15" hidden="false" customHeight="false" outlineLevel="0" collapsed="false">
      <c r="A12772" s="0" t="n">
        <v>71</v>
      </c>
      <c r="B12772" s="0" t="n">
        <v>17300</v>
      </c>
      <c r="C12772" s="0" t="s">
        <v>155</v>
      </c>
      <c r="D12772" s="0" t="s">
        <v>155</v>
      </c>
      <c r="E12772" s="0" t="n">
        <f aca="false">IFERROR((C12772-D12772)/C12772/'Project Inputs and Calcs'!$E$11,0)</f>
        <v>0</v>
      </c>
    </row>
    <row r="12773" customFormat="false" ht="15" hidden="false" customHeight="false" outlineLevel="0" collapsed="false">
      <c r="A12773" s="0" t="n">
        <v>71</v>
      </c>
      <c r="B12773" s="0" t="n">
        <v>17400</v>
      </c>
      <c r="C12773" s="0" t="s">
        <v>155</v>
      </c>
      <c r="D12773" s="0" t="s">
        <v>155</v>
      </c>
      <c r="E12773" s="0" t="n">
        <f aca="false">IFERROR((C12773-D12773)/C12773/'Project Inputs and Calcs'!$E$11,0)</f>
        <v>0</v>
      </c>
    </row>
    <row r="12774" customFormat="false" ht="15" hidden="false" customHeight="false" outlineLevel="0" collapsed="false">
      <c r="A12774" s="0" t="n">
        <v>71</v>
      </c>
      <c r="B12774" s="0" t="n">
        <v>17500</v>
      </c>
      <c r="C12774" s="0" t="s">
        <v>155</v>
      </c>
      <c r="D12774" s="0" t="s">
        <v>155</v>
      </c>
      <c r="E12774" s="0" t="n">
        <f aca="false">IFERROR((C12774-D12774)/C12774/'Project Inputs and Calcs'!$E$11,0)</f>
        <v>0</v>
      </c>
    </row>
    <row r="12775" customFormat="false" ht="15" hidden="false" customHeight="false" outlineLevel="0" collapsed="false">
      <c r="A12775" s="0" t="n">
        <v>71</v>
      </c>
      <c r="B12775" s="0" t="n">
        <v>17600</v>
      </c>
      <c r="C12775" s="0" t="s">
        <v>155</v>
      </c>
      <c r="D12775" s="0" t="s">
        <v>155</v>
      </c>
      <c r="E12775" s="0" t="n">
        <f aca="false">IFERROR((C12775-D12775)/C12775/'Project Inputs and Calcs'!$E$11,0)</f>
        <v>0</v>
      </c>
    </row>
    <row r="12776" customFormat="false" ht="15" hidden="false" customHeight="false" outlineLevel="0" collapsed="false">
      <c r="A12776" s="0" t="n">
        <v>71</v>
      </c>
      <c r="B12776" s="0" t="n">
        <v>17700</v>
      </c>
      <c r="C12776" s="0" t="s">
        <v>155</v>
      </c>
      <c r="D12776" s="0" t="s">
        <v>155</v>
      </c>
      <c r="E12776" s="0" t="n">
        <f aca="false">IFERROR((C12776-D12776)/C12776/'Project Inputs and Calcs'!$E$11,0)</f>
        <v>0</v>
      </c>
    </row>
    <row r="12777" customFormat="false" ht="15" hidden="false" customHeight="false" outlineLevel="0" collapsed="false">
      <c r="A12777" s="0" t="n">
        <v>71</v>
      </c>
      <c r="B12777" s="0" t="n">
        <v>17800</v>
      </c>
      <c r="C12777" s="0" t="s">
        <v>155</v>
      </c>
      <c r="D12777" s="0" t="s">
        <v>155</v>
      </c>
      <c r="E12777" s="0" t="n">
        <f aca="false">IFERROR((C12777-D12777)/C12777/'Project Inputs and Calcs'!$E$11,0)</f>
        <v>0</v>
      </c>
    </row>
    <row r="12778" customFormat="false" ht="15" hidden="false" customHeight="false" outlineLevel="0" collapsed="false">
      <c r="A12778" s="0" t="n">
        <v>71</v>
      </c>
      <c r="B12778" s="0" t="n">
        <v>17900</v>
      </c>
      <c r="C12778" s="0" t="s">
        <v>155</v>
      </c>
      <c r="D12778" s="0" t="s">
        <v>155</v>
      </c>
      <c r="E12778" s="0" t="n">
        <f aca="false">IFERROR((C12778-D12778)/C12778/'Project Inputs and Calcs'!$E$11,0)</f>
        <v>0</v>
      </c>
    </row>
    <row r="12779" customFormat="false" ht="15" hidden="false" customHeight="false" outlineLevel="0" collapsed="false">
      <c r="A12779" s="0" t="n">
        <v>71</v>
      </c>
      <c r="B12779" s="0" t="n">
        <v>18000</v>
      </c>
      <c r="C12779" s="0" t="s">
        <v>155</v>
      </c>
      <c r="D12779" s="0" t="s">
        <v>155</v>
      </c>
      <c r="E12779" s="0" t="n">
        <f aca="false">IFERROR((C12779-D12779)/C12779/'Project Inputs and Calcs'!$E$11,0)</f>
        <v>0</v>
      </c>
    </row>
    <row r="12780" customFormat="false" ht="15" hidden="false" customHeight="false" outlineLevel="0" collapsed="false">
      <c r="A12780" s="0" t="n">
        <v>71</v>
      </c>
      <c r="B12780" s="0" t="n">
        <v>18100</v>
      </c>
      <c r="C12780" s="0" t="s">
        <v>155</v>
      </c>
      <c r="D12780" s="0" t="s">
        <v>155</v>
      </c>
      <c r="E12780" s="0" t="n">
        <f aca="false">IFERROR((C12780-D12780)/C12780/'Project Inputs and Calcs'!$E$11,0)</f>
        <v>0</v>
      </c>
    </row>
    <row r="12781" customFormat="false" ht="15" hidden="false" customHeight="false" outlineLevel="0" collapsed="false">
      <c r="A12781" s="0" t="n">
        <v>71</v>
      </c>
      <c r="B12781" s="0" t="n">
        <v>18200</v>
      </c>
      <c r="C12781" s="0" t="s">
        <v>155</v>
      </c>
      <c r="D12781" s="0" t="s">
        <v>155</v>
      </c>
      <c r="E12781" s="0" t="n">
        <f aca="false">IFERROR((C12781-D12781)/C12781/'Project Inputs and Calcs'!$E$11,0)</f>
        <v>0</v>
      </c>
    </row>
    <row r="12782" customFormat="false" ht="15" hidden="false" customHeight="false" outlineLevel="0" collapsed="false">
      <c r="A12782" s="0" t="n">
        <v>71</v>
      </c>
      <c r="B12782" s="0" t="n">
        <v>18300</v>
      </c>
      <c r="C12782" s="0" t="s">
        <v>155</v>
      </c>
      <c r="D12782" s="0" t="s">
        <v>155</v>
      </c>
      <c r="E12782" s="0" t="n">
        <f aca="false">IFERROR((C12782-D12782)/C12782/'Project Inputs and Calcs'!$E$11,0)</f>
        <v>0</v>
      </c>
    </row>
    <row r="12783" customFormat="false" ht="15" hidden="false" customHeight="false" outlineLevel="0" collapsed="false">
      <c r="A12783" s="0" t="n">
        <v>71</v>
      </c>
      <c r="B12783" s="0" t="n">
        <v>18400</v>
      </c>
      <c r="C12783" s="0" t="s">
        <v>155</v>
      </c>
      <c r="D12783" s="0" t="s">
        <v>155</v>
      </c>
      <c r="E12783" s="0" t="n">
        <f aca="false">IFERROR((C12783-D12783)/C12783/'Project Inputs and Calcs'!$E$11,0)</f>
        <v>0</v>
      </c>
    </row>
    <row r="12784" customFormat="false" ht="15" hidden="false" customHeight="false" outlineLevel="0" collapsed="false">
      <c r="A12784" s="0" t="n">
        <v>71</v>
      </c>
      <c r="B12784" s="0" t="n">
        <v>18500</v>
      </c>
      <c r="C12784" s="0" t="s">
        <v>155</v>
      </c>
      <c r="D12784" s="0" t="s">
        <v>155</v>
      </c>
      <c r="E12784" s="0" t="n">
        <f aca="false">IFERROR((C12784-D12784)/C12784/'Project Inputs and Calcs'!$E$11,0)</f>
        <v>0</v>
      </c>
    </row>
    <row r="12785" customFormat="false" ht="15" hidden="false" customHeight="false" outlineLevel="0" collapsed="false">
      <c r="A12785" s="0" t="n">
        <v>71</v>
      </c>
      <c r="B12785" s="0" t="n">
        <v>18600</v>
      </c>
      <c r="C12785" s="0" t="s">
        <v>155</v>
      </c>
      <c r="D12785" s="0" t="s">
        <v>155</v>
      </c>
      <c r="E12785" s="0" t="n">
        <f aca="false">IFERROR((C12785-D12785)/C12785/'Project Inputs and Calcs'!$E$11,0)</f>
        <v>0</v>
      </c>
    </row>
    <row r="12786" customFormat="false" ht="15" hidden="false" customHeight="false" outlineLevel="0" collapsed="false">
      <c r="A12786" s="0" t="n">
        <v>71</v>
      </c>
      <c r="B12786" s="0" t="n">
        <v>18700</v>
      </c>
      <c r="C12786" s="0" t="s">
        <v>155</v>
      </c>
      <c r="D12786" s="0" t="s">
        <v>155</v>
      </c>
      <c r="E12786" s="0" t="n">
        <f aca="false">IFERROR((C12786-D12786)/C12786/'Project Inputs and Calcs'!$E$11,0)</f>
        <v>0</v>
      </c>
    </row>
    <row r="12787" customFormat="false" ht="15" hidden="false" customHeight="false" outlineLevel="0" collapsed="false">
      <c r="A12787" s="0" t="n">
        <v>71</v>
      </c>
      <c r="B12787" s="0" t="n">
        <v>18800</v>
      </c>
      <c r="C12787" s="0" t="s">
        <v>155</v>
      </c>
      <c r="D12787" s="0" t="s">
        <v>155</v>
      </c>
      <c r="E12787" s="0" t="n">
        <f aca="false">IFERROR((C12787-D12787)/C12787/'Project Inputs and Calcs'!$E$11,0)</f>
        <v>0</v>
      </c>
    </row>
    <row r="12788" customFormat="false" ht="15" hidden="false" customHeight="false" outlineLevel="0" collapsed="false">
      <c r="A12788" s="0" t="n">
        <v>71</v>
      </c>
      <c r="B12788" s="0" t="n">
        <v>18900</v>
      </c>
      <c r="C12788" s="0" t="s">
        <v>155</v>
      </c>
      <c r="D12788" s="0" t="s">
        <v>155</v>
      </c>
      <c r="E12788" s="0" t="n">
        <f aca="false">IFERROR((C12788-D12788)/C12788/'Project Inputs and Calcs'!$E$11,0)</f>
        <v>0</v>
      </c>
    </row>
    <row r="12789" customFormat="false" ht="15" hidden="false" customHeight="false" outlineLevel="0" collapsed="false">
      <c r="A12789" s="0" t="n">
        <v>71</v>
      </c>
      <c r="B12789" s="0" t="n">
        <v>19000</v>
      </c>
      <c r="C12789" s="0" t="s">
        <v>155</v>
      </c>
      <c r="D12789" s="0" t="s">
        <v>155</v>
      </c>
      <c r="E12789" s="0" t="n">
        <f aca="false">IFERROR((C12789-D12789)/C12789/'Project Inputs and Calcs'!$E$11,0)</f>
        <v>0</v>
      </c>
    </row>
    <row r="12790" customFormat="false" ht="15" hidden="false" customHeight="false" outlineLevel="0" collapsed="false">
      <c r="A12790" s="0" t="n">
        <v>71</v>
      </c>
      <c r="B12790" s="0" t="n">
        <v>19100</v>
      </c>
      <c r="C12790" s="0" t="s">
        <v>155</v>
      </c>
      <c r="D12790" s="0" t="s">
        <v>155</v>
      </c>
      <c r="E12790" s="0" t="n">
        <f aca="false">IFERROR((C12790-D12790)/C12790/'Project Inputs and Calcs'!$E$11,0)</f>
        <v>0</v>
      </c>
    </row>
    <row r="12791" customFormat="false" ht="15" hidden="false" customHeight="false" outlineLevel="0" collapsed="false">
      <c r="A12791" s="0" t="n">
        <v>71</v>
      </c>
      <c r="B12791" s="0" t="n">
        <v>19200</v>
      </c>
      <c r="C12791" s="0" t="s">
        <v>155</v>
      </c>
      <c r="D12791" s="0" t="s">
        <v>155</v>
      </c>
      <c r="E12791" s="0" t="n">
        <f aca="false">IFERROR((C12791-D12791)/C12791/'Project Inputs and Calcs'!$E$11,0)</f>
        <v>0</v>
      </c>
    </row>
    <row r="12792" customFormat="false" ht="15" hidden="false" customHeight="false" outlineLevel="0" collapsed="false">
      <c r="A12792" s="0" t="n">
        <v>71</v>
      </c>
      <c r="B12792" s="0" t="n">
        <v>19300</v>
      </c>
      <c r="C12792" s="0" t="s">
        <v>155</v>
      </c>
      <c r="D12792" s="0" t="s">
        <v>155</v>
      </c>
      <c r="E12792" s="0" t="n">
        <f aca="false">IFERROR((C12792-D12792)/C12792/'Project Inputs and Calcs'!$E$11,0)</f>
        <v>0</v>
      </c>
    </row>
    <row r="12793" customFormat="false" ht="15" hidden="false" customHeight="false" outlineLevel="0" collapsed="false">
      <c r="A12793" s="0" t="n">
        <v>71</v>
      </c>
      <c r="B12793" s="0" t="n">
        <v>19400</v>
      </c>
      <c r="C12793" s="0" t="s">
        <v>155</v>
      </c>
      <c r="D12793" s="0" t="s">
        <v>155</v>
      </c>
      <c r="E12793" s="0" t="n">
        <f aca="false">IFERROR((C12793-D12793)/C12793/'Project Inputs and Calcs'!$E$11,0)</f>
        <v>0</v>
      </c>
    </row>
    <row r="12794" customFormat="false" ht="15" hidden="false" customHeight="false" outlineLevel="0" collapsed="false">
      <c r="A12794" s="0" t="n">
        <v>71</v>
      </c>
      <c r="B12794" s="0" t="n">
        <v>19500</v>
      </c>
      <c r="C12794" s="0" t="s">
        <v>155</v>
      </c>
      <c r="D12794" s="0" t="s">
        <v>155</v>
      </c>
      <c r="E12794" s="0" t="n">
        <f aca="false">IFERROR((C12794-D12794)/C12794/'Project Inputs and Calcs'!$E$11,0)</f>
        <v>0</v>
      </c>
    </row>
    <row r="12795" customFormat="false" ht="15" hidden="false" customHeight="false" outlineLevel="0" collapsed="false">
      <c r="A12795" s="0" t="n">
        <v>71</v>
      </c>
      <c r="B12795" s="0" t="n">
        <v>19600</v>
      </c>
      <c r="C12795" s="0" t="s">
        <v>155</v>
      </c>
      <c r="D12795" s="0" t="s">
        <v>155</v>
      </c>
      <c r="E12795" s="0" t="n">
        <f aca="false">IFERROR((C12795-D12795)/C12795/'Project Inputs and Calcs'!$E$11,0)</f>
        <v>0</v>
      </c>
    </row>
    <row r="12796" customFormat="false" ht="15" hidden="false" customHeight="false" outlineLevel="0" collapsed="false">
      <c r="A12796" s="0" t="n">
        <v>71</v>
      </c>
      <c r="B12796" s="0" t="n">
        <v>19700</v>
      </c>
      <c r="C12796" s="0" t="s">
        <v>155</v>
      </c>
      <c r="D12796" s="0" t="s">
        <v>155</v>
      </c>
      <c r="E12796" s="0" t="n">
        <f aca="false">IFERROR((C12796-D12796)/C12796/'Project Inputs and Calcs'!$E$11,0)</f>
        <v>0</v>
      </c>
    </row>
    <row r="12797" customFormat="false" ht="15" hidden="false" customHeight="false" outlineLevel="0" collapsed="false">
      <c r="A12797" s="0" t="n">
        <v>71</v>
      </c>
      <c r="B12797" s="0" t="n">
        <v>19800</v>
      </c>
      <c r="C12797" s="0" t="s">
        <v>155</v>
      </c>
      <c r="D12797" s="0" t="s">
        <v>155</v>
      </c>
      <c r="E12797" s="0" t="n">
        <f aca="false">IFERROR((C12797-D12797)/C12797/'Project Inputs and Calcs'!$E$11,0)</f>
        <v>0</v>
      </c>
    </row>
    <row r="12798" customFormat="false" ht="15" hidden="false" customHeight="false" outlineLevel="0" collapsed="false">
      <c r="A12798" s="0" t="n">
        <v>71</v>
      </c>
      <c r="B12798" s="0" t="n">
        <v>19900</v>
      </c>
      <c r="C12798" s="0" t="s">
        <v>155</v>
      </c>
      <c r="D12798" s="0" t="s">
        <v>155</v>
      </c>
      <c r="E12798" s="0" t="n">
        <f aca="false">IFERROR((C12798-D12798)/C12798/'Project Inputs and Calcs'!$E$11,0)</f>
        <v>0</v>
      </c>
    </row>
    <row r="12799" customFormat="false" ht="15" hidden="false" customHeight="false" outlineLevel="0" collapsed="false">
      <c r="A12799" s="0" t="n">
        <v>71</v>
      </c>
      <c r="B12799" s="0" t="n">
        <v>20000</v>
      </c>
      <c r="C12799" s="0" t="s">
        <v>155</v>
      </c>
      <c r="D12799" s="0" t="s">
        <v>155</v>
      </c>
      <c r="E12799" s="0" t="n">
        <f aca="false">IFERROR((C12799-D12799)/C12799/'Project Inputs and Calcs'!$E$11,0)</f>
        <v>0</v>
      </c>
    </row>
    <row r="12800" customFormat="false" ht="15" hidden="false" customHeight="false" outlineLevel="0" collapsed="false">
      <c r="A12800" s="0" t="n">
        <v>72</v>
      </c>
      <c r="B12800" s="0" t="n">
        <v>1000</v>
      </c>
      <c r="C12800" s="0" t="n">
        <v>0.6369</v>
      </c>
      <c r="D12800" s="0" t="n">
        <v>0.10626</v>
      </c>
      <c r="E12800" s="0" t="n">
        <f aca="false">IFERROR((C12800-D12800)/C12800/'Project Inputs and Calcs'!$E$11,0)</f>
        <v>0.0277720207253886</v>
      </c>
    </row>
    <row r="12801" customFormat="false" ht="15" hidden="false" customHeight="false" outlineLevel="0" collapsed="false">
      <c r="A12801" s="0" t="n">
        <v>72</v>
      </c>
      <c r="B12801" s="0" t="n">
        <v>1100</v>
      </c>
      <c r="C12801" s="0" t="n">
        <v>0.88576</v>
      </c>
      <c r="D12801" s="0" t="n">
        <v>0.15525</v>
      </c>
      <c r="E12801" s="0" t="n">
        <f aca="false">IFERROR((C12801-D12801)/C12801/'Project Inputs and Calcs'!$E$11,0)</f>
        <v>0.0274908929431599</v>
      </c>
    </row>
    <row r="12802" customFormat="false" ht="15" hidden="false" customHeight="false" outlineLevel="0" collapsed="false">
      <c r="A12802" s="0" t="n">
        <v>72</v>
      </c>
      <c r="B12802" s="0" t="n">
        <v>1200</v>
      </c>
      <c r="C12802" s="0" t="n">
        <v>1.1706</v>
      </c>
      <c r="D12802" s="0" t="n">
        <v>0.215</v>
      </c>
      <c r="E12802" s="0" t="n">
        <f aca="false">IFERROR((C12802-D12802)/C12802/'Project Inputs and Calcs'!$E$11,0)</f>
        <v>0.0272111168061963</v>
      </c>
    </row>
    <row r="12803" customFormat="false" ht="15" hidden="false" customHeight="false" outlineLevel="0" collapsed="false">
      <c r="A12803" s="0" t="n">
        <v>72</v>
      </c>
      <c r="B12803" s="0" t="n">
        <v>1300</v>
      </c>
      <c r="C12803" s="0" t="n">
        <v>1.4898</v>
      </c>
      <c r="D12803" s="0" t="n">
        <v>0.28604</v>
      </c>
      <c r="E12803" s="0" t="n">
        <f aca="false">IFERROR((C12803-D12803)/C12803/'Project Inputs and Calcs'!$E$11,0)</f>
        <v>0.026933369132322</v>
      </c>
    </row>
    <row r="12804" customFormat="false" ht="15" hidden="false" customHeight="false" outlineLevel="0" collapsed="false">
      <c r="A12804" s="0" t="n">
        <v>72</v>
      </c>
      <c r="B12804" s="0" t="n">
        <v>1400</v>
      </c>
      <c r="C12804" s="0" t="n">
        <v>1.8416</v>
      </c>
      <c r="D12804" s="0" t="n">
        <v>0.36888</v>
      </c>
      <c r="E12804" s="0" t="n">
        <f aca="false">IFERROR((C12804-D12804)/C12804/'Project Inputs and Calcs'!$E$11,0)</f>
        <v>0.0266565305531422</v>
      </c>
    </row>
    <row r="12805" customFormat="false" ht="15" hidden="false" customHeight="false" outlineLevel="0" collapsed="false">
      <c r="A12805" s="0" t="n">
        <v>72</v>
      </c>
      <c r="B12805" s="0" t="n">
        <v>1500</v>
      </c>
      <c r="C12805" s="0" t="n">
        <v>2.2245</v>
      </c>
      <c r="D12805" s="0" t="n">
        <v>0.46386</v>
      </c>
      <c r="E12805" s="0" t="n">
        <f aca="false">IFERROR((C12805-D12805)/C12805/'Project Inputs and Calcs'!$E$11,0)</f>
        <v>0.0263825578781749</v>
      </c>
    </row>
    <row r="12806" customFormat="false" ht="15" hidden="false" customHeight="false" outlineLevel="0" collapsed="false">
      <c r="A12806" s="0" t="n">
        <v>72</v>
      </c>
      <c r="B12806" s="0" t="n">
        <v>1600</v>
      </c>
      <c r="C12806" s="0" t="n">
        <v>2.6369</v>
      </c>
      <c r="D12806" s="0" t="n">
        <v>0.5714</v>
      </c>
      <c r="E12806" s="0" t="n">
        <f aca="false">IFERROR((C12806-D12806)/C12806/'Project Inputs and Calcs'!$E$11,0)</f>
        <v>0.0261102051651561</v>
      </c>
    </row>
    <row r="12807" customFormat="false" ht="15" hidden="false" customHeight="false" outlineLevel="0" collapsed="false">
      <c r="A12807" s="0" t="n">
        <v>72</v>
      </c>
      <c r="B12807" s="0" t="n">
        <v>1700</v>
      </c>
      <c r="C12807" s="0" t="n">
        <v>3.0776</v>
      </c>
      <c r="D12807" s="0" t="n">
        <v>0.69174</v>
      </c>
      <c r="E12807" s="0" t="n">
        <f aca="false">IFERROR((C12807-D12807)/C12807/'Project Inputs and Calcs'!$E$11,0)</f>
        <v>0.0258411316177108</v>
      </c>
    </row>
    <row r="12808" customFormat="false" ht="15" hidden="false" customHeight="false" outlineLevel="0" collapsed="false">
      <c r="A12808" s="0" t="n">
        <v>72</v>
      </c>
      <c r="B12808" s="0" t="n">
        <v>1800</v>
      </c>
      <c r="C12808" s="0" t="n">
        <v>3.5452</v>
      </c>
      <c r="D12808" s="0" t="n">
        <v>0.82525</v>
      </c>
      <c r="E12808" s="0" t="n">
        <f aca="false">IFERROR((C12808-D12808)/C12808/'Project Inputs and Calcs'!$E$11,0)</f>
        <v>0.0255740155703486</v>
      </c>
    </row>
    <row r="12809" customFormat="false" ht="15" hidden="false" customHeight="false" outlineLevel="0" collapsed="false">
      <c r="A12809" s="0" t="n">
        <v>72</v>
      </c>
      <c r="B12809" s="0" t="n">
        <v>1900</v>
      </c>
      <c r="C12809" s="0" t="n">
        <v>4.0384</v>
      </c>
      <c r="D12809" s="0" t="n">
        <v>0.97199</v>
      </c>
      <c r="E12809" s="0" t="n">
        <f aca="false">IFERROR((C12809-D12809)/C12809/'Project Inputs and Calcs'!$E$11,0)</f>
        <v>0.0253104364764923</v>
      </c>
    </row>
    <row r="12810" customFormat="false" ht="15" hidden="false" customHeight="false" outlineLevel="0" collapsed="false">
      <c r="A12810" s="0" t="n">
        <v>72</v>
      </c>
      <c r="B12810" s="0" t="n">
        <v>2000</v>
      </c>
      <c r="C12810" s="0" t="n">
        <v>4.5562</v>
      </c>
      <c r="D12810" s="0" t="n">
        <v>1.1322</v>
      </c>
      <c r="E12810" s="0" t="n">
        <f aca="false">IFERROR((C12810-D12810)/C12810/'Project Inputs and Calcs'!$E$11,0)</f>
        <v>0.0250501148618</v>
      </c>
    </row>
    <row r="12811" customFormat="false" ht="15" hidden="false" customHeight="false" outlineLevel="0" collapsed="false">
      <c r="A12811" s="0" t="n">
        <v>72</v>
      </c>
      <c r="B12811" s="0" t="n">
        <v>2100</v>
      </c>
      <c r="C12811" s="0" t="n">
        <v>5.0972</v>
      </c>
      <c r="D12811" s="0" t="n">
        <v>1.3061</v>
      </c>
      <c r="E12811" s="0" t="n">
        <f aca="false">IFERROR((C12811-D12811)/C12811/'Project Inputs and Calcs'!$E$11,0)</f>
        <v>0.0247920426901044</v>
      </c>
    </row>
    <row r="12812" customFormat="false" ht="15" hidden="false" customHeight="false" outlineLevel="0" collapsed="false">
      <c r="A12812" s="0" t="n">
        <v>72</v>
      </c>
      <c r="B12812" s="0" t="n">
        <v>2200</v>
      </c>
      <c r="C12812" s="0" t="n">
        <v>5.6605</v>
      </c>
      <c r="D12812" s="0" t="n">
        <v>1.4937</v>
      </c>
      <c r="E12812" s="0" t="n">
        <f aca="false">IFERROR((C12812-D12812)/C12812/'Project Inputs and Calcs'!$E$11,0)</f>
        <v>0.0245372905809263</v>
      </c>
    </row>
    <row r="12813" customFormat="false" ht="15" hidden="false" customHeight="false" outlineLevel="0" collapsed="false">
      <c r="A12813" s="0" t="n">
        <v>72</v>
      </c>
      <c r="B12813" s="0" t="n">
        <v>2300</v>
      </c>
      <c r="C12813" s="0" t="n">
        <v>6.2449</v>
      </c>
      <c r="D12813" s="0" t="n">
        <v>1.6871</v>
      </c>
      <c r="E12813" s="0" t="n">
        <f aca="false">IFERROR((C12813-D12813)/C12813/'Project Inputs and Calcs'!$E$11,0)</f>
        <v>0.0243281184112903</v>
      </c>
    </row>
    <row r="12814" customFormat="false" ht="15" hidden="false" customHeight="false" outlineLevel="0" collapsed="false">
      <c r="A12814" s="0" t="n">
        <v>72</v>
      </c>
      <c r="B12814" s="0" t="n">
        <v>2400</v>
      </c>
      <c r="C12814" s="0" t="n">
        <v>6.8496</v>
      </c>
      <c r="D12814" s="0" t="n">
        <v>1.9105</v>
      </c>
      <c r="E12814" s="0" t="n">
        <f aca="false">IFERROR((C12814-D12814)/C12814/'Project Inputs and Calcs'!$E$11,0)</f>
        <v>0.0240359534376703</v>
      </c>
    </row>
    <row r="12815" customFormat="false" ht="15" hidden="false" customHeight="false" outlineLevel="0" collapsed="false">
      <c r="A12815" s="0" t="n">
        <v>72</v>
      </c>
      <c r="B12815" s="0" t="n">
        <v>2500</v>
      </c>
      <c r="C12815" s="0" t="n">
        <v>7.4733</v>
      </c>
      <c r="D12815" s="0" t="n">
        <v>2.1397</v>
      </c>
      <c r="E12815" s="0" t="n">
        <f aca="false">IFERROR((C12815-D12815)/C12815/'Project Inputs and Calcs'!$E$11,0)</f>
        <v>0.0237895797929518</v>
      </c>
    </row>
    <row r="12816" customFormat="false" ht="15" hidden="false" customHeight="false" outlineLevel="0" collapsed="false">
      <c r="A12816" s="0" t="n">
        <v>72</v>
      </c>
      <c r="B12816" s="0" t="n">
        <v>2600</v>
      </c>
      <c r="C12816" s="0" t="n">
        <v>8.1153</v>
      </c>
      <c r="D12816" s="0" t="n">
        <v>2.3829</v>
      </c>
      <c r="E12816" s="0" t="n">
        <f aca="false">IFERROR((C12816-D12816)/C12816/'Project Inputs and Calcs'!$E$11,0)</f>
        <v>0.0235456483432529</v>
      </c>
    </row>
    <row r="12817" customFormat="false" ht="15" hidden="false" customHeight="false" outlineLevel="0" collapsed="false">
      <c r="A12817" s="0" t="n">
        <v>72</v>
      </c>
      <c r="B12817" s="0" t="n">
        <v>2700</v>
      </c>
      <c r="C12817" s="0" t="n">
        <v>8.7743</v>
      </c>
      <c r="D12817" s="0" t="n">
        <v>2.6401</v>
      </c>
      <c r="E12817" s="0" t="n">
        <f aca="false">IFERROR((C12817-D12817)/C12817/'Project Inputs and Calcs'!$E$11,0)</f>
        <v>0.0233036633501628</v>
      </c>
    </row>
    <row r="12818" customFormat="false" ht="15" hidden="false" customHeight="false" outlineLevel="0" collapsed="false">
      <c r="A12818" s="0" t="n">
        <v>72</v>
      </c>
      <c r="B12818" s="0" t="n">
        <v>2800</v>
      </c>
      <c r="C12818" s="0" t="n">
        <v>9.4498</v>
      </c>
      <c r="D12818" s="0" t="n">
        <v>2.9113</v>
      </c>
      <c r="E12818" s="0" t="n">
        <f aca="false">IFERROR((C12818-D12818)/C12818/'Project Inputs and Calcs'!$E$11,0)</f>
        <v>0.0230639801900569</v>
      </c>
    </row>
    <row r="12819" customFormat="false" ht="15" hidden="false" customHeight="false" outlineLevel="0" collapsed="false">
      <c r="A12819" s="0" t="n">
        <v>72</v>
      </c>
      <c r="B12819" s="0" t="n">
        <v>2900</v>
      </c>
      <c r="C12819" s="0" t="n">
        <v>10.14</v>
      </c>
      <c r="D12819" s="0" t="n">
        <v>3.1964</v>
      </c>
      <c r="E12819" s="0" t="n">
        <f aca="false">IFERROR((C12819-D12819)/C12819/'Project Inputs and Calcs'!$E$11,0)</f>
        <v>0.0228257725180802</v>
      </c>
    </row>
    <row r="12820" customFormat="false" ht="15" hidden="false" customHeight="false" outlineLevel="0" collapsed="false">
      <c r="A12820" s="0" t="n">
        <v>72</v>
      </c>
      <c r="B12820" s="0" t="n">
        <v>3000</v>
      </c>
      <c r="C12820" s="0" t="n">
        <v>10.845</v>
      </c>
      <c r="D12820" s="0" t="n">
        <v>3.4957</v>
      </c>
      <c r="E12820" s="0" t="n">
        <f aca="false">IFERROR((C12820-D12820)/C12820/'Project Inputs and Calcs'!$E$11,0)</f>
        <v>0.0225889042569541</v>
      </c>
    </row>
    <row r="12821" customFormat="false" ht="15" hidden="false" customHeight="false" outlineLevel="0" collapsed="false">
      <c r="A12821" s="0" t="n">
        <v>72</v>
      </c>
      <c r="B12821" s="0" t="n">
        <v>3100</v>
      </c>
      <c r="C12821" s="0" t="n">
        <v>11.563</v>
      </c>
      <c r="D12821" s="0" t="n">
        <v>3.8091</v>
      </c>
      <c r="E12821" s="0" t="n">
        <f aca="false">IFERROR((C12821-D12821)/C12821/'Project Inputs and Calcs'!$E$11,0)</f>
        <v>0.0223526189858457</v>
      </c>
    </row>
    <row r="12822" customFormat="false" ht="15" hidden="false" customHeight="false" outlineLevel="0" collapsed="false">
      <c r="A12822" s="0" t="n">
        <v>72</v>
      </c>
      <c r="B12822" s="0" t="n">
        <v>3200</v>
      </c>
      <c r="C12822" s="0" t="n">
        <v>12.294</v>
      </c>
      <c r="D12822" s="0" t="n">
        <v>4.1364</v>
      </c>
      <c r="E12822" s="0" t="n">
        <f aca="false">IFERROR((C12822-D12822)/C12822/'Project Inputs and Calcs'!$E$11,0)</f>
        <v>0.0221181063933626</v>
      </c>
    </row>
    <row r="12823" customFormat="false" ht="15" hidden="false" customHeight="false" outlineLevel="0" collapsed="false">
      <c r="A12823" s="0" t="n">
        <v>72</v>
      </c>
      <c r="B12823" s="0" t="n">
        <v>3300</v>
      </c>
      <c r="C12823" s="0" t="n">
        <v>13.035</v>
      </c>
      <c r="D12823" s="0" t="n">
        <v>4.4779</v>
      </c>
      <c r="E12823" s="0" t="n">
        <f aca="false">IFERROR((C12823-D12823)/C12823/'Project Inputs and Calcs'!$E$11,0)</f>
        <v>0.0218823679836338</v>
      </c>
    </row>
    <row r="12824" customFormat="false" ht="15" hidden="false" customHeight="false" outlineLevel="0" collapsed="false">
      <c r="A12824" s="0" t="n">
        <v>72</v>
      </c>
      <c r="B12824" s="0" t="n">
        <v>3400</v>
      </c>
      <c r="C12824" s="0" t="n">
        <v>13.787</v>
      </c>
      <c r="D12824" s="0" t="n">
        <v>4.8337</v>
      </c>
      <c r="E12824" s="0" t="n">
        <f aca="false">IFERROR((C12824-D12824)/C12824/'Project Inputs and Calcs'!$E$11,0)</f>
        <v>0.0216467203404173</v>
      </c>
    </row>
    <row r="12825" customFormat="false" ht="15" hidden="false" customHeight="false" outlineLevel="0" collapsed="false">
      <c r="A12825" s="0" t="n">
        <v>72</v>
      </c>
      <c r="B12825" s="0" t="n">
        <v>3500</v>
      </c>
      <c r="C12825" s="0" t="n">
        <v>14.547</v>
      </c>
      <c r="D12825" s="0" t="n">
        <v>5.2038</v>
      </c>
      <c r="E12825" s="0" t="n">
        <f aca="false">IFERROR((C12825-D12825)/C12825/'Project Inputs and Calcs'!$E$11,0)</f>
        <v>0.0214092252698151</v>
      </c>
    </row>
    <row r="12826" customFormat="false" ht="15" hidden="false" customHeight="false" outlineLevel="0" collapsed="false">
      <c r="A12826" s="0" t="n">
        <v>72</v>
      </c>
      <c r="B12826" s="0" t="n">
        <v>3600</v>
      </c>
      <c r="C12826" s="0" t="n">
        <v>15.314</v>
      </c>
      <c r="D12826" s="0" t="n">
        <v>5.5884</v>
      </c>
      <c r="E12826" s="0" t="n">
        <f aca="false">IFERROR((C12826-D12826)/C12826/'Project Inputs and Calcs'!$E$11,0)</f>
        <v>0.0211693004222716</v>
      </c>
    </row>
    <row r="12827" customFormat="false" ht="15" hidden="false" customHeight="false" outlineLevel="0" collapsed="false">
      <c r="A12827" s="0" t="n">
        <v>72</v>
      </c>
      <c r="B12827" s="0" t="n">
        <v>3700</v>
      </c>
      <c r="C12827" s="0" t="n">
        <v>16.088</v>
      </c>
      <c r="D12827" s="0" t="n">
        <v>5.9876</v>
      </c>
      <c r="E12827" s="0" t="n">
        <f aca="false">IFERROR((C12827-D12827)/C12827/'Project Inputs and Calcs'!$E$11,0)</f>
        <v>0.0209273993038289</v>
      </c>
    </row>
    <row r="12828" customFormat="false" ht="15" hidden="false" customHeight="false" outlineLevel="0" collapsed="false">
      <c r="A12828" s="0" t="n">
        <v>72</v>
      </c>
      <c r="B12828" s="0" t="n">
        <v>3800</v>
      </c>
      <c r="C12828" s="0" t="n">
        <v>16.867</v>
      </c>
      <c r="D12828" s="0" t="n">
        <v>6.4015</v>
      </c>
      <c r="E12828" s="0" t="n">
        <f aca="false">IFERROR((C12828-D12828)/C12828/'Project Inputs and Calcs'!$E$11,0)</f>
        <v>0.0206823975810755</v>
      </c>
    </row>
    <row r="12829" customFormat="false" ht="15" hidden="false" customHeight="false" outlineLevel="0" collapsed="false">
      <c r="A12829" s="0" t="n">
        <v>72</v>
      </c>
      <c r="B12829" s="0" t="n">
        <v>3900</v>
      </c>
      <c r="C12829" s="0" t="n">
        <v>17.647</v>
      </c>
      <c r="D12829" s="0" t="n">
        <v>6.831</v>
      </c>
      <c r="E12829" s="0" t="n">
        <f aca="false">IFERROR((C12829-D12829)/C12829/'Project Inputs and Calcs'!$E$11,0)</f>
        <v>0.02043029032319</v>
      </c>
    </row>
    <row r="12830" customFormat="false" ht="15" hidden="false" customHeight="false" outlineLevel="0" collapsed="false">
      <c r="A12830" s="0" t="n">
        <v>72</v>
      </c>
      <c r="B12830" s="0" t="n">
        <v>4000</v>
      </c>
      <c r="C12830" s="0" t="n">
        <v>18.43</v>
      </c>
      <c r="D12830" s="0" t="n">
        <v>7.2754</v>
      </c>
      <c r="E12830" s="0" t="n">
        <f aca="false">IFERROR((C12830-D12830)/C12830/'Project Inputs and Calcs'!$E$11,0)</f>
        <v>0.0201747151383614</v>
      </c>
    </row>
    <row r="12831" customFormat="false" ht="15" hidden="false" customHeight="false" outlineLevel="0" collapsed="false">
      <c r="A12831" s="0" t="n">
        <v>72</v>
      </c>
      <c r="B12831" s="0" t="n">
        <v>4100</v>
      </c>
      <c r="C12831" s="0" t="n">
        <v>19.212</v>
      </c>
      <c r="D12831" s="0" t="n">
        <v>7.736</v>
      </c>
      <c r="E12831" s="0" t="n">
        <f aca="false">IFERROR((C12831-D12831)/C12831/'Project Inputs and Calcs'!$E$11,0)</f>
        <v>0.0199111666319661</v>
      </c>
    </row>
    <row r="12832" customFormat="false" ht="15" hidden="false" customHeight="false" outlineLevel="0" collapsed="false">
      <c r="A12832" s="0" t="n">
        <v>72</v>
      </c>
      <c r="B12832" s="0" t="n">
        <v>4200</v>
      </c>
      <c r="C12832" s="0" t="n">
        <v>19.99</v>
      </c>
      <c r="D12832" s="0" t="n">
        <v>8.2129</v>
      </c>
      <c r="E12832" s="0" t="n">
        <f aca="false">IFERROR((C12832-D12832)/C12832/'Project Inputs and Calcs'!$E$11,0)</f>
        <v>0.0196383191595798</v>
      </c>
    </row>
    <row r="12833" customFormat="false" ht="15" hidden="false" customHeight="false" outlineLevel="0" collapsed="false">
      <c r="A12833" s="0" t="n">
        <v>72</v>
      </c>
      <c r="B12833" s="0" t="n">
        <v>4300</v>
      </c>
      <c r="C12833" s="0" t="n">
        <v>20.763</v>
      </c>
      <c r="D12833" s="0" t="n">
        <v>8.7068</v>
      </c>
      <c r="E12833" s="0" t="n">
        <f aca="false">IFERROR((C12833-D12833)/C12833/'Project Inputs and Calcs'!$E$11,0)</f>
        <v>0.0193552633691342</v>
      </c>
    </row>
    <row r="12834" customFormat="false" ht="15" hidden="false" customHeight="false" outlineLevel="0" collapsed="false">
      <c r="A12834" s="0" t="n">
        <v>72</v>
      </c>
      <c r="B12834" s="0" t="n">
        <v>4400</v>
      </c>
      <c r="C12834" s="0" t="n">
        <v>21.527</v>
      </c>
      <c r="D12834" s="0" t="n">
        <v>9.2186</v>
      </c>
      <c r="E12834" s="0" t="n">
        <f aca="false">IFERROR((C12834-D12834)/C12834/'Project Inputs and Calcs'!$E$11,0)</f>
        <v>0.0190588563199703</v>
      </c>
    </row>
    <row r="12835" customFormat="false" ht="15" hidden="false" customHeight="false" outlineLevel="0" collapsed="false">
      <c r="A12835" s="0" t="n">
        <v>72</v>
      </c>
      <c r="B12835" s="0" t="n">
        <v>4500</v>
      </c>
      <c r="C12835" s="0" t="n">
        <v>22.28</v>
      </c>
      <c r="D12835" s="0" t="n">
        <v>9.7492</v>
      </c>
      <c r="E12835" s="0" t="n">
        <f aca="false">IFERROR((C12835-D12835)/C12835/'Project Inputs and Calcs'!$E$11,0)</f>
        <v>0.0187474566128067</v>
      </c>
    </row>
    <row r="12836" customFormat="false" ht="15" hidden="false" customHeight="false" outlineLevel="0" collapsed="false">
      <c r="A12836" s="0" t="n">
        <v>72</v>
      </c>
      <c r="B12836" s="0" t="n">
        <v>4600</v>
      </c>
      <c r="C12836" s="0" t="n">
        <v>23.017</v>
      </c>
      <c r="D12836" s="0" t="n">
        <v>10.3</v>
      </c>
      <c r="E12836" s="0" t="n">
        <f aca="false">IFERROR((C12836-D12836)/C12836/'Project Inputs and Calcs'!$E$11,0)</f>
        <v>0.0184168223486988</v>
      </c>
    </row>
    <row r="12837" customFormat="false" ht="15" hidden="false" customHeight="false" outlineLevel="0" collapsed="false">
      <c r="A12837" s="0" t="n">
        <v>72</v>
      </c>
      <c r="B12837" s="0" t="n">
        <v>4700</v>
      </c>
      <c r="C12837" s="0" t="n">
        <v>23.735</v>
      </c>
      <c r="D12837" s="0" t="n">
        <v>10.871</v>
      </c>
      <c r="E12837" s="0" t="n">
        <f aca="false">IFERROR((C12837-D12837)/C12837/'Project Inputs and Calcs'!$E$11,0)</f>
        <v>0.0180661470402359</v>
      </c>
    </row>
    <row r="12838" customFormat="false" ht="15" hidden="false" customHeight="false" outlineLevel="0" collapsed="false">
      <c r="A12838" s="0" t="n">
        <v>72</v>
      </c>
      <c r="B12838" s="0" t="n">
        <v>4800</v>
      </c>
      <c r="C12838" s="0" t="n">
        <v>24.426</v>
      </c>
      <c r="D12838" s="0" t="n">
        <v>11.466</v>
      </c>
      <c r="E12838" s="0" t="n">
        <f aca="false">IFERROR((C12838-D12838)/C12838/'Project Inputs and Calcs'!$E$11,0)</f>
        <v>0.0176860722181282</v>
      </c>
    </row>
    <row r="12839" customFormat="false" ht="15" hidden="false" customHeight="false" outlineLevel="0" collapsed="false">
      <c r="A12839" s="0" t="n">
        <v>72</v>
      </c>
      <c r="B12839" s="0" t="n">
        <v>4900</v>
      </c>
      <c r="C12839" s="0" t="n">
        <v>25.084</v>
      </c>
      <c r="D12839" s="0" t="n">
        <v>12.088</v>
      </c>
      <c r="E12839" s="0" t="n">
        <f aca="false">IFERROR((C12839-D12839)/C12839/'Project Inputs and Calcs'!$E$11,0)</f>
        <v>0.017269972891086</v>
      </c>
    </row>
    <row r="12840" customFormat="false" ht="15" hidden="false" customHeight="false" outlineLevel="0" collapsed="false">
      <c r="A12840" s="0" t="n">
        <v>72</v>
      </c>
      <c r="B12840" s="0" t="n">
        <v>5000</v>
      </c>
      <c r="C12840" s="0" t="n">
        <v>25.702</v>
      </c>
      <c r="D12840" s="0" t="n">
        <v>12.738</v>
      </c>
      <c r="E12840" s="0" t="n">
        <f aca="false">IFERROR((C12840-D12840)/C12840/'Project Inputs and Calcs'!$E$11,0)</f>
        <v>0.0168132181671984</v>
      </c>
    </row>
    <row r="12841" customFormat="false" ht="15" hidden="false" customHeight="false" outlineLevel="0" collapsed="false">
      <c r="A12841" s="0" t="n">
        <v>72</v>
      </c>
      <c r="B12841" s="0" t="n">
        <v>5100</v>
      </c>
      <c r="C12841" s="0" t="n">
        <v>26.266</v>
      </c>
      <c r="D12841" s="0" t="n">
        <v>13.422</v>
      </c>
      <c r="E12841" s="0" t="n">
        <f aca="false">IFERROR((C12841-D12841)/C12841/'Project Inputs and Calcs'!$E$11,0)</f>
        <v>0.016299906088987</v>
      </c>
    </row>
    <row r="12842" customFormat="false" ht="15" hidden="false" customHeight="false" outlineLevel="0" collapsed="false">
      <c r="A12842" s="0" t="n">
        <v>72</v>
      </c>
      <c r="B12842" s="0" t="n">
        <v>5200</v>
      </c>
      <c r="C12842" s="0" t="n">
        <v>26.764</v>
      </c>
      <c r="D12842" s="0" t="n">
        <v>14.144</v>
      </c>
      <c r="E12842" s="0" t="n">
        <f aca="false">IFERROR((C12842-D12842)/C12842/'Project Inputs and Calcs'!$E$11,0)</f>
        <v>0.0157176306481343</v>
      </c>
    </row>
    <row r="12843" customFormat="false" ht="15" hidden="false" customHeight="false" outlineLevel="0" collapsed="false">
      <c r="A12843" s="0" t="n">
        <v>72</v>
      </c>
      <c r="B12843" s="0" t="n">
        <v>5300</v>
      </c>
      <c r="C12843" s="0" t="n">
        <v>27.183</v>
      </c>
      <c r="D12843" s="0" t="n">
        <v>14.912</v>
      </c>
      <c r="E12843" s="0" t="n">
        <f aca="false">IFERROR((C12843-D12843)/C12843/'Project Inputs and Calcs'!$E$11,0)</f>
        <v>0.0150473948178396</v>
      </c>
    </row>
    <row r="12844" customFormat="false" ht="15" hidden="false" customHeight="false" outlineLevel="0" collapsed="false">
      <c r="A12844" s="0" t="n">
        <v>72</v>
      </c>
      <c r="B12844" s="0" t="n">
        <v>5400</v>
      </c>
      <c r="C12844" s="0" t="n">
        <v>27.499</v>
      </c>
      <c r="D12844" s="0" t="n">
        <v>15.733</v>
      </c>
      <c r="E12844" s="0" t="n">
        <f aca="false">IFERROR((C12844-D12844)/C12844/'Project Inputs and Calcs'!$E$11,0)</f>
        <v>0.0142623368122477</v>
      </c>
    </row>
    <row r="12845" customFormat="false" ht="15" hidden="false" customHeight="false" outlineLevel="0" collapsed="false">
      <c r="A12845" s="0" t="n">
        <v>72</v>
      </c>
      <c r="B12845" s="0" t="n">
        <v>5500</v>
      </c>
      <c r="C12845" s="0" t="n">
        <v>27.664</v>
      </c>
      <c r="D12845" s="0" t="n">
        <v>16.63</v>
      </c>
      <c r="E12845" s="0" t="n">
        <f aca="false">IFERROR((C12845-D12845)/C12845/'Project Inputs and Calcs'!$E$11,0)</f>
        <v>0.0132952573742047</v>
      </c>
    </row>
    <row r="12846" customFormat="false" ht="15" hidden="false" customHeight="false" outlineLevel="0" collapsed="false">
      <c r="A12846" s="0" t="n">
        <v>72</v>
      </c>
      <c r="B12846" s="0" t="n">
        <v>5600</v>
      </c>
      <c r="C12846" s="0" t="n">
        <v>27.595</v>
      </c>
      <c r="D12846" s="0" t="n">
        <v>17.643</v>
      </c>
      <c r="E12846" s="0" t="n">
        <f aca="false">IFERROR((C12846-D12846)/C12846/'Project Inputs and Calcs'!$E$11,0)</f>
        <v>0.0120215014797367</v>
      </c>
    </row>
    <row r="12847" customFormat="false" ht="15" hidden="false" customHeight="false" outlineLevel="0" collapsed="false">
      <c r="A12847" s="0" t="n">
        <v>72</v>
      </c>
      <c r="B12847" s="0" t="n">
        <v>5700</v>
      </c>
      <c r="C12847" s="0" t="n">
        <v>27.273</v>
      </c>
      <c r="D12847" s="0" t="n">
        <v>18.78</v>
      </c>
      <c r="E12847" s="0" t="n">
        <f aca="false">IFERROR((C12847-D12847)/C12847/'Project Inputs and Calcs'!$E$11,0)</f>
        <v>0.010380229531038</v>
      </c>
    </row>
    <row r="12848" customFormat="false" ht="15" hidden="false" customHeight="false" outlineLevel="0" collapsed="false">
      <c r="A12848" s="0" t="n">
        <v>72</v>
      </c>
      <c r="B12848" s="0" t="n">
        <v>5800</v>
      </c>
      <c r="C12848" s="0" t="n">
        <v>26.842</v>
      </c>
      <c r="D12848" s="0" t="n">
        <v>19.976</v>
      </c>
      <c r="E12848" s="0" t="n">
        <f aca="false">IFERROR((C12848-D12848)/C12848/'Project Inputs and Calcs'!$E$11,0)</f>
        <v>0.00852643866577255</v>
      </c>
    </row>
    <row r="12849" customFormat="false" ht="15" hidden="false" customHeight="false" outlineLevel="0" collapsed="false">
      <c r="A12849" s="0" t="n">
        <v>72</v>
      </c>
      <c r="B12849" s="0" t="n">
        <v>5900</v>
      </c>
      <c r="C12849" s="0" t="n">
        <v>26.278</v>
      </c>
      <c r="D12849" s="0" t="n">
        <v>21.262</v>
      </c>
      <c r="E12849" s="0" t="n">
        <f aca="false">IFERROR((C12849-D12849)/C12849/'Project Inputs and Calcs'!$E$11,0)</f>
        <v>0.00636273689017429</v>
      </c>
    </row>
    <row r="12850" customFormat="false" ht="15" hidden="false" customHeight="false" outlineLevel="0" collapsed="false">
      <c r="A12850" s="0" t="n">
        <v>72</v>
      </c>
      <c r="B12850" s="0" t="n">
        <v>6000</v>
      </c>
      <c r="C12850" s="0" t="n">
        <v>25.478</v>
      </c>
      <c r="D12850" s="0" t="n">
        <v>22.661</v>
      </c>
      <c r="E12850" s="0" t="n">
        <f aca="false">IFERROR((C12850-D12850)/C12850/'Project Inputs and Calcs'!$E$11,0)</f>
        <v>0.00368553261637491</v>
      </c>
    </row>
    <row r="12851" customFormat="false" ht="15" hidden="false" customHeight="false" outlineLevel="0" collapsed="false">
      <c r="A12851" s="0" t="n">
        <v>72</v>
      </c>
      <c r="B12851" s="0" t="n">
        <v>6100</v>
      </c>
      <c r="C12851" s="0" t="n">
        <v>25.035</v>
      </c>
      <c r="D12851" s="0" t="n">
        <v>23.736</v>
      </c>
      <c r="E12851" s="0" t="n">
        <f aca="false">IFERROR((C12851-D12851)/C12851/'Project Inputs and Calcs'!$E$11,0)</f>
        <v>0.00172957858997404</v>
      </c>
    </row>
    <row r="12852" customFormat="false" ht="15" hidden="false" customHeight="false" outlineLevel="0" collapsed="false">
      <c r="A12852" s="0" t="n">
        <v>72</v>
      </c>
      <c r="B12852" s="0" t="n">
        <v>6200</v>
      </c>
      <c r="C12852" s="0" t="n">
        <v>24.826</v>
      </c>
      <c r="D12852" s="0" t="n">
        <v>24.597</v>
      </c>
      <c r="E12852" s="0" t="n">
        <f aca="false">IFERROR((C12852-D12852)/C12852/'Project Inputs and Calcs'!$E$11,0)</f>
        <v>0.000307473347834259</v>
      </c>
    </row>
    <row r="12853" customFormat="false" ht="15" hidden="false" customHeight="false" outlineLevel="0" collapsed="false">
      <c r="A12853" s="0" t="n">
        <v>72</v>
      </c>
      <c r="B12853" s="0" t="n">
        <v>6300</v>
      </c>
      <c r="C12853" s="0" t="n">
        <v>24.709</v>
      </c>
      <c r="D12853" s="0" t="n">
        <v>25.345</v>
      </c>
      <c r="E12853" s="0" t="n">
        <f aca="false">IFERROR((C12853-D12853)/C12853/'Project Inputs and Calcs'!$E$11,0)</f>
        <v>-0.000857986968311141</v>
      </c>
    </row>
    <row r="12854" customFormat="false" ht="15" hidden="false" customHeight="false" outlineLevel="0" collapsed="false">
      <c r="A12854" s="0" t="n">
        <v>72</v>
      </c>
      <c r="B12854" s="0" t="n">
        <v>6400</v>
      </c>
      <c r="C12854" s="0" t="n">
        <v>24.639</v>
      </c>
      <c r="D12854" s="0" t="n">
        <v>26.003</v>
      </c>
      <c r="E12854" s="0" t="n">
        <f aca="false">IFERROR((C12854-D12854)/C12854/'Project Inputs and Calcs'!$E$11,0)</f>
        <v>-0.00184531298618721</v>
      </c>
    </row>
    <row r="12855" customFormat="false" ht="15" hidden="false" customHeight="false" outlineLevel="0" collapsed="false">
      <c r="A12855" s="0" t="n">
        <v>72</v>
      </c>
      <c r="B12855" s="0" t="n">
        <v>6500</v>
      </c>
      <c r="C12855" s="0" t="n">
        <v>24.598</v>
      </c>
      <c r="D12855" s="0" t="n">
        <v>26.571</v>
      </c>
      <c r="E12855" s="0" t="n">
        <f aca="false">IFERROR((C12855-D12855)/C12855/'Project Inputs and Calcs'!$E$11,0)</f>
        <v>-0.0026736591050763</v>
      </c>
    </row>
    <row r="12856" customFormat="false" ht="15" hidden="false" customHeight="false" outlineLevel="0" collapsed="false">
      <c r="A12856" s="0" t="n">
        <v>72</v>
      </c>
      <c r="B12856" s="0" t="n">
        <v>6600</v>
      </c>
      <c r="C12856" s="0" t="n">
        <v>24.576</v>
      </c>
      <c r="D12856" s="0" t="n">
        <v>27.046</v>
      </c>
      <c r="E12856" s="0" t="n">
        <f aca="false">IFERROR((C12856-D12856)/C12856/'Project Inputs and Calcs'!$E$11,0)</f>
        <v>-0.00335015190972222</v>
      </c>
    </row>
    <row r="12857" customFormat="false" ht="15" hidden="false" customHeight="false" outlineLevel="0" collapsed="false">
      <c r="A12857" s="0" t="n">
        <v>72</v>
      </c>
      <c r="B12857" s="0" t="n">
        <v>6700</v>
      </c>
      <c r="C12857" s="0" t="n">
        <v>24.569</v>
      </c>
      <c r="D12857" s="0" t="n">
        <v>27.415</v>
      </c>
      <c r="E12857" s="0" t="n">
        <f aca="false">IFERROR((C12857-D12857)/C12857/'Project Inputs and Calcs'!$E$11,0)</f>
        <v>-0.0038612343468056</v>
      </c>
    </row>
    <row r="12858" customFormat="false" ht="15" hidden="false" customHeight="false" outlineLevel="0" collapsed="false">
      <c r="A12858" s="0" t="n">
        <v>72</v>
      </c>
      <c r="B12858" s="0" t="n">
        <v>6800</v>
      </c>
      <c r="C12858" s="0" t="s">
        <v>155</v>
      </c>
      <c r="D12858" s="0" t="s">
        <v>155</v>
      </c>
      <c r="E12858" s="0" t="n">
        <f aca="false">IFERROR((C12858-D12858)/C12858/'Project Inputs and Calcs'!$E$11,0)</f>
        <v>0</v>
      </c>
    </row>
    <row r="12859" customFormat="false" ht="15" hidden="false" customHeight="false" outlineLevel="0" collapsed="false">
      <c r="A12859" s="0" t="n">
        <v>72</v>
      </c>
      <c r="B12859" s="0" t="n">
        <v>6900</v>
      </c>
      <c r="C12859" s="0" t="s">
        <v>155</v>
      </c>
      <c r="D12859" s="0" t="s">
        <v>155</v>
      </c>
      <c r="E12859" s="0" t="n">
        <f aca="false">IFERROR((C12859-D12859)/C12859/'Project Inputs and Calcs'!$E$11,0)</f>
        <v>0</v>
      </c>
    </row>
    <row r="12860" customFormat="false" ht="15" hidden="false" customHeight="false" outlineLevel="0" collapsed="false">
      <c r="A12860" s="0" t="n">
        <v>72</v>
      </c>
      <c r="B12860" s="0" t="n">
        <v>7000</v>
      </c>
      <c r="C12860" s="0" t="s">
        <v>155</v>
      </c>
      <c r="D12860" s="0" t="s">
        <v>155</v>
      </c>
      <c r="E12860" s="0" t="n">
        <f aca="false">IFERROR((C12860-D12860)/C12860/'Project Inputs and Calcs'!$E$11,0)</f>
        <v>0</v>
      </c>
    </row>
    <row r="12861" customFormat="false" ht="15" hidden="false" customHeight="false" outlineLevel="0" collapsed="false">
      <c r="A12861" s="0" t="n">
        <v>72</v>
      </c>
      <c r="B12861" s="0" t="n">
        <v>7100</v>
      </c>
      <c r="C12861" s="0" t="s">
        <v>155</v>
      </c>
      <c r="D12861" s="0" t="s">
        <v>155</v>
      </c>
      <c r="E12861" s="0" t="n">
        <f aca="false">IFERROR((C12861-D12861)/C12861/'Project Inputs and Calcs'!$E$11,0)</f>
        <v>0</v>
      </c>
    </row>
    <row r="12862" customFormat="false" ht="15" hidden="false" customHeight="false" outlineLevel="0" collapsed="false">
      <c r="A12862" s="0" t="n">
        <v>72</v>
      </c>
      <c r="B12862" s="0" t="n">
        <v>7200</v>
      </c>
      <c r="C12862" s="0" t="s">
        <v>155</v>
      </c>
      <c r="D12862" s="0" t="s">
        <v>155</v>
      </c>
      <c r="E12862" s="0" t="n">
        <f aca="false">IFERROR((C12862-D12862)/C12862/'Project Inputs and Calcs'!$E$11,0)</f>
        <v>0</v>
      </c>
    </row>
    <row r="12863" customFormat="false" ht="15" hidden="false" customHeight="false" outlineLevel="0" collapsed="false">
      <c r="A12863" s="0" t="n">
        <v>72</v>
      </c>
      <c r="B12863" s="0" t="n">
        <v>7300</v>
      </c>
      <c r="C12863" s="0" t="s">
        <v>155</v>
      </c>
      <c r="D12863" s="0" t="s">
        <v>155</v>
      </c>
      <c r="E12863" s="0" t="n">
        <f aca="false">IFERROR((C12863-D12863)/C12863/'Project Inputs and Calcs'!$E$11,0)</f>
        <v>0</v>
      </c>
    </row>
    <row r="12864" customFormat="false" ht="15" hidden="false" customHeight="false" outlineLevel="0" collapsed="false">
      <c r="A12864" s="0" t="n">
        <v>72</v>
      </c>
      <c r="B12864" s="0" t="n">
        <v>7400</v>
      </c>
      <c r="C12864" s="0" t="s">
        <v>155</v>
      </c>
      <c r="D12864" s="0" t="s">
        <v>155</v>
      </c>
      <c r="E12864" s="0" t="n">
        <f aca="false">IFERROR((C12864-D12864)/C12864/'Project Inputs and Calcs'!$E$11,0)</f>
        <v>0</v>
      </c>
    </row>
    <row r="12865" customFormat="false" ht="15" hidden="false" customHeight="false" outlineLevel="0" collapsed="false">
      <c r="A12865" s="0" t="n">
        <v>72</v>
      </c>
      <c r="B12865" s="0" t="n">
        <v>7500</v>
      </c>
      <c r="C12865" s="0" t="s">
        <v>155</v>
      </c>
      <c r="D12865" s="0" t="s">
        <v>155</v>
      </c>
      <c r="E12865" s="0" t="n">
        <f aca="false">IFERROR((C12865-D12865)/C12865/'Project Inputs and Calcs'!$E$11,0)</f>
        <v>0</v>
      </c>
    </row>
    <row r="12866" customFormat="false" ht="15" hidden="false" customHeight="false" outlineLevel="0" collapsed="false">
      <c r="A12866" s="0" t="n">
        <v>72</v>
      </c>
      <c r="B12866" s="0" t="n">
        <v>7600</v>
      </c>
      <c r="C12866" s="0" t="s">
        <v>155</v>
      </c>
      <c r="D12866" s="0" t="s">
        <v>155</v>
      </c>
      <c r="E12866" s="0" t="n">
        <f aca="false">IFERROR((C12866-D12866)/C12866/'Project Inputs and Calcs'!$E$11,0)</f>
        <v>0</v>
      </c>
    </row>
    <row r="12867" customFormat="false" ht="15" hidden="false" customHeight="false" outlineLevel="0" collapsed="false">
      <c r="A12867" s="0" t="n">
        <v>72</v>
      </c>
      <c r="B12867" s="0" t="n">
        <v>7700</v>
      </c>
      <c r="C12867" s="0" t="s">
        <v>155</v>
      </c>
      <c r="D12867" s="0" t="s">
        <v>155</v>
      </c>
      <c r="E12867" s="0" t="n">
        <f aca="false">IFERROR((C12867-D12867)/C12867/'Project Inputs and Calcs'!$E$11,0)</f>
        <v>0</v>
      </c>
    </row>
    <row r="12868" customFormat="false" ht="15" hidden="false" customHeight="false" outlineLevel="0" collapsed="false">
      <c r="A12868" s="0" t="n">
        <v>72</v>
      </c>
      <c r="B12868" s="0" t="n">
        <v>7800</v>
      </c>
      <c r="C12868" s="0" t="s">
        <v>155</v>
      </c>
      <c r="D12868" s="0" t="s">
        <v>155</v>
      </c>
      <c r="E12868" s="0" t="n">
        <f aca="false">IFERROR((C12868-D12868)/C12868/'Project Inputs and Calcs'!$E$11,0)</f>
        <v>0</v>
      </c>
    </row>
    <row r="12869" customFormat="false" ht="15" hidden="false" customHeight="false" outlineLevel="0" collapsed="false">
      <c r="A12869" s="0" t="n">
        <v>72</v>
      </c>
      <c r="B12869" s="0" t="n">
        <v>7900</v>
      </c>
      <c r="C12869" s="0" t="s">
        <v>155</v>
      </c>
      <c r="D12869" s="0" t="s">
        <v>155</v>
      </c>
      <c r="E12869" s="0" t="n">
        <f aca="false">IFERROR((C12869-D12869)/C12869/'Project Inputs and Calcs'!$E$11,0)</f>
        <v>0</v>
      </c>
    </row>
    <row r="12870" customFormat="false" ht="15" hidden="false" customHeight="false" outlineLevel="0" collapsed="false">
      <c r="A12870" s="0" t="n">
        <v>72</v>
      </c>
      <c r="B12870" s="0" t="n">
        <v>8000</v>
      </c>
      <c r="C12870" s="0" t="s">
        <v>155</v>
      </c>
      <c r="D12870" s="0" t="s">
        <v>155</v>
      </c>
      <c r="E12870" s="0" t="n">
        <f aca="false">IFERROR((C12870-D12870)/C12870/'Project Inputs and Calcs'!$E$11,0)</f>
        <v>0</v>
      </c>
    </row>
    <row r="12871" customFormat="false" ht="15" hidden="false" customHeight="false" outlineLevel="0" collapsed="false">
      <c r="A12871" s="0" t="n">
        <v>72</v>
      </c>
      <c r="B12871" s="0" t="n">
        <v>8100</v>
      </c>
      <c r="C12871" s="0" t="s">
        <v>155</v>
      </c>
      <c r="D12871" s="0" t="s">
        <v>155</v>
      </c>
      <c r="E12871" s="0" t="n">
        <f aca="false">IFERROR((C12871-D12871)/C12871/'Project Inputs and Calcs'!$E$11,0)</f>
        <v>0</v>
      </c>
    </row>
    <row r="12872" customFormat="false" ht="15" hidden="false" customHeight="false" outlineLevel="0" collapsed="false">
      <c r="A12872" s="0" t="n">
        <v>72</v>
      </c>
      <c r="B12872" s="0" t="n">
        <v>8200</v>
      </c>
      <c r="C12872" s="0" t="s">
        <v>155</v>
      </c>
      <c r="D12872" s="0" t="s">
        <v>155</v>
      </c>
      <c r="E12872" s="0" t="n">
        <f aca="false">IFERROR((C12872-D12872)/C12872/'Project Inputs and Calcs'!$E$11,0)</f>
        <v>0</v>
      </c>
    </row>
    <row r="12873" customFormat="false" ht="15" hidden="false" customHeight="false" outlineLevel="0" collapsed="false">
      <c r="A12873" s="0" t="n">
        <v>72</v>
      </c>
      <c r="B12873" s="0" t="n">
        <v>8300</v>
      </c>
      <c r="C12873" s="0" t="s">
        <v>155</v>
      </c>
      <c r="D12873" s="0" t="s">
        <v>155</v>
      </c>
      <c r="E12873" s="0" t="n">
        <f aca="false">IFERROR((C12873-D12873)/C12873/'Project Inputs and Calcs'!$E$11,0)</f>
        <v>0</v>
      </c>
    </row>
    <row r="12874" customFormat="false" ht="15" hidden="false" customHeight="false" outlineLevel="0" collapsed="false">
      <c r="A12874" s="0" t="n">
        <v>72</v>
      </c>
      <c r="B12874" s="0" t="n">
        <v>8400</v>
      </c>
      <c r="C12874" s="0" t="s">
        <v>155</v>
      </c>
      <c r="D12874" s="0" t="s">
        <v>155</v>
      </c>
      <c r="E12874" s="0" t="n">
        <f aca="false">IFERROR((C12874-D12874)/C12874/'Project Inputs and Calcs'!$E$11,0)</f>
        <v>0</v>
      </c>
    </row>
    <row r="12875" customFormat="false" ht="15" hidden="false" customHeight="false" outlineLevel="0" collapsed="false">
      <c r="A12875" s="0" t="n">
        <v>72</v>
      </c>
      <c r="B12875" s="0" t="n">
        <v>8500</v>
      </c>
      <c r="C12875" s="0" t="s">
        <v>155</v>
      </c>
      <c r="D12875" s="0" t="s">
        <v>155</v>
      </c>
      <c r="E12875" s="0" t="n">
        <f aca="false">IFERROR((C12875-D12875)/C12875/'Project Inputs and Calcs'!$E$11,0)</f>
        <v>0</v>
      </c>
    </row>
    <row r="12876" customFormat="false" ht="15" hidden="false" customHeight="false" outlineLevel="0" collapsed="false">
      <c r="A12876" s="0" t="n">
        <v>72</v>
      </c>
      <c r="B12876" s="0" t="n">
        <v>8600</v>
      </c>
      <c r="C12876" s="0" t="s">
        <v>155</v>
      </c>
      <c r="D12876" s="0" t="s">
        <v>155</v>
      </c>
      <c r="E12876" s="0" t="n">
        <f aca="false">IFERROR((C12876-D12876)/C12876/'Project Inputs and Calcs'!$E$11,0)</f>
        <v>0</v>
      </c>
    </row>
    <row r="12877" customFormat="false" ht="15" hidden="false" customHeight="false" outlineLevel="0" collapsed="false">
      <c r="A12877" s="0" t="n">
        <v>72</v>
      </c>
      <c r="B12877" s="0" t="n">
        <v>8700</v>
      </c>
      <c r="C12877" s="0" t="s">
        <v>155</v>
      </c>
      <c r="D12877" s="0" t="s">
        <v>155</v>
      </c>
      <c r="E12877" s="0" t="n">
        <f aca="false">IFERROR((C12877-D12877)/C12877/'Project Inputs and Calcs'!$E$11,0)</f>
        <v>0</v>
      </c>
    </row>
    <row r="12878" customFormat="false" ht="15" hidden="false" customHeight="false" outlineLevel="0" collapsed="false">
      <c r="A12878" s="0" t="n">
        <v>72</v>
      </c>
      <c r="B12878" s="0" t="n">
        <v>8800</v>
      </c>
      <c r="C12878" s="0" t="s">
        <v>155</v>
      </c>
      <c r="D12878" s="0" t="s">
        <v>155</v>
      </c>
      <c r="E12878" s="0" t="n">
        <f aca="false">IFERROR((C12878-D12878)/C12878/'Project Inputs and Calcs'!$E$11,0)</f>
        <v>0</v>
      </c>
    </row>
    <row r="12879" customFormat="false" ht="15" hidden="false" customHeight="false" outlineLevel="0" collapsed="false">
      <c r="A12879" s="0" t="n">
        <v>72</v>
      </c>
      <c r="B12879" s="0" t="n">
        <v>8900</v>
      </c>
      <c r="C12879" s="0" t="s">
        <v>155</v>
      </c>
      <c r="D12879" s="0" t="s">
        <v>155</v>
      </c>
      <c r="E12879" s="0" t="n">
        <f aca="false">IFERROR((C12879-D12879)/C12879/'Project Inputs and Calcs'!$E$11,0)</f>
        <v>0</v>
      </c>
    </row>
    <row r="12880" customFormat="false" ht="15" hidden="false" customHeight="false" outlineLevel="0" collapsed="false">
      <c r="A12880" s="0" t="n">
        <v>72</v>
      </c>
      <c r="B12880" s="0" t="n">
        <v>9000</v>
      </c>
      <c r="C12880" s="0" t="s">
        <v>155</v>
      </c>
      <c r="D12880" s="0" t="s">
        <v>155</v>
      </c>
      <c r="E12880" s="0" t="n">
        <f aca="false">IFERROR((C12880-D12880)/C12880/'Project Inputs and Calcs'!$E$11,0)</f>
        <v>0</v>
      </c>
    </row>
    <row r="12881" customFormat="false" ht="15" hidden="false" customHeight="false" outlineLevel="0" collapsed="false">
      <c r="A12881" s="0" t="n">
        <v>72</v>
      </c>
      <c r="B12881" s="0" t="n">
        <v>9100</v>
      </c>
      <c r="C12881" s="0" t="s">
        <v>155</v>
      </c>
      <c r="D12881" s="0" t="s">
        <v>155</v>
      </c>
      <c r="E12881" s="0" t="n">
        <f aca="false">IFERROR((C12881-D12881)/C12881/'Project Inputs and Calcs'!$E$11,0)</f>
        <v>0</v>
      </c>
    </row>
    <row r="12882" customFormat="false" ht="15" hidden="false" customHeight="false" outlineLevel="0" collapsed="false">
      <c r="A12882" s="0" t="n">
        <v>72</v>
      </c>
      <c r="B12882" s="0" t="n">
        <v>9200</v>
      </c>
      <c r="C12882" s="0" t="s">
        <v>155</v>
      </c>
      <c r="D12882" s="0" t="s">
        <v>155</v>
      </c>
      <c r="E12882" s="0" t="n">
        <f aca="false">IFERROR((C12882-D12882)/C12882/'Project Inputs and Calcs'!$E$11,0)</f>
        <v>0</v>
      </c>
    </row>
    <row r="12883" customFormat="false" ht="15" hidden="false" customHeight="false" outlineLevel="0" collapsed="false">
      <c r="A12883" s="0" t="n">
        <v>72</v>
      </c>
      <c r="B12883" s="0" t="n">
        <v>9300</v>
      </c>
      <c r="C12883" s="0" t="s">
        <v>155</v>
      </c>
      <c r="D12883" s="0" t="s">
        <v>155</v>
      </c>
      <c r="E12883" s="0" t="n">
        <f aca="false">IFERROR((C12883-D12883)/C12883/'Project Inputs and Calcs'!$E$11,0)</f>
        <v>0</v>
      </c>
    </row>
    <row r="12884" customFormat="false" ht="15" hidden="false" customHeight="false" outlineLevel="0" collapsed="false">
      <c r="A12884" s="0" t="n">
        <v>72</v>
      </c>
      <c r="B12884" s="0" t="n">
        <v>9400</v>
      </c>
      <c r="C12884" s="0" t="s">
        <v>155</v>
      </c>
      <c r="D12884" s="0" t="s">
        <v>155</v>
      </c>
      <c r="E12884" s="0" t="n">
        <f aca="false">IFERROR((C12884-D12884)/C12884/'Project Inputs and Calcs'!$E$11,0)</f>
        <v>0</v>
      </c>
    </row>
    <row r="12885" customFormat="false" ht="15" hidden="false" customHeight="false" outlineLevel="0" collapsed="false">
      <c r="A12885" s="0" t="n">
        <v>72</v>
      </c>
      <c r="B12885" s="0" t="n">
        <v>9500</v>
      </c>
      <c r="C12885" s="0" t="s">
        <v>155</v>
      </c>
      <c r="D12885" s="0" t="s">
        <v>155</v>
      </c>
      <c r="E12885" s="0" t="n">
        <f aca="false">IFERROR((C12885-D12885)/C12885/'Project Inputs and Calcs'!$E$11,0)</f>
        <v>0</v>
      </c>
    </row>
    <row r="12886" customFormat="false" ht="15" hidden="false" customHeight="false" outlineLevel="0" collapsed="false">
      <c r="A12886" s="0" t="n">
        <v>72</v>
      </c>
      <c r="B12886" s="0" t="n">
        <v>9600</v>
      </c>
      <c r="C12886" s="0" t="s">
        <v>155</v>
      </c>
      <c r="D12886" s="0" t="s">
        <v>155</v>
      </c>
      <c r="E12886" s="0" t="n">
        <f aca="false">IFERROR((C12886-D12886)/C12886/'Project Inputs and Calcs'!$E$11,0)</f>
        <v>0</v>
      </c>
    </row>
    <row r="12887" customFormat="false" ht="15" hidden="false" customHeight="false" outlineLevel="0" collapsed="false">
      <c r="A12887" s="0" t="n">
        <v>72</v>
      </c>
      <c r="B12887" s="0" t="n">
        <v>9700</v>
      </c>
      <c r="C12887" s="0" t="s">
        <v>155</v>
      </c>
      <c r="D12887" s="0" t="s">
        <v>155</v>
      </c>
      <c r="E12887" s="0" t="n">
        <f aca="false">IFERROR((C12887-D12887)/C12887/'Project Inputs and Calcs'!$E$11,0)</f>
        <v>0</v>
      </c>
    </row>
    <row r="12888" customFormat="false" ht="15" hidden="false" customHeight="false" outlineLevel="0" collapsed="false">
      <c r="A12888" s="0" t="n">
        <v>72</v>
      </c>
      <c r="B12888" s="0" t="n">
        <v>9800</v>
      </c>
      <c r="C12888" s="0" t="s">
        <v>155</v>
      </c>
      <c r="D12888" s="0" t="s">
        <v>155</v>
      </c>
      <c r="E12888" s="0" t="n">
        <f aca="false">IFERROR((C12888-D12888)/C12888/'Project Inputs and Calcs'!$E$11,0)</f>
        <v>0</v>
      </c>
    </row>
    <row r="12889" customFormat="false" ht="15" hidden="false" customHeight="false" outlineLevel="0" collapsed="false">
      <c r="A12889" s="0" t="n">
        <v>72</v>
      </c>
      <c r="B12889" s="0" t="n">
        <v>9900</v>
      </c>
      <c r="C12889" s="0" t="s">
        <v>155</v>
      </c>
      <c r="D12889" s="0" t="s">
        <v>155</v>
      </c>
      <c r="E12889" s="0" t="n">
        <f aca="false">IFERROR((C12889-D12889)/C12889/'Project Inputs and Calcs'!$E$11,0)</f>
        <v>0</v>
      </c>
    </row>
    <row r="12890" customFormat="false" ht="15" hidden="false" customHeight="false" outlineLevel="0" collapsed="false">
      <c r="A12890" s="0" t="n">
        <v>72</v>
      </c>
      <c r="B12890" s="0" t="n">
        <v>10000</v>
      </c>
      <c r="C12890" s="0" t="s">
        <v>155</v>
      </c>
      <c r="D12890" s="0" t="s">
        <v>155</v>
      </c>
      <c r="E12890" s="0" t="n">
        <f aca="false">IFERROR((C12890-D12890)/C12890/'Project Inputs and Calcs'!$E$11,0)</f>
        <v>0</v>
      </c>
    </row>
    <row r="12891" customFormat="false" ht="15" hidden="false" customHeight="false" outlineLevel="0" collapsed="false">
      <c r="A12891" s="0" t="n">
        <v>72</v>
      </c>
      <c r="B12891" s="0" t="n">
        <v>10100</v>
      </c>
      <c r="C12891" s="0" t="s">
        <v>155</v>
      </c>
      <c r="D12891" s="0" t="s">
        <v>155</v>
      </c>
      <c r="E12891" s="0" t="n">
        <f aca="false">IFERROR((C12891-D12891)/C12891/'Project Inputs and Calcs'!$E$11,0)</f>
        <v>0</v>
      </c>
    </row>
    <row r="12892" customFormat="false" ht="15" hidden="false" customHeight="false" outlineLevel="0" collapsed="false">
      <c r="A12892" s="0" t="n">
        <v>72</v>
      </c>
      <c r="B12892" s="0" t="n">
        <v>10200</v>
      </c>
      <c r="C12892" s="0" t="s">
        <v>155</v>
      </c>
      <c r="D12892" s="0" t="s">
        <v>155</v>
      </c>
      <c r="E12892" s="0" t="n">
        <f aca="false">IFERROR((C12892-D12892)/C12892/'Project Inputs and Calcs'!$E$11,0)</f>
        <v>0</v>
      </c>
    </row>
    <row r="12893" customFormat="false" ht="15" hidden="false" customHeight="false" outlineLevel="0" collapsed="false">
      <c r="A12893" s="0" t="n">
        <v>72</v>
      </c>
      <c r="B12893" s="0" t="n">
        <v>10300</v>
      </c>
      <c r="C12893" s="0" t="s">
        <v>155</v>
      </c>
      <c r="D12893" s="0" t="s">
        <v>155</v>
      </c>
      <c r="E12893" s="0" t="n">
        <f aca="false">IFERROR((C12893-D12893)/C12893/'Project Inputs and Calcs'!$E$11,0)</f>
        <v>0</v>
      </c>
    </row>
    <row r="12894" customFormat="false" ht="15" hidden="false" customHeight="false" outlineLevel="0" collapsed="false">
      <c r="A12894" s="0" t="n">
        <v>72</v>
      </c>
      <c r="B12894" s="0" t="n">
        <v>10400</v>
      </c>
      <c r="C12894" s="0" t="s">
        <v>155</v>
      </c>
      <c r="D12894" s="0" t="s">
        <v>155</v>
      </c>
      <c r="E12894" s="0" t="n">
        <f aca="false">IFERROR((C12894-D12894)/C12894/'Project Inputs and Calcs'!$E$11,0)</f>
        <v>0</v>
      </c>
    </row>
    <row r="12895" customFormat="false" ht="15" hidden="false" customHeight="false" outlineLevel="0" collapsed="false">
      <c r="A12895" s="0" t="n">
        <v>72</v>
      </c>
      <c r="B12895" s="0" t="n">
        <v>10500</v>
      </c>
      <c r="C12895" s="0" t="s">
        <v>155</v>
      </c>
      <c r="D12895" s="0" t="s">
        <v>155</v>
      </c>
      <c r="E12895" s="0" t="n">
        <f aca="false">IFERROR((C12895-D12895)/C12895/'Project Inputs and Calcs'!$E$11,0)</f>
        <v>0</v>
      </c>
    </row>
    <row r="12896" customFormat="false" ht="15" hidden="false" customHeight="false" outlineLevel="0" collapsed="false">
      <c r="A12896" s="0" t="n">
        <v>72</v>
      </c>
      <c r="B12896" s="0" t="n">
        <v>10600</v>
      </c>
      <c r="C12896" s="0" t="s">
        <v>155</v>
      </c>
      <c r="D12896" s="0" t="s">
        <v>155</v>
      </c>
      <c r="E12896" s="0" t="n">
        <f aca="false">IFERROR((C12896-D12896)/C12896/'Project Inputs and Calcs'!$E$11,0)</f>
        <v>0</v>
      </c>
    </row>
    <row r="12897" customFormat="false" ht="15" hidden="false" customHeight="false" outlineLevel="0" collapsed="false">
      <c r="A12897" s="0" t="n">
        <v>72</v>
      </c>
      <c r="B12897" s="0" t="n">
        <v>10700</v>
      </c>
      <c r="C12897" s="0" t="s">
        <v>155</v>
      </c>
      <c r="D12897" s="0" t="s">
        <v>155</v>
      </c>
      <c r="E12897" s="0" t="n">
        <f aca="false">IFERROR((C12897-D12897)/C12897/'Project Inputs and Calcs'!$E$11,0)</f>
        <v>0</v>
      </c>
    </row>
    <row r="12898" customFormat="false" ht="15" hidden="false" customHeight="false" outlineLevel="0" collapsed="false">
      <c r="A12898" s="0" t="n">
        <v>72</v>
      </c>
      <c r="B12898" s="0" t="n">
        <v>10800</v>
      </c>
      <c r="C12898" s="0" t="s">
        <v>155</v>
      </c>
      <c r="D12898" s="0" t="s">
        <v>155</v>
      </c>
      <c r="E12898" s="0" t="n">
        <f aca="false">IFERROR((C12898-D12898)/C12898/'Project Inputs and Calcs'!$E$11,0)</f>
        <v>0</v>
      </c>
    </row>
    <row r="12899" customFormat="false" ht="15" hidden="false" customHeight="false" outlineLevel="0" collapsed="false">
      <c r="A12899" s="0" t="n">
        <v>72</v>
      </c>
      <c r="B12899" s="0" t="n">
        <v>10900</v>
      </c>
      <c r="C12899" s="0" t="s">
        <v>155</v>
      </c>
      <c r="D12899" s="0" t="s">
        <v>155</v>
      </c>
      <c r="E12899" s="0" t="n">
        <f aca="false">IFERROR((C12899-D12899)/C12899/'Project Inputs and Calcs'!$E$11,0)</f>
        <v>0</v>
      </c>
    </row>
    <row r="12900" customFormat="false" ht="15" hidden="false" customHeight="false" outlineLevel="0" collapsed="false">
      <c r="A12900" s="0" t="n">
        <v>72</v>
      </c>
      <c r="B12900" s="0" t="n">
        <v>11000</v>
      </c>
      <c r="C12900" s="0" t="s">
        <v>155</v>
      </c>
      <c r="D12900" s="0" t="s">
        <v>155</v>
      </c>
      <c r="E12900" s="0" t="n">
        <f aca="false">IFERROR((C12900-D12900)/C12900/'Project Inputs and Calcs'!$E$11,0)</f>
        <v>0</v>
      </c>
    </row>
    <row r="12901" customFormat="false" ht="15" hidden="false" customHeight="false" outlineLevel="0" collapsed="false">
      <c r="A12901" s="0" t="n">
        <v>72</v>
      </c>
      <c r="B12901" s="0" t="n">
        <v>11100</v>
      </c>
      <c r="C12901" s="0" t="s">
        <v>155</v>
      </c>
      <c r="D12901" s="0" t="s">
        <v>155</v>
      </c>
      <c r="E12901" s="0" t="n">
        <f aca="false">IFERROR((C12901-D12901)/C12901/'Project Inputs and Calcs'!$E$11,0)</f>
        <v>0</v>
      </c>
    </row>
    <row r="12902" customFormat="false" ht="15" hidden="false" customHeight="false" outlineLevel="0" collapsed="false">
      <c r="A12902" s="0" t="n">
        <v>72</v>
      </c>
      <c r="B12902" s="0" t="n">
        <v>11200</v>
      </c>
      <c r="C12902" s="0" t="s">
        <v>155</v>
      </c>
      <c r="D12902" s="0" t="s">
        <v>155</v>
      </c>
      <c r="E12902" s="0" t="n">
        <f aca="false">IFERROR((C12902-D12902)/C12902/'Project Inputs and Calcs'!$E$11,0)</f>
        <v>0</v>
      </c>
    </row>
    <row r="12903" customFormat="false" ht="15" hidden="false" customHeight="false" outlineLevel="0" collapsed="false">
      <c r="A12903" s="0" t="n">
        <v>72</v>
      </c>
      <c r="B12903" s="0" t="n">
        <v>11300</v>
      </c>
      <c r="C12903" s="0" t="s">
        <v>155</v>
      </c>
      <c r="D12903" s="0" t="s">
        <v>155</v>
      </c>
      <c r="E12903" s="0" t="n">
        <f aca="false">IFERROR((C12903-D12903)/C12903/'Project Inputs and Calcs'!$E$11,0)</f>
        <v>0</v>
      </c>
    </row>
    <row r="12904" customFormat="false" ht="15" hidden="false" customHeight="false" outlineLevel="0" collapsed="false">
      <c r="A12904" s="0" t="n">
        <v>72</v>
      </c>
      <c r="B12904" s="0" t="n">
        <v>11400</v>
      </c>
      <c r="C12904" s="0" t="s">
        <v>155</v>
      </c>
      <c r="D12904" s="0" t="s">
        <v>155</v>
      </c>
      <c r="E12904" s="0" t="n">
        <f aca="false">IFERROR((C12904-D12904)/C12904/'Project Inputs and Calcs'!$E$11,0)</f>
        <v>0</v>
      </c>
    </row>
    <row r="12905" customFormat="false" ht="15" hidden="false" customHeight="false" outlineLevel="0" collapsed="false">
      <c r="A12905" s="0" t="n">
        <v>72</v>
      </c>
      <c r="B12905" s="0" t="n">
        <v>11500</v>
      </c>
      <c r="C12905" s="0" t="s">
        <v>155</v>
      </c>
      <c r="D12905" s="0" t="s">
        <v>155</v>
      </c>
      <c r="E12905" s="0" t="n">
        <f aca="false">IFERROR((C12905-D12905)/C12905/'Project Inputs and Calcs'!$E$11,0)</f>
        <v>0</v>
      </c>
    </row>
    <row r="12906" customFormat="false" ht="15" hidden="false" customHeight="false" outlineLevel="0" collapsed="false">
      <c r="A12906" s="0" t="n">
        <v>72</v>
      </c>
      <c r="B12906" s="0" t="n">
        <v>11600</v>
      </c>
      <c r="C12906" s="0" t="s">
        <v>155</v>
      </c>
      <c r="D12906" s="0" t="s">
        <v>155</v>
      </c>
      <c r="E12906" s="0" t="n">
        <f aca="false">IFERROR((C12906-D12906)/C12906/'Project Inputs and Calcs'!$E$11,0)</f>
        <v>0</v>
      </c>
    </row>
    <row r="12907" customFormat="false" ht="15" hidden="false" customHeight="false" outlineLevel="0" collapsed="false">
      <c r="A12907" s="0" t="n">
        <v>72</v>
      </c>
      <c r="B12907" s="0" t="n">
        <v>11700</v>
      </c>
      <c r="C12907" s="0" t="s">
        <v>155</v>
      </c>
      <c r="D12907" s="0" t="s">
        <v>155</v>
      </c>
      <c r="E12907" s="0" t="n">
        <f aca="false">IFERROR((C12907-D12907)/C12907/'Project Inputs and Calcs'!$E$11,0)</f>
        <v>0</v>
      </c>
    </row>
    <row r="12908" customFormat="false" ht="15" hidden="false" customHeight="false" outlineLevel="0" collapsed="false">
      <c r="A12908" s="0" t="n">
        <v>72</v>
      </c>
      <c r="B12908" s="0" t="n">
        <v>11800</v>
      </c>
      <c r="C12908" s="0" t="s">
        <v>155</v>
      </c>
      <c r="D12908" s="0" t="s">
        <v>155</v>
      </c>
      <c r="E12908" s="0" t="n">
        <f aca="false">IFERROR((C12908-D12908)/C12908/'Project Inputs and Calcs'!$E$11,0)</f>
        <v>0</v>
      </c>
    </row>
    <row r="12909" customFormat="false" ht="15" hidden="false" customHeight="false" outlineLevel="0" collapsed="false">
      <c r="A12909" s="0" t="n">
        <v>72</v>
      </c>
      <c r="B12909" s="0" t="n">
        <v>11900</v>
      </c>
      <c r="C12909" s="0" t="s">
        <v>155</v>
      </c>
      <c r="D12909" s="0" t="s">
        <v>155</v>
      </c>
      <c r="E12909" s="0" t="n">
        <f aca="false">IFERROR((C12909-D12909)/C12909/'Project Inputs and Calcs'!$E$11,0)</f>
        <v>0</v>
      </c>
    </row>
    <row r="12910" customFormat="false" ht="15" hidden="false" customHeight="false" outlineLevel="0" collapsed="false">
      <c r="A12910" s="0" t="n">
        <v>72</v>
      </c>
      <c r="B12910" s="0" t="n">
        <v>12000</v>
      </c>
      <c r="C12910" s="0" t="s">
        <v>155</v>
      </c>
      <c r="D12910" s="0" t="s">
        <v>155</v>
      </c>
      <c r="E12910" s="0" t="n">
        <f aca="false">IFERROR((C12910-D12910)/C12910/'Project Inputs and Calcs'!$E$11,0)</f>
        <v>0</v>
      </c>
    </row>
    <row r="12911" customFormat="false" ht="15" hidden="false" customHeight="false" outlineLevel="0" collapsed="false">
      <c r="A12911" s="0" t="n">
        <v>72</v>
      </c>
      <c r="B12911" s="0" t="n">
        <v>12100</v>
      </c>
      <c r="C12911" s="0" t="s">
        <v>155</v>
      </c>
      <c r="D12911" s="0" t="s">
        <v>155</v>
      </c>
      <c r="E12911" s="0" t="n">
        <f aca="false">IFERROR((C12911-D12911)/C12911/'Project Inputs and Calcs'!$E$11,0)</f>
        <v>0</v>
      </c>
    </row>
    <row r="12912" customFormat="false" ht="15" hidden="false" customHeight="false" outlineLevel="0" collapsed="false">
      <c r="A12912" s="0" t="n">
        <v>72</v>
      </c>
      <c r="B12912" s="0" t="n">
        <v>12200</v>
      </c>
      <c r="C12912" s="0" t="s">
        <v>155</v>
      </c>
      <c r="D12912" s="0" t="s">
        <v>155</v>
      </c>
      <c r="E12912" s="0" t="n">
        <f aca="false">IFERROR((C12912-D12912)/C12912/'Project Inputs and Calcs'!$E$11,0)</f>
        <v>0</v>
      </c>
    </row>
    <row r="12913" customFormat="false" ht="15" hidden="false" customHeight="false" outlineLevel="0" collapsed="false">
      <c r="A12913" s="0" t="n">
        <v>72</v>
      </c>
      <c r="B12913" s="0" t="n">
        <v>12300</v>
      </c>
      <c r="C12913" s="0" t="s">
        <v>155</v>
      </c>
      <c r="D12913" s="0" t="s">
        <v>155</v>
      </c>
      <c r="E12913" s="0" t="n">
        <f aca="false">IFERROR((C12913-D12913)/C12913/'Project Inputs and Calcs'!$E$11,0)</f>
        <v>0</v>
      </c>
    </row>
    <row r="12914" customFormat="false" ht="15" hidden="false" customHeight="false" outlineLevel="0" collapsed="false">
      <c r="A12914" s="0" t="n">
        <v>72</v>
      </c>
      <c r="B12914" s="0" t="n">
        <v>12400</v>
      </c>
      <c r="C12914" s="0" t="s">
        <v>155</v>
      </c>
      <c r="D12914" s="0" t="s">
        <v>155</v>
      </c>
      <c r="E12914" s="0" t="n">
        <f aca="false">IFERROR((C12914-D12914)/C12914/'Project Inputs and Calcs'!$E$11,0)</f>
        <v>0</v>
      </c>
    </row>
    <row r="12915" customFormat="false" ht="15" hidden="false" customHeight="false" outlineLevel="0" collapsed="false">
      <c r="A12915" s="0" t="n">
        <v>72</v>
      </c>
      <c r="B12915" s="0" t="n">
        <v>12500</v>
      </c>
      <c r="C12915" s="0" t="s">
        <v>155</v>
      </c>
      <c r="D12915" s="0" t="s">
        <v>155</v>
      </c>
      <c r="E12915" s="0" t="n">
        <f aca="false">IFERROR((C12915-D12915)/C12915/'Project Inputs and Calcs'!$E$11,0)</f>
        <v>0</v>
      </c>
    </row>
    <row r="12916" customFormat="false" ht="15" hidden="false" customHeight="false" outlineLevel="0" collapsed="false">
      <c r="A12916" s="0" t="n">
        <v>72</v>
      </c>
      <c r="B12916" s="0" t="n">
        <v>12600</v>
      </c>
      <c r="C12916" s="0" t="s">
        <v>155</v>
      </c>
      <c r="D12916" s="0" t="s">
        <v>155</v>
      </c>
      <c r="E12916" s="0" t="n">
        <f aca="false">IFERROR((C12916-D12916)/C12916/'Project Inputs and Calcs'!$E$11,0)</f>
        <v>0</v>
      </c>
    </row>
    <row r="12917" customFormat="false" ht="15" hidden="false" customHeight="false" outlineLevel="0" collapsed="false">
      <c r="A12917" s="0" t="n">
        <v>72</v>
      </c>
      <c r="B12917" s="0" t="n">
        <v>12700</v>
      </c>
      <c r="C12917" s="0" t="s">
        <v>155</v>
      </c>
      <c r="D12917" s="0" t="s">
        <v>155</v>
      </c>
      <c r="E12917" s="0" t="n">
        <f aca="false">IFERROR((C12917-D12917)/C12917/'Project Inputs and Calcs'!$E$11,0)</f>
        <v>0</v>
      </c>
    </row>
    <row r="12918" customFormat="false" ht="15" hidden="false" customHeight="false" outlineLevel="0" collapsed="false">
      <c r="A12918" s="0" t="n">
        <v>72</v>
      </c>
      <c r="B12918" s="0" t="n">
        <v>12800</v>
      </c>
      <c r="C12918" s="0" t="s">
        <v>155</v>
      </c>
      <c r="D12918" s="0" t="s">
        <v>155</v>
      </c>
      <c r="E12918" s="0" t="n">
        <f aca="false">IFERROR((C12918-D12918)/C12918/'Project Inputs and Calcs'!$E$11,0)</f>
        <v>0</v>
      </c>
    </row>
    <row r="12919" customFormat="false" ht="15" hidden="false" customHeight="false" outlineLevel="0" collapsed="false">
      <c r="A12919" s="0" t="n">
        <v>72</v>
      </c>
      <c r="B12919" s="0" t="n">
        <v>12900</v>
      </c>
      <c r="C12919" s="0" t="s">
        <v>155</v>
      </c>
      <c r="D12919" s="0" t="s">
        <v>155</v>
      </c>
      <c r="E12919" s="0" t="n">
        <f aca="false">IFERROR((C12919-D12919)/C12919/'Project Inputs and Calcs'!$E$11,0)</f>
        <v>0</v>
      </c>
    </row>
    <row r="12920" customFormat="false" ht="15" hidden="false" customHeight="false" outlineLevel="0" collapsed="false">
      <c r="A12920" s="0" t="n">
        <v>72</v>
      </c>
      <c r="B12920" s="0" t="n">
        <v>13000</v>
      </c>
      <c r="C12920" s="0" t="s">
        <v>155</v>
      </c>
      <c r="D12920" s="0" t="s">
        <v>155</v>
      </c>
      <c r="E12920" s="0" t="n">
        <f aca="false">IFERROR((C12920-D12920)/C12920/'Project Inputs and Calcs'!$E$11,0)</f>
        <v>0</v>
      </c>
    </row>
    <row r="12921" customFormat="false" ht="15" hidden="false" customHeight="false" outlineLevel="0" collapsed="false">
      <c r="A12921" s="0" t="n">
        <v>72</v>
      </c>
      <c r="B12921" s="0" t="n">
        <v>13100</v>
      </c>
      <c r="C12921" s="0" t="s">
        <v>155</v>
      </c>
      <c r="D12921" s="0" t="s">
        <v>155</v>
      </c>
      <c r="E12921" s="0" t="n">
        <f aca="false">IFERROR((C12921-D12921)/C12921/'Project Inputs and Calcs'!$E$11,0)</f>
        <v>0</v>
      </c>
    </row>
    <row r="12922" customFormat="false" ht="15" hidden="false" customHeight="false" outlineLevel="0" collapsed="false">
      <c r="A12922" s="0" t="n">
        <v>72</v>
      </c>
      <c r="B12922" s="0" t="n">
        <v>13200</v>
      </c>
      <c r="C12922" s="0" t="s">
        <v>155</v>
      </c>
      <c r="D12922" s="0" t="s">
        <v>155</v>
      </c>
      <c r="E12922" s="0" t="n">
        <f aca="false">IFERROR((C12922-D12922)/C12922/'Project Inputs and Calcs'!$E$11,0)</f>
        <v>0</v>
      </c>
    </row>
    <row r="12923" customFormat="false" ht="15" hidden="false" customHeight="false" outlineLevel="0" collapsed="false">
      <c r="A12923" s="0" t="n">
        <v>72</v>
      </c>
      <c r="B12923" s="0" t="n">
        <v>13300</v>
      </c>
      <c r="C12923" s="0" t="s">
        <v>155</v>
      </c>
      <c r="D12923" s="0" t="s">
        <v>155</v>
      </c>
      <c r="E12923" s="0" t="n">
        <f aca="false">IFERROR((C12923-D12923)/C12923/'Project Inputs and Calcs'!$E$11,0)</f>
        <v>0</v>
      </c>
    </row>
    <row r="12924" customFormat="false" ht="15" hidden="false" customHeight="false" outlineLevel="0" collapsed="false">
      <c r="A12924" s="0" t="n">
        <v>72</v>
      </c>
      <c r="B12924" s="0" t="n">
        <v>13400</v>
      </c>
      <c r="C12924" s="0" t="s">
        <v>155</v>
      </c>
      <c r="D12924" s="0" t="s">
        <v>155</v>
      </c>
      <c r="E12924" s="0" t="n">
        <f aca="false">IFERROR((C12924-D12924)/C12924/'Project Inputs and Calcs'!$E$11,0)</f>
        <v>0</v>
      </c>
    </row>
    <row r="12925" customFormat="false" ht="15" hidden="false" customHeight="false" outlineLevel="0" collapsed="false">
      <c r="A12925" s="0" t="n">
        <v>72</v>
      </c>
      <c r="B12925" s="0" t="n">
        <v>13500</v>
      </c>
      <c r="C12925" s="0" t="s">
        <v>155</v>
      </c>
      <c r="D12925" s="0" t="s">
        <v>155</v>
      </c>
      <c r="E12925" s="0" t="n">
        <f aca="false">IFERROR((C12925-D12925)/C12925/'Project Inputs and Calcs'!$E$11,0)</f>
        <v>0</v>
      </c>
    </row>
    <row r="12926" customFormat="false" ht="15" hidden="false" customHeight="false" outlineLevel="0" collapsed="false">
      <c r="A12926" s="0" t="n">
        <v>72</v>
      </c>
      <c r="B12926" s="0" t="n">
        <v>13600</v>
      </c>
      <c r="C12926" s="0" t="s">
        <v>155</v>
      </c>
      <c r="D12926" s="0" t="s">
        <v>155</v>
      </c>
      <c r="E12926" s="0" t="n">
        <f aca="false">IFERROR((C12926-D12926)/C12926/'Project Inputs and Calcs'!$E$11,0)</f>
        <v>0</v>
      </c>
    </row>
    <row r="12927" customFormat="false" ht="15" hidden="false" customHeight="false" outlineLevel="0" collapsed="false">
      <c r="A12927" s="0" t="n">
        <v>72</v>
      </c>
      <c r="B12927" s="0" t="n">
        <v>13700</v>
      </c>
      <c r="C12927" s="0" t="s">
        <v>155</v>
      </c>
      <c r="D12927" s="0" t="s">
        <v>155</v>
      </c>
      <c r="E12927" s="0" t="n">
        <f aca="false">IFERROR((C12927-D12927)/C12927/'Project Inputs and Calcs'!$E$11,0)</f>
        <v>0</v>
      </c>
    </row>
    <row r="12928" customFormat="false" ht="15" hidden="false" customHeight="false" outlineLevel="0" collapsed="false">
      <c r="A12928" s="0" t="n">
        <v>72</v>
      </c>
      <c r="B12928" s="0" t="n">
        <v>13800</v>
      </c>
      <c r="C12928" s="0" t="s">
        <v>155</v>
      </c>
      <c r="D12928" s="0" t="s">
        <v>155</v>
      </c>
      <c r="E12928" s="0" t="n">
        <f aca="false">IFERROR((C12928-D12928)/C12928/'Project Inputs and Calcs'!$E$11,0)</f>
        <v>0</v>
      </c>
    </row>
    <row r="12929" customFormat="false" ht="15" hidden="false" customHeight="false" outlineLevel="0" collapsed="false">
      <c r="A12929" s="0" t="n">
        <v>72</v>
      </c>
      <c r="B12929" s="0" t="n">
        <v>13900</v>
      </c>
      <c r="C12929" s="0" t="s">
        <v>155</v>
      </c>
      <c r="D12929" s="0" t="s">
        <v>155</v>
      </c>
      <c r="E12929" s="0" t="n">
        <f aca="false">IFERROR((C12929-D12929)/C12929/'Project Inputs and Calcs'!$E$11,0)</f>
        <v>0</v>
      </c>
    </row>
    <row r="12930" customFormat="false" ht="15" hidden="false" customHeight="false" outlineLevel="0" collapsed="false">
      <c r="A12930" s="0" t="n">
        <v>72</v>
      </c>
      <c r="B12930" s="0" t="n">
        <v>14000</v>
      </c>
      <c r="C12930" s="0" t="s">
        <v>155</v>
      </c>
      <c r="D12930" s="0" t="s">
        <v>155</v>
      </c>
      <c r="E12930" s="0" t="n">
        <f aca="false">IFERROR((C12930-D12930)/C12930/'Project Inputs and Calcs'!$E$11,0)</f>
        <v>0</v>
      </c>
    </row>
    <row r="12931" customFormat="false" ht="15" hidden="false" customHeight="false" outlineLevel="0" collapsed="false">
      <c r="A12931" s="0" t="n">
        <v>72</v>
      </c>
      <c r="B12931" s="0" t="n">
        <v>14100</v>
      </c>
      <c r="C12931" s="0" t="s">
        <v>155</v>
      </c>
      <c r="D12931" s="0" t="s">
        <v>155</v>
      </c>
      <c r="E12931" s="0" t="n">
        <f aca="false">IFERROR((C12931-D12931)/C12931/'Project Inputs and Calcs'!$E$11,0)</f>
        <v>0</v>
      </c>
    </row>
    <row r="12932" customFormat="false" ht="15" hidden="false" customHeight="false" outlineLevel="0" collapsed="false">
      <c r="A12932" s="0" t="n">
        <v>72</v>
      </c>
      <c r="B12932" s="0" t="n">
        <v>14200</v>
      </c>
      <c r="C12932" s="0" t="s">
        <v>155</v>
      </c>
      <c r="D12932" s="0" t="s">
        <v>155</v>
      </c>
      <c r="E12932" s="0" t="n">
        <f aca="false">IFERROR((C12932-D12932)/C12932/'Project Inputs and Calcs'!$E$11,0)</f>
        <v>0</v>
      </c>
    </row>
    <row r="12933" customFormat="false" ht="15" hidden="false" customHeight="false" outlineLevel="0" collapsed="false">
      <c r="A12933" s="0" t="n">
        <v>72</v>
      </c>
      <c r="B12933" s="0" t="n">
        <v>14300</v>
      </c>
      <c r="C12933" s="0" t="s">
        <v>155</v>
      </c>
      <c r="D12933" s="0" t="s">
        <v>155</v>
      </c>
      <c r="E12933" s="0" t="n">
        <f aca="false">IFERROR((C12933-D12933)/C12933/'Project Inputs and Calcs'!$E$11,0)</f>
        <v>0</v>
      </c>
    </row>
    <row r="12934" customFormat="false" ht="15" hidden="false" customHeight="false" outlineLevel="0" collapsed="false">
      <c r="A12934" s="0" t="n">
        <v>72</v>
      </c>
      <c r="B12934" s="0" t="n">
        <v>14400</v>
      </c>
      <c r="C12934" s="0" t="s">
        <v>155</v>
      </c>
      <c r="D12934" s="0" t="s">
        <v>155</v>
      </c>
      <c r="E12934" s="0" t="n">
        <f aca="false">IFERROR((C12934-D12934)/C12934/'Project Inputs and Calcs'!$E$11,0)</f>
        <v>0</v>
      </c>
    </row>
    <row r="12935" customFormat="false" ht="15" hidden="false" customHeight="false" outlineLevel="0" collapsed="false">
      <c r="A12935" s="0" t="n">
        <v>72</v>
      </c>
      <c r="B12935" s="0" t="n">
        <v>14500</v>
      </c>
      <c r="C12935" s="0" t="s">
        <v>155</v>
      </c>
      <c r="D12935" s="0" t="s">
        <v>155</v>
      </c>
      <c r="E12935" s="0" t="n">
        <f aca="false">IFERROR((C12935-D12935)/C12935/'Project Inputs and Calcs'!$E$11,0)</f>
        <v>0</v>
      </c>
    </row>
    <row r="12936" customFormat="false" ht="15" hidden="false" customHeight="false" outlineLevel="0" collapsed="false">
      <c r="A12936" s="0" t="n">
        <v>72</v>
      </c>
      <c r="B12936" s="0" t="n">
        <v>14600</v>
      </c>
      <c r="C12936" s="0" t="s">
        <v>155</v>
      </c>
      <c r="D12936" s="0" t="s">
        <v>155</v>
      </c>
      <c r="E12936" s="0" t="n">
        <f aca="false">IFERROR((C12936-D12936)/C12936/'Project Inputs and Calcs'!$E$11,0)</f>
        <v>0</v>
      </c>
    </row>
    <row r="12937" customFormat="false" ht="15" hidden="false" customHeight="false" outlineLevel="0" collapsed="false">
      <c r="A12937" s="0" t="n">
        <v>72</v>
      </c>
      <c r="B12937" s="0" t="n">
        <v>14700</v>
      </c>
      <c r="C12937" s="0" t="s">
        <v>155</v>
      </c>
      <c r="D12937" s="0" t="s">
        <v>155</v>
      </c>
      <c r="E12937" s="0" t="n">
        <f aca="false">IFERROR((C12937-D12937)/C12937/'Project Inputs and Calcs'!$E$11,0)</f>
        <v>0</v>
      </c>
    </row>
    <row r="12938" customFormat="false" ht="15" hidden="false" customHeight="false" outlineLevel="0" collapsed="false">
      <c r="A12938" s="0" t="n">
        <v>72</v>
      </c>
      <c r="B12938" s="0" t="n">
        <v>14800</v>
      </c>
      <c r="C12938" s="0" t="s">
        <v>155</v>
      </c>
      <c r="D12938" s="0" t="s">
        <v>155</v>
      </c>
      <c r="E12938" s="0" t="n">
        <f aca="false">IFERROR((C12938-D12938)/C12938/'Project Inputs and Calcs'!$E$11,0)</f>
        <v>0</v>
      </c>
    </row>
    <row r="12939" customFormat="false" ht="15" hidden="false" customHeight="false" outlineLevel="0" collapsed="false">
      <c r="A12939" s="0" t="n">
        <v>72</v>
      </c>
      <c r="B12939" s="0" t="n">
        <v>14900</v>
      </c>
      <c r="C12939" s="0" t="s">
        <v>155</v>
      </c>
      <c r="D12939" s="0" t="s">
        <v>155</v>
      </c>
      <c r="E12939" s="0" t="n">
        <f aca="false">IFERROR((C12939-D12939)/C12939/'Project Inputs and Calcs'!$E$11,0)</f>
        <v>0</v>
      </c>
    </row>
    <row r="12940" customFormat="false" ht="15" hidden="false" customHeight="false" outlineLevel="0" collapsed="false">
      <c r="A12940" s="0" t="n">
        <v>72</v>
      </c>
      <c r="B12940" s="0" t="n">
        <v>15000</v>
      </c>
      <c r="C12940" s="0" t="s">
        <v>155</v>
      </c>
      <c r="D12940" s="0" t="s">
        <v>155</v>
      </c>
      <c r="E12940" s="0" t="n">
        <f aca="false">IFERROR((C12940-D12940)/C12940/'Project Inputs and Calcs'!$E$11,0)</f>
        <v>0</v>
      </c>
    </row>
    <row r="12941" customFormat="false" ht="15" hidden="false" customHeight="false" outlineLevel="0" collapsed="false">
      <c r="A12941" s="0" t="n">
        <v>72</v>
      </c>
      <c r="B12941" s="0" t="n">
        <v>15100</v>
      </c>
      <c r="C12941" s="0" t="s">
        <v>155</v>
      </c>
      <c r="D12941" s="0" t="s">
        <v>155</v>
      </c>
      <c r="E12941" s="0" t="n">
        <f aca="false">IFERROR((C12941-D12941)/C12941/'Project Inputs and Calcs'!$E$11,0)</f>
        <v>0</v>
      </c>
    </row>
    <row r="12942" customFormat="false" ht="15" hidden="false" customHeight="false" outlineLevel="0" collapsed="false">
      <c r="A12942" s="0" t="n">
        <v>72</v>
      </c>
      <c r="B12942" s="0" t="n">
        <v>15200</v>
      </c>
      <c r="C12942" s="0" t="s">
        <v>155</v>
      </c>
      <c r="D12942" s="0" t="s">
        <v>155</v>
      </c>
      <c r="E12942" s="0" t="n">
        <f aca="false">IFERROR((C12942-D12942)/C12942/'Project Inputs and Calcs'!$E$11,0)</f>
        <v>0</v>
      </c>
    </row>
    <row r="12943" customFormat="false" ht="15" hidden="false" customHeight="false" outlineLevel="0" collapsed="false">
      <c r="A12943" s="0" t="n">
        <v>72</v>
      </c>
      <c r="B12943" s="0" t="n">
        <v>15300</v>
      </c>
      <c r="C12943" s="0" t="s">
        <v>155</v>
      </c>
      <c r="D12943" s="0" t="s">
        <v>155</v>
      </c>
      <c r="E12943" s="0" t="n">
        <f aca="false">IFERROR((C12943-D12943)/C12943/'Project Inputs and Calcs'!$E$11,0)</f>
        <v>0</v>
      </c>
    </row>
    <row r="12944" customFormat="false" ht="15" hidden="false" customHeight="false" outlineLevel="0" collapsed="false">
      <c r="A12944" s="0" t="n">
        <v>72</v>
      </c>
      <c r="B12944" s="0" t="n">
        <v>15400</v>
      </c>
      <c r="C12944" s="0" t="s">
        <v>155</v>
      </c>
      <c r="D12944" s="0" t="s">
        <v>155</v>
      </c>
      <c r="E12944" s="0" t="n">
        <f aca="false">IFERROR((C12944-D12944)/C12944/'Project Inputs and Calcs'!$E$11,0)</f>
        <v>0</v>
      </c>
    </row>
    <row r="12945" customFormat="false" ht="15" hidden="false" customHeight="false" outlineLevel="0" collapsed="false">
      <c r="A12945" s="0" t="n">
        <v>72</v>
      </c>
      <c r="B12945" s="0" t="n">
        <v>15500</v>
      </c>
      <c r="C12945" s="0" t="s">
        <v>155</v>
      </c>
      <c r="D12945" s="0" t="s">
        <v>155</v>
      </c>
      <c r="E12945" s="0" t="n">
        <f aca="false">IFERROR((C12945-D12945)/C12945/'Project Inputs and Calcs'!$E$11,0)</f>
        <v>0</v>
      </c>
    </row>
    <row r="12946" customFormat="false" ht="15" hidden="false" customHeight="false" outlineLevel="0" collapsed="false">
      <c r="A12946" s="0" t="n">
        <v>72</v>
      </c>
      <c r="B12946" s="0" t="n">
        <v>15600</v>
      </c>
      <c r="C12946" s="0" t="s">
        <v>155</v>
      </c>
      <c r="D12946" s="0" t="s">
        <v>155</v>
      </c>
      <c r="E12946" s="0" t="n">
        <f aca="false">IFERROR((C12946-D12946)/C12946/'Project Inputs and Calcs'!$E$11,0)</f>
        <v>0</v>
      </c>
    </row>
    <row r="12947" customFormat="false" ht="15" hidden="false" customHeight="false" outlineLevel="0" collapsed="false">
      <c r="A12947" s="0" t="n">
        <v>72</v>
      </c>
      <c r="B12947" s="0" t="n">
        <v>15700</v>
      </c>
      <c r="C12947" s="0" t="s">
        <v>155</v>
      </c>
      <c r="D12947" s="0" t="s">
        <v>155</v>
      </c>
      <c r="E12947" s="0" t="n">
        <f aca="false">IFERROR((C12947-D12947)/C12947/'Project Inputs and Calcs'!$E$11,0)</f>
        <v>0</v>
      </c>
    </row>
    <row r="12948" customFormat="false" ht="15" hidden="false" customHeight="false" outlineLevel="0" collapsed="false">
      <c r="A12948" s="0" t="n">
        <v>72</v>
      </c>
      <c r="B12948" s="0" t="n">
        <v>15800</v>
      </c>
      <c r="C12948" s="0" t="s">
        <v>155</v>
      </c>
      <c r="D12948" s="0" t="s">
        <v>155</v>
      </c>
      <c r="E12948" s="0" t="n">
        <f aca="false">IFERROR((C12948-D12948)/C12948/'Project Inputs and Calcs'!$E$11,0)</f>
        <v>0</v>
      </c>
    </row>
    <row r="12949" customFormat="false" ht="15" hidden="false" customHeight="false" outlineLevel="0" collapsed="false">
      <c r="A12949" s="0" t="n">
        <v>72</v>
      </c>
      <c r="B12949" s="0" t="n">
        <v>15900</v>
      </c>
      <c r="C12949" s="0" t="s">
        <v>155</v>
      </c>
      <c r="D12949" s="0" t="s">
        <v>155</v>
      </c>
      <c r="E12949" s="0" t="n">
        <f aca="false">IFERROR((C12949-D12949)/C12949/'Project Inputs and Calcs'!$E$11,0)</f>
        <v>0</v>
      </c>
    </row>
    <row r="12950" customFormat="false" ht="15" hidden="false" customHeight="false" outlineLevel="0" collapsed="false">
      <c r="A12950" s="0" t="n">
        <v>72</v>
      </c>
      <c r="B12950" s="0" t="n">
        <v>16000</v>
      </c>
      <c r="C12950" s="0" t="s">
        <v>155</v>
      </c>
      <c r="D12950" s="0" t="s">
        <v>155</v>
      </c>
      <c r="E12950" s="0" t="n">
        <f aca="false">IFERROR((C12950-D12950)/C12950/'Project Inputs and Calcs'!$E$11,0)</f>
        <v>0</v>
      </c>
    </row>
    <row r="12951" customFormat="false" ht="15" hidden="false" customHeight="false" outlineLevel="0" collapsed="false">
      <c r="A12951" s="0" t="n">
        <v>72</v>
      </c>
      <c r="B12951" s="0" t="n">
        <v>16100</v>
      </c>
      <c r="C12951" s="0" t="s">
        <v>155</v>
      </c>
      <c r="D12951" s="0" t="s">
        <v>155</v>
      </c>
      <c r="E12951" s="0" t="n">
        <f aca="false">IFERROR((C12951-D12951)/C12951/'Project Inputs and Calcs'!$E$11,0)</f>
        <v>0</v>
      </c>
    </row>
    <row r="12952" customFormat="false" ht="15" hidden="false" customHeight="false" outlineLevel="0" collapsed="false">
      <c r="A12952" s="0" t="n">
        <v>72</v>
      </c>
      <c r="B12952" s="0" t="n">
        <v>16200</v>
      </c>
      <c r="C12952" s="0" t="s">
        <v>155</v>
      </c>
      <c r="D12952" s="0" t="s">
        <v>155</v>
      </c>
      <c r="E12952" s="0" t="n">
        <f aca="false">IFERROR((C12952-D12952)/C12952/'Project Inputs and Calcs'!$E$11,0)</f>
        <v>0</v>
      </c>
    </row>
    <row r="12953" customFormat="false" ht="15" hidden="false" customHeight="false" outlineLevel="0" collapsed="false">
      <c r="A12953" s="0" t="n">
        <v>72</v>
      </c>
      <c r="B12953" s="0" t="n">
        <v>16300</v>
      </c>
      <c r="C12953" s="0" t="s">
        <v>155</v>
      </c>
      <c r="D12953" s="0" t="s">
        <v>155</v>
      </c>
      <c r="E12953" s="0" t="n">
        <f aca="false">IFERROR((C12953-D12953)/C12953/'Project Inputs and Calcs'!$E$11,0)</f>
        <v>0</v>
      </c>
    </row>
    <row r="12954" customFormat="false" ht="15" hidden="false" customHeight="false" outlineLevel="0" collapsed="false">
      <c r="A12954" s="0" t="n">
        <v>72</v>
      </c>
      <c r="B12954" s="0" t="n">
        <v>16400</v>
      </c>
      <c r="C12954" s="0" t="s">
        <v>155</v>
      </c>
      <c r="D12954" s="0" t="s">
        <v>155</v>
      </c>
      <c r="E12954" s="0" t="n">
        <f aca="false">IFERROR((C12954-D12954)/C12954/'Project Inputs and Calcs'!$E$11,0)</f>
        <v>0</v>
      </c>
    </row>
    <row r="12955" customFormat="false" ht="15" hidden="false" customHeight="false" outlineLevel="0" collapsed="false">
      <c r="A12955" s="0" t="n">
        <v>72</v>
      </c>
      <c r="B12955" s="0" t="n">
        <v>16500</v>
      </c>
      <c r="C12955" s="0" t="s">
        <v>155</v>
      </c>
      <c r="D12955" s="0" t="s">
        <v>155</v>
      </c>
      <c r="E12955" s="0" t="n">
        <f aca="false">IFERROR((C12955-D12955)/C12955/'Project Inputs and Calcs'!$E$11,0)</f>
        <v>0</v>
      </c>
    </row>
    <row r="12956" customFormat="false" ht="15" hidden="false" customHeight="false" outlineLevel="0" collapsed="false">
      <c r="A12956" s="0" t="n">
        <v>72</v>
      </c>
      <c r="B12956" s="0" t="n">
        <v>16600</v>
      </c>
      <c r="C12956" s="0" t="s">
        <v>155</v>
      </c>
      <c r="D12956" s="0" t="s">
        <v>155</v>
      </c>
      <c r="E12956" s="0" t="n">
        <f aca="false">IFERROR((C12956-D12956)/C12956/'Project Inputs and Calcs'!$E$11,0)</f>
        <v>0</v>
      </c>
    </row>
    <row r="12957" customFormat="false" ht="15" hidden="false" customHeight="false" outlineLevel="0" collapsed="false">
      <c r="A12957" s="0" t="n">
        <v>72</v>
      </c>
      <c r="B12957" s="0" t="n">
        <v>16700</v>
      </c>
      <c r="C12957" s="0" t="s">
        <v>155</v>
      </c>
      <c r="D12957" s="0" t="s">
        <v>155</v>
      </c>
      <c r="E12957" s="0" t="n">
        <f aca="false">IFERROR((C12957-D12957)/C12957/'Project Inputs and Calcs'!$E$11,0)</f>
        <v>0</v>
      </c>
    </row>
    <row r="12958" customFormat="false" ht="15" hidden="false" customHeight="false" outlineLevel="0" collapsed="false">
      <c r="A12958" s="0" t="n">
        <v>72</v>
      </c>
      <c r="B12958" s="0" t="n">
        <v>16800</v>
      </c>
      <c r="C12958" s="0" t="s">
        <v>155</v>
      </c>
      <c r="D12958" s="0" t="s">
        <v>155</v>
      </c>
      <c r="E12958" s="0" t="n">
        <f aca="false">IFERROR((C12958-D12958)/C12958/'Project Inputs and Calcs'!$E$11,0)</f>
        <v>0</v>
      </c>
    </row>
    <row r="12959" customFormat="false" ht="15" hidden="false" customHeight="false" outlineLevel="0" collapsed="false">
      <c r="A12959" s="0" t="n">
        <v>72</v>
      </c>
      <c r="B12959" s="0" t="n">
        <v>16900</v>
      </c>
      <c r="C12959" s="0" t="s">
        <v>155</v>
      </c>
      <c r="D12959" s="0" t="s">
        <v>155</v>
      </c>
      <c r="E12959" s="0" t="n">
        <f aca="false">IFERROR((C12959-D12959)/C12959/'Project Inputs and Calcs'!$E$11,0)</f>
        <v>0</v>
      </c>
    </row>
    <row r="12960" customFormat="false" ht="15" hidden="false" customHeight="false" outlineLevel="0" collapsed="false">
      <c r="A12960" s="0" t="n">
        <v>72</v>
      </c>
      <c r="B12960" s="0" t="n">
        <v>17000</v>
      </c>
      <c r="C12960" s="0" t="s">
        <v>155</v>
      </c>
      <c r="D12960" s="0" t="s">
        <v>155</v>
      </c>
      <c r="E12960" s="0" t="n">
        <f aca="false">IFERROR((C12960-D12960)/C12960/'Project Inputs and Calcs'!$E$11,0)</f>
        <v>0</v>
      </c>
    </row>
    <row r="12961" customFormat="false" ht="15" hidden="false" customHeight="false" outlineLevel="0" collapsed="false">
      <c r="A12961" s="0" t="n">
        <v>72</v>
      </c>
      <c r="B12961" s="0" t="n">
        <v>17100</v>
      </c>
      <c r="C12961" s="0" t="s">
        <v>155</v>
      </c>
      <c r="D12961" s="0" t="s">
        <v>155</v>
      </c>
      <c r="E12961" s="0" t="n">
        <f aca="false">IFERROR((C12961-D12961)/C12961/'Project Inputs and Calcs'!$E$11,0)</f>
        <v>0</v>
      </c>
    </row>
    <row r="12962" customFormat="false" ht="15" hidden="false" customHeight="false" outlineLevel="0" collapsed="false">
      <c r="A12962" s="0" t="n">
        <v>72</v>
      </c>
      <c r="B12962" s="0" t="n">
        <v>17200</v>
      </c>
      <c r="C12962" s="0" t="s">
        <v>155</v>
      </c>
      <c r="D12962" s="0" t="s">
        <v>155</v>
      </c>
      <c r="E12962" s="0" t="n">
        <f aca="false">IFERROR((C12962-D12962)/C12962/'Project Inputs and Calcs'!$E$11,0)</f>
        <v>0</v>
      </c>
    </row>
    <row r="12963" customFormat="false" ht="15" hidden="false" customHeight="false" outlineLevel="0" collapsed="false">
      <c r="A12963" s="0" t="n">
        <v>72</v>
      </c>
      <c r="B12963" s="0" t="n">
        <v>17300</v>
      </c>
      <c r="C12963" s="0" t="s">
        <v>155</v>
      </c>
      <c r="D12963" s="0" t="s">
        <v>155</v>
      </c>
      <c r="E12963" s="0" t="n">
        <f aca="false">IFERROR((C12963-D12963)/C12963/'Project Inputs and Calcs'!$E$11,0)</f>
        <v>0</v>
      </c>
    </row>
    <row r="12964" customFormat="false" ht="15" hidden="false" customHeight="false" outlineLevel="0" collapsed="false">
      <c r="A12964" s="0" t="n">
        <v>72</v>
      </c>
      <c r="B12964" s="0" t="n">
        <v>17400</v>
      </c>
      <c r="C12964" s="0" t="s">
        <v>155</v>
      </c>
      <c r="D12964" s="0" t="s">
        <v>155</v>
      </c>
      <c r="E12964" s="0" t="n">
        <f aca="false">IFERROR((C12964-D12964)/C12964/'Project Inputs and Calcs'!$E$11,0)</f>
        <v>0</v>
      </c>
    </row>
    <row r="12965" customFormat="false" ht="15" hidden="false" customHeight="false" outlineLevel="0" collapsed="false">
      <c r="A12965" s="0" t="n">
        <v>72</v>
      </c>
      <c r="B12965" s="0" t="n">
        <v>17500</v>
      </c>
      <c r="C12965" s="0" t="s">
        <v>155</v>
      </c>
      <c r="D12965" s="0" t="s">
        <v>155</v>
      </c>
      <c r="E12965" s="0" t="n">
        <f aca="false">IFERROR((C12965-D12965)/C12965/'Project Inputs and Calcs'!$E$11,0)</f>
        <v>0</v>
      </c>
    </row>
    <row r="12966" customFormat="false" ht="15" hidden="false" customHeight="false" outlineLevel="0" collapsed="false">
      <c r="A12966" s="0" t="n">
        <v>72</v>
      </c>
      <c r="B12966" s="0" t="n">
        <v>17600</v>
      </c>
      <c r="C12966" s="0" t="s">
        <v>155</v>
      </c>
      <c r="D12966" s="0" t="s">
        <v>155</v>
      </c>
      <c r="E12966" s="0" t="n">
        <f aca="false">IFERROR((C12966-D12966)/C12966/'Project Inputs and Calcs'!$E$11,0)</f>
        <v>0</v>
      </c>
    </row>
    <row r="12967" customFormat="false" ht="15" hidden="false" customHeight="false" outlineLevel="0" collapsed="false">
      <c r="A12967" s="0" t="n">
        <v>72</v>
      </c>
      <c r="B12967" s="0" t="n">
        <v>17700</v>
      </c>
      <c r="C12967" s="0" t="s">
        <v>155</v>
      </c>
      <c r="D12967" s="0" t="s">
        <v>155</v>
      </c>
      <c r="E12967" s="0" t="n">
        <f aca="false">IFERROR((C12967-D12967)/C12967/'Project Inputs and Calcs'!$E$11,0)</f>
        <v>0</v>
      </c>
    </row>
    <row r="12968" customFormat="false" ht="15" hidden="false" customHeight="false" outlineLevel="0" collapsed="false">
      <c r="A12968" s="0" t="n">
        <v>72</v>
      </c>
      <c r="B12968" s="0" t="n">
        <v>17800</v>
      </c>
      <c r="C12968" s="0" t="s">
        <v>155</v>
      </c>
      <c r="D12968" s="0" t="s">
        <v>155</v>
      </c>
      <c r="E12968" s="0" t="n">
        <f aca="false">IFERROR((C12968-D12968)/C12968/'Project Inputs and Calcs'!$E$11,0)</f>
        <v>0</v>
      </c>
    </row>
    <row r="12969" customFormat="false" ht="15" hidden="false" customHeight="false" outlineLevel="0" collapsed="false">
      <c r="A12969" s="0" t="n">
        <v>72</v>
      </c>
      <c r="B12969" s="0" t="n">
        <v>17900</v>
      </c>
      <c r="C12969" s="0" t="s">
        <v>155</v>
      </c>
      <c r="D12969" s="0" t="s">
        <v>155</v>
      </c>
      <c r="E12969" s="0" t="n">
        <f aca="false">IFERROR((C12969-D12969)/C12969/'Project Inputs and Calcs'!$E$11,0)</f>
        <v>0</v>
      </c>
    </row>
    <row r="12970" customFormat="false" ht="15" hidden="false" customHeight="false" outlineLevel="0" collapsed="false">
      <c r="A12970" s="0" t="n">
        <v>72</v>
      </c>
      <c r="B12970" s="0" t="n">
        <v>18000</v>
      </c>
      <c r="C12970" s="0" t="s">
        <v>155</v>
      </c>
      <c r="D12970" s="0" t="s">
        <v>155</v>
      </c>
      <c r="E12970" s="0" t="n">
        <f aca="false">IFERROR((C12970-D12970)/C12970/'Project Inputs and Calcs'!$E$11,0)</f>
        <v>0</v>
      </c>
    </row>
    <row r="12971" customFormat="false" ht="15" hidden="false" customHeight="false" outlineLevel="0" collapsed="false">
      <c r="A12971" s="0" t="n">
        <v>72</v>
      </c>
      <c r="B12971" s="0" t="n">
        <v>18100</v>
      </c>
      <c r="C12971" s="0" t="s">
        <v>155</v>
      </c>
      <c r="D12971" s="0" t="s">
        <v>155</v>
      </c>
      <c r="E12971" s="0" t="n">
        <f aca="false">IFERROR((C12971-D12971)/C12971/'Project Inputs and Calcs'!$E$11,0)</f>
        <v>0</v>
      </c>
    </row>
    <row r="12972" customFormat="false" ht="15" hidden="false" customHeight="false" outlineLevel="0" collapsed="false">
      <c r="A12972" s="0" t="n">
        <v>72</v>
      </c>
      <c r="B12972" s="0" t="n">
        <v>18200</v>
      </c>
      <c r="C12972" s="0" t="s">
        <v>155</v>
      </c>
      <c r="D12972" s="0" t="s">
        <v>155</v>
      </c>
      <c r="E12972" s="0" t="n">
        <f aca="false">IFERROR((C12972-D12972)/C12972/'Project Inputs and Calcs'!$E$11,0)</f>
        <v>0</v>
      </c>
    </row>
    <row r="12973" customFormat="false" ht="15" hidden="false" customHeight="false" outlineLevel="0" collapsed="false">
      <c r="A12973" s="0" t="n">
        <v>72</v>
      </c>
      <c r="B12973" s="0" t="n">
        <v>18300</v>
      </c>
      <c r="C12973" s="0" t="s">
        <v>155</v>
      </c>
      <c r="D12973" s="0" t="s">
        <v>155</v>
      </c>
      <c r="E12973" s="0" t="n">
        <f aca="false">IFERROR((C12973-D12973)/C12973/'Project Inputs and Calcs'!$E$11,0)</f>
        <v>0</v>
      </c>
    </row>
    <row r="12974" customFormat="false" ht="15" hidden="false" customHeight="false" outlineLevel="0" collapsed="false">
      <c r="A12974" s="0" t="n">
        <v>72</v>
      </c>
      <c r="B12974" s="0" t="n">
        <v>18400</v>
      </c>
      <c r="C12974" s="0" t="s">
        <v>155</v>
      </c>
      <c r="D12974" s="0" t="s">
        <v>155</v>
      </c>
      <c r="E12974" s="0" t="n">
        <f aca="false">IFERROR((C12974-D12974)/C12974/'Project Inputs and Calcs'!$E$11,0)</f>
        <v>0</v>
      </c>
    </row>
    <row r="12975" customFormat="false" ht="15" hidden="false" customHeight="false" outlineLevel="0" collapsed="false">
      <c r="A12975" s="0" t="n">
        <v>72</v>
      </c>
      <c r="B12975" s="0" t="n">
        <v>18500</v>
      </c>
      <c r="C12975" s="0" t="s">
        <v>155</v>
      </c>
      <c r="D12975" s="0" t="s">
        <v>155</v>
      </c>
      <c r="E12975" s="0" t="n">
        <f aca="false">IFERROR((C12975-D12975)/C12975/'Project Inputs and Calcs'!$E$11,0)</f>
        <v>0</v>
      </c>
    </row>
    <row r="12976" customFormat="false" ht="15" hidden="false" customHeight="false" outlineLevel="0" collapsed="false">
      <c r="A12976" s="0" t="n">
        <v>72</v>
      </c>
      <c r="B12976" s="0" t="n">
        <v>18600</v>
      </c>
      <c r="C12976" s="0" t="s">
        <v>155</v>
      </c>
      <c r="D12976" s="0" t="s">
        <v>155</v>
      </c>
      <c r="E12976" s="0" t="n">
        <f aca="false">IFERROR((C12976-D12976)/C12976/'Project Inputs and Calcs'!$E$11,0)</f>
        <v>0</v>
      </c>
    </row>
    <row r="12977" customFormat="false" ht="15" hidden="false" customHeight="false" outlineLevel="0" collapsed="false">
      <c r="A12977" s="0" t="n">
        <v>72</v>
      </c>
      <c r="B12977" s="0" t="n">
        <v>18700</v>
      </c>
      <c r="C12977" s="0" t="s">
        <v>155</v>
      </c>
      <c r="D12977" s="0" t="s">
        <v>155</v>
      </c>
      <c r="E12977" s="0" t="n">
        <f aca="false">IFERROR((C12977-D12977)/C12977/'Project Inputs and Calcs'!$E$11,0)</f>
        <v>0</v>
      </c>
    </row>
    <row r="12978" customFormat="false" ht="15" hidden="false" customHeight="false" outlineLevel="0" collapsed="false">
      <c r="A12978" s="0" t="n">
        <v>72</v>
      </c>
      <c r="B12978" s="0" t="n">
        <v>18800</v>
      </c>
      <c r="C12978" s="0" t="s">
        <v>155</v>
      </c>
      <c r="D12978" s="0" t="s">
        <v>155</v>
      </c>
      <c r="E12978" s="0" t="n">
        <f aca="false">IFERROR((C12978-D12978)/C12978/'Project Inputs and Calcs'!$E$11,0)</f>
        <v>0</v>
      </c>
    </row>
    <row r="12979" customFormat="false" ht="15" hidden="false" customHeight="false" outlineLevel="0" collapsed="false">
      <c r="A12979" s="0" t="n">
        <v>72</v>
      </c>
      <c r="B12979" s="0" t="n">
        <v>18900</v>
      </c>
      <c r="C12979" s="0" t="s">
        <v>155</v>
      </c>
      <c r="D12979" s="0" t="s">
        <v>155</v>
      </c>
      <c r="E12979" s="0" t="n">
        <f aca="false">IFERROR((C12979-D12979)/C12979/'Project Inputs and Calcs'!$E$11,0)</f>
        <v>0</v>
      </c>
    </row>
    <row r="12980" customFormat="false" ht="15" hidden="false" customHeight="false" outlineLevel="0" collapsed="false">
      <c r="A12980" s="0" t="n">
        <v>72</v>
      </c>
      <c r="B12980" s="0" t="n">
        <v>19000</v>
      </c>
      <c r="C12980" s="0" t="s">
        <v>155</v>
      </c>
      <c r="D12980" s="0" t="s">
        <v>155</v>
      </c>
      <c r="E12980" s="0" t="n">
        <f aca="false">IFERROR((C12980-D12980)/C12980/'Project Inputs and Calcs'!$E$11,0)</f>
        <v>0</v>
      </c>
    </row>
    <row r="12981" customFormat="false" ht="15" hidden="false" customHeight="false" outlineLevel="0" collapsed="false">
      <c r="A12981" s="0" t="n">
        <v>72</v>
      </c>
      <c r="B12981" s="0" t="n">
        <v>19100</v>
      </c>
      <c r="C12981" s="0" t="s">
        <v>155</v>
      </c>
      <c r="D12981" s="0" t="s">
        <v>155</v>
      </c>
      <c r="E12981" s="0" t="n">
        <f aca="false">IFERROR((C12981-D12981)/C12981/'Project Inputs and Calcs'!$E$11,0)</f>
        <v>0</v>
      </c>
    </row>
    <row r="12982" customFormat="false" ht="15" hidden="false" customHeight="false" outlineLevel="0" collapsed="false">
      <c r="A12982" s="0" t="n">
        <v>72</v>
      </c>
      <c r="B12982" s="0" t="n">
        <v>19200</v>
      </c>
      <c r="C12982" s="0" t="s">
        <v>155</v>
      </c>
      <c r="D12982" s="0" t="s">
        <v>155</v>
      </c>
      <c r="E12982" s="0" t="n">
        <f aca="false">IFERROR((C12982-D12982)/C12982/'Project Inputs and Calcs'!$E$11,0)</f>
        <v>0</v>
      </c>
    </row>
    <row r="12983" customFormat="false" ht="15" hidden="false" customHeight="false" outlineLevel="0" collapsed="false">
      <c r="A12983" s="0" t="n">
        <v>72</v>
      </c>
      <c r="B12983" s="0" t="n">
        <v>19300</v>
      </c>
      <c r="C12983" s="0" t="s">
        <v>155</v>
      </c>
      <c r="D12983" s="0" t="s">
        <v>155</v>
      </c>
      <c r="E12983" s="0" t="n">
        <f aca="false">IFERROR((C12983-D12983)/C12983/'Project Inputs and Calcs'!$E$11,0)</f>
        <v>0</v>
      </c>
    </row>
    <row r="12984" customFormat="false" ht="15" hidden="false" customHeight="false" outlineLevel="0" collapsed="false">
      <c r="A12984" s="0" t="n">
        <v>72</v>
      </c>
      <c r="B12984" s="0" t="n">
        <v>19400</v>
      </c>
      <c r="C12984" s="0" t="s">
        <v>155</v>
      </c>
      <c r="D12984" s="0" t="s">
        <v>155</v>
      </c>
      <c r="E12984" s="0" t="n">
        <f aca="false">IFERROR((C12984-D12984)/C12984/'Project Inputs and Calcs'!$E$11,0)</f>
        <v>0</v>
      </c>
    </row>
    <row r="12985" customFormat="false" ht="15" hidden="false" customHeight="false" outlineLevel="0" collapsed="false">
      <c r="A12985" s="0" t="n">
        <v>72</v>
      </c>
      <c r="B12985" s="0" t="n">
        <v>19500</v>
      </c>
      <c r="C12985" s="0" t="s">
        <v>155</v>
      </c>
      <c r="D12985" s="0" t="s">
        <v>155</v>
      </c>
      <c r="E12985" s="0" t="n">
        <f aca="false">IFERROR((C12985-D12985)/C12985/'Project Inputs and Calcs'!$E$11,0)</f>
        <v>0</v>
      </c>
    </row>
    <row r="12986" customFormat="false" ht="15" hidden="false" customHeight="false" outlineLevel="0" collapsed="false">
      <c r="A12986" s="0" t="n">
        <v>72</v>
      </c>
      <c r="B12986" s="0" t="n">
        <v>19600</v>
      </c>
      <c r="C12986" s="0" t="s">
        <v>155</v>
      </c>
      <c r="D12986" s="0" t="s">
        <v>155</v>
      </c>
      <c r="E12986" s="0" t="n">
        <f aca="false">IFERROR((C12986-D12986)/C12986/'Project Inputs and Calcs'!$E$11,0)</f>
        <v>0</v>
      </c>
    </row>
    <row r="12987" customFormat="false" ht="15" hidden="false" customHeight="false" outlineLevel="0" collapsed="false">
      <c r="A12987" s="0" t="n">
        <v>72</v>
      </c>
      <c r="B12987" s="0" t="n">
        <v>19700</v>
      </c>
      <c r="C12987" s="0" t="s">
        <v>155</v>
      </c>
      <c r="D12987" s="0" t="s">
        <v>155</v>
      </c>
      <c r="E12987" s="0" t="n">
        <f aca="false">IFERROR((C12987-D12987)/C12987/'Project Inputs and Calcs'!$E$11,0)</f>
        <v>0</v>
      </c>
    </row>
    <row r="12988" customFormat="false" ht="15" hidden="false" customHeight="false" outlineLevel="0" collapsed="false">
      <c r="A12988" s="0" t="n">
        <v>72</v>
      </c>
      <c r="B12988" s="0" t="n">
        <v>19800</v>
      </c>
      <c r="C12988" s="0" t="s">
        <v>155</v>
      </c>
      <c r="D12988" s="0" t="s">
        <v>155</v>
      </c>
      <c r="E12988" s="0" t="n">
        <f aca="false">IFERROR((C12988-D12988)/C12988/'Project Inputs and Calcs'!$E$11,0)</f>
        <v>0</v>
      </c>
    </row>
    <row r="12989" customFormat="false" ht="15" hidden="false" customHeight="false" outlineLevel="0" collapsed="false">
      <c r="A12989" s="0" t="n">
        <v>72</v>
      </c>
      <c r="B12989" s="0" t="n">
        <v>19900</v>
      </c>
      <c r="C12989" s="0" t="s">
        <v>155</v>
      </c>
      <c r="D12989" s="0" t="s">
        <v>155</v>
      </c>
      <c r="E12989" s="0" t="n">
        <f aca="false">IFERROR((C12989-D12989)/C12989/'Project Inputs and Calcs'!$E$11,0)</f>
        <v>0</v>
      </c>
    </row>
    <row r="12990" customFormat="false" ht="15" hidden="false" customHeight="false" outlineLevel="0" collapsed="false">
      <c r="A12990" s="0" t="n">
        <v>72</v>
      </c>
      <c r="B12990" s="0" t="n">
        <v>20000</v>
      </c>
      <c r="C12990" s="0" t="s">
        <v>155</v>
      </c>
      <c r="D12990" s="0" t="s">
        <v>155</v>
      </c>
      <c r="E12990" s="0" t="n">
        <f aca="false">IFERROR((C12990-D12990)/C12990/'Project Inputs and Calcs'!$E$11,0)</f>
        <v>0</v>
      </c>
    </row>
    <row r="12991" customFormat="false" ht="15" hidden="false" customHeight="false" outlineLevel="0" collapsed="false">
      <c r="A12991" s="0" t="n">
        <v>73</v>
      </c>
      <c r="B12991" s="0" t="n">
        <v>1000</v>
      </c>
      <c r="C12991" s="0" t="n">
        <v>0.66834</v>
      </c>
      <c r="D12991" s="0" t="n">
        <v>0.11228</v>
      </c>
      <c r="E12991" s="0" t="n">
        <f aca="false">IFERROR((C12991-D12991)/C12991/'Project Inputs and Calcs'!$E$11,0)</f>
        <v>0.0277333891931253</v>
      </c>
    </row>
    <row r="12992" customFormat="false" ht="15" hidden="false" customHeight="false" outlineLevel="0" collapsed="false">
      <c r="A12992" s="0" t="n">
        <v>73</v>
      </c>
      <c r="B12992" s="0" t="n">
        <v>1100</v>
      </c>
      <c r="C12992" s="0" t="n">
        <v>0.92591</v>
      </c>
      <c r="D12992" s="0" t="n">
        <v>0.16342</v>
      </c>
      <c r="E12992" s="0" t="n">
        <f aca="false">IFERROR((C12992-D12992)/C12992/'Project Inputs and Calcs'!$E$11,0)</f>
        <v>0.0274501121419288</v>
      </c>
    </row>
    <row r="12993" customFormat="false" ht="15" hidden="false" customHeight="false" outlineLevel="0" collapsed="false">
      <c r="A12993" s="0" t="n">
        <v>73</v>
      </c>
      <c r="B12993" s="0" t="n">
        <v>1200</v>
      </c>
      <c r="C12993" s="0" t="n">
        <v>1.2202</v>
      </c>
      <c r="D12993" s="0" t="n">
        <v>0.22571</v>
      </c>
      <c r="E12993" s="0" t="n">
        <f aca="false">IFERROR((C12993-D12993)/C12993/'Project Inputs and Calcs'!$E$11,0)</f>
        <v>0.0271674042506693</v>
      </c>
    </row>
    <row r="12994" customFormat="false" ht="15" hidden="false" customHeight="false" outlineLevel="0" collapsed="false">
      <c r="A12994" s="0" t="n">
        <v>73</v>
      </c>
      <c r="B12994" s="0" t="n">
        <v>1300</v>
      </c>
      <c r="C12994" s="0" t="n">
        <v>1.5495</v>
      </c>
      <c r="D12994" s="0" t="n">
        <v>0.29969</v>
      </c>
      <c r="E12994" s="0" t="n">
        <f aca="false">IFERROR((C12994-D12994)/C12994/'Project Inputs and Calcs'!$E$11,0)</f>
        <v>0.0268863074109928</v>
      </c>
    </row>
    <row r="12995" customFormat="false" ht="15" hidden="false" customHeight="false" outlineLevel="0" collapsed="false">
      <c r="A12995" s="0" t="n">
        <v>73</v>
      </c>
      <c r="B12995" s="0" t="n">
        <v>1400</v>
      </c>
      <c r="C12995" s="0" t="n">
        <v>1.9119</v>
      </c>
      <c r="D12995" s="0" t="n">
        <v>0.38587</v>
      </c>
      <c r="E12995" s="0" t="n">
        <f aca="false">IFERROR((C12995-D12995)/C12995/'Project Inputs and Calcs'!$E$11,0)</f>
        <v>0.0266058196907091</v>
      </c>
    </row>
    <row r="12996" customFormat="false" ht="15" hidden="false" customHeight="false" outlineLevel="0" collapsed="false">
      <c r="A12996" s="0" t="n">
        <v>73</v>
      </c>
      <c r="B12996" s="0" t="n">
        <v>1500</v>
      </c>
      <c r="C12996" s="0" t="n">
        <v>2.306</v>
      </c>
      <c r="D12996" s="0" t="n">
        <v>0.4846</v>
      </c>
      <c r="E12996" s="0" t="n">
        <f aca="false">IFERROR((C12996-D12996)/C12996/'Project Inputs and Calcs'!$E$11,0)</f>
        <v>0.0263284186180977</v>
      </c>
    </row>
    <row r="12997" customFormat="false" ht="15" hidden="false" customHeight="false" outlineLevel="0" collapsed="false">
      <c r="A12997" s="0" t="n">
        <v>73</v>
      </c>
      <c r="B12997" s="0" t="n">
        <v>1600</v>
      </c>
      <c r="C12997" s="0" t="n">
        <v>2.7302</v>
      </c>
      <c r="D12997" s="0" t="n">
        <v>0.59631</v>
      </c>
      <c r="E12997" s="0" t="n">
        <f aca="false">IFERROR((C12997-D12997)/C12997/'Project Inputs and Calcs'!$E$11,0)</f>
        <v>0.0260529143164115</v>
      </c>
    </row>
    <row r="12998" customFormat="false" ht="15" hidden="false" customHeight="false" outlineLevel="0" collapsed="false">
      <c r="A12998" s="0" t="n">
        <v>73</v>
      </c>
      <c r="B12998" s="0" t="n">
        <v>1700</v>
      </c>
      <c r="C12998" s="0" t="n">
        <v>3.1832</v>
      </c>
      <c r="D12998" s="0" t="n">
        <v>0.72122</v>
      </c>
      <c r="E12998" s="0" t="n">
        <f aca="false">IFERROR((C12998-D12998)/C12998/'Project Inputs and Calcs'!$E$11,0)</f>
        <v>0.0257809751193767</v>
      </c>
    </row>
    <row r="12999" customFormat="false" ht="15" hidden="false" customHeight="false" outlineLevel="0" collapsed="false">
      <c r="A12999" s="0" t="n">
        <v>73</v>
      </c>
      <c r="B12999" s="0" t="n">
        <v>1800</v>
      </c>
      <c r="C12999" s="0" t="n">
        <v>3.6636</v>
      </c>
      <c r="D12999" s="0" t="n">
        <v>0.85963</v>
      </c>
      <c r="E12999" s="0" t="n">
        <f aca="false">IFERROR((C12999-D12999)/C12999/'Project Inputs and Calcs'!$E$11,0)</f>
        <v>0.0255119736506897</v>
      </c>
    </row>
    <row r="13000" customFormat="false" ht="15" hidden="false" customHeight="false" outlineLevel="0" collapsed="false">
      <c r="A13000" s="0" t="n">
        <v>73</v>
      </c>
      <c r="B13000" s="0" t="n">
        <v>1900</v>
      </c>
      <c r="C13000" s="0" t="n">
        <v>4.17</v>
      </c>
      <c r="D13000" s="0" t="n">
        <v>1.0118</v>
      </c>
      <c r="E13000" s="0" t="n">
        <f aca="false">IFERROR((C13000-D13000)/C13000/'Project Inputs and Calcs'!$E$11,0)</f>
        <v>0.0252454036770584</v>
      </c>
    </row>
    <row r="13001" customFormat="false" ht="15" hidden="false" customHeight="false" outlineLevel="0" collapsed="false">
      <c r="A13001" s="0" t="n">
        <v>73</v>
      </c>
      <c r="B13001" s="0" t="n">
        <v>2000</v>
      </c>
      <c r="C13001" s="0" t="n">
        <v>4.7012</v>
      </c>
      <c r="D13001" s="0" t="n">
        <v>1.1779</v>
      </c>
      <c r="E13001" s="0" t="n">
        <f aca="false">IFERROR((C13001-D13001)/C13001/'Project Inputs and Calcs'!$E$11,0)</f>
        <v>0.0249815649904989</v>
      </c>
    </row>
    <row r="13002" customFormat="false" ht="15" hidden="false" customHeight="false" outlineLevel="0" collapsed="false">
      <c r="A13002" s="0" t="n">
        <v>73</v>
      </c>
      <c r="B13002" s="0" t="n">
        <v>2100</v>
      </c>
      <c r="C13002" s="0" t="n">
        <v>5.2562</v>
      </c>
      <c r="D13002" s="0" t="n">
        <v>1.3579</v>
      </c>
      <c r="E13002" s="0" t="n">
        <f aca="false">IFERROR((C13002-D13002)/C13002/'Project Inputs and Calcs'!$E$11,0)</f>
        <v>0.0247219157058965</v>
      </c>
    </row>
    <row r="13003" customFormat="false" ht="15" hidden="false" customHeight="false" outlineLevel="0" collapsed="false">
      <c r="A13003" s="0" t="n">
        <v>73</v>
      </c>
      <c r="B13003" s="0" t="n">
        <v>2200</v>
      </c>
      <c r="C13003" s="0" t="n">
        <v>5.8337</v>
      </c>
      <c r="D13003" s="0" t="n">
        <v>1.5521</v>
      </c>
      <c r="E13003" s="0" t="n">
        <f aca="false">IFERROR((C13003-D13003)/C13003/'Project Inputs and Calcs'!$E$11,0)</f>
        <v>0.0244647479301301</v>
      </c>
    </row>
    <row r="13004" customFormat="false" ht="15" hidden="false" customHeight="false" outlineLevel="0" collapsed="false">
      <c r="A13004" s="0" t="n">
        <v>73</v>
      </c>
      <c r="B13004" s="0" t="n">
        <v>2300</v>
      </c>
      <c r="C13004" s="0" t="n">
        <v>6.4327</v>
      </c>
      <c r="D13004" s="0" t="n">
        <v>1.7605</v>
      </c>
      <c r="E13004" s="0" t="n">
        <f aca="false">IFERROR((C13004-D13004)/C13004/'Project Inputs and Calcs'!$E$11,0)</f>
        <v>0.024210673589628</v>
      </c>
    </row>
    <row r="13005" customFormat="false" ht="15" hidden="false" customHeight="false" outlineLevel="0" collapsed="false">
      <c r="A13005" s="0" t="n">
        <v>73</v>
      </c>
      <c r="B13005" s="0" t="n">
        <v>2400</v>
      </c>
      <c r="C13005" s="0" t="n">
        <v>7.052</v>
      </c>
      <c r="D13005" s="0" t="n">
        <v>1.9833</v>
      </c>
      <c r="E13005" s="0" t="n">
        <f aca="false">IFERROR((C13005-D13005)/C13005/'Project Inputs and Calcs'!$E$11,0)</f>
        <v>0.0239586878426924</v>
      </c>
    </row>
    <row r="13006" customFormat="false" ht="15" hidden="false" customHeight="false" outlineLevel="0" collapsed="false">
      <c r="A13006" s="0" t="n">
        <v>73</v>
      </c>
      <c r="B13006" s="0" t="n">
        <v>2500</v>
      </c>
      <c r="C13006" s="0" t="n">
        <v>7.691</v>
      </c>
      <c r="D13006" s="0" t="n">
        <v>2.2202</v>
      </c>
      <c r="E13006" s="0" t="n">
        <f aca="false">IFERROR((C13006-D13006)/C13006/'Project Inputs and Calcs'!$E$11,0)</f>
        <v>0.023710830841243</v>
      </c>
    </row>
    <row r="13007" customFormat="false" ht="15" hidden="false" customHeight="false" outlineLevel="0" collapsed="false">
      <c r="A13007" s="0" t="n">
        <v>73</v>
      </c>
      <c r="B13007" s="0" t="n">
        <v>2600</v>
      </c>
      <c r="C13007" s="0" t="n">
        <v>8.3481</v>
      </c>
      <c r="D13007" s="0" t="n">
        <v>2.4715</v>
      </c>
      <c r="E13007" s="0" t="n">
        <f aca="false">IFERROR((C13007-D13007)/C13007/'Project Inputs and Calcs'!$E$11,0)</f>
        <v>0.0234648203383604</v>
      </c>
    </row>
    <row r="13008" customFormat="false" ht="15" hidden="false" customHeight="false" outlineLevel="0" collapsed="false">
      <c r="A13008" s="0" t="n">
        <v>73</v>
      </c>
      <c r="B13008" s="0" t="n">
        <v>2700</v>
      </c>
      <c r="C13008" s="0" t="n">
        <v>9.0226</v>
      </c>
      <c r="D13008" s="0" t="n">
        <v>2.7373</v>
      </c>
      <c r="E13008" s="0" t="n">
        <f aca="false">IFERROR((C13008-D13008)/C13008/'Project Inputs and Calcs'!$E$11,0)</f>
        <v>0.0232205794338661</v>
      </c>
    </row>
    <row r="13009" customFormat="false" ht="15" hidden="false" customHeight="false" outlineLevel="0" collapsed="false">
      <c r="A13009" s="0" t="n">
        <v>73</v>
      </c>
      <c r="B13009" s="0" t="n">
        <v>2800</v>
      </c>
      <c r="C13009" s="0" t="n">
        <v>9.7135</v>
      </c>
      <c r="D13009" s="0" t="n">
        <v>3.0174</v>
      </c>
      <c r="E13009" s="0" t="n">
        <f aca="false">IFERROR((C13009-D13009)/C13009/'Project Inputs and Calcs'!$E$11,0)</f>
        <v>0.0229786722945728</v>
      </c>
    </row>
    <row r="13010" customFormat="false" ht="15" hidden="false" customHeight="false" outlineLevel="0" collapsed="false">
      <c r="A13010" s="0" t="n">
        <v>73</v>
      </c>
      <c r="B13010" s="0" t="n">
        <v>2900</v>
      </c>
      <c r="C13010" s="0" t="n">
        <v>10.42</v>
      </c>
      <c r="D13010" s="0" t="n">
        <v>3.312</v>
      </c>
      <c r="E13010" s="0" t="n">
        <f aca="false">IFERROR((C13010-D13010)/C13010/'Project Inputs and Calcs'!$E$11,0)</f>
        <v>0.0227383237364044</v>
      </c>
    </row>
    <row r="13011" customFormat="false" ht="15" hidden="false" customHeight="false" outlineLevel="0" collapsed="false">
      <c r="A13011" s="0" t="n">
        <v>73</v>
      </c>
      <c r="B13011" s="0" t="n">
        <v>3000</v>
      </c>
      <c r="C13011" s="0" t="n">
        <v>11.14</v>
      </c>
      <c r="D13011" s="0" t="n">
        <v>3.6209</v>
      </c>
      <c r="E13011" s="0" t="n">
        <f aca="false">IFERROR((C13011-D13011)/C13011/'Project Inputs and Calcs'!$E$11,0)</f>
        <v>0.022498803111909</v>
      </c>
    </row>
    <row r="13012" customFormat="false" ht="15" hidden="false" customHeight="false" outlineLevel="0" collapsed="false">
      <c r="A13012" s="0" t="n">
        <v>73</v>
      </c>
      <c r="B13012" s="0" t="n">
        <v>3100</v>
      </c>
      <c r="C13012" s="0" t="n">
        <v>11.874</v>
      </c>
      <c r="D13012" s="0" t="n">
        <v>3.9443</v>
      </c>
      <c r="E13012" s="0" t="n">
        <f aca="false">IFERROR((C13012-D13012)/C13012/'Project Inputs and Calcs'!$E$11,0)</f>
        <v>0.0222606816012577</v>
      </c>
    </row>
    <row r="13013" customFormat="false" ht="15" hidden="false" customHeight="false" outlineLevel="0" collapsed="false">
      <c r="A13013" s="0" t="n">
        <v>73</v>
      </c>
      <c r="B13013" s="0" t="n">
        <v>3200</v>
      </c>
      <c r="C13013" s="0" t="n">
        <v>12.62</v>
      </c>
      <c r="D13013" s="0" t="n">
        <v>4.2822</v>
      </c>
      <c r="E13013" s="0" t="n">
        <f aca="false">IFERROR((C13013-D13013)/C13013/'Project Inputs and Calcs'!$E$11,0)</f>
        <v>0.0220227152667723</v>
      </c>
    </row>
    <row r="13014" customFormat="false" ht="15" hidden="false" customHeight="false" outlineLevel="0" collapsed="false">
      <c r="A13014" s="0" t="n">
        <v>73</v>
      </c>
      <c r="B13014" s="0" t="n">
        <v>3300</v>
      </c>
      <c r="C13014" s="0" t="n">
        <v>13.377</v>
      </c>
      <c r="D13014" s="0" t="n">
        <v>4.6348</v>
      </c>
      <c r="E13014" s="0" t="n">
        <f aca="false">IFERROR((C13014-D13014)/C13014/'Project Inputs and Calcs'!$E$11,0)</f>
        <v>0.0217841568861977</v>
      </c>
    </row>
    <row r="13015" customFormat="false" ht="15" hidden="false" customHeight="false" outlineLevel="0" collapsed="false">
      <c r="A13015" s="0" t="n">
        <v>73</v>
      </c>
      <c r="B13015" s="0" t="n">
        <v>3400</v>
      </c>
      <c r="C13015" s="0" t="n">
        <v>14.143</v>
      </c>
      <c r="D13015" s="0" t="n">
        <v>5.002</v>
      </c>
      <c r="E13015" s="0" t="n">
        <f aca="false">IFERROR((C13015-D13015)/C13015/'Project Inputs and Calcs'!$E$11,0)</f>
        <v>0.0215442268259917</v>
      </c>
    </row>
    <row r="13016" customFormat="false" ht="15" hidden="false" customHeight="false" outlineLevel="0" collapsed="false">
      <c r="A13016" s="0" t="n">
        <v>73</v>
      </c>
      <c r="B13016" s="0" t="n">
        <v>3500</v>
      </c>
      <c r="C13016" s="0" t="n">
        <v>14.918</v>
      </c>
      <c r="D13016" s="0" t="n">
        <v>5.3838</v>
      </c>
      <c r="E13016" s="0" t="n">
        <f aca="false">IFERROR((C13016-D13016)/C13016/'Project Inputs and Calcs'!$E$11,0)</f>
        <v>0.0213035706305582</v>
      </c>
    </row>
    <row r="13017" customFormat="false" ht="15" hidden="false" customHeight="false" outlineLevel="0" collapsed="false">
      <c r="A13017" s="0" t="n">
        <v>73</v>
      </c>
      <c r="B13017" s="0" t="n">
        <v>3600</v>
      </c>
      <c r="C13017" s="0" t="n">
        <v>15.7</v>
      </c>
      <c r="D13017" s="0" t="n">
        <v>5.7807</v>
      </c>
      <c r="E13017" s="0" t="n">
        <f aca="false">IFERROR((C13017-D13017)/C13017/'Project Inputs and Calcs'!$E$11,0)</f>
        <v>0.02106008492569</v>
      </c>
    </row>
    <row r="13018" customFormat="false" ht="15" hidden="false" customHeight="false" outlineLevel="0" collapsed="false">
      <c r="A13018" s="0" t="n">
        <v>73</v>
      </c>
      <c r="B13018" s="0" t="n">
        <v>3700</v>
      </c>
      <c r="C13018" s="0" t="n">
        <v>16.488</v>
      </c>
      <c r="D13018" s="0" t="n">
        <v>6.1927</v>
      </c>
      <c r="E13018" s="0" t="n">
        <f aca="false">IFERROR((C13018-D13018)/C13018/'Project Inputs and Calcs'!$E$11,0)</f>
        <v>0.020813723111758</v>
      </c>
    </row>
    <row r="13019" customFormat="false" ht="15" hidden="false" customHeight="false" outlineLevel="0" collapsed="false">
      <c r="A13019" s="0" t="n">
        <v>73</v>
      </c>
      <c r="B13019" s="0" t="n">
        <v>3800</v>
      </c>
      <c r="C13019" s="0" t="n">
        <v>17.28</v>
      </c>
      <c r="D13019" s="0" t="n">
        <v>6.6201</v>
      </c>
      <c r="E13019" s="0" t="n">
        <f aca="false">IFERROR((C13019-D13019)/C13019/'Project Inputs and Calcs'!$E$11,0)</f>
        <v>0.0205630787037037</v>
      </c>
    </row>
    <row r="13020" customFormat="false" ht="15" hidden="false" customHeight="false" outlineLevel="0" collapsed="false">
      <c r="A13020" s="0" t="n">
        <v>73</v>
      </c>
      <c r="B13020" s="0" t="n">
        <v>3900</v>
      </c>
      <c r="C13020" s="0" t="n">
        <v>18.074</v>
      </c>
      <c r="D13020" s="0" t="n">
        <v>7.0633</v>
      </c>
      <c r="E13020" s="0" t="n">
        <f aca="false">IFERROR((C13020-D13020)/C13020/'Project Inputs and Calcs'!$E$11,0)</f>
        <v>0.0203067020766479</v>
      </c>
    </row>
    <row r="13021" customFormat="false" ht="15" hidden="false" customHeight="false" outlineLevel="0" collapsed="false">
      <c r="A13021" s="0" t="n">
        <v>73</v>
      </c>
      <c r="B13021" s="0" t="n">
        <v>4000</v>
      </c>
      <c r="C13021" s="0" t="n">
        <v>18.868</v>
      </c>
      <c r="D13021" s="0" t="n">
        <v>7.5226</v>
      </c>
      <c r="E13021" s="0" t="n">
        <f aca="false">IFERROR((C13021-D13021)/C13021/'Project Inputs and Calcs'!$E$11,0)</f>
        <v>0.0200434598261607</v>
      </c>
    </row>
    <row r="13022" customFormat="false" ht="15" hidden="false" customHeight="false" outlineLevel="0" collapsed="false">
      <c r="A13022" s="0" t="n">
        <v>73</v>
      </c>
      <c r="B13022" s="0" t="n">
        <v>4100</v>
      </c>
      <c r="C13022" s="0" t="n">
        <v>19.66</v>
      </c>
      <c r="D13022" s="0" t="n">
        <v>7.9985</v>
      </c>
      <c r="E13022" s="0" t="n">
        <f aca="false">IFERROR((C13022-D13022)/C13022/'Project Inputs and Calcs'!$E$11,0)</f>
        <v>0.0197719565954561</v>
      </c>
    </row>
    <row r="13023" customFormat="false" ht="15" hidden="false" customHeight="false" outlineLevel="0" collapsed="false">
      <c r="A13023" s="0" t="n">
        <v>73</v>
      </c>
      <c r="B13023" s="0" t="n">
        <v>4200</v>
      </c>
      <c r="C13023" s="0" t="n">
        <v>20.447</v>
      </c>
      <c r="D13023" s="0" t="n">
        <v>8.4917</v>
      </c>
      <c r="E13023" s="0" t="n">
        <f aca="false">IFERROR((C13023-D13023)/C13023/'Project Inputs and Calcs'!$E$11,0)</f>
        <v>0.0194899007189319</v>
      </c>
    </row>
    <row r="13024" customFormat="false" ht="15" hidden="false" customHeight="false" outlineLevel="0" collapsed="false">
      <c r="A13024" s="0" t="n">
        <v>73</v>
      </c>
      <c r="B13024" s="0" t="n">
        <v>4300</v>
      </c>
      <c r="C13024" s="0" t="n">
        <v>21.227</v>
      </c>
      <c r="D13024" s="0" t="n">
        <v>9.003</v>
      </c>
      <c r="E13024" s="0" t="n">
        <f aca="false">IFERROR((C13024-D13024)/C13024/'Project Inputs and Calcs'!$E$11,0)</f>
        <v>0.0191956784598232</v>
      </c>
    </row>
    <row r="13025" customFormat="false" ht="15" hidden="false" customHeight="false" outlineLevel="0" collapsed="false">
      <c r="A13025" s="0" t="n">
        <v>73</v>
      </c>
      <c r="B13025" s="0" t="n">
        <v>4400</v>
      </c>
      <c r="C13025" s="0" t="n">
        <v>21.997</v>
      </c>
      <c r="D13025" s="0" t="n">
        <v>9.5331</v>
      </c>
      <c r="E13025" s="0" t="n">
        <f aca="false">IFERROR((C13025-D13025)/C13025/'Project Inputs and Calcs'!$E$11,0)</f>
        <v>0.018887272506857</v>
      </c>
    </row>
    <row r="13026" customFormat="false" ht="15" hidden="false" customHeight="false" outlineLevel="0" collapsed="false">
      <c r="A13026" s="0" t="n">
        <v>73</v>
      </c>
      <c r="B13026" s="0" t="n">
        <v>4500</v>
      </c>
      <c r="C13026" s="0" t="n">
        <v>22.752</v>
      </c>
      <c r="D13026" s="0" t="n">
        <v>10.083</v>
      </c>
      <c r="E13026" s="0" t="n">
        <f aca="false">IFERROR((C13026-D13026)/C13026/'Project Inputs and Calcs'!$E$11,0)</f>
        <v>0.018561005625879</v>
      </c>
    </row>
    <row r="13027" customFormat="false" ht="15" hidden="false" customHeight="false" outlineLevel="0" collapsed="false">
      <c r="A13027" s="0" t="n">
        <v>73</v>
      </c>
      <c r="B13027" s="0" t="n">
        <v>4600</v>
      </c>
      <c r="C13027" s="0" t="n">
        <v>23.489</v>
      </c>
      <c r="D13027" s="0" t="n">
        <v>10.655</v>
      </c>
      <c r="E13027" s="0" t="n">
        <f aca="false">IFERROR((C13027-D13027)/C13027/'Project Inputs and Calcs'!$E$11,0)</f>
        <v>0.0182127804504236</v>
      </c>
    </row>
    <row r="13028" customFormat="false" ht="15" hidden="false" customHeight="false" outlineLevel="0" collapsed="false">
      <c r="A13028" s="0" t="n">
        <v>73</v>
      </c>
      <c r="B13028" s="0" t="n">
        <v>4700</v>
      </c>
      <c r="C13028" s="0" t="n">
        <v>24.201</v>
      </c>
      <c r="D13028" s="0" t="n">
        <v>11.249</v>
      </c>
      <c r="E13028" s="0" t="n">
        <f aca="false">IFERROR((C13028-D13028)/C13028/'Project Inputs and Calcs'!$E$11,0)</f>
        <v>0.017839483216947</v>
      </c>
    </row>
    <row r="13029" customFormat="false" ht="15" hidden="false" customHeight="false" outlineLevel="0" collapsed="false">
      <c r="A13029" s="0" t="n">
        <v>73</v>
      </c>
      <c r="B13029" s="0" t="n">
        <v>4800</v>
      </c>
      <c r="C13029" s="0" t="n">
        <v>24.883</v>
      </c>
      <c r="D13029" s="0" t="n">
        <v>11.87</v>
      </c>
      <c r="E13029" s="0" t="n">
        <f aca="false">IFERROR((C13029-D13029)/C13029/'Project Inputs and Calcs'!$E$11,0)</f>
        <v>0.0174322495947702</v>
      </c>
    </row>
    <row r="13030" customFormat="false" ht="15" hidden="false" customHeight="false" outlineLevel="0" collapsed="false">
      <c r="A13030" s="0" t="n">
        <v>73</v>
      </c>
      <c r="B13030" s="0" t="n">
        <v>4900</v>
      </c>
      <c r="C13030" s="0" t="n">
        <v>25.524</v>
      </c>
      <c r="D13030" s="0" t="n">
        <v>12.519</v>
      </c>
      <c r="E13030" s="0" t="n">
        <f aca="false">IFERROR((C13030-D13030)/C13030/'Project Inputs and Calcs'!$E$11,0)</f>
        <v>0.0169840150446638</v>
      </c>
    </row>
    <row r="13031" customFormat="false" ht="15" hidden="false" customHeight="false" outlineLevel="0" collapsed="false">
      <c r="A13031" s="0" t="n">
        <v>73</v>
      </c>
      <c r="B13031" s="0" t="n">
        <v>5000</v>
      </c>
      <c r="C13031" s="0" t="n">
        <v>26.115</v>
      </c>
      <c r="D13031" s="0" t="n">
        <v>13.202</v>
      </c>
      <c r="E13031" s="0" t="n">
        <f aca="false">IFERROR((C13031-D13031)/C13031/'Project Inputs and Calcs'!$E$11,0)</f>
        <v>0.0164822260514391</v>
      </c>
    </row>
    <row r="13032" customFormat="false" ht="15" hidden="false" customHeight="false" outlineLevel="0" collapsed="false">
      <c r="A13032" s="0" t="n">
        <v>73</v>
      </c>
      <c r="B13032" s="0" t="n">
        <v>5100</v>
      </c>
      <c r="C13032" s="0" t="n">
        <v>26.642</v>
      </c>
      <c r="D13032" s="0" t="n">
        <v>13.924</v>
      </c>
      <c r="E13032" s="0" t="n">
        <f aca="false">IFERROR((C13032-D13032)/C13032/'Project Inputs and Calcs'!$E$11,0)</f>
        <v>0.0159122188023922</v>
      </c>
    </row>
    <row r="13033" customFormat="false" ht="15" hidden="false" customHeight="false" outlineLevel="0" collapsed="false">
      <c r="A13033" s="0" t="n">
        <v>73</v>
      </c>
      <c r="B13033" s="0" t="n">
        <v>5200</v>
      </c>
      <c r="C13033" s="0" t="n">
        <v>27.092</v>
      </c>
      <c r="D13033" s="0" t="n">
        <v>14.689</v>
      </c>
      <c r="E13033" s="0" t="n">
        <f aca="false">IFERROR((C13033-D13033)/C13033/'Project Inputs and Calcs'!$E$11,0)</f>
        <v>0.0152603474580442</v>
      </c>
    </row>
    <row r="13034" customFormat="false" ht="15" hidden="false" customHeight="false" outlineLevel="0" collapsed="false">
      <c r="A13034" s="0" t="n">
        <v>73</v>
      </c>
      <c r="B13034" s="0" t="n">
        <v>5300</v>
      </c>
      <c r="C13034" s="0" t="n">
        <v>27.441</v>
      </c>
      <c r="D13034" s="0" t="n">
        <v>15.508</v>
      </c>
      <c r="E13034" s="0" t="n">
        <f aca="false">IFERROR((C13034-D13034)/C13034/'Project Inputs and Calcs'!$E$11,0)</f>
        <v>0.0144953415205957</v>
      </c>
    </row>
    <row r="13035" customFormat="false" ht="15" hidden="false" customHeight="false" outlineLevel="0" collapsed="false">
      <c r="A13035" s="0" t="n">
        <v>73</v>
      </c>
      <c r="B13035" s="0" t="n">
        <v>5400</v>
      </c>
      <c r="C13035" s="0" t="n">
        <v>27.641</v>
      </c>
      <c r="D13035" s="0" t="n">
        <v>16.404</v>
      </c>
      <c r="E13035" s="0" t="n">
        <f aca="false">IFERROR((C13035-D13035)/C13035/'Project Inputs and Calcs'!$E$11,0)</f>
        <v>0.0135511257431593</v>
      </c>
    </row>
    <row r="13036" customFormat="false" ht="15" hidden="false" customHeight="false" outlineLevel="0" collapsed="false">
      <c r="A13036" s="0" t="n">
        <v>73</v>
      </c>
      <c r="B13036" s="0" t="n">
        <v>5500</v>
      </c>
      <c r="C13036" s="0" t="n">
        <v>27.626</v>
      </c>
      <c r="D13036" s="0" t="n">
        <v>17.406</v>
      </c>
      <c r="E13036" s="0" t="n">
        <f aca="false">IFERROR((C13036-D13036)/C13036/'Project Inputs and Calcs'!$E$11,0)</f>
        <v>0.0123313786529598</v>
      </c>
    </row>
    <row r="13037" customFormat="false" ht="15" hidden="false" customHeight="false" outlineLevel="0" collapsed="false">
      <c r="A13037" s="0" t="n">
        <v>73</v>
      </c>
      <c r="B13037" s="0" t="n">
        <v>5600</v>
      </c>
      <c r="C13037" s="0" t="n">
        <v>27.335</v>
      </c>
      <c r="D13037" s="0" t="n">
        <v>18.544</v>
      </c>
      <c r="E13037" s="0" t="n">
        <f aca="false">IFERROR((C13037-D13037)/C13037/'Project Inputs and Calcs'!$E$11,0)</f>
        <v>0.0107200780440217</v>
      </c>
    </row>
    <row r="13038" customFormat="false" ht="15" hidden="false" customHeight="false" outlineLevel="0" collapsed="false">
      <c r="A13038" s="0" t="n">
        <v>73</v>
      </c>
      <c r="B13038" s="0" t="n">
        <v>5700</v>
      </c>
      <c r="C13038" s="0" t="n">
        <v>26.901</v>
      </c>
      <c r="D13038" s="0" t="n">
        <v>19.759</v>
      </c>
      <c r="E13038" s="0" t="n">
        <f aca="false">IFERROR((C13038-D13038)/C13038/'Project Inputs and Calcs'!$E$11,0)</f>
        <v>0.00884973297151283</v>
      </c>
    </row>
    <row r="13039" customFormat="false" ht="15" hidden="false" customHeight="false" outlineLevel="0" collapsed="false">
      <c r="A13039" s="0" t="n">
        <v>73</v>
      </c>
      <c r="B13039" s="0" t="n">
        <v>5800</v>
      </c>
      <c r="C13039" s="0" t="n">
        <v>26.347</v>
      </c>
      <c r="D13039" s="0" t="n">
        <v>21.058</v>
      </c>
      <c r="E13039" s="0" t="n">
        <f aca="false">IFERROR((C13039-D13039)/C13039/'Project Inputs and Calcs'!$E$11,0)</f>
        <v>0.00669146392378639</v>
      </c>
    </row>
    <row r="13040" customFormat="false" ht="15" hidden="false" customHeight="false" outlineLevel="0" collapsed="false">
      <c r="A13040" s="0" t="n">
        <v>73</v>
      </c>
      <c r="B13040" s="0" t="n">
        <v>5900</v>
      </c>
      <c r="C13040" s="0" t="n">
        <v>25.521</v>
      </c>
      <c r="D13040" s="0" t="n">
        <v>22.502</v>
      </c>
      <c r="E13040" s="0" t="n">
        <f aca="false">IFERROR((C13040-D13040)/C13040/'Project Inputs and Calcs'!$E$11,0)</f>
        <v>0.00394315792223398</v>
      </c>
    </row>
    <row r="13041" customFormat="false" ht="15" hidden="false" customHeight="false" outlineLevel="0" collapsed="false">
      <c r="A13041" s="0" t="n">
        <v>73</v>
      </c>
      <c r="B13041" s="0" t="n">
        <v>6000</v>
      </c>
      <c r="C13041" s="0" t="n">
        <v>25.048</v>
      </c>
      <c r="D13041" s="0" t="n">
        <v>23.617</v>
      </c>
      <c r="E13041" s="0" t="n">
        <f aca="false">IFERROR((C13041-D13041)/C13041/'Project Inputs and Calcs'!$E$11,0)</f>
        <v>0.00190434366017247</v>
      </c>
    </row>
    <row r="13042" customFormat="false" ht="15" hidden="false" customHeight="false" outlineLevel="0" collapsed="false">
      <c r="A13042" s="0" t="n">
        <v>73</v>
      </c>
      <c r="B13042" s="0" t="n">
        <v>6100</v>
      </c>
      <c r="C13042" s="0" t="n">
        <v>24.831</v>
      </c>
      <c r="D13042" s="0" t="n">
        <v>24.502</v>
      </c>
      <c r="E13042" s="0" t="n">
        <f aca="false">IFERROR((C13042-D13042)/C13042/'Project Inputs and Calcs'!$E$11,0)</f>
        <v>0.000441652235780544</v>
      </c>
    </row>
    <row r="13043" customFormat="false" ht="15" hidden="false" customHeight="false" outlineLevel="0" collapsed="false">
      <c r="A13043" s="0" t="n">
        <v>73</v>
      </c>
      <c r="B13043" s="0" t="n">
        <v>6200</v>
      </c>
      <c r="C13043" s="0" t="n">
        <v>24.711</v>
      </c>
      <c r="D13043" s="0" t="n">
        <v>25.271</v>
      </c>
      <c r="E13043" s="0" t="n">
        <f aca="false">IFERROR((C13043-D13043)/C13043/'Project Inputs and Calcs'!$E$11,0)</f>
        <v>-0.000755399080031838</v>
      </c>
    </row>
    <row r="13044" customFormat="false" ht="15" hidden="false" customHeight="false" outlineLevel="0" collapsed="false">
      <c r="A13044" s="0" t="n">
        <v>73</v>
      </c>
      <c r="B13044" s="0" t="n">
        <v>6300</v>
      </c>
      <c r="C13044" s="0" t="n">
        <v>24.64</v>
      </c>
      <c r="D13044" s="0" t="n">
        <v>25.946</v>
      </c>
      <c r="E13044" s="0" t="n">
        <f aca="false">IFERROR((C13044-D13044)/C13044/'Project Inputs and Calcs'!$E$11,0)</f>
        <v>-0.00176677489177489</v>
      </c>
    </row>
    <row r="13045" customFormat="false" ht="15" hidden="false" customHeight="false" outlineLevel="0" collapsed="false">
      <c r="A13045" s="0" t="n">
        <v>73</v>
      </c>
      <c r="B13045" s="0" t="n">
        <v>6400</v>
      </c>
      <c r="C13045" s="0" t="n">
        <v>24.598</v>
      </c>
      <c r="D13045" s="0" t="n">
        <v>26.531</v>
      </c>
      <c r="E13045" s="0" t="n">
        <f aca="false">IFERROR((C13045-D13045)/C13045/'Project Inputs and Calcs'!$E$11,0)</f>
        <v>-0.00261945415616446</v>
      </c>
    </row>
    <row r="13046" customFormat="false" ht="15" hidden="false" customHeight="false" outlineLevel="0" collapsed="false">
      <c r="A13046" s="0" t="n">
        <v>73</v>
      </c>
      <c r="B13046" s="0" t="n">
        <v>6500</v>
      </c>
      <c r="C13046" s="0" t="n">
        <v>24.576</v>
      </c>
      <c r="D13046" s="0" t="n">
        <v>27.019</v>
      </c>
      <c r="E13046" s="0" t="n">
        <f aca="false">IFERROR((C13046-D13046)/C13046/'Project Inputs and Calcs'!$E$11,0)</f>
        <v>-0.00331353081597222</v>
      </c>
    </row>
    <row r="13047" customFormat="false" ht="15" hidden="false" customHeight="false" outlineLevel="0" collapsed="false">
      <c r="A13047" s="0" t="n">
        <v>73</v>
      </c>
      <c r="B13047" s="0" t="n">
        <v>6600</v>
      </c>
      <c r="C13047" s="0" t="n">
        <v>24.569</v>
      </c>
      <c r="D13047" s="0" t="n">
        <v>27.4</v>
      </c>
      <c r="E13047" s="0" t="n">
        <f aca="false">IFERROR((C13047-D13047)/C13047/'Project Inputs and Calcs'!$E$11,0)</f>
        <v>-0.00384088349817521</v>
      </c>
    </row>
    <row r="13048" customFormat="false" ht="15" hidden="false" customHeight="false" outlineLevel="0" collapsed="false">
      <c r="A13048" s="0" t="n">
        <v>73</v>
      </c>
      <c r="B13048" s="0" t="n">
        <v>6700</v>
      </c>
      <c r="C13048" s="0" t="s">
        <v>155</v>
      </c>
      <c r="D13048" s="0" t="s">
        <v>155</v>
      </c>
      <c r="E13048" s="0" t="n">
        <f aca="false">IFERROR((C13048-D13048)/C13048/'Project Inputs and Calcs'!$E$11,0)</f>
        <v>0</v>
      </c>
    </row>
    <row r="13049" customFormat="false" ht="15" hidden="false" customHeight="false" outlineLevel="0" collapsed="false">
      <c r="A13049" s="0" t="n">
        <v>73</v>
      </c>
      <c r="B13049" s="0" t="n">
        <v>6800</v>
      </c>
      <c r="C13049" s="0" t="s">
        <v>155</v>
      </c>
      <c r="D13049" s="0" t="s">
        <v>155</v>
      </c>
      <c r="E13049" s="0" t="n">
        <f aca="false">IFERROR((C13049-D13049)/C13049/'Project Inputs and Calcs'!$E$11,0)</f>
        <v>0</v>
      </c>
    </row>
    <row r="13050" customFormat="false" ht="15" hidden="false" customHeight="false" outlineLevel="0" collapsed="false">
      <c r="A13050" s="0" t="n">
        <v>73</v>
      </c>
      <c r="B13050" s="0" t="n">
        <v>6900</v>
      </c>
      <c r="C13050" s="0" t="s">
        <v>155</v>
      </c>
      <c r="D13050" s="0" t="s">
        <v>155</v>
      </c>
      <c r="E13050" s="0" t="n">
        <f aca="false">IFERROR((C13050-D13050)/C13050/'Project Inputs and Calcs'!$E$11,0)</f>
        <v>0</v>
      </c>
    </row>
    <row r="13051" customFormat="false" ht="15" hidden="false" customHeight="false" outlineLevel="0" collapsed="false">
      <c r="A13051" s="0" t="n">
        <v>73</v>
      </c>
      <c r="B13051" s="0" t="n">
        <v>7000</v>
      </c>
      <c r="C13051" s="0" t="s">
        <v>155</v>
      </c>
      <c r="D13051" s="0" t="s">
        <v>155</v>
      </c>
      <c r="E13051" s="0" t="n">
        <f aca="false">IFERROR((C13051-D13051)/C13051/'Project Inputs and Calcs'!$E$11,0)</f>
        <v>0</v>
      </c>
    </row>
    <row r="13052" customFormat="false" ht="15" hidden="false" customHeight="false" outlineLevel="0" collapsed="false">
      <c r="A13052" s="0" t="n">
        <v>73</v>
      </c>
      <c r="B13052" s="0" t="n">
        <v>7100</v>
      </c>
      <c r="C13052" s="0" t="s">
        <v>155</v>
      </c>
      <c r="D13052" s="0" t="s">
        <v>155</v>
      </c>
      <c r="E13052" s="0" t="n">
        <f aca="false">IFERROR((C13052-D13052)/C13052/'Project Inputs and Calcs'!$E$11,0)</f>
        <v>0</v>
      </c>
    </row>
    <row r="13053" customFormat="false" ht="15" hidden="false" customHeight="false" outlineLevel="0" collapsed="false">
      <c r="A13053" s="0" t="n">
        <v>73</v>
      </c>
      <c r="B13053" s="0" t="n">
        <v>7200</v>
      </c>
      <c r="C13053" s="0" t="s">
        <v>155</v>
      </c>
      <c r="D13053" s="0" t="s">
        <v>155</v>
      </c>
      <c r="E13053" s="0" t="n">
        <f aca="false">IFERROR((C13053-D13053)/C13053/'Project Inputs and Calcs'!$E$11,0)</f>
        <v>0</v>
      </c>
    </row>
    <row r="13054" customFormat="false" ht="15" hidden="false" customHeight="false" outlineLevel="0" collapsed="false">
      <c r="A13054" s="0" t="n">
        <v>73</v>
      </c>
      <c r="B13054" s="0" t="n">
        <v>7300</v>
      </c>
      <c r="C13054" s="0" t="s">
        <v>155</v>
      </c>
      <c r="D13054" s="0" t="s">
        <v>155</v>
      </c>
      <c r="E13054" s="0" t="n">
        <f aca="false">IFERROR((C13054-D13054)/C13054/'Project Inputs and Calcs'!$E$11,0)</f>
        <v>0</v>
      </c>
    </row>
    <row r="13055" customFormat="false" ht="15" hidden="false" customHeight="false" outlineLevel="0" collapsed="false">
      <c r="A13055" s="0" t="n">
        <v>73</v>
      </c>
      <c r="B13055" s="0" t="n">
        <v>7400</v>
      </c>
      <c r="C13055" s="0" t="s">
        <v>155</v>
      </c>
      <c r="D13055" s="0" t="s">
        <v>155</v>
      </c>
      <c r="E13055" s="0" t="n">
        <f aca="false">IFERROR((C13055-D13055)/C13055/'Project Inputs and Calcs'!$E$11,0)</f>
        <v>0</v>
      </c>
    </row>
    <row r="13056" customFormat="false" ht="15" hidden="false" customHeight="false" outlineLevel="0" collapsed="false">
      <c r="A13056" s="0" t="n">
        <v>73</v>
      </c>
      <c r="B13056" s="0" t="n">
        <v>7500</v>
      </c>
      <c r="C13056" s="0" t="s">
        <v>155</v>
      </c>
      <c r="D13056" s="0" t="s">
        <v>155</v>
      </c>
      <c r="E13056" s="0" t="n">
        <f aca="false">IFERROR((C13056-D13056)/C13056/'Project Inputs and Calcs'!$E$11,0)</f>
        <v>0</v>
      </c>
    </row>
    <row r="13057" customFormat="false" ht="15" hidden="false" customHeight="false" outlineLevel="0" collapsed="false">
      <c r="A13057" s="0" t="n">
        <v>73</v>
      </c>
      <c r="B13057" s="0" t="n">
        <v>7600</v>
      </c>
      <c r="C13057" s="0" t="s">
        <v>155</v>
      </c>
      <c r="D13057" s="0" t="s">
        <v>155</v>
      </c>
      <c r="E13057" s="0" t="n">
        <f aca="false">IFERROR((C13057-D13057)/C13057/'Project Inputs and Calcs'!$E$11,0)</f>
        <v>0</v>
      </c>
    </row>
    <row r="13058" customFormat="false" ht="15" hidden="false" customHeight="false" outlineLevel="0" collapsed="false">
      <c r="A13058" s="0" t="n">
        <v>73</v>
      </c>
      <c r="B13058" s="0" t="n">
        <v>7700</v>
      </c>
      <c r="C13058" s="0" t="s">
        <v>155</v>
      </c>
      <c r="D13058" s="0" t="s">
        <v>155</v>
      </c>
      <c r="E13058" s="0" t="n">
        <f aca="false">IFERROR((C13058-D13058)/C13058/'Project Inputs and Calcs'!$E$11,0)</f>
        <v>0</v>
      </c>
    </row>
    <row r="13059" customFormat="false" ht="15" hidden="false" customHeight="false" outlineLevel="0" collapsed="false">
      <c r="A13059" s="0" t="n">
        <v>73</v>
      </c>
      <c r="B13059" s="0" t="n">
        <v>7800</v>
      </c>
      <c r="C13059" s="0" t="s">
        <v>155</v>
      </c>
      <c r="D13059" s="0" t="s">
        <v>155</v>
      </c>
      <c r="E13059" s="0" t="n">
        <f aca="false">IFERROR((C13059-D13059)/C13059/'Project Inputs and Calcs'!$E$11,0)</f>
        <v>0</v>
      </c>
    </row>
    <row r="13060" customFormat="false" ht="15" hidden="false" customHeight="false" outlineLevel="0" collapsed="false">
      <c r="A13060" s="0" t="n">
        <v>73</v>
      </c>
      <c r="B13060" s="0" t="n">
        <v>7900</v>
      </c>
      <c r="C13060" s="0" t="s">
        <v>155</v>
      </c>
      <c r="D13060" s="0" t="s">
        <v>155</v>
      </c>
      <c r="E13060" s="0" t="n">
        <f aca="false">IFERROR((C13060-D13060)/C13060/'Project Inputs and Calcs'!$E$11,0)</f>
        <v>0</v>
      </c>
    </row>
    <row r="13061" customFormat="false" ht="15" hidden="false" customHeight="false" outlineLevel="0" collapsed="false">
      <c r="A13061" s="0" t="n">
        <v>73</v>
      </c>
      <c r="B13061" s="0" t="n">
        <v>8000</v>
      </c>
      <c r="C13061" s="0" t="s">
        <v>155</v>
      </c>
      <c r="D13061" s="0" t="s">
        <v>155</v>
      </c>
      <c r="E13061" s="0" t="n">
        <f aca="false">IFERROR((C13061-D13061)/C13061/'Project Inputs and Calcs'!$E$11,0)</f>
        <v>0</v>
      </c>
    </row>
    <row r="13062" customFormat="false" ht="15" hidden="false" customHeight="false" outlineLevel="0" collapsed="false">
      <c r="A13062" s="0" t="n">
        <v>73</v>
      </c>
      <c r="B13062" s="0" t="n">
        <v>8100</v>
      </c>
      <c r="C13062" s="0" t="s">
        <v>155</v>
      </c>
      <c r="D13062" s="0" t="s">
        <v>155</v>
      </c>
      <c r="E13062" s="0" t="n">
        <f aca="false">IFERROR((C13062-D13062)/C13062/'Project Inputs and Calcs'!$E$11,0)</f>
        <v>0</v>
      </c>
    </row>
    <row r="13063" customFormat="false" ht="15" hidden="false" customHeight="false" outlineLevel="0" collapsed="false">
      <c r="A13063" s="0" t="n">
        <v>73</v>
      </c>
      <c r="B13063" s="0" t="n">
        <v>8200</v>
      </c>
      <c r="C13063" s="0" t="s">
        <v>155</v>
      </c>
      <c r="D13063" s="0" t="s">
        <v>155</v>
      </c>
      <c r="E13063" s="0" t="n">
        <f aca="false">IFERROR((C13063-D13063)/C13063/'Project Inputs and Calcs'!$E$11,0)</f>
        <v>0</v>
      </c>
    </row>
    <row r="13064" customFormat="false" ht="15" hidden="false" customHeight="false" outlineLevel="0" collapsed="false">
      <c r="A13064" s="0" t="n">
        <v>73</v>
      </c>
      <c r="B13064" s="0" t="n">
        <v>8300</v>
      </c>
      <c r="C13064" s="0" t="s">
        <v>155</v>
      </c>
      <c r="D13064" s="0" t="s">
        <v>155</v>
      </c>
      <c r="E13064" s="0" t="n">
        <f aca="false">IFERROR((C13064-D13064)/C13064/'Project Inputs and Calcs'!$E$11,0)</f>
        <v>0</v>
      </c>
    </row>
    <row r="13065" customFormat="false" ht="15" hidden="false" customHeight="false" outlineLevel="0" collapsed="false">
      <c r="A13065" s="0" t="n">
        <v>73</v>
      </c>
      <c r="B13065" s="0" t="n">
        <v>8400</v>
      </c>
      <c r="C13065" s="0" t="s">
        <v>155</v>
      </c>
      <c r="D13065" s="0" t="s">
        <v>155</v>
      </c>
      <c r="E13065" s="0" t="n">
        <f aca="false">IFERROR((C13065-D13065)/C13065/'Project Inputs and Calcs'!$E$11,0)</f>
        <v>0</v>
      </c>
    </row>
    <row r="13066" customFormat="false" ht="15" hidden="false" customHeight="false" outlineLevel="0" collapsed="false">
      <c r="A13066" s="0" t="n">
        <v>73</v>
      </c>
      <c r="B13066" s="0" t="n">
        <v>8500</v>
      </c>
      <c r="C13066" s="0" t="s">
        <v>155</v>
      </c>
      <c r="D13066" s="0" t="s">
        <v>155</v>
      </c>
      <c r="E13066" s="0" t="n">
        <f aca="false">IFERROR((C13066-D13066)/C13066/'Project Inputs and Calcs'!$E$11,0)</f>
        <v>0</v>
      </c>
    </row>
    <row r="13067" customFormat="false" ht="15" hidden="false" customHeight="false" outlineLevel="0" collapsed="false">
      <c r="A13067" s="0" t="n">
        <v>73</v>
      </c>
      <c r="B13067" s="0" t="n">
        <v>8600</v>
      </c>
      <c r="C13067" s="0" t="s">
        <v>155</v>
      </c>
      <c r="D13067" s="0" t="s">
        <v>155</v>
      </c>
      <c r="E13067" s="0" t="n">
        <f aca="false">IFERROR((C13067-D13067)/C13067/'Project Inputs and Calcs'!$E$11,0)</f>
        <v>0</v>
      </c>
    </row>
    <row r="13068" customFormat="false" ht="15" hidden="false" customHeight="false" outlineLevel="0" collapsed="false">
      <c r="A13068" s="0" t="n">
        <v>73</v>
      </c>
      <c r="B13068" s="0" t="n">
        <v>8700</v>
      </c>
      <c r="C13068" s="0" t="s">
        <v>155</v>
      </c>
      <c r="D13068" s="0" t="s">
        <v>155</v>
      </c>
      <c r="E13068" s="0" t="n">
        <f aca="false">IFERROR((C13068-D13068)/C13068/'Project Inputs and Calcs'!$E$11,0)</f>
        <v>0</v>
      </c>
    </row>
    <row r="13069" customFormat="false" ht="15" hidden="false" customHeight="false" outlineLevel="0" collapsed="false">
      <c r="A13069" s="0" t="n">
        <v>73</v>
      </c>
      <c r="B13069" s="0" t="n">
        <v>8800</v>
      </c>
      <c r="C13069" s="0" t="s">
        <v>155</v>
      </c>
      <c r="D13069" s="0" t="s">
        <v>155</v>
      </c>
      <c r="E13069" s="0" t="n">
        <f aca="false">IFERROR((C13069-D13069)/C13069/'Project Inputs and Calcs'!$E$11,0)</f>
        <v>0</v>
      </c>
    </row>
    <row r="13070" customFormat="false" ht="15" hidden="false" customHeight="false" outlineLevel="0" collapsed="false">
      <c r="A13070" s="0" t="n">
        <v>73</v>
      </c>
      <c r="B13070" s="0" t="n">
        <v>8900</v>
      </c>
      <c r="C13070" s="0" t="s">
        <v>155</v>
      </c>
      <c r="D13070" s="0" t="s">
        <v>155</v>
      </c>
      <c r="E13070" s="0" t="n">
        <f aca="false">IFERROR((C13070-D13070)/C13070/'Project Inputs and Calcs'!$E$11,0)</f>
        <v>0</v>
      </c>
    </row>
    <row r="13071" customFormat="false" ht="15" hidden="false" customHeight="false" outlineLevel="0" collapsed="false">
      <c r="A13071" s="0" t="n">
        <v>73</v>
      </c>
      <c r="B13071" s="0" t="n">
        <v>9000</v>
      </c>
      <c r="C13071" s="0" t="s">
        <v>155</v>
      </c>
      <c r="D13071" s="0" t="s">
        <v>155</v>
      </c>
      <c r="E13071" s="0" t="n">
        <f aca="false">IFERROR((C13071-D13071)/C13071/'Project Inputs and Calcs'!$E$11,0)</f>
        <v>0</v>
      </c>
    </row>
    <row r="13072" customFormat="false" ht="15" hidden="false" customHeight="false" outlineLevel="0" collapsed="false">
      <c r="A13072" s="0" t="n">
        <v>73</v>
      </c>
      <c r="B13072" s="0" t="n">
        <v>9100</v>
      </c>
      <c r="C13072" s="0" t="s">
        <v>155</v>
      </c>
      <c r="D13072" s="0" t="s">
        <v>155</v>
      </c>
      <c r="E13072" s="0" t="n">
        <f aca="false">IFERROR((C13072-D13072)/C13072/'Project Inputs and Calcs'!$E$11,0)</f>
        <v>0</v>
      </c>
    </row>
    <row r="13073" customFormat="false" ht="15" hidden="false" customHeight="false" outlineLevel="0" collapsed="false">
      <c r="A13073" s="0" t="n">
        <v>73</v>
      </c>
      <c r="B13073" s="0" t="n">
        <v>9200</v>
      </c>
      <c r="C13073" s="0" t="s">
        <v>155</v>
      </c>
      <c r="D13073" s="0" t="s">
        <v>155</v>
      </c>
      <c r="E13073" s="0" t="n">
        <f aca="false">IFERROR((C13073-D13073)/C13073/'Project Inputs and Calcs'!$E$11,0)</f>
        <v>0</v>
      </c>
    </row>
    <row r="13074" customFormat="false" ht="15" hidden="false" customHeight="false" outlineLevel="0" collapsed="false">
      <c r="A13074" s="0" t="n">
        <v>73</v>
      </c>
      <c r="B13074" s="0" t="n">
        <v>9300</v>
      </c>
      <c r="C13074" s="0" t="s">
        <v>155</v>
      </c>
      <c r="D13074" s="0" t="s">
        <v>155</v>
      </c>
      <c r="E13074" s="0" t="n">
        <f aca="false">IFERROR((C13074-D13074)/C13074/'Project Inputs and Calcs'!$E$11,0)</f>
        <v>0</v>
      </c>
    </row>
    <row r="13075" customFormat="false" ht="15" hidden="false" customHeight="false" outlineLevel="0" collapsed="false">
      <c r="A13075" s="0" t="n">
        <v>73</v>
      </c>
      <c r="B13075" s="0" t="n">
        <v>9400</v>
      </c>
      <c r="C13075" s="0" t="s">
        <v>155</v>
      </c>
      <c r="D13075" s="0" t="s">
        <v>155</v>
      </c>
      <c r="E13075" s="0" t="n">
        <f aca="false">IFERROR((C13075-D13075)/C13075/'Project Inputs and Calcs'!$E$11,0)</f>
        <v>0</v>
      </c>
    </row>
    <row r="13076" customFormat="false" ht="15" hidden="false" customHeight="false" outlineLevel="0" collapsed="false">
      <c r="A13076" s="0" t="n">
        <v>73</v>
      </c>
      <c r="B13076" s="0" t="n">
        <v>9500</v>
      </c>
      <c r="C13076" s="0" t="s">
        <v>155</v>
      </c>
      <c r="D13076" s="0" t="s">
        <v>155</v>
      </c>
      <c r="E13076" s="0" t="n">
        <f aca="false">IFERROR((C13076-D13076)/C13076/'Project Inputs and Calcs'!$E$11,0)</f>
        <v>0</v>
      </c>
    </row>
    <row r="13077" customFormat="false" ht="15" hidden="false" customHeight="false" outlineLevel="0" collapsed="false">
      <c r="A13077" s="0" t="n">
        <v>73</v>
      </c>
      <c r="B13077" s="0" t="n">
        <v>9600</v>
      </c>
      <c r="C13077" s="0" t="s">
        <v>155</v>
      </c>
      <c r="D13077" s="0" t="s">
        <v>155</v>
      </c>
      <c r="E13077" s="0" t="n">
        <f aca="false">IFERROR((C13077-D13077)/C13077/'Project Inputs and Calcs'!$E$11,0)</f>
        <v>0</v>
      </c>
    </row>
    <row r="13078" customFormat="false" ht="15" hidden="false" customHeight="false" outlineLevel="0" collapsed="false">
      <c r="A13078" s="0" t="n">
        <v>73</v>
      </c>
      <c r="B13078" s="0" t="n">
        <v>9700</v>
      </c>
      <c r="C13078" s="0" t="s">
        <v>155</v>
      </c>
      <c r="D13078" s="0" t="s">
        <v>155</v>
      </c>
      <c r="E13078" s="0" t="n">
        <f aca="false">IFERROR((C13078-D13078)/C13078/'Project Inputs and Calcs'!$E$11,0)</f>
        <v>0</v>
      </c>
    </row>
    <row r="13079" customFormat="false" ht="15" hidden="false" customHeight="false" outlineLevel="0" collapsed="false">
      <c r="A13079" s="0" t="n">
        <v>73</v>
      </c>
      <c r="B13079" s="0" t="n">
        <v>9800</v>
      </c>
      <c r="C13079" s="0" t="s">
        <v>155</v>
      </c>
      <c r="D13079" s="0" t="s">
        <v>155</v>
      </c>
      <c r="E13079" s="0" t="n">
        <f aca="false">IFERROR((C13079-D13079)/C13079/'Project Inputs and Calcs'!$E$11,0)</f>
        <v>0</v>
      </c>
    </row>
    <row r="13080" customFormat="false" ht="15" hidden="false" customHeight="false" outlineLevel="0" collapsed="false">
      <c r="A13080" s="0" t="n">
        <v>73</v>
      </c>
      <c r="B13080" s="0" t="n">
        <v>9900</v>
      </c>
      <c r="C13080" s="0" t="s">
        <v>155</v>
      </c>
      <c r="D13080" s="0" t="s">
        <v>155</v>
      </c>
      <c r="E13080" s="0" t="n">
        <f aca="false">IFERROR((C13080-D13080)/C13080/'Project Inputs and Calcs'!$E$11,0)</f>
        <v>0</v>
      </c>
    </row>
    <row r="13081" customFormat="false" ht="15" hidden="false" customHeight="false" outlineLevel="0" collapsed="false">
      <c r="A13081" s="0" t="n">
        <v>73</v>
      </c>
      <c r="B13081" s="0" t="n">
        <v>10000</v>
      </c>
      <c r="C13081" s="0" t="s">
        <v>155</v>
      </c>
      <c r="D13081" s="0" t="s">
        <v>155</v>
      </c>
      <c r="E13081" s="0" t="n">
        <f aca="false">IFERROR((C13081-D13081)/C13081/'Project Inputs and Calcs'!$E$11,0)</f>
        <v>0</v>
      </c>
    </row>
    <row r="13082" customFormat="false" ht="15" hidden="false" customHeight="false" outlineLevel="0" collapsed="false">
      <c r="A13082" s="0" t="n">
        <v>73</v>
      </c>
      <c r="B13082" s="0" t="n">
        <v>10100</v>
      </c>
      <c r="C13082" s="0" t="s">
        <v>155</v>
      </c>
      <c r="D13082" s="0" t="s">
        <v>155</v>
      </c>
      <c r="E13082" s="0" t="n">
        <f aca="false">IFERROR((C13082-D13082)/C13082/'Project Inputs and Calcs'!$E$11,0)</f>
        <v>0</v>
      </c>
    </row>
    <row r="13083" customFormat="false" ht="15" hidden="false" customHeight="false" outlineLevel="0" collapsed="false">
      <c r="A13083" s="0" t="n">
        <v>73</v>
      </c>
      <c r="B13083" s="0" t="n">
        <v>10200</v>
      </c>
      <c r="C13083" s="0" t="s">
        <v>155</v>
      </c>
      <c r="D13083" s="0" t="s">
        <v>155</v>
      </c>
      <c r="E13083" s="0" t="n">
        <f aca="false">IFERROR((C13083-D13083)/C13083/'Project Inputs and Calcs'!$E$11,0)</f>
        <v>0</v>
      </c>
    </row>
    <row r="13084" customFormat="false" ht="15" hidden="false" customHeight="false" outlineLevel="0" collapsed="false">
      <c r="A13084" s="0" t="n">
        <v>73</v>
      </c>
      <c r="B13084" s="0" t="n">
        <v>10300</v>
      </c>
      <c r="C13084" s="0" t="s">
        <v>155</v>
      </c>
      <c r="D13084" s="0" t="s">
        <v>155</v>
      </c>
      <c r="E13084" s="0" t="n">
        <f aca="false">IFERROR((C13084-D13084)/C13084/'Project Inputs and Calcs'!$E$11,0)</f>
        <v>0</v>
      </c>
    </row>
    <row r="13085" customFormat="false" ht="15" hidden="false" customHeight="false" outlineLevel="0" collapsed="false">
      <c r="A13085" s="0" t="n">
        <v>73</v>
      </c>
      <c r="B13085" s="0" t="n">
        <v>10400</v>
      </c>
      <c r="C13085" s="0" t="s">
        <v>155</v>
      </c>
      <c r="D13085" s="0" t="s">
        <v>155</v>
      </c>
      <c r="E13085" s="0" t="n">
        <f aca="false">IFERROR((C13085-D13085)/C13085/'Project Inputs and Calcs'!$E$11,0)</f>
        <v>0</v>
      </c>
    </row>
    <row r="13086" customFormat="false" ht="15" hidden="false" customHeight="false" outlineLevel="0" collapsed="false">
      <c r="A13086" s="0" t="n">
        <v>73</v>
      </c>
      <c r="B13086" s="0" t="n">
        <v>10500</v>
      </c>
      <c r="C13086" s="0" t="s">
        <v>155</v>
      </c>
      <c r="D13086" s="0" t="s">
        <v>155</v>
      </c>
      <c r="E13086" s="0" t="n">
        <f aca="false">IFERROR((C13086-D13086)/C13086/'Project Inputs and Calcs'!$E$11,0)</f>
        <v>0</v>
      </c>
    </row>
    <row r="13087" customFormat="false" ht="15" hidden="false" customHeight="false" outlineLevel="0" collapsed="false">
      <c r="A13087" s="0" t="n">
        <v>73</v>
      </c>
      <c r="B13087" s="0" t="n">
        <v>10600</v>
      </c>
      <c r="C13087" s="0" t="s">
        <v>155</v>
      </c>
      <c r="D13087" s="0" t="s">
        <v>155</v>
      </c>
      <c r="E13087" s="0" t="n">
        <f aca="false">IFERROR((C13087-D13087)/C13087/'Project Inputs and Calcs'!$E$11,0)</f>
        <v>0</v>
      </c>
    </row>
    <row r="13088" customFormat="false" ht="15" hidden="false" customHeight="false" outlineLevel="0" collapsed="false">
      <c r="A13088" s="0" t="n">
        <v>73</v>
      </c>
      <c r="B13088" s="0" t="n">
        <v>10700</v>
      </c>
      <c r="C13088" s="0" t="s">
        <v>155</v>
      </c>
      <c r="D13088" s="0" t="s">
        <v>155</v>
      </c>
      <c r="E13088" s="0" t="n">
        <f aca="false">IFERROR((C13088-D13088)/C13088/'Project Inputs and Calcs'!$E$11,0)</f>
        <v>0</v>
      </c>
    </row>
    <row r="13089" customFormat="false" ht="15" hidden="false" customHeight="false" outlineLevel="0" collapsed="false">
      <c r="A13089" s="0" t="n">
        <v>73</v>
      </c>
      <c r="B13089" s="0" t="n">
        <v>10800</v>
      </c>
      <c r="C13089" s="0" t="s">
        <v>155</v>
      </c>
      <c r="D13089" s="0" t="s">
        <v>155</v>
      </c>
      <c r="E13089" s="0" t="n">
        <f aca="false">IFERROR((C13089-D13089)/C13089/'Project Inputs and Calcs'!$E$11,0)</f>
        <v>0</v>
      </c>
    </row>
    <row r="13090" customFormat="false" ht="15" hidden="false" customHeight="false" outlineLevel="0" collapsed="false">
      <c r="A13090" s="0" t="n">
        <v>73</v>
      </c>
      <c r="B13090" s="0" t="n">
        <v>10900</v>
      </c>
      <c r="C13090" s="0" t="s">
        <v>155</v>
      </c>
      <c r="D13090" s="0" t="s">
        <v>155</v>
      </c>
      <c r="E13090" s="0" t="n">
        <f aca="false">IFERROR((C13090-D13090)/C13090/'Project Inputs and Calcs'!$E$11,0)</f>
        <v>0</v>
      </c>
    </row>
    <row r="13091" customFormat="false" ht="15" hidden="false" customHeight="false" outlineLevel="0" collapsed="false">
      <c r="A13091" s="0" t="n">
        <v>73</v>
      </c>
      <c r="B13091" s="0" t="n">
        <v>11000</v>
      </c>
      <c r="C13091" s="0" t="s">
        <v>155</v>
      </c>
      <c r="D13091" s="0" t="s">
        <v>155</v>
      </c>
      <c r="E13091" s="0" t="n">
        <f aca="false">IFERROR((C13091-D13091)/C13091/'Project Inputs and Calcs'!$E$11,0)</f>
        <v>0</v>
      </c>
    </row>
    <row r="13092" customFormat="false" ht="15" hidden="false" customHeight="false" outlineLevel="0" collapsed="false">
      <c r="A13092" s="0" t="n">
        <v>73</v>
      </c>
      <c r="B13092" s="0" t="n">
        <v>11100</v>
      </c>
      <c r="C13092" s="0" t="s">
        <v>155</v>
      </c>
      <c r="D13092" s="0" t="s">
        <v>155</v>
      </c>
      <c r="E13092" s="0" t="n">
        <f aca="false">IFERROR((C13092-D13092)/C13092/'Project Inputs and Calcs'!$E$11,0)</f>
        <v>0</v>
      </c>
    </row>
    <row r="13093" customFormat="false" ht="15" hidden="false" customHeight="false" outlineLevel="0" collapsed="false">
      <c r="A13093" s="0" t="n">
        <v>73</v>
      </c>
      <c r="B13093" s="0" t="n">
        <v>11200</v>
      </c>
      <c r="C13093" s="0" t="s">
        <v>155</v>
      </c>
      <c r="D13093" s="0" t="s">
        <v>155</v>
      </c>
      <c r="E13093" s="0" t="n">
        <f aca="false">IFERROR((C13093-D13093)/C13093/'Project Inputs and Calcs'!$E$11,0)</f>
        <v>0</v>
      </c>
    </row>
    <row r="13094" customFormat="false" ht="15" hidden="false" customHeight="false" outlineLevel="0" collapsed="false">
      <c r="A13094" s="0" t="n">
        <v>73</v>
      </c>
      <c r="B13094" s="0" t="n">
        <v>11300</v>
      </c>
      <c r="C13094" s="0" t="s">
        <v>155</v>
      </c>
      <c r="D13094" s="0" t="s">
        <v>155</v>
      </c>
      <c r="E13094" s="0" t="n">
        <f aca="false">IFERROR((C13094-D13094)/C13094/'Project Inputs and Calcs'!$E$11,0)</f>
        <v>0</v>
      </c>
    </row>
    <row r="13095" customFormat="false" ht="15" hidden="false" customHeight="false" outlineLevel="0" collapsed="false">
      <c r="A13095" s="0" t="n">
        <v>73</v>
      </c>
      <c r="B13095" s="0" t="n">
        <v>11400</v>
      </c>
      <c r="C13095" s="0" t="s">
        <v>155</v>
      </c>
      <c r="D13095" s="0" t="s">
        <v>155</v>
      </c>
      <c r="E13095" s="0" t="n">
        <f aca="false">IFERROR((C13095-D13095)/C13095/'Project Inputs and Calcs'!$E$11,0)</f>
        <v>0</v>
      </c>
    </row>
    <row r="13096" customFormat="false" ht="15" hidden="false" customHeight="false" outlineLevel="0" collapsed="false">
      <c r="A13096" s="0" t="n">
        <v>73</v>
      </c>
      <c r="B13096" s="0" t="n">
        <v>11500</v>
      </c>
      <c r="C13096" s="0" t="s">
        <v>155</v>
      </c>
      <c r="D13096" s="0" t="s">
        <v>155</v>
      </c>
      <c r="E13096" s="0" t="n">
        <f aca="false">IFERROR((C13096-D13096)/C13096/'Project Inputs and Calcs'!$E$11,0)</f>
        <v>0</v>
      </c>
    </row>
    <row r="13097" customFormat="false" ht="15" hidden="false" customHeight="false" outlineLevel="0" collapsed="false">
      <c r="A13097" s="0" t="n">
        <v>73</v>
      </c>
      <c r="B13097" s="0" t="n">
        <v>11600</v>
      </c>
      <c r="C13097" s="0" t="s">
        <v>155</v>
      </c>
      <c r="D13097" s="0" t="s">
        <v>155</v>
      </c>
      <c r="E13097" s="0" t="n">
        <f aca="false">IFERROR((C13097-D13097)/C13097/'Project Inputs and Calcs'!$E$11,0)</f>
        <v>0</v>
      </c>
    </row>
    <row r="13098" customFormat="false" ht="15" hidden="false" customHeight="false" outlineLevel="0" collapsed="false">
      <c r="A13098" s="0" t="n">
        <v>73</v>
      </c>
      <c r="B13098" s="0" t="n">
        <v>11700</v>
      </c>
      <c r="C13098" s="0" t="s">
        <v>155</v>
      </c>
      <c r="D13098" s="0" t="s">
        <v>155</v>
      </c>
      <c r="E13098" s="0" t="n">
        <f aca="false">IFERROR((C13098-D13098)/C13098/'Project Inputs and Calcs'!$E$11,0)</f>
        <v>0</v>
      </c>
    </row>
    <row r="13099" customFormat="false" ht="15" hidden="false" customHeight="false" outlineLevel="0" collapsed="false">
      <c r="A13099" s="0" t="n">
        <v>73</v>
      </c>
      <c r="B13099" s="0" t="n">
        <v>11800</v>
      </c>
      <c r="C13099" s="0" t="s">
        <v>155</v>
      </c>
      <c r="D13099" s="0" t="s">
        <v>155</v>
      </c>
      <c r="E13099" s="0" t="n">
        <f aca="false">IFERROR((C13099-D13099)/C13099/'Project Inputs and Calcs'!$E$11,0)</f>
        <v>0</v>
      </c>
    </row>
    <row r="13100" customFormat="false" ht="15" hidden="false" customHeight="false" outlineLevel="0" collapsed="false">
      <c r="A13100" s="0" t="n">
        <v>73</v>
      </c>
      <c r="B13100" s="0" t="n">
        <v>11900</v>
      </c>
      <c r="C13100" s="0" t="s">
        <v>155</v>
      </c>
      <c r="D13100" s="0" t="s">
        <v>155</v>
      </c>
      <c r="E13100" s="0" t="n">
        <f aca="false">IFERROR((C13100-D13100)/C13100/'Project Inputs and Calcs'!$E$11,0)</f>
        <v>0</v>
      </c>
    </row>
    <row r="13101" customFormat="false" ht="15" hidden="false" customHeight="false" outlineLevel="0" collapsed="false">
      <c r="A13101" s="0" t="n">
        <v>73</v>
      </c>
      <c r="B13101" s="0" t="n">
        <v>12000</v>
      </c>
      <c r="C13101" s="0" t="s">
        <v>155</v>
      </c>
      <c r="D13101" s="0" t="s">
        <v>155</v>
      </c>
      <c r="E13101" s="0" t="n">
        <f aca="false">IFERROR((C13101-D13101)/C13101/'Project Inputs and Calcs'!$E$11,0)</f>
        <v>0</v>
      </c>
    </row>
    <row r="13102" customFormat="false" ht="15" hidden="false" customHeight="false" outlineLevel="0" collapsed="false">
      <c r="A13102" s="0" t="n">
        <v>73</v>
      </c>
      <c r="B13102" s="0" t="n">
        <v>12100</v>
      </c>
      <c r="C13102" s="0" t="s">
        <v>155</v>
      </c>
      <c r="D13102" s="0" t="s">
        <v>155</v>
      </c>
      <c r="E13102" s="0" t="n">
        <f aca="false">IFERROR((C13102-D13102)/C13102/'Project Inputs and Calcs'!$E$11,0)</f>
        <v>0</v>
      </c>
    </row>
    <row r="13103" customFormat="false" ht="15" hidden="false" customHeight="false" outlineLevel="0" collapsed="false">
      <c r="A13103" s="0" t="n">
        <v>73</v>
      </c>
      <c r="B13103" s="0" t="n">
        <v>12200</v>
      </c>
      <c r="C13103" s="0" t="s">
        <v>155</v>
      </c>
      <c r="D13103" s="0" t="s">
        <v>155</v>
      </c>
      <c r="E13103" s="0" t="n">
        <f aca="false">IFERROR((C13103-D13103)/C13103/'Project Inputs and Calcs'!$E$11,0)</f>
        <v>0</v>
      </c>
    </row>
    <row r="13104" customFormat="false" ht="15" hidden="false" customHeight="false" outlineLevel="0" collapsed="false">
      <c r="A13104" s="0" t="n">
        <v>73</v>
      </c>
      <c r="B13104" s="0" t="n">
        <v>12300</v>
      </c>
      <c r="C13104" s="0" t="s">
        <v>155</v>
      </c>
      <c r="D13104" s="0" t="s">
        <v>155</v>
      </c>
      <c r="E13104" s="0" t="n">
        <f aca="false">IFERROR((C13104-D13104)/C13104/'Project Inputs and Calcs'!$E$11,0)</f>
        <v>0</v>
      </c>
    </row>
    <row r="13105" customFormat="false" ht="15" hidden="false" customHeight="false" outlineLevel="0" collapsed="false">
      <c r="A13105" s="0" t="n">
        <v>73</v>
      </c>
      <c r="B13105" s="0" t="n">
        <v>12400</v>
      </c>
      <c r="C13105" s="0" t="s">
        <v>155</v>
      </c>
      <c r="D13105" s="0" t="s">
        <v>155</v>
      </c>
      <c r="E13105" s="0" t="n">
        <f aca="false">IFERROR((C13105-D13105)/C13105/'Project Inputs and Calcs'!$E$11,0)</f>
        <v>0</v>
      </c>
    </row>
    <row r="13106" customFormat="false" ht="15" hidden="false" customHeight="false" outlineLevel="0" collapsed="false">
      <c r="A13106" s="0" t="n">
        <v>73</v>
      </c>
      <c r="B13106" s="0" t="n">
        <v>12500</v>
      </c>
      <c r="C13106" s="0" t="s">
        <v>155</v>
      </c>
      <c r="D13106" s="0" t="s">
        <v>155</v>
      </c>
      <c r="E13106" s="0" t="n">
        <f aca="false">IFERROR((C13106-D13106)/C13106/'Project Inputs and Calcs'!$E$11,0)</f>
        <v>0</v>
      </c>
    </row>
    <row r="13107" customFormat="false" ht="15" hidden="false" customHeight="false" outlineLevel="0" collapsed="false">
      <c r="A13107" s="0" t="n">
        <v>73</v>
      </c>
      <c r="B13107" s="0" t="n">
        <v>12600</v>
      </c>
      <c r="C13107" s="0" t="s">
        <v>155</v>
      </c>
      <c r="D13107" s="0" t="s">
        <v>155</v>
      </c>
      <c r="E13107" s="0" t="n">
        <f aca="false">IFERROR((C13107-D13107)/C13107/'Project Inputs and Calcs'!$E$11,0)</f>
        <v>0</v>
      </c>
    </row>
    <row r="13108" customFormat="false" ht="15" hidden="false" customHeight="false" outlineLevel="0" collapsed="false">
      <c r="A13108" s="0" t="n">
        <v>73</v>
      </c>
      <c r="B13108" s="0" t="n">
        <v>12700</v>
      </c>
      <c r="C13108" s="0" t="s">
        <v>155</v>
      </c>
      <c r="D13108" s="0" t="s">
        <v>155</v>
      </c>
      <c r="E13108" s="0" t="n">
        <f aca="false">IFERROR((C13108-D13108)/C13108/'Project Inputs and Calcs'!$E$11,0)</f>
        <v>0</v>
      </c>
    </row>
    <row r="13109" customFormat="false" ht="15" hidden="false" customHeight="false" outlineLevel="0" collapsed="false">
      <c r="A13109" s="0" t="n">
        <v>73</v>
      </c>
      <c r="B13109" s="0" t="n">
        <v>12800</v>
      </c>
      <c r="C13109" s="0" t="s">
        <v>155</v>
      </c>
      <c r="D13109" s="0" t="s">
        <v>155</v>
      </c>
      <c r="E13109" s="0" t="n">
        <f aca="false">IFERROR((C13109-D13109)/C13109/'Project Inputs and Calcs'!$E$11,0)</f>
        <v>0</v>
      </c>
    </row>
    <row r="13110" customFormat="false" ht="15" hidden="false" customHeight="false" outlineLevel="0" collapsed="false">
      <c r="A13110" s="0" t="n">
        <v>73</v>
      </c>
      <c r="B13110" s="0" t="n">
        <v>12900</v>
      </c>
      <c r="C13110" s="0" t="s">
        <v>155</v>
      </c>
      <c r="D13110" s="0" t="s">
        <v>155</v>
      </c>
      <c r="E13110" s="0" t="n">
        <f aca="false">IFERROR((C13110-D13110)/C13110/'Project Inputs and Calcs'!$E$11,0)</f>
        <v>0</v>
      </c>
    </row>
    <row r="13111" customFormat="false" ht="15" hidden="false" customHeight="false" outlineLevel="0" collapsed="false">
      <c r="A13111" s="0" t="n">
        <v>73</v>
      </c>
      <c r="B13111" s="0" t="n">
        <v>13000</v>
      </c>
      <c r="C13111" s="0" t="s">
        <v>155</v>
      </c>
      <c r="D13111" s="0" t="s">
        <v>155</v>
      </c>
      <c r="E13111" s="0" t="n">
        <f aca="false">IFERROR((C13111-D13111)/C13111/'Project Inputs and Calcs'!$E$11,0)</f>
        <v>0</v>
      </c>
    </row>
    <row r="13112" customFormat="false" ht="15" hidden="false" customHeight="false" outlineLevel="0" collapsed="false">
      <c r="A13112" s="0" t="n">
        <v>73</v>
      </c>
      <c r="B13112" s="0" t="n">
        <v>13100</v>
      </c>
      <c r="C13112" s="0" t="s">
        <v>155</v>
      </c>
      <c r="D13112" s="0" t="s">
        <v>155</v>
      </c>
      <c r="E13112" s="0" t="n">
        <f aca="false">IFERROR((C13112-D13112)/C13112/'Project Inputs and Calcs'!$E$11,0)</f>
        <v>0</v>
      </c>
    </row>
    <row r="13113" customFormat="false" ht="15" hidden="false" customHeight="false" outlineLevel="0" collapsed="false">
      <c r="A13113" s="0" t="n">
        <v>73</v>
      </c>
      <c r="B13113" s="0" t="n">
        <v>13200</v>
      </c>
      <c r="C13113" s="0" t="s">
        <v>155</v>
      </c>
      <c r="D13113" s="0" t="s">
        <v>155</v>
      </c>
      <c r="E13113" s="0" t="n">
        <f aca="false">IFERROR((C13113-D13113)/C13113/'Project Inputs and Calcs'!$E$11,0)</f>
        <v>0</v>
      </c>
    </row>
    <row r="13114" customFormat="false" ht="15" hidden="false" customHeight="false" outlineLevel="0" collapsed="false">
      <c r="A13114" s="0" t="n">
        <v>73</v>
      </c>
      <c r="B13114" s="0" t="n">
        <v>13300</v>
      </c>
      <c r="C13114" s="0" t="s">
        <v>155</v>
      </c>
      <c r="D13114" s="0" t="s">
        <v>155</v>
      </c>
      <c r="E13114" s="0" t="n">
        <f aca="false">IFERROR((C13114-D13114)/C13114/'Project Inputs and Calcs'!$E$11,0)</f>
        <v>0</v>
      </c>
    </row>
    <row r="13115" customFormat="false" ht="15" hidden="false" customHeight="false" outlineLevel="0" collapsed="false">
      <c r="A13115" s="0" t="n">
        <v>73</v>
      </c>
      <c r="B13115" s="0" t="n">
        <v>13400</v>
      </c>
      <c r="C13115" s="0" t="s">
        <v>155</v>
      </c>
      <c r="D13115" s="0" t="s">
        <v>155</v>
      </c>
      <c r="E13115" s="0" t="n">
        <f aca="false">IFERROR((C13115-D13115)/C13115/'Project Inputs and Calcs'!$E$11,0)</f>
        <v>0</v>
      </c>
    </row>
    <row r="13116" customFormat="false" ht="15" hidden="false" customHeight="false" outlineLevel="0" collapsed="false">
      <c r="A13116" s="0" t="n">
        <v>73</v>
      </c>
      <c r="B13116" s="0" t="n">
        <v>13500</v>
      </c>
      <c r="C13116" s="0" t="s">
        <v>155</v>
      </c>
      <c r="D13116" s="0" t="s">
        <v>155</v>
      </c>
      <c r="E13116" s="0" t="n">
        <f aca="false">IFERROR((C13116-D13116)/C13116/'Project Inputs and Calcs'!$E$11,0)</f>
        <v>0</v>
      </c>
    </row>
    <row r="13117" customFormat="false" ht="15" hidden="false" customHeight="false" outlineLevel="0" collapsed="false">
      <c r="A13117" s="0" t="n">
        <v>73</v>
      </c>
      <c r="B13117" s="0" t="n">
        <v>13600</v>
      </c>
      <c r="C13117" s="0" t="s">
        <v>155</v>
      </c>
      <c r="D13117" s="0" t="s">
        <v>155</v>
      </c>
      <c r="E13117" s="0" t="n">
        <f aca="false">IFERROR((C13117-D13117)/C13117/'Project Inputs and Calcs'!$E$11,0)</f>
        <v>0</v>
      </c>
    </row>
    <row r="13118" customFormat="false" ht="15" hidden="false" customHeight="false" outlineLevel="0" collapsed="false">
      <c r="A13118" s="0" t="n">
        <v>73</v>
      </c>
      <c r="B13118" s="0" t="n">
        <v>13700</v>
      </c>
      <c r="C13118" s="0" t="s">
        <v>155</v>
      </c>
      <c r="D13118" s="0" t="s">
        <v>155</v>
      </c>
      <c r="E13118" s="0" t="n">
        <f aca="false">IFERROR((C13118-D13118)/C13118/'Project Inputs and Calcs'!$E$11,0)</f>
        <v>0</v>
      </c>
    </row>
    <row r="13119" customFormat="false" ht="15" hidden="false" customHeight="false" outlineLevel="0" collapsed="false">
      <c r="A13119" s="0" t="n">
        <v>73</v>
      </c>
      <c r="B13119" s="0" t="n">
        <v>13800</v>
      </c>
      <c r="C13119" s="0" t="s">
        <v>155</v>
      </c>
      <c r="D13119" s="0" t="s">
        <v>155</v>
      </c>
      <c r="E13119" s="0" t="n">
        <f aca="false">IFERROR((C13119-D13119)/C13119/'Project Inputs and Calcs'!$E$11,0)</f>
        <v>0</v>
      </c>
    </row>
    <row r="13120" customFormat="false" ht="15" hidden="false" customHeight="false" outlineLevel="0" collapsed="false">
      <c r="A13120" s="0" t="n">
        <v>73</v>
      </c>
      <c r="B13120" s="0" t="n">
        <v>13900</v>
      </c>
      <c r="C13120" s="0" t="s">
        <v>155</v>
      </c>
      <c r="D13120" s="0" t="s">
        <v>155</v>
      </c>
      <c r="E13120" s="0" t="n">
        <f aca="false">IFERROR((C13120-D13120)/C13120/'Project Inputs and Calcs'!$E$11,0)</f>
        <v>0</v>
      </c>
    </row>
    <row r="13121" customFormat="false" ht="15" hidden="false" customHeight="false" outlineLevel="0" collapsed="false">
      <c r="A13121" s="0" t="n">
        <v>73</v>
      </c>
      <c r="B13121" s="0" t="n">
        <v>14000</v>
      </c>
      <c r="C13121" s="0" t="s">
        <v>155</v>
      </c>
      <c r="D13121" s="0" t="s">
        <v>155</v>
      </c>
      <c r="E13121" s="0" t="n">
        <f aca="false">IFERROR((C13121-D13121)/C13121/'Project Inputs and Calcs'!$E$11,0)</f>
        <v>0</v>
      </c>
    </row>
    <row r="13122" customFormat="false" ht="15" hidden="false" customHeight="false" outlineLevel="0" collapsed="false">
      <c r="A13122" s="0" t="n">
        <v>73</v>
      </c>
      <c r="B13122" s="0" t="n">
        <v>14100</v>
      </c>
      <c r="C13122" s="0" t="s">
        <v>155</v>
      </c>
      <c r="D13122" s="0" t="s">
        <v>155</v>
      </c>
      <c r="E13122" s="0" t="n">
        <f aca="false">IFERROR((C13122-D13122)/C13122/'Project Inputs and Calcs'!$E$11,0)</f>
        <v>0</v>
      </c>
    </row>
    <row r="13123" customFormat="false" ht="15" hidden="false" customHeight="false" outlineLevel="0" collapsed="false">
      <c r="A13123" s="0" t="n">
        <v>73</v>
      </c>
      <c r="B13123" s="0" t="n">
        <v>14200</v>
      </c>
      <c r="C13123" s="0" t="s">
        <v>155</v>
      </c>
      <c r="D13123" s="0" t="s">
        <v>155</v>
      </c>
      <c r="E13123" s="0" t="n">
        <f aca="false">IFERROR((C13123-D13123)/C13123/'Project Inputs and Calcs'!$E$11,0)</f>
        <v>0</v>
      </c>
    </row>
    <row r="13124" customFormat="false" ht="15" hidden="false" customHeight="false" outlineLevel="0" collapsed="false">
      <c r="A13124" s="0" t="n">
        <v>73</v>
      </c>
      <c r="B13124" s="0" t="n">
        <v>14300</v>
      </c>
      <c r="C13124" s="0" t="s">
        <v>155</v>
      </c>
      <c r="D13124" s="0" t="s">
        <v>155</v>
      </c>
      <c r="E13124" s="0" t="n">
        <f aca="false">IFERROR((C13124-D13124)/C13124/'Project Inputs and Calcs'!$E$11,0)</f>
        <v>0</v>
      </c>
    </row>
    <row r="13125" customFormat="false" ht="15" hidden="false" customHeight="false" outlineLevel="0" collapsed="false">
      <c r="A13125" s="0" t="n">
        <v>73</v>
      </c>
      <c r="B13125" s="0" t="n">
        <v>14400</v>
      </c>
      <c r="C13125" s="0" t="s">
        <v>155</v>
      </c>
      <c r="D13125" s="0" t="s">
        <v>155</v>
      </c>
      <c r="E13125" s="0" t="n">
        <f aca="false">IFERROR((C13125-D13125)/C13125/'Project Inputs and Calcs'!$E$11,0)</f>
        <v>0</v>
      </c>
    </row>
    <row r="13126" customFormat="false" ht="15" hidden="false" customHeight="false" outlineLevel="0" collapsed="false">
      <c r="A13126" s="0" t="n">
        <v>73</v>
      </c>
      <c r="B13126" s="0" t="n">
        <v>14500</v>
      </c>
      <c r="C13126" s="0" t="s">
        <v>155</v>
      </c>
      <c r="D13126" s="0" t="s">
        <v>155</v>
      </c>
      <c r="E13126" s="0" t="n">
        <f aca="false">IFERROR((C13126-D13126)/C13126/'Project Inputs and Calcs'!$E$11,0)</f>
        <v>0</v>
      </c>
    </row>
    <row r="13127" customFormat="false" ht="15" hidden="false" customHeight="false" outlineLevel="0" collapsed="false">
      <c r="A13127" s="0" t="n">
        <v>73</v>
      </c>
      <c r="B13127" s="0" t="n">
        <v>14600</v>
      </c>
      <c r="C13127" s="0" t="s">
        <v>155</v>
      </c>
      <c r="D13127" s="0" t="s">
        <v>155</v>
      </c>
      <c r="E13127" s="0" t="n">
        <f aca="false">IFERROR((C13127-D13127)/C13127/'Project Inputs and Calcs'!$E$11,0)</f>
        <v>0</v>
      </c>
    </row>
    <row r="13128" customFormat="false" ht="15" hidden="false" customHeight="false" outlineLevel="0" collapsed="false">
      <c r="A13128" s="0" t="n">
        <v>73</v>
      </c>
      <c r="B13128" s="0" t="n">
        <v>14700</v>
      </c>
      <c r="C13128" s="0" t="s">
        <v>155</v>
      </c>
      <c r="D13128" s="0" t="s">
        <v>155</v>
      </c>
      <c r="E13128" s="0" t="n">
        <f aca="false">IFERROR((C13128-D13128)/C13128/'Project Inputs and Calcs'!$E$11,0)</f>
        <v>0</v>
      </c>
    </row>
    <row r="13129" customFormat="false" ht="15" hidden="false" customHeight="false" outlineLevel="0" collapsed="false">
      <c r="A13129" s="0" t="n">
        <v>73</v>
      </c>
      <c r="B13129" s="0" t="n">
        <v>14800</v>
      </c>
      <c r="C13129" s="0" t="s">
        <v>155</v>
      </c>
      <c r="D13129" s="0" t="s">
        <v>155</v>
      </c>
      <c r="E13129" s="0" t="n">
        <f aca="false">IFERROR((C13129-D13129)/C13129/'Project Inputs and Calcs'!$E$11,0)</f>
        <v>0</v>
      </c>
    </row>
    <row r="13130" customFormat="false" ht="15" hidden="false" customHeight="false" outlineLevel="0" collapsed="false">
      <c r="A13130" s="0" t="n">
        <v>73</v>
      </c>
      <c r="B13130" s="0" t="n">
        <v>14900</v>
      </c>
      <c r="C13130" s="0" t="s">
        <v>155</v>
      </c>
      <c r="D13130" s="0" t="s">
        <v>155</v>
      </c>
      <c r="E13130" s="0" t="n">
        <f aca="false">IFERROR((C13130-D13130)/C13130/'Project Inputs and Calcs'!$E$11,0)</f>
        <v>0</v>
      </c>
    </row>
    <row r="13131" customFormat="false" ht="15" hidden="false" customHeight="false" outlineLevel="0" collapsed="false">
      <c r="A13131" s="0" t="n">
        <v>73</v>
      </c>
      <c r="B13131" s="0" t="n">
        <v>15000</v>
      </c>
      <c r="C13131" s="0" t="s">
        <v>155</v>
      </c>
      <c r="D13131" s="0" t="s">
        <v>155</v>
      </c>
      <c r="E13131" s="0" t="n">
        <f aca="false">IFERROR((C13131-D13131)/C13131/'Project Inputs and Calcs'!$E$11,0)</f>
        <v>0</v>
      </c>
    </row>
    <row r="13132" customFormat="false" ht="15" hidden="false" customHeight="false" outlineLevel="0" collapsed="false">
      <c r="A13132" s="0" t="n">
        <v>73</v>
      </c>
      <c r="B13132" s="0" t="n">
        <v>15100</v>
      </c>
      <c r="C13132" s="0" t="s">
        <v>155</v>
      </c>
      <c r="D13132" s="0" t="s">
        <v>155</v>
      </c>
      <c r="E13132" s="0" t="n">
        <f aca="false">IFERROR((C13132-D13132)/C13132/'Project Inputs and Calcs'!$E$11,0)</f>
        <v>0</v>
      </c>
    </row>
    <row r="13133" customFormat="false" ht="15" hidden="false" customHeight="false" outlineLevel="0" collapsed="false">
      <c r="A13133" s="0" t="n">
        <v>73</v>
      </c>
      <c r="B13133" s="0" t="n">
        <v>15200</v>
      </c>
      <c r="C13133" s="0" t="s">
        <v>155</v>
      </c>
      <c r="D13133" s="0" t="s">
        <v>155</v>
      </c>
      <c r="E13133" s="0" t="n">
        <f aca="false">IFERROR((C13133-D13133)/C13133/'Project Inputs and Calcs'!$E$11,0)</f>
        <v>0</v>
      </c>
    </row>
    <row r="13134" customFormat="false" ht="15" hidden="false" customHeight="false" outlineLevel="0" collapsed="false">
      <c r="A13134" s="0" t="n">
        <v>73</v>
      </c>
      <c r="B13134" s="0" t="n">
        <v>15300</v>
      </c>
      <c r="C13134" s="0" t="s">
        <v>155</v>
      </c>
      <c r="D13134" s="0" t="s">
        <v>155</v>
      </c>
      <c r="E13134" s="0" t="n">
        <f aca="false">IFERROR((C13134-D13134)/C13134/'Project Inputs and Calcs'!$E$11,0)</f>
        <v>0</v>
      </c>
    </row>
    <row r="13135" customFormat="false" ht="15" hidden="false" customHeight="false" outlineLevel="0" collapsed="false">
      <c r="A13135" s="0" t="n">
        <v>73</v>
      </c>
      <c r="B13135" s="0" t="n">
        <v>15400</v>
      </c>
      <c r="C13135" s="0" t="s">
        <v>155</v>
      </c>
      <c r="D13135" s="0" t="s">
        <v>155</v>
      </c>
      <c r="E13135" s="0" t="n">
        <f aca="false">IFERROR((C13135-D13135)/C13135/'Project Inputs and Calcs'!$E$11,0)</f>
        <v>0</v>
      </c>
    </row>
    <row r="13136" customFormat="false" ht="15" hidden="false" customHeight="false" outlineLevel="0" collapsed="false">
      <c r="A13136" s="0" t="n">
        <v>73</v>
      </c>
      <c r="B13136" s="0" t="n">
        <v>15500</v>
      </c>
      <c r="C13136" s="0" t="s">
        <v>155</v>
      </c>
      <c r="D13136" s="0" t="s">
        <v>155</v>
      </c>
      <c r="E13136" s="0" t="n">
        <f aca="false">IFERROR((C13136-D13136)/C13136/'Project Inputs and Calcs'!$E$11,0)</f>
        <v>0</v>
      </c>
    </row>
    <row r="13137" customFormat="false" ht="15" hidden="false" customHeight="false" outlineLevel="0" collapsed="false">
      <c r="A13137" s="0" t="n">
        <v>73</v>
      </c>
      <c r="B13137" s="0" t="n">
        <v>15600</v>
      </c>
      <c r="C13137" s="0" t="s">
        <v>155</v>
      </c>
      <c r="D13137" s="0" t="s">
        <v>155</v>
      </c>
      <c r="E13137" s="0" t="n">
        <f aca="false">IFERROR((C13137-D13137)/C13137/'Project Inputs and Calcs'!$E$11,0)</f>
        <v>0</v>
      </c>
    </row>
    <row r="13138" customFormat="false" ht="15" hidden="false" customHeight="false" outlineLevel="0" collapsed="false">
      <c r="A13138" s="0" t="n">
        <v>73</v>
      </c>
      <c r="B13138" s="0" t="n">
        <v>15700</v>
      </c>
      <c r="C13138" s="0" t="s">
        <v>155</v>
      </c>
      <c r="D13138" s="0" t="s">
        <v>155</v>
      </c>
      <c r="E13138" s="0" t="n">
        <f aca="false">IFERROR((C13138-D13138)/C13138/'Project Inputs and Calcs'!$E$11,0)</f>
        <v>0</v>
      </c>
    </row>
    <row r="13139" customFormat="false" ht="15" hidden="false" customHeight="false" outlineLevel="0" collapsed="false">
      <c r="A13139" s="0" t="n">
        <v>73</v>
      </c>
      <c r="B13139" s="0" t="n">
        <v>15800</v>
      </c>
      <c r="C13139" s="0" t="s">
        <v>155</v>
      </c>
      <c r="D13139" s="0" t="s">
        <v>155</v>
      </c>
      <c r="E13139" s="0" t="n">
        <f aca="false">IFERROR((C13139-D13139)/C13139/'Project Inputs and Calcs'!$E$11,0)</f>
        <v>0</v>
      </c>
    </row>
    <row r="13140" customFormat="false" ht="15" hidden="false" customHeight="false" outlineLevel="0" collapsed="false">
      <c r="A13140" s="0" t="n">
        <v>73</v>
      </c>
      <c r="B13140" s="0" t="n">
        <v>15900</v>
      </c>
      <c r="C13140" s="0" t="s">
        <v>155</v>
      </c>
      <c r="D13140" s="0" t="s">
        <v>155</v>
      </c>
      <c r="E13140" s="0" t="n">
        <f aca="false">IFERROR((C13140-D13140)/C13140/'Project Inputs and Calcs'!$E$11,0)</f>
        <v>0</v>
      </c>
    </row>
    <row r="13141" customFormat="false" ht="15" hidden="false" customHeight="false" outlineLevel="0" collapsed="false">
      <c r="A13141" s="0" t="n">
        <v>73</v>
      </c>
      <c r="B13141" s="0" t="n">
        <v>16000</v>
      </c>
      <c r="C13141" s="0" t="s">
        <v>155</v>
      </c>
      <c r="D13141" s="0" t="s">
        <v>155</v>
      </c>
      <c r="E13141" s="0" t="n">
        <f aca="false">IFERROR((C13141-D13141)/C13141/'Project Inputs and Calcs'!$E$11,0)</f>
        <v>0</v>
      </c>
    </row>
    <row r="13142" customFormat="false" ht="15" hidden="false" customHeight="false" outlineLevel="0" collapsed="false">
      <c r="A13142" s="0" t="n">
        <v>73</v>
      </c>
      <c r="B13142" s="0" t="n">
        <v>16100</v>
      </c>
      <c r="C13142" s="0" t="s">
        <v>155</v>
      </c>
      <c r="D13142" s="0" t="s">
        <v>155</v>
      </c>
      <c r="E13142" s="0" t="n">
        <f aca="false">IFERROR((C13142-D13142)/C13142/'Project Inputs and Calcs'!$E$11,0)</f>
        <v>0</v>
      </c>
    </row>
    <row r="13143" customFormat="false" ht="15" hidden="false" customHeight="false" outlineLevel="0" collapsed="false">
      <c r="A13143" s="0" t="n">
        <v>73</v>
      </c>
      <c r="B13143" s="0" t="n">
        <v>16200</v>
      </c>
      <c r="C13143" s="0" t="s">
        <v>155</v>
      </c>
      <c r="D13143" s="0" t="s">
        <v>155</v>
      </c>
      <c r="E13143" s="0" t="n">
        <f aca="false">IFERROR((C13143-D13143)/C13143/'Project Inputs and Calcs'!$E$11,0)</f>
        <v>0</v>
      </c>
    </row>
    <row r="13144" customFormat="false" ht="15" hidden="false" customHeight="false" outlineLevel="0" collapsed="false">
      <c r="A13144" s="0" t="n">
        <v>73</v>
      </c>
      <c r="B13144" s="0" t="n">
        <v>16300</v>
      </c>
      <c r="C13144" s="0" t="s">
        <v>155</v>
      </c>
      <c r="D13144" s="0" t="s">
        <v>155</v>
      </c>
      <c r="E13144" s="0" t="n">
        <f aca="false">IFERROR((C13144-D13144)/C13144/'Project Inputs and Calcs'!$E$11,0)</f>
        <v>0</v>
      </c>
    </row>
    <row r="13145" customFormat="false" ht="15" hidden="false" customHeight="false" outlineLevel="0" collapsed="false">
      <c r="A13145" s="0" t="n">
        <v>73</v>
      </c>
      <c r="B13145" s="0" t="n">
        <v>16400</v>
      </c>
      <c r="C13145" s="0" t="s">
        <v>155</v>
      </c>
      <c r="D13145" s="0" t="s">
        <v>155</v>
      </c>
      <c r="E13145" s="0" t="n">
        <f aca="false">IFERROR((C13145-D13145)/C13145/'Project Inputs and Calcs'!$E$11,0)</f>
        <v>0</v>
      </c>
    </row>
    <row r="13146" customFormat="false" ht="15" hidden="false" customHeight="false" outlineLevel="0" collapsed="false">
      <c r="A13146" s="0" t="n">
        <v>73</v>
      </c>
      <c r="B13146" s="0" t="n">
        <v>16500</v>
      </c>
      <c r="C13146" s="0" t="s">
        <v>155</v>
      </c>
      <c r="D13146" s="0" t="s">
        <v>155</v>
      </c>
      <c r="E13146" s="0" t="n">
        <f aca="false">IFERROR((C13146-D13146)/C13146/'Project Inputs and Calcs'!$E$11,0)</f>
        <v>0</v>
      </c>
    </row>
    <row r="13147" customFormat="false" ht="15" hidden="false" customHeight="false" outlineLevel="0" collapsed="false">
      <c r="A13147" s="0" t="n">
        <v>73</v>
      </c>
      <c r="B13147" s="0" t="n">
        <v>16600</v>
      </c>
      <c r="C13147" s="0" t="s">
        <v>155</v>
      </c>
      <c r="D13147" s="0" t="s">
        <v>155</v>
      </c>
      <c r="E13147" s="0" t="n">
        <f aca="false">IFERROR((C13147-D13147)/C13147/'Project Inputs and Calcs'!$E$11,0)</f>
        <v>0</v>
      </c>
    </row>
    <row r="13148" customFormat="false" ht="15" hidden="false" customHeight="false" outlineLevel="0" collapsed="false">
      <c r="A13148" s="0" t="n">
        <v>73</v>
      </c>
      <c r="B13148" s="0" t="n">
        <v>16700</v>
      </c>
      <c r="C13148" s="0" t="s">
        <v>155</v>
      </c>
      <c r="D13148" s="0" t="s">
        <v>155</v>
      </c>
      <c r="E13148" s="0" t="n">
        <f aca="false">IFERROR((C13148-D13148)/C13148/'Project Inputs and Calcs'!$E$11,0)</f>
        <v>0</v>
      </c>
    </row>
    <row r="13149" customFormat="false" ht="15" hidden="false" customHeight="false" outlineLevel="0" collapsed="false">
      <c r="A13149" s="0" t="n">
        <v>73</v>
      </c>
      <c r="B13149" s="0" t="n">
        <v>16800</v>
      </c>
      <c r="C13149" s="0" t="s">
        <v>155</v>
      </c>
      <c r="D13149" s="0" t="s">
        <v>155</v>
      </c>
      <c r="E13149" s="0" t="n">
        <f aca="false">IFERROR((C13149-D13149)/C13149/'Project Inputs and Calcs'!$E$11,0)</f>
        <v>0</v>
      </c>
    </row>
    <row r="13150" customFormat="false" ht="15" hidden="false" customHeight="false" outlineLevel="0" collapsed="false">
      <c r="A13150" s="0" t="n">
        <v>73</v>
      </c>
      <c r="B13150" s="0" t="n">
        <v>16900</v>
      </c>
      <c r="C13150" s="0" t="s">
        <v>155</v>
      </c>
      <c r="D13150" s="0" t="s">
        <v>155</v>
      </c>
      <c r="E13150" s="0" t="n">
        <f aca="false">IFERROR((C13150-D13150)/C13150/'Project Inputs and Calcs'!$E$11,0)</f>
        <v>0</v>
      </c>
    </row>
    <row r="13151" customFormat="false" ht="15" hidden="false" customHeight="false" outlineLevel="0" collapsed="false">
      <c r="A13151" s="0" t="n">
        <v>73</v>
      </c>
      <c r="B13151" s="0" t="n">
        <v>17000</v>
      </c>
      <c r="C13151" s="0" t="s">
        <v>155</v>
      </c>
      <c r="D13151" s="0" t="s">
        <v>155</v>
      </c>
      <c r="E13151" s="0" t="n">
        <f aca="false">IFERROR((C13151-D13151)/C13151/'Project Inputs and Calcs'!$E$11,0)</f>
        <v>0</v>
      </c>
    </row>
    <row r="13152" customFormat="false" ht="15" hidden="false" customHeight="false" outlineLevel="0" collapsed="false">
      <c r="A13152" s="0" t="n">
        <v>73</v>
      </c>
      <c r="B13152" s="0" t="n">
        <v>17100</v>
      </c>
      <c r="C13152" s="0" t="s">
        <v>155</v>
      </c>
      <c r="D13152" s="0" t="s">
        <v>155</v>
      </c>
      <c r="E13152" s="0" t="n">
        <f aca="false">IFERROR((C13152-D13152)/C13152/'Project Inputs and Calcs'!$E$11,0)</f>
        <v>0</v>
      </c>
    </row>
    <row r="13153" customFormat="false" ht="15" hidden="false" customHeight="false" outlineLevel="0" collapsed="false">
      <c r="A13153" s="0" t="n">
        <v>73</v>
      </c>
      <c r="B13153" s="0" t="n">
        <v>17200</v>
      </c>
      <c r="C13153" s="0" t="s">
        <v>155</v>
      </c>
      <c r="D13153" s="0" t="s">
        <v>155</v>
      </c>
      <c r="E13153" s="0" t="n">
        <f aca="false">IFERROR((C13153-D13153)/C13153/'Project Inputs and Calcs'!$E$11,0)</f>
        <v>0</v>
      </c>
    </row>
    <row r="13154" customFormat="false" ht="15" hidden="false" customHeight="false" outlineLevel="0" collapsed="false">
      <c r="A13154" s="0" t="n">
        <v>73</v>
      </c>
      <c r="B13154" s="0" t="n">
        <v>17300</v>
      </c>
      <c r="C13154" s="0" t="s">
        <v>155</v>
      </c>
      <c r="D13154" s="0" t="s">
        <v>155</v>
      </c>
      <c r="E13154" s="0" t="n">
        <f aca="false">IFERROR((C13154-D13154)/C13154/'Project Inputs and Calcs'!$E$11,0)</f>
        <v>0</v>
      </c>
    </row>
    <row r="13155" customFormat="false" ht="15" hidden="false" customHeight="false" outlineLevel="0" collapsed="false">
      <c r="A13155" s="0" t="n">
        <v>73</v>
      </c>
      <c r="B13155" s="0" t="n">
        <v>17400</v>
      </c>
      <c r="C13155" s="0" t="s">
        <v>155</v>
      </c>
      <c r="D13155" s="0" t="s">
        <v>155</v>
      </c>
      <c r="E13155" s="0" t="n">
        <f aca="false">IFERROR((C13155-D13155)/C13155/'Project Inputs and Calcs'!$E$11,0)</f>
        <v>0</v>
      </c>
    </row>
    <row r="13156" customFormat="false" ht="15" hidden="false" customHeight="false" outlineLevel="0" collapsed="false">
      <c r="A13156" s="0" t="n">
        <v>73</v>
      </c>
      <c r="B13156" s="0" t="n">
        <v>17500</v>
      </c>
      <c r="C13156" s="0" t="s">
        <v>155</v>
      </c>
      <c r="D13156" s="0" t="s">
        <v>155</v>
      </c>
      <c r="E13156" s="0" t="n">
        <f aca="false">IFERROR((C13156-D13156)/C13156/'Project Inputs and Calcs'!$E$11,0)</f>
        <v>0</v>
      </c>
    </row>
    <row r="13157" customFormat="false" ht="15" hidden="false" customHeight="false" outlineLevel="0" collapsed="false">
      <c r="A13157" s="0" t="n">
        <v>73</v>
      </c>
      <c r="B13157" s="0" t="n">
        <v>17600</v>
      </c>
      <c r="C13157" s="0" t="s">
        <v>155</v>
      </c>
      <c r="D13157" s="0" t="s">
        <v>155</v>
      </c>
      <c r="E13157" s="0" t="n">
        <f aca="false">IFERROR((C13157-D13157)/C13157/'Project Inputs and Calcs'!$E$11,0)</f>
        <v>0</v>
      </c>
    </row>
    <row r="13158" customFormat="false" ht="15" hidden="false" customHeight="false" outlineLevel="0" collapsed="false">
      <c r="A13158" s="0" t="n">
        <v>73</v>
      </c>
      <c r="B13158" s="0" t="n">
        <v>17700</v>
      </c>
      <c r="C13158" s="0" t="s">
        <v>155</v>
      </c>
      <c r="D13158" s="0" t="s">
        <v>155</v>
      </c>
      <c r="E13158" s="0" t="n">
        <f aca="false">IFERROR((C13158-D13158)/C13158/'Project Inputs and Calcs'!$E$11,0)</f>
        <v>0</v>
      </c>
    </row>
    <row r="13159" customFormat="false" ht="15" hidden="false" customHeight="false" outlineLevel="0" collapsed="false">
      <c r="A13159" s="0" t="n">
        <v>73</v>
      </c>
      <c r="B13159" s="0" t="n">
        <v>17800</v>
      </c>
      <c r="C13159" s="0" t="s">
        <v>155</v>
      </c>
      <c r="D13159" s="0" t="s">
        <v>155</v>
      </c>
      <c r="E13159" s="0" t="n">
        <f aca="false">IFERROR((C13159-D13159)/C13159/'Project Inputs and Calcs'!$E$11,0)</f>
        <v>0</v>
      </c>
    </row>
    <row r="13160" customFormat="false" ht="15" hidden="false" customHeight="false" outlineLevel="0" collapsed="false">
      <c r="A13160" s="0" t="n">
        <v>73</v>
      </c>
      <c r="B13160" s="0" t="n">
        <v>17900</v>
      </c>
      <c r="C13160" s="0" t="s">
        <v>155</v>
      </c>
      <c r="D13160" s="0" t="s">
        <v>155</v>
      </c>
      <c r="E13160" s="0" t="n">
        <f aca="false">IFERROR((C13160-D13160)/C13160/'Project Inputs and Calcs'!$E$11,0)</f>
        <v>0</v>
      </c>
    </row>
    <row r="13161" customFormat="false" ht="15" hidden="false" customHeight="false" outlineLevel="0" collapsed="false">
      <c r="A13161" s="0" t="n">
        <v>73</v>
      </c>
      <c r="B13161" s="0" t="n">
        <v>18000</v>
      </c>
      <c r="C13161" s="0" t="s">
        <v>155</v>
      </c>
      <c r="D13161" s="0" t="s">
        <v>155</v>
      </c>
      <c r="E13161" s="0" t="n">
        <f aca="false">IFERROR((C13161-D13161)/C13161/'Project Inputs and Calcs'!$E$11,0)</f>
        <v>0</v>
      </c>
    </row>
    <row r="13162" customFormat="false" ht="15" hidden="false" customHeight="false" outlineLevel="0" collapsed="false">
      <c r="A13162" s="0" t="n">
        <v>73</v>
      </c>
      <c r="B13162" s="0" t="n">
        <v>18100</v>
      </c>
      <c r="C13162" s="0" t="s">
        <v>155</v>
      </c>
      <c r="D13162" s="0" t="s">
        <v>155</v>
      </c>
      <c r="E13162" s="0" t="n">
        <f aca="false">IFERROR((C13162-D13162)/C13162/'Project Inputs and Calcs'!$E$11,0)</f>
        <v>0</v>
      </c>
    </row>
    <row r="13163" customFormat="false" ht="15" hidden="false" customHeight="false" outlineLevel="0" collapsed="false">
      <c r="A13163" s="0" t="n">
        <v>73</v>
      </c>
      <c r="B13163" s="0" t="n">
        <v>18200</v>
      </c>
      <c r="C13163" s="0" t="s">
        <v>155</v>
      </c>
      <c r="D13163" s="0" t="s">
        <v>155</v>
      </c>
      <c r="E13163" s="0" t="n">
        <f aca="false">IFERROR((C13163-D13163)/C13163/'Project Inputs and Calcs'!$E$11,0)</f>
        <v>0</v>
      </c>
    </row>
    <row r="13164" customFormat="false" ht="15" hidden="false" customHeight="false" outlineLevel="0" collapsed="false">
      <c r="A13164" s="0" t="n">
        <v>73</v>
      </c>
      <c r="B13164" s="0" t="n">
        <v>18300</v>
      </c>
      <c r="C13164" s="0" t="s">
        <v>155</v>
      </c>
      <c r="D13164" s="0" t="s">
        <v>155</v>
      </c>
      <c r="E13164" s="0" t="n">
        <f aca="false">IFERROR((C13164-D13164)/C13164/'Project Inputs and Calcs'!$E$11,0)</f>
        <v>0</v>
      </c>
    </row>
    <row r="13165" customFormat="false" ht="15" hidden="false" customHeight="false" outlineLevel="0" collapsed="false">
      <c r="A13165" s="0" t="n">
        <v>73</v>
      </c>
      <c r="B13165" s="0" t="n">
        <v>18400</v>
      </c>
      <c r="C13165" s="0" t="s">
        <v>155</v>
      </c>
      <c r="D13165" s="0" t="s">
        <v>155</v>
      </c>
      <c r="E13165" s="0" t="n">
        <f aca="false">IFERROR((C13165-D13165)/C13165/'Project Inputs and Calcs'!$E$11,0)</f>
        <v>0</v>
      </c>
    </row>
    <row r="13166" customFormat="false" ht="15" hidden="false" customHeight="false" outlineLevel="0" collapsed="false">
      <c r="A13166" s="0" t="n">
        <v>73</v>
      </c>
      <c r="B13166" s="0" t="n">
        <v>18500</v>
      </c>
      <c r="C13166" s="0" t="s">
        <v>155</v>
      </c>
      <c r="D13166" s="0" t="s">
        <v>155</v>
      </c>
      <c r="E13166" s="0" t="n">
        <f aca="false">IFERROR((C13166-D13166)/C13166/'Project Inputs and Calcs'!$E$11,0)</f>
        <v>0</v>
      </c>
    </row>
    <row r="13167" customFormat="false" ht="15" hidden="false" customHeight="false" outlineLevel="0" collapsed="false">
      <c r="A13167" s="0" t="n">
        <v>73</v>
      </c>
      <c r="B13167" s="0" t="n">
        <v>18600</v>
      </c>
      <c r="C13167" s="0" t="s">
        <v>155</v>
      </c>
      <c r="D13167" s="0" t="s">
        <v>155</v>
      </c>
      <c r="E13167" s="0" t="n">
        <f aca="false">IFERROR((C13167-D13167)/C13167/'Project Inputs and Calcs'!$E$11,0)</f>
        <v>0</v>
      </c>
    </row>
    <row r="13168" customFormat="false" ht="15" hidden="false" customHeight="false" outlineLevel="0" collapsed="false">
      <c r="A13168" s="0" t="n">
        <v>73</v>
      </c>
      <c r="B13168" s="0" t="n">
        <v>18700</v>
      </c>
      <c r="C13168" s="0" t="s">
        <v>155</v>
      </c>
      <c r="D13168" s="0" t="s">
        <v>155</v>
      </c>
      <c r="E13168" s="0" t="n">
        <f aca="false">IFERROR((C13168-D13168)/C13168/'Project Inputs and Calcs'!$E$11,0)</f>
        <v>0</v>
      </c>
    </row>
    <row r="13169" customFormat="false" ht="15" hidden="false" customHeight="false" outlineLevel="0" collapsed="false">
      <c r="A13169" s="0" t="n">
        <v>73</v>
      </c>
      <c r="B13169" s="0" t="n">
        <v>18800</v>
      </c>
      <c r="C13169" s="0" t="s">
        <v>155</v>
      </c>
      <c r="D13169" s="0" t="s">
        <v>155</v>
      </c>
      <c r="E13169" s="0" t="n">
        <f aca="false">IFERROR((C13169-D13169)/C13169/'Project Inputs and Calcs'!$E$11,0)</f>
        <v>0</v>
      </c>
    </row>
    <row r="13170" customFormat="false" ht="15" hidden="false" customHeight="false" outlineLevel="0" collapsed="false">
      <c r="A13170" s="0" t="n">
        <v>73</v>
      </c>
      <c r="B13170" s="0" t="n">
        <v>18900</v>
      </c>
      <c r="C13170" s="0" t="s">
        <v>155</v>
      </c>
      <c r="D13170" s="0" t="s">
        <v>155</v>
      </c>
      <c r="E13170" s="0" t="n">
        <f aca="false">IFERROR((C13170-D13170)/C13170/'Project Inputs and Calcs'!$E$11,0)</f>
        <v>0</v>
      </c>
    </row>
    <row r="13171" customFormat="false" ht="15" hidden="false" customHeight="false" outlineLevel="0" collapsed="false">
      <c r="A13171" s="0" t="n">
        <v>73</v>
      </c>
      <c r="B13171" s="0" t="n">
        <v>19000</v>
      </c>
      <c r="C13171" s="0" t="s">
        <v>155</v>
      </c>
      <c r="D13171" s="0" t="s">
        <v>155</v>
      </c>
      <c r="E13171" s="0" t="n">
        <f aca="false">IFERROR((C13171-D13171)/C13171/'Project Inputs and Calcs'!$E$11,0)</f>
        <v>0</v>
      </c>
    </row>
    <row r="13172" customFormat="false" ht="15" hidden="false" customHeight="false" outlineLevel="0" collapsed="false">
      <c r="A13172" s="0" t="n">
        <v>73</v>
      </c>
      <c r="B13172" s="0" t="n">
        <v>19100</v>
      </c>
      <c r="C13172" s="0" t="s">
        <v>155</v>
      </c>
      <c r="D13172" s="0" t="s">
        <v>155</v>
      </c>
      <c r="E13172" s="0" t="n">
        <f aca="false">IFERROR((C13172-D13172)/C13172/'Project Inputs and Calcs'!$E$11,0)</f>
        <v>0</v>
      </c>
    </row>
    <row r="13173" customFormat="false" ht="15" hidden="false" customHeight="false" outlineLevel="0" collapsed="false">
      <c r="A13173" s="0" t="n">
        <v>73</v>
      </c>
      <c r="B13173" s="0" t="n">
        <v>19200</v>
      </c>
      <c r="C13173" s="0" t="s">
        <v>155</v>
      </c>
      <c r="D13173" s="0" t="s">
        <v>155</v>
      </c>
      <c r="E13173" s="0" t="n">
        <f aca="false">IFERROR((C13173-D13173)/C13173/'Project Inputs and Calcs'!$E$11,0)</f>
        <v>0</v>
      </c>
    </row>
    <row r="13174" customFormat="false" ht="15" hidden="false" customHeight="false" outlineLevel="0" collapsed="false">
      <c r="A13174" s="0" t="n">
        <v>73</v>
      </c>
      <c r="B13174" s="0" t="n">
        <v>19300</v>
      </c>
      <c r="C13174" s="0" t="s">
        <v>155</v>
      </c>
      <c r="D13174" s="0" t="s">
        <v>155</v>
      </c>
      <c r="E13174" s="0" t="n">
        <f aca="false">IFERROR((C13174-D13174)/C13174/'Project Inputs and Calcs'!$E$11,0)</f>
        <v>0</v>
      </c>
    </row>
    <row r="13175" customFormat="false" ht="15" hidden="false" customHeight="false" outlineLevel="0" collapsed="false">
      <c r="A13175" s="0" t="n">
        <v>73</v>
      </c>
      <c r="B13175" s="0" t="n">
        <v>19400</v>
      </c>
      <c r="C13175" s="0" t="s">
        <v>155</v>
      </c>
      <c r="D13175" s="0" t="s">
        <v>155</v>
      </c>
      <c r="E13175" s="0" t="n">
        <f aca="false">IFERROR((C13175-D13175)/C13175/'Project Inputs and Calcs'!$E$11,0)</f>
        <v>0</v>
      </c>
    </row>
    <row r="13176" customFormat="false" ht="15" hidden="false" customHeight="false" outlineLevel="0" collapsed="false">
      <c r="A13176" s="0" t="n">
        <v>73</v>
      </c>
      <c r="B13176" s="0" t="n">
        <v>19500</v>
      </c>
      <c r="C13176" s="0" t="s">
        <v>155</v>
      </c>
      <c r="D13176" s="0" t="s">
        <v>155</v>
      </c>
      <c r="E13176" s="0" t="n">
        <f aca="false">IFERROR((C13176-D13176)/C13176/'Project Inputs and Calcs'!$E$11,0)</f>
        <v>0</v>
      </c>
    </row>
    <row r="13177" customFormat="false" ht="15" hidden="false" customHeight="false" outlineLevel="0" collapsed="false">
      <c r="A13177" s="0" t="n">
        <v>73</v>
      </c>
      <c r="B13177" s="0" t="n">
        <v>19600</v>
      </c>
      <c r="C13177" s="0" t="s">
        <v>155</v>
      </c>
      <c r="D13177" s="0" t="s">
        <v>155</v>
      </c>
      <c r="E13177" s="0" t="n">
        <f aca="false">IFERROR((C13177-D13177)/C13177/'Project Inputs and Calcs'!$E$11,0)</f>
        <v>0</v>
      </c>
    </row>
    <row r="13178" customFormat="false" ht="15" hidden="false" customHeight="false" outlineLevel="0" collapsed="false">
      <c r="A13178" s="0" t="n">
        <v>73</v>
      </c>
      <c r="B13178" s="0" t="n">
        <v>19700</v>
      </c>
      <c r="C13178" s="0" t="s">
        <v>155</v>
      </c>
      <c r="D13178" s="0" t="s">
        <v>155</v>
      </c>
      <c r="E13178" s="0" t="n">
        <f aca="false">IFERROR((C13178-D13178)/C13178/'Project Inputs and Calcs'!$E$11,0)</f>
        <v>0</v>
      </c>
    </row>
    <row r="13179" customFormat="false" ht="15" hidden="false" customHeight="false" outlineLevel="0" collapsed="false">
      <c r="A13179" s="0" t="n">
        <v>73</v>
      </c>
      <c r="B13179" s="0" t="n">
        <v>19800</v>
      </c>
      <c r="C13179" s="0" t="s">
        <v>155</v>
      </c>
      <c r="D13179" s="0" t="s">
        <v>155</v>
      </c>
      <c r="E13179" s="0" t="n">
        <f aca="false">IFERROR((C13179-D13179)/C13179/'Project Inputs and Calcs'!$E$11,0)</f>
        <v>0</v>
      </c>
    </row>
    <row r="13180" customFormat="false" ht="15" hidden="false" customHeight="false" outlineLevel="0" collapsed="false">
      <c r="A13180" s="0" t="n">
        <v>73</v>
      </c>
      <c r="B13180" s="0" t="n">
        <v>19900</v>
      </c>
      <c r="C13180" s="0" t="s">
        <v>155</v>
      </c>
      <c r="D13180" s="0" t="s">
        <v>155</v>
      </c>
      <c r="E13180" s="0" t="n">
        <f aca="false">IFERROR((C13180-D13180)/C13180/'Project Inputs and Calcs'!$E$11,0)</f>
        <v>0</v>
      </c>
    </row>
    <row r="13181" customFormat="false" ht="15" hidden="false" customHeight="false" outlineLevel="0" collapsed="false">
      <c r="A13181" s="0" t="n">
        <v>73</v>
      </c>
      <c r="B13181" s="0" t="n">
        <v>20000</v>
      </c>
      <c r="C13181" s="0" t="s">
        <v>155</v>
      </c>
      <c r="D13181" s="0" t="s">
        <v>155</v>
      </c>
      <c r="E13181" s="0" t="n">
        <f aca="false">IFERROR((C13181-D13181)/C13181/'Project Inputs and Calcs'!$E$11,0)</f>
        <v>0</v>
      </c>
    </row>
    <row r="13182" customFormat="false" ht="15" hidden="false" customHeight="false" outlineLevel="0" collapsed="false">
      <c r="A13182" s="0" t="n">
        <v>74</v>
      </c>
      <c r="B13182" s="0" t="n">
        <v>1000</v>
      </c>
      <c r="C13182" s="0" t="n">
        <v>0.70054</v>
      </c>
      <c r="D13182" s="0" t="n">
        <v>0.11845</v>
      </c>
      <c r="E13182" s="0" t="n">
        <f aca="false">IFERROR((C13182-D13182)/C13182/'Project Inputs and Calcs'!$E$11,0)</f>
        <v>0.0276972050132755</v>
      </c>
    </row>
    <row r="13183" customFormat="false" ht="15" hidden="false" customHeight="false" outlineLevel="0" collapsed="false">
      <c r="A13183" s="0" t="n">
        <v>74</v>
      </c>
      <c r="B13183" s="0" t="n">
        <v>1100</v>
      </c>
      <c r="C13183" s="0" t="n">
        <v>0.96688</v>
      </c>
      <c r="D13183" s="0" t="n">
        <v>0.17183</v>
      </c>
      <c r="E13183" s="0" t="n">
        <f aca="false">IFERROR((C13183-D13183)/C13183/'Project Inputs and Calcs'!$E$11,0)</f>
        <v>0.0274094682552816</v>
      </c>
    </row>
    <row r="13184" customFormat="false" ht="15" hidden="false" customHeight="false" outlineLevel="0" collapsed="false">
      <c r="A13184" s="0" t="n">
        <v>74</v>
      </c>
      <c r="B13184" s="0" t="n">
        <v>1200</v>
      </c>
      <c r="C13184" s="0" t="n">
        <v>1.2707</v>
      </c>
      <c r="D13184" s="0" t="n">
        <v>0.23674</v>
      </c>
      <c r="E13184" s="0" t="n">
        <f aca="false">IFERROR((C13184-D13184)/C13184/'Project Inputs and Calcs'!$E$11,0)</f>
        <v>0.0271231079982162</v>
      </c>
    </row>
    <row r="13185" customFormat="false" ht="15" hidden="false" customHeight="false" outlineLevel="0" collapsed="false">
      <c r="A13185" s="0" t="n">
        <v>74</v>
      </c>
      <c r="B13185" s="0" t="n">
        <v>1300</v>
      </c>
      <c r="C13185" s="0" t="n">
        <v>1.6101</v>
      </c>
      <c r="D13185" s="0" t="n">
        <v>0.31374</v>
      </c>
      <c r="E13185" s="0" t="n">
        <f aca="false">IFERROR((C13185-D13185)/C13185/'Project Inputs and Calcs'!$E$11,0)</f>
        <v>0.0268380845910192</v>
      </c>
    </row>
    <row r="13186" customFormat="false" ht="15" hidden="false" customHeight="false" outlineLevel="0" collapsed="false">
      <c r="A13186" s="0" t="n">
        <v>74</v>
      </c>
      <c r="B13186" s="0" t="n">
        <v>1400</v>
      </c>
      <c r="C13186" s="0" t="n">
        <v>1.9833</v>
      </c>
      <c r="D13186" s="0" t="n">
        <v>0.40329</v>
      </c>
      <c r="E13186" s="0" t="n">
        <f aca="false">IFERROR((C13186-D13186)/C13186/'Project Inputs and Calcs'!$E$11,0)</f>
        <v>0.0265552362224575</v>
      </c>
    </row>
    <row r="13187" customFormat="false" ht="15" hidden="false" customHeight="false" outlineLevel="0" collapsed="false">
      <c r="A13187" s="0" t="n">
        <v>74</v>
      </c>
      <c r="B13187" s="0" t="n">
        <v>1500</v>
      </c>
      <c r="C13187" s="0" t="n">
        <v>2.3888</v>
      </c>
      <c r="D13187" s="0" t="n">
        <v>0.50587</v>
      </c>
      <c r="E13187" s="0" t="n">
        <f aca="false">IFERROR((C13187-D13187)/C13187/'Project Inputs and Calcs'!$E$11,0)</f>
        <v>0.0262744195132842</v>
      </c>
    </row>
    <row r="13188" customFormat="false" ht="15" hidden="false" customHeight="false" outlineLevel="0" collapsed="false">
      <c r="A13188" s="0" t="n">
        <v>74</v>
      </c>
      <c r="B13188" s="0" t="n">
        <v>1600</v>
      </c>
      <c r="C13188" s="0" t="n">
        <v>2.825</v>
      </c>
      <c r="D13188" s="0" t="n">
        <v>0.62176</v>
      </c>
      <c r="E13188" s="0" t="n">
        <f aca="false">IFERROR((C13188-D13188)/C13188/'Project Inputs and Calcs'!$E$11,0)</f>
        <v>0.0259969321533923</v>
      </c>
    </row>
    <row r="13189" customFormat="false" ht="15" hidden="false" customHeight="false" outlineLevel="0" collapsed="false">
      <c r="A13189" s="0" t="n">
        <v>74</v>
      </c>
      <c r="B13189" s="0" t="n">
        <v>1700</v>
      </c>
      <c r="C13189" s="0" t="n">
        <v>3.2904</v>
      </c>
      <c r="D13189" s="0" t="n">
        <v>0.75138</v>
      </c>
      <c r="E13189" s="0" t="n">
        <f aca="false">IFERROR((C13189-D13189)/C13189/'Project Inputs and Calcs'!$E$11,0)</f>
        <v>0.0257214928276197</v>
      </c>
    </row>
    <row r="13190" customFormat="false" ht="15" hidden="false" customHeight="false" outlineLevel="0" collapsed="false">
      <c r="A13190" s="0" t="n">
        <v>74</v>
      </c>
      <c r="B13190" s="0" t="n">
        <v>1800</v>
      </c>
      <c r="C13190" s="0" t="n">
        <v>3.7836</v>
      </c>
      <c r="D13190" s="0" t="n">
        <v>0.89483</v>
      </c>
      <c r="E13190" s="0" t="n">
        <f aca="false">IFERROR((C13190-D13190)/C13190/'Project Inputs and Calcs'!$E$11,0)</f>
        <v>0.0254499242344152</v>
      </c>
    </row>
    <row r="13191" customFormat="false" ht="15" hidden="false" customHeight="false" outlineLevel="0" collapsed="false">
      <c r="A13191" s="0" t="n">
        <v>74</v>
      </c>
      <c r="B13191" s="0" t="n">
        <v>1900</v>
      </c>
      <c r="C13191" s="0" t="n">
        <v>4.3032</v>
      </c>
      <c r="D13191" s="0" t="n">
        <v>1.0525</v>
      </c>
      <c r="E13191" s="0" t="n">
        <f aca="false">IFERROR((C13191-D13191)/C13191/'Project Inputs and Calcs'!$E$11,0)</f>
        <v>0.025180485839995</v>
      </c>
    </row>
    <row r="13192" customFormat="false" ht="15" hidden="false" customHeight="false" outlineLevel="0" collapsed="false">
      <c r="A13192" s="0" t="n">
        <v>74</v>
      </c>
      <c r="B13192" s="0" t="n">
        <v>2000</v>
      </c>
      <c r="C13192" s="0" t="n">
        <v>4.8482</v>
      </c>
      <c r="D13192" s="0" t="n">
        <v>1.2244</v>
      </c>
      <c r="E13192" s="0" t="n">
        <f aca="false">IFERROR((C13192-D13192)/C13192/'Project Inputs and Calcs'!$E$11,0)</f>
        <v>0.0249150887614647</v>
      </c>
    </row>
    <row r="13193" customFormat="false" ht="15" hidden="false" customHeight="false" outlineLevel="0" collapsed="false">
      <c r="A13193" s="0" t="n">
        <v>74</v>
      </c>
      <c r="B13193" s="0" t="n">
        <v>2100</v>
      </c>
      <c r="C13193" s="0" t="n">
        <v>5.4171</v>
      </c>
      <c r="D13193" s="0" t="n">
        <v>1.4108</v>
      </c>
      <c r="E13193" s="0" t="n">
        <f aca="false">IFERROR((C13193-D13193)/C13193/'Project Inputs and Calcs'!$E$11,0)</f>
        <v>0.0246521816716201</v>
      </c>
    </row>
    <row r="13194" customFormat="false" ht="15" hidden="false" customHeight="false" outlineLevel="0" collapsed="false">
      <c r="A13194" s="0" t="n">
        <v>74</v>
      </c>
      <c r="B13194" s="0" t="n">
        <v>2200</v>
      </c>
      <c r="C13194" s="0" t="n">
        <v>6.009</v>
      </c>
      <c r="D13194" s="0" t="n">
        <v>1.6117</v>
      </c>
      <c r="E13194" s="0" t="n">
        <f aca="false">IFERROR((C13194-D13194)/C13194/'Project Inputs and Calcs'!$E$11,0)</f>
        <v>0.0243928551617019</v>
      </c>
    </row>
    <row r="13195" customFormat="false" ht="15" hidden="false" customHeight="false" outlineLevel="0" collapsed="false">
      <c r="A13195" s="0" t="n">
        <v>74</v>
      </c>
      <c r="B13195" s="0" t="n">
        <v>2300</v>
      </c>
      <c r="C13195" s="0" t="n">
        <v>6.6226</v>
      </c>
      <c r="D13195" s="0" t="n">
        <v>1.8272</v>
      </c>
      <c r="E13195" s="0" t="n">
        <f aca="false">IFERROR((C13195-D13195)/C13195/'Project Inputs and Calcs'!$E$11,0)</f>
        <v>0.0241365425462306</v>
      </c>
    </row>
    <row r="13196" customFormat="false" ht="15" hidden="false" customHeight="false" outlineLevel="0" collapsed="false">
      <c r="A13196" s="0" t="n">
        <v>74</v>
      </c>
      <c r="B13196" s="0" t="n">
        <v>2400</v>
      </c>
      <c r="C13196" s="0" t="n">
        <v>7.2569</v>
      </c>
      <c r="D13196" s="0" t="n">
        <v>2.0574</v>
      </c>
      <c r="E13196" s="0" t="n">
        <f aca="false">IFERROR((C13196-D13196)/C13196/'Project Inputs and Calcs'!$E$11,0)</f>
        <v>0.0238830170825927</v>
      </c>
    </row>
    <row r="13197" customFormat="false" ht="15" hidden="false" customHeight="false" outlineLevel="0" collapsed="false">
      <c r="A13197" s="0" t="n">
        <v>74</v>
      </c>
      <c r="B13197" s="0" t="n">
        <v>2500</v>
      </c>
      <c r="C13197" s="0" t="n">
        <v>7.9108</v>
      </c>
      <c r="D13197" s="0" t="n">
        <v>2.3023</v>
      </c>
      <c r="E13197" s="0" t="n">
        <f aca="false">IFERROR((C13197-D13197)/C13197/'Project Inputs and Calcs'!$E$11,0)</f>
        <v>0.0236322495828488</v>
      </c>
    </row>
    <row r="13198" customFormat="false" ht="15" hidden="false" customHeight="false" outlineLevel="0" collapsed="false">
      <c r="A13198" s="0" t="n">
        <v>74</v>
      </c>
      <c r="B13198" s="0" t="n">
        <v>2600</v>
      </c>
      <c r="C13198" s="0" t="n">
        <v>8.5833</v>
      </c>
      <c r="D13198" s="0" t="n">
        <v>2.562</v>
      </c>
      <c r="E13198" s="0" t="n">
        <f aca="false">IFERROR((C13198-D13198)/C13198/'Project Inputs and Calcs'!$E$11,0)</f>
        <v>0.023383780131185</v>
      </c>
    </row>
    <row r="13199" customFormat="false" ht="15" hidden="false" customHeight="false" outlineLevel="0" collapsed="false">
      <c r="A13199" s="0" t="n">
        <v>74</v>
      </c>
      <c r="B13199" s="0" t="n">
        <v>2700</v>
      </c>
      <c r="C13199" s="0" t="n">
        <v>9.2732</v>
      </c>
      <c r="D13199" s="0" t="n">
        <v>2.8364</v>
      </c>
      <c r="E13199" s="0" t="n">
        <f aca="false">IFERROR((C13199-D13199)/C13199/'Project Inputs and Calcs'!$E$11,0)</f>
        <v>0.0231376439632489</v>
      </c>
    </row>
    <row r="13200" customFormat="false" ht="15" hidden="false" customHeight="false" outlineLevel="0" collapsed="false">
      <c r="A13200" s="0" t="n">
        <v>74</v>
      </c>
      <c r="B13200" s="0" t="n">
        <v>2800</v>
      </c>
      <c r="C13200" s="0" t="n">
        <v>9.9796</v>
      </c>
      <c r="D13200" s="0" t="n">
        <v>3.1256</v>
      </c>
      <c r="E13200" s="0" t="n">
        <f aca="false">IFERROR((C13200-D13200)/C13200/'Project Inputs and Calcs'!$E$11,0)</f>
        <v>0.0228933691397117</v>
      </c>
    </row>
    <row r="13201" customFormat="false" ht="15" hidden="false" customHeight="false" outlineLevel="0" collapsed="false">
      <c r="A13201" s="0" t="n">
        <v>74</v>
      </c>
      <c r="B13201" s="0" t="n">
        <v>2900</v>
      </c>
      <c r="C13201" s="0" t="n">
        <v>10.702</v>
      </c>
      <c r="D13201" s="0" t="n">
        <v>3.4296</v>
      </c>
      <c r="E13201" s="0" t="n">
        <f aca="false">IFERROR((C13201-D13201)/C13201/'Project Inputs and Calcs'!$E$11,0)</f>
        <v>0.022651217840902</v>
      </c>
    </row>
    <row r="13202" customFormat="false" ht="15" hidden="false" customHeight="false" outlineLevel="0" collapsed="false">
      <c r="A13202" s="0" t="n">
        <v>74</v>
      </c>
      <c r="B13202" s="0" t="n">
        <v>3000</v>
      </c>
      <c r="C13202" s="0" t="n">
        <v>11.438</v>
      </c>
      <c r="D13202" s="0" t="n">
        <v>3.7484</v>
      </c>
      <c r="E13202" s="0" t="n">
        <f aca="false">IFERROR((C13202-D13202)/C13202/'Project Inputs and Calcs'!$E$11,0)</f>
        <v>0.0224095121524742</v>
      </c>
    </row>
    <row r="13203" customFormat="false" ht="15" hidden="false" customHeight="false" outlineLevel="0" collapsed="false">
      <c r="A13203" s="0" t="n">
        <v>74</v>
      </c>
      <c r="B13203" s="0" t="n">
        <v>3100</v>
      </c>
      <c r="C13203" s="0" t="n">
        <v>12.187</v>
      </c>
      <c r="D13203" s="0" t="n">
        <v>4.0821</v>
      </c>
      <c r="E13203" s="0" t="n">
        <f aca="false">IFERROR((C13203-D13203)/C13203/'Project Inputs and Calcs'!$E$11,0)</f>
        <v>0.0221681573261125</v>
      </c>
    </row>
    <row r="13204" customFormat="false" ht="15" hidden="false" customHeight="false" outlineLevel="0" collapsed="false">
      <c r="A13204" s="0" t="n">
        <v>74</v>
      </c>
      <c r="B13204" s="0" t="n">
        <v>3200</v>
      </c>
      <c r="C13204" s="0" t="n">
        <v>12.949</v>
      </c>
      <c r="D13204" s="0" t="n">
        <v>4.4307</v>
      </c>
      <c r="E13204" s="0" t="n">
        <f aca="false">IFERROR((C13204-D13204)/C13204/'Project Inputs and Calcs'!$E$11,0)</f>
        <v>0.021927819394033</v>
      </c>
    </row>
    <row r="13205" customFormat="false" ht="15" hidden="false" customHeight="false" outlineLevel="0" collapsed="false">
      <c r="A13205" s="0" t="n">
        <v>74</v>
      </c>
      <c r="B13205" s="0" t="n">
        <v>3300</v>
      </c>
      <c r="C13205" s="0" t="n">
        <v>13.721</v>
      </c>
      <c r="D13205" s="0" t="n">
        <v>4.7944</v>
      </c>
      <c r="E13205" s="0" t="n">
        <f aca="false">IFERROR((C13205-D13205)/C13205/'Project Inputs and Calcs'!$E$11,0)</f>
        <v>0.0216859801277847</v>
      </c>
    </row>
    <row r="13206" customFormat="false" ht="15" hidden="false" customHeight="false" outlineLevel="0" collapsed="false">
      <c r="A13206" s="0" t="n">
        <v>74</v>
      </c>
      <c r="B13206" s="0" t="n">
        <v>3400</v>
      </c>
      <c r="C13206" s="0" t="n">
        <v>14.503</v>
      </c>
      <c r="D13206" s="0" t="n">
        <v>5.1731</v>
      </c>
      <c r="E13206" s="0" t="n">
        <f aca="false">IFERROR((C13206-D13206)/C13206/'Project Inputs and Calcs'!$E$11,0)</f>
        <v>0.0214436093681767</v>
      </c>
    </row>
    <row r="13207" customFormat="false" ht="15" hidden="false" customHeight="false" outlineLevel="0" collapsed="false">
      <c r="A13207" s="0" t="n">
        <v>74</v>
      </c>
      <c r="B13207" s="0" t="n">
        <v>3500</v>
      </c>
      <c r="C13207" s="0" t="n">
        <v>15.292</v>
      </c>
      <c r="D13207" s="0" t="n">
        <v>5.5671</v>
      </c>
      <c r="E13207" s="0" t="n">
        <f aca="false">IFERROR((C13207-D13207)/C13207/'Project Inputs and Calcs'!$E$11,0)</f>
        <v>0.0211982300113349</v>
      </c>
    </row>
    <row r="13208" customFormat="false" ht="15" hidden="false" customHeight="false" outlineLevel="0" collapsed="false">
      <c r="A13208" s="0" t="n">
        <v>74</v>
      </c>
      <c r="B13208" s="0" t="n">
        <v>3600</v>
      </c>
      <c r="C13208" s="0" t="n">
        <v>16.089</v>
      </c>
      <c r="D13208" s="0" t="n">
        <v>5.9765</v>
      </c>
      <c r="E13208" s="0" t="n">
        <f aca="false">IFERROR((C13208-D13208)/C13208/'Project Inputs and Calcs'!$E$11,0)</f>
        <v>0.0209511674643131</v>
      </c>
    </row>
    <row r="13209" customFormat="false" ht="15" hidden="false" customHeight="false" outlineLevel="0" collapsed="false">
      <c r="A13209" s="0" t="n">
        <v>74</v>
      </c>
      <c r="B13209" s="0" t="n">
        <v>3700</v>
      </c>
      <c r="C13209" s="0" t="n">
        <v>16.89</v>
      </c>
      <c r="D13209" s="0" t="n">
        <v>6.4017</v>
      </c>
      <c r="E13209" s="0" t="n">
        <f aca="false">IFERROR((C13209-D13209)/C13209/'Project Inputs and Calcs'!$E$11,0)</f>
        <v>0.0206992303137952</v>
      </c>
    </row>
    <row r="13210" customFormat="false" ht="15" hidden="false" customHeight="false" outlineLevel="0" collapsed="false">
      <c r="A13210" s="0" t="n">
        <v>74</v>
      </c>
      <c r="B13210" s="0" t="n">
        <v>3800</v>
      </c>
      <c r="C13210" s="0" t="n">
        <v>17.695</v>
      </c>
      <c r="D13210" s="0" t="n">
        <v>6.8429</v>
      </c>
      <c r="E13210" s="0" t="n">
        <f aca="false">IFERROR((C13210-D13210)/C13210/'Project Inputs and Calcs'!$E$11,0)</f>
        <v>0.0204428746350193</v>
      </c>
    </row>
    <row r="13211" customFormat="false" ht="15" hidden="false" customHeight="false" outlineLevel="0" collapsed="false">
      <c r="A13211" s="0" t="n">
        <v>74</v>
      </c>
      <c r="B13211" s="0" t="n">
        <v>3900</v>
      </c>
      <c r="C13211" s="0" t="n">
        <v>18.501</v>
      </c>
      <c r="D13211" s="0" t="n">
        <v>7.3005</v>
      </c>
      <c r="E13211" s="0" t="n">
        <f aca="false">IFERROR((C13211-D13211)/C13211/'Project Inputs and Calcs'!$E$11,0)</f>
        <v>0.0201799902707962</v>
      </c>
    </row>
    <row r="13212" customFormat="false" ht="15" hidden="false" customHeight="false" outlineLevel="0" collapsed="false">
      <c r="A13212" s="0" t="n">
        <v>74</v>
      </c>
      <c r="B13212" s="0" t="n">
        <v>4000</v>
      </c>
      <c r="C13212" s="0" t="n">
        <v>19.306</v>
      </c>
      <c r="D13212" s="0" t="n">
        <v>7.7748</v>
      </c>
      <c r="E13212" s="0" t="n">
        <f aca="false">IFERROR((C13212-D13212)/C13212/'Project Inputs and Calcs'!$E$11,0)</f>
        <v>0.0199095272626817</v>
      </c>
    </row>
    <row r="13213" customFormat="false" ht="15" hidden="false" customHeight="false" outlineLevel="0" collapsed="false">
      <c r="A13213" s="0" t="n">
        <v>74</v>
      </c>
      <c r="B13213" s="0" t="n">
        <v>4100</v>
      </c>
      <c r="C13213" s="0" t="n">
        <v>20.108</v>
      </c>
      <c r="D13213" s="0" t="n">
        <v>8.2666</v>
      </c>
      <c r="E13213" s="0" t="n">
        <f aca="false">IFERROR((C13213-D13213)/C13213/'Project Inputs and Calcs'!$E$11,0)</f>
        <v>0.0196296664677409</v>
      </c>
    </row>
    <row r="13214" customFormat="false" ht="15" hidden="false" customHeight="false" outlineLevel="0" collapsed="false">
      <c r="A13214" s="0" t="n">
        <v>74</v>
      </c>
      <c r="B13214" s="0" t="n">
        <v>4200</v>
      </c>
      <c r="C13214" s="0" t="n">
        <v>20.903</v>
      </c>
      <c r="D13214" s="0" t="n">
        <v>8.7765</v>
      </c>
      <c r="E13214" s="0" t="n">
        <f aca="false">IFERROR((C13214-D13214)/C13214/'Project Inputs and Calcs'!$E$11,0)</f>
        <v>0.019337734615446</v>
      </c>
    </row>
    <row r="13215" customFormat="false" ht="15" hidden="false" customHeight="false" outlineLevel="0" collapsed="false">
      <c r="A13215" s="0" t="n">
        <v>74</v>
      </c>
      <c r="B13215" s="0" t="n">
        <v>4300</v>
      </c>
      <c r="C13215" s="0" t="n">
        <v>21.689</v>
      </c>
      <c r="D13215" s="0" t="n">
        <v>9.3057</v>
      </c>
      <c r="E13215" s="0" t="n">
        <f aca="false">IFERROR((C13215-D13215)/C13215/'Project Inputs and Calcs'!$E$11,0)</f>
        <v>0.0190316135675534</v>
      </c>
    </row>
    <row r="13216" customFormat="false" ht="15" hidden="false" customHeight="false" outlineLevel="0" collapsed="false">
      <c r="A13216" s="0" t="n">
        <v>74</v>
      </c>
      <c r="B13216" s="0" t="n">
        <v>4400</v>
      </c>
      <c r="C13216" s="0" t="n">
        <v>22.463</v>
      </c>
      <c r="D13216" s="0" t="n">
        <v>9.8547</v>
      </c>
      <c r="E13216" s="0" t="n">
        <f aca="false">IFERROR((C13216-D13216)/C13216/'Project Inputs and Calcs'!$E$11,0)</f>
        <v>0.0187097300746413</v>
      </c>
    </row>
    <row r="13217" customFormat="false" ht="15" hidden="false" customHeight="false" outlineLevel="0" collapsed="false">
      <c r="A13217" s="0" t="n">
        <v>74</v>
      </c>
      <c r="B13217" s="0" t="n">
        <v>4500</v>
      </c>
      <c r="C13217" s="0" t="n">
        <v>23.218</v>
      </c>
      <c r="D13217" s="0" t="n">
        <v>10.425</v>
      </c>
      <c r="E13217" s="0" t="n">
        <f aca="false">IFERROR((C13217-D13217)/C13217/'Project Inputs and Calcs'!$E$11,0)</f>
        <v>0.0183664972578746</v>
      </c>
    </row>
    <row r="13218" customFormat="false" ht="15" hidden="false" customHeight="false" outlineLevel="0" collapsed="false">
      <c r="A13218" s="0" t="n">
        <v>74</v>
      </c>
      <c r="B13218" s="0" t="n">
        <v>4600</v>
      </c>
      <c r="C13218" s="0" t="n">
        <v>23.951</v>
      </c>
      <c r="D13218" s="0" t="n">
        <v>11.019</v>
      </c>
      <c r="E13218" s="0" t="n">
        <f aca="false">IFERROR((C13218-D13218)/C13218/'Project Inputs and Calcs'!$E$11,0)</f>
        <v>0.017997856735279</v>
      </c>
    </row>
    <row r="13219" customFormat="false" ht="15" hidden="false" customHeight="false" outlineLevel="0" collapsed="false">
      <c r="A13219" s="0" t="n">
        <v>74</v>
      </c>
      <c r="B13219" s="0" t="n">
        <v>4700</v>
      </c>
      <c r="C13219" s="0" t="n">
        <v>24.655</v>
      </c>
      <c r="D13219" s="0" t="n">
        <v>11.639</v>
      </c>
      <c r="E13219" s="0" t="n">
        <f aca="false">IFERROR((C13219-D13219)/C13219/'Project Inputs and Calcs'!$E$11,0)</f>
        <v>0.0175975123369161</v>
      </c>
    </row>
    <row r="13220" customFormat="false" ht="15" hidden="false" customHeight="false" outlineLevel="0" collapsed="false">
      <c r="A13220" s="0" t="n">
        <v>74</v>
      </c>
      <c r="B13220" s="0" t="n">
        <v>4800</v>
      </c>
      <c r="C13220" s="0" t="n">
        <v>25.322</v>
      </c>
      <c r="D13220" s="0" t="n">
        <v>12.287</v>
      </c>
      <c r="E13220" s="0" t="n">
        <f aca="false">IFERROR((C13220-D13220)/C13220/'Project Inputs and Calcs'!$E$11,0)</f>
        <v>0.0171589921807124</v>
      </c>
    </row>
    <row r="13221" customFormat="false" ht="15" hidden="false" customHeight="false" outlineLevel="0" collapsed="false">
      <c r="A13221" s="0" t="n">
        <v>74</v>
      </c>
      <c r="B13221" s="0" t="n">
        <v>4900</v>
      </c>
      <c r="C13221" s="0" t="n">
        <v>25.94</v>
      </c>
      <c r="D13221" s="0" t="n">
        <v>12.967</v>
      </c>
      <c r="E13221" s="0" t="n">
        <f aca="false">IFERROR((C13221-D13221)/C13221/'Project Inputs and Calcs'!$E$11,0)</f>
        <v>0.0166705217167823</v>
      </c>
    </row>
    <row r="13222" customFormat="false" ht="15" hidden="false" customHeight="false" outlineLevel="0" collapsed="false">
      <c r="A13222" s="0" t="n">
        <v>74</v>
      </c>
      <c r="B13222" s="0" t="n">
        <v>5000</v>
      </c>
      <c r="C13222" s="0" t="n">
        <v>26.497</v>
      </c>
      <c r="D13222" s="0" t="n">
        <v>13.687</v>
      </c>
      <c r="E13222" s="0" t="n">
        <f aca="false">IFERROR((C13222-D13222)/C13222/'Project Inputs and Calcs'!$E$11,0)</f>
        <v>0.0161150318904027</v>
      </c>
    </row>
    <row r="13223" customFormat="false" ht="15" hidden="false" customHeight="false" outlineLevel="0" collapsed="false">
      <c r="A13223" s="0" t="n">
        <v>74</v>
      </c>
      <c r="B13223" s="0" t="n">
        <v>5100</v>
      </c>
      <c r="C13223" s="0" t="n">
        <v>26.976</v>
      </c>
      <c r="D13223" s="0" t="n">
        <v>14.451</v>
      </c>
      <c r="E13223" s="0" t="n">
        <f aca="false">IFERROR((C13223-D13223)/C13223/'Project Inputs and Calcs'!$E$11,0)</f>
        <v>0.0154767200474496</v>
      </c>
    </row>
    <row r="13224" customFormat="false" ht="15" hidden="false" customHeight="false" outlineLevel="0" collapsed="false">
      <c r="A13224" s="0" t="n">
        <v>74</v>
      </c>
      <c r="B13224" s="0" t="n">
        <v>5200</v>
      </c>
      <c r="C13224" s="0" t="n">
        <v>27.361</v>
      </c>
      <c r="D13224" s="0" t="n">
        <v>15.266</v>
      </c>
      <c r="E13224" s="0" t="n">
        <f aca="false">IFERROR((C13224-D13224)/C13224/'Project Inputs and Calcs'!$E$11,0)</f>
        <v>0.0147350852186202</v>
      </c>
    </row>
    <row r="13225" customFormat="false" ht="15" hidden="false" customHeight="false" outlineLevel="0" collapsed="false">
      <c r="A13225" s="0" t="n">
        <v>74</v>
      </c>
      <c r="B13225" s="0" t="n">
        <v>5300</v>
      </c>
      <c r="C13225" s="0" t="n">
        <v>27.618</v>
      </c>
      <c r="D13225" s="0" t="n">
        <v>16.149</v>
      </c>
      <c r="E13225" s="0" t="n">
        <f aca="false">IFERROR((C13225-D13225)/C13225/'Project Inputs and Calcs'!$E$11,0)</f>
        <v>0.0138424216090955</v>
      </c>
    </row>
    <row r="13226" customFormat="false" ht="15" hidden="false" customHeight="false" outlineLevel="0" collapsed="false">
      <c r="A13226" s="0" t="n">
        <v>74</v>
      </c>
      <c r="B13226" s="0" t="n">
        <v>5400</v>
      </c>
      <c r="C13226" s="0" t="n">
        <v>27.651</v>
      </c>
      <c r="D13226" s="0" t="n">
        <v>17.143</v>
      </c>
      <c r="E13226" s="0" t="n">
        <f aca="false">IFERROR((C13226-D13226)/C13226/'Project Inputs and Calcs'!$E$11,0)</f>
        <v>0.0126674140778513</v>
      </c>
    </row>
    <row r="13227" customFormat="false" ht="15" hidden="false" customHeight="false" outlineLevel="0" collapsed="false">
      <c r="A13227" s="0" t="n">
        <v>74</v>
      </c>
      <c r="B13227" s="0" t="n">
        <v>5500</v>
      </c>
      <c r="C13227" s="0" t="n">
        <v>27.412</v>
      </c>
      <c r="D13227" s="0" t="n">
        <v>18.273</v>
      </c>
      <c r="E13227" s="0" t="n">
        <f aca="false">IFERROR((C13227-D13227)/C13227/'Project Inputs and Calcs'!$E$11,0)</f>
        <v>0.0111131377985311</v>
      </c>
    </row>
    <row r="13228" customFormat="false" ht="15" hidden="false" customHeight="false" outlineLevel="0" collapsed="false">
      <c r="A13228" s="0" t="n">
        <v>74</v>
      </c>
      <c r="B13228" s="0" t="n">
        <v>5600</v>
      </c>
      <c r="C13228" s="0" t="n">
        <v>26.975</v>
      </c>
      <c r="D13228" s="0" t="n">
        <v>19.506</v>
      </c>
      <c r="E13228" s="0" t="n">
        <f aca="false">IFERROR((C13228-D13228)/C13228/'Project Inputs and Calcs'!$E$11,0)</f>
        <v>0.00922953351869015</v>
      </c>
    </row>
    <row r="13229" customFormat="false" ht="15" hidden="false" customHeight="false" outlineLevel="0" collapsed="false">
      <c r="A13229" s="0" t="n">
        <v>74</v>
      </c>
      <c r="B13229" s="0" t="n">
        <v>5700</v>
      </c>
      <c r="C13229" s="0" t="n">
        <v>26.436</v>
      </c>
      <c r="D13229" s="0" t="n">
        <v>20.813</v>
      </c>
      <c r="E13229" s="0" t="n">
        <f aca="false">IFERROR((C13229-D13229)/C13229/'Project Inputs and Calcs'!$E$11,0)</f>
        <v>0.00709007918494982</v>
      </c>
    </row>
    <row r="13230" customFormat="false" ht="15" hidden="false" customHeight="false" outlineLevel="0" collapsed="false">
      <c r="A13230" s="0" t="n">
        <v>74</v>
      </c>
      <c r="B13230" s="0" t="n">
        <v>5800</v>
      </c>
      <c r="C13230" s="0" t="n">
        <v>25.59</v>
      </c>
      <c r="D13230" s="0" t="n">
        <v>22.3</v>
      </c>
      <c r="E13230" s="0" t="n">
        <f aca="false">IFERROR((C13230-D13230)/C13230/'Project Inputs and Calcs'!$E$11,0)</f>
        <v>0.00428552820112023</v>
      </c>
    </row>
    <row r="13231" customFormat="false" ht="15" hidden="false" customHeight="false" outlineLevel="0" collapsed="false">
      <c r="A13231" s="0" t="n">
        <v>74</v>
      </c>
      <c r="B13231" s="0" t="n">
        <v>5900</v>
      </c>
      <c r="C13231" s="0" t="n">
        <v>25.072</v>
      </c>
      <c r="D13231" s="0" t="n">
        <v>23.469</v>
      </c>
      <c r="E13231" s="0" t="n">
        <f aca="false">IFERROR((C13231-D13231)/C13231/'Project Inputs and Calcs'!$E$11,0)</f>
        <v>0.00213119549032121</v>
      </c>
    </row>
    <row r="13232" customFormat="false" ht="15" hidden="false" customHeight="false" outlineLevel="0" collapsed="false">
      <c r="A13232" s="0" t="n">
        <v>74</v>
      </c>
      <c r="B13232" s="0" t="n">
        <v>6000</v>
      </c>
      <c r="C13232" s="0" t="n">
        <v>24.842</v>
      </c>
      <c r="D13232" s="0" t="n">
        <v>24.382</v>
      </c>
      <c r="E13232" s="0" t="n">
        <f aca="false">IFERROR((C13232-D13232)/C13232/'Project Inputs and Calcs'!$E$11,0)</f>
        <v>0.000617234253817456</v>
      </c>
    </row>
    <row r="13233" customFormat="false" ht="15" hidden="false" customHeight="false" outlineLevel="0" collapsed="false">
      <c r="A13233" s="0" t="n">
        <v>74</v>
      </c>
      <c r="B13233" s="0" t="n">
        <v>6100</v>
      </c>
      <c r="C13233" s="0" t="n">
        <v>24.716</v>
      </c>
      <c r="D13233" s="0" t="n">
        <v>25.173</v>
      </c>
      <c r="E13233" s="0" t="n">
        <f aca="false">IFERROR((C13233-D13233)/C13233/'Project Inputs and Calcs'!$E$11,0)</f>
        <v>-0.00061633489777202</v>
      </c>
    </row>
    <row r="13234" customFormat="false" ht="15" hidden="false" customHeight="false" outlineLevel="0" collapsed="false">
      <c r="A13234" s="0" t="n">
        <v>74</v>
      </c>
      <c r="B13234" s="0" t="n">
        <v>6200</v>
      </c>
      <c r="C13234" s="0" t="n">
        <v>24.642</v>
      </c>
      <c r="D13234" s="0" t="n">
        <v>25.871</v>
      </c>
      <c r="E13234" s="0" t="n">
        <f aca="false">IFERROR((C13234-D13234)/C13234/'Project Inputs and Calcs'!$E$11,0)</f>
        <v>-0.0016624732840949</v>
      </c>
    </row>
    <row r="13235" customFormat="false" ht="15" hidden="false" customHeight="false" outlineLevel="0" collapsed="false">
      <c r="A13235" s="0" t="n">
        <v>74</v>
      </c>
      <c r="B13235" s="0" t="n">
        <v>6300</v>
      </c>
      <c r="C13235" s="0" t="n">
        <v>24.599</v>
      </c>
      <c r="D13235" s="0" t="n">
        <v>26.476</v>
      </c>
      <c r="E13235" s="0" t="n">
        <f aca="false">IFERROR((C13235-D13235)/C13235/'Project Inputs and Calcs'!$E$11,0)</f>
        <v>-0.00254346382644281</v>
      </c>
    </row>
    <row r="13236" customFormat="false" ht="15" hidden="false" customHeight="false" outlineLevel="0" collapsed="false">
      <c r="A13236" s="0" t="n">
        <v>74</v>
      </c>
      <c r="B13236" s="0" t="n">
        <v>6400</v>
      </c>
      <c r="C13236" s="0" t="n">
        <v>24.577</v>
      </c>
      <c r="D13236" s="0" t="n">
        <v>26.981</v>
      </c>
      <c r="E13236" s="0" t="n">
        <f aca="false">IFERROR((C13236-D13236)/C13236/'Project Inputs and Calcs'!$E$11,0)</f>
        <v>-0.00326050101042981</v>
      </c>
    </row>
    <row r="13237" customFormat="false" ht="15" hidden="false" customHeight="false" outlineLevel="0" collapsed="false">
      <c r="A13237" s="0" t="n">
        <v>74</v>
      </c>
      <c r="B13237" s="0" t="n">
        <v>6500</v>
      </c>
      <c r="C13237" s="0" t="n">
        <v>24.569</v>
      </c>
      <c r="D13237" s="0" t="n">
        <v>27.375</v>
      </c>
      <c r="E13237" s="0" t="n">
        <f aca="false">IFERROR((C13237-D13237)/C13237/'Project Inputs and Calcs'!$E$11,0)</f>
        <v>-0.00380696541712456</v>
      </c>
    </row>
    <row r="13238" customFormat="false" ht="15" hidden="false" customHeight="false" outlineLevel="0" collapsed="false">
      <c r="A13238" s="0" t="n">
        <v>74</v>
      </c>
      <c r="B13238" s="0" t="n">
        <v>6600</v>
      </c>
      <c r="C13238" s="0" t="s">
        <v>155</v>
      </c>
      <c r="D13238" s="0" t="s">
        <v>155</v>
      </c>
      <c r="E13238" s="0" t="n">
        <f aca="false">IFERROR((C13238-D13238)/C13238/'Project Inputs and Calcs'!$E$11,0)</f>
        <v>0</v>
      </c>
    </row>
    <row r="13239" customFormat="false" ht="15" hidden="false" customHeight="false" outlineLevel="0" collapsed="false">
      <c r="A13239" s="0" t="n">
        <v>74</v>
      </c>
      <c r="B13239" s="0" t="n">
        <v>6700</v>
      </c>
      <c r="C13239" s="0" t="s">
        <v>155</v>
      </c>
      <c r="D13239" s="0" t="s">
        <v>155</v>
      </c>
      <c r="E13239" s="0" t="n">
        <f aca="false">IFERROR((C13239-D13239)/C13239/'Project Inputs and Calcs'!$E$11,0)</f>
        <v>0</v>
      </c>
    </row>
    <row r="13240" customFormat="false" ht="15" hidden="false" customHeight="false" outlineLevel="0" collapsed="false">
      <c r="A13240" s="0" t="n">
        <v>74</v>
      </c>
      <c r="B13240" s="0" t="n">
        <v>6800</v>
      </c>
      <c r="C13240" s="0" t="s">
        <v>155</v>
      </c>
      <c r="D13240" s="0" t="s">
        <v>155</v>
      </c>
      <c r="E13240" s="0" t="n">
        <f aca="false">IFERROR((C13240-D13240)/C13240/'Project Inputs and Calcs'!$E$11,0)</f>
        <v>0</v>
      </c>
    </row>
    <row r="13241" customFormat="false" ht="15" hidden="false" customHeight="false" outlineLevel="0" collapsed="false">
      <c r="A13241" s="0" t="n">
        <v>74</v>
      </c>
      <c r="B13241" s="0" t="n">
        <v>6900</v>
      </c>
      <c r="C13241" s="0" t="s">
        <v>155</v>
      </c>
      <c r="D13241" s="0" t="s">
        <v>155</v>
      </c>
      <c r="E13241" s="0" t="n">
        <f aca="false">IFERROR((C13241-D13241)/C13241/'Project Inputs and Calcs'!$E$11,0)</f>
        <v>0</v>
      </c>
    </row>
    <row r="13242" customFormat="false" ht="15" hidden="false" customHeight="false" outlineLevel="0" collapsed="false">
      <c r="A13242" s="0" t="n">
        <v>74</v>
      </c>
      <c r="B13242" s="0" t="n">
        <v>7000</v>
      </c>
      <c r="C13242" s="0" t="s">
        <v>155</v>
      </c>
      <c r="D13242" s="0" t="s">
        <v>155</v>
      </c>
      <c r="E13242" s="0" t="n">
        <f aca="false">IFERROR((C13242-D13242)/C13242/'Project Inputs and Calcs'!$E$11,0)</f>
        <v>0</v>
      </c>
    </row>
    <row r="13243" customFormat="false" ht="15" hidden="false" customHeight="false" outlineLevel="0" collapsed="false">
      <c r="A13243" s="0" t="n">
        <v>74</v>
      </c>
      <c r="B13243" s="0" t="n">
        <v>7100</v>
      </c>
      <c r="C13243" s="0" t="s">
        <v>155</v>
      </c>
      <c r="D13243" s="0" t="s">
        <v>155</v>
      </c>
      <c r="E13243" s="0" t="n">
        <f aca="false">IFERROR((C13243-D13243)/C13243/'Project Inputs and Calcs'!$E$11,0)</f>
        <v>0</v>
      </c>
    </row>
    <row r="13244" customFormat="false" ht="15" hidden="false" customHeight="false" outlineLevel="0" collapsed="false">
      <c r="A13244" s="0" t="n">
        <v>74</v>
      </c>
      <c r="B13244" s="0" t="n">
        <v>7200</v>
      </c>
      <c r="C13244" s="0" t="s">
        <v>155</v>
      </c>
      <c r="D13244" s="0" t="s">
        <v>155</v>
      </c>
      <c r="E13244" s="0" t="n">
        <f aca="false">IFERROR((C13244-D13244)/C13244/'Project Inputs and Calcs'!$E$11,0)</f>
        <v>0</v>
      </c>
    </row>
    <row r="13245" customFormat="false" ht="15" hidden="false" customHeight="false" outlineLevel="0" collapsed="false">
      <c r="A13245" s="0" t="n">
        <v>74</v>
      </c>
      <c r="B13245" s="0" t="n">
        <v>7300</v>
      </c>
      <c r="C13245" s="0" t="s">
        <v>155</v>
      </c>
      <c r="D13245" s="0" t="s">
        <v>155</v>
      </c>
      <c r="E13245" s="0" t="n">
        <f aca="false">IFERROR((C13245-D13245)/C13245/'Project Inputs and Calcs'!$E$11,0)</f>
        <v>0</v>
      </c>
    </row>
    <row r="13246" customFormat="false" ht="15" hidden="false" customHeight="false" outlineLevel="0" collapsed="false">
      <c r="A13246" s="0" t="n">
        <v>74</v>
      </c>
      <c r="B13246" s="0" t="n">
        <v>7400</v>
      </c>
      <c r="C13246" s="0" t="s">
        <v>155</v>
      </c>
      <c r="D13246" s="0" t="s">
        <v>155</v>
      </c>
      <c r="E13246" s="0" t="n">
        <f aca="false">IFERROR((C13246-D13246)/C13246/'Project Inputs and Calcs'!$E$11,0)</f>
        <v>0</v>
      </c>
    </row>
    <row r="13247" customFormat="false" ht="15" hidden="false" customHeight="false" outlineLevel="0" collapsed="false">
      <c r="A13247" s="0" t="n">
        <v>74</v>
      </c>
      <c r="B13247" s="0" t="n">
        <v>7500</v>
      </c>
      <c r="C13247" s="0" t="s">
        <v>155</v>
      </c>
      <c r="D13247" s="0" t="s">
        <v>155</v>
      </c>
      <c r="E13247" s="0" t="n">
        <f aca="false">IFERROR((C13247-D13247)/C13247/'Project Inputs and Calcs'!$E$11,0)</f>
        <v>0</v>
      </c>
    </row>
    <row r="13248" customFormat="false" ht="15" hidden="false" customHeight="false" outlineLevel="0" collapsed="false">
      <c r="A13248" s="0" t="n">
        <v>74</v>
      </c>
      <c r="B13248" s="0" t="n">
        <v>7600</v>
      </c>
      <c r="C13248" s="0" t="s">
        <v>155</v>
      </c>
      <c r="D13248" s="0" t="s">
        <v>155</v>
      </c>
      <c r="E13248" s="0" t="n">
        <f aca="false">IFERROR((C13248-D13248)/C13248/'Project Inputs and Calcs'!$E$11,0)</f>
        <v>0</v>
      </c>
    </row>
    <row r="13249" customFormat="false" ht="15" hidden="false" customHeight="false" outlineLevel="0" collapsed="false">
      <c r="A13249" s="0" t="n">
        <v>74</v>
      </c>
      <c r="B13249" s="0" t="n">
        <v>7700</v>
      </c>
      <c r="C13249" s="0" t="s">
        <v>155</v>
      </c>
      <c r="D13249" s="0" t="s">
        <v>155</v>
      </c>
      <c r="E13249" s="0" t="n">
        <f aca="false">IFERROR((C13249-D13249)/C13249/'Project Inputs and Calcs'!$E$11,0)</f>
        <v>0</v>
      </c>
    </row>
    <row r="13250" customFormat="false" ht="15" hidden="false" customHeight="false" outlineLevel="0" collapsed="false">
      <c r="A13250" s="0" t="n">
        <v>74</v>
      </c>
      <c r="B13250" s="0" t="n">
        <v>7800</v>
      </c>
      <c r="C13250" s="0" t="s">
        <v>155</v>
      </c>
      <c r="D13250" s="0" t="s">
        <v>155</v>
      </c>
      <c r="E13250" s="0" t="n">
        <f aca="false">IFERROR((C13250-D13250)/C13250/'Project Inputs and Calcs'!$E$11,0)</f>
        <v>0</v>
      </c>
    </row>
    <row r="13251" customFormat="false" ht="15" hidden="false" customHeight="false" outlineLevel="0" collapsed="false">
      <c r="A13251" s="0" t="n">
        <v>74</v>
      </c>
      <c r="B13251" s="0" t="n">
        <v>7900</v>
      </c>
      <c r="C13251" s="0" t="s">
        <v>155</v>
      </c>
      <c r="D13251" s="0" t="s">
        <v>155</v>
      </c>
      <c r="E13251" s="0" t="n">
        <f aca="false">IFERROR((C13251-D13251)/C13251/'Project Inputs and Calcs'!$E$11,0)</f>
        <v>0</v>
      </c>
    </row>
    <row r="13252" customFormat="false" ht="15" hidden="false" customHeight="false" outlineLevel="0" collapsed="false">
      <c r="A13252" s="0" t="n">
        <v>74</v>
      </c>
      <c r="B13252" s="0" t="n">
        <v>8000</v>
      </c>
      <c r="C13252" s="0" t="s">
        <v>155</v>
      </c>
      <c r="D13252" s="0" t="s">
        <v>155</v>
      </c>
      <c r="E13252" s="0" t="n">
        <f aca="false">IFERROR((C13252-D13252)/C13252/'Project Inputs and Calcs'!$E$11,0)</f>
        <v>0</v>
      </c>
    </row>
    <row r="13253" customFormat="false" ht="15" hidden="false" customHeight="false" outlineLevel="0" collapsed="false">
      <c r="A13253" s="0" t="n">
        <v>74</v>
      </c>
      <c r="B13253" s="0" t="n">
        <v>8100</v>
      </c>
      <c r="C13253" s="0" t="s">
        <v>155</v>
      </c>
      <c r="D13253" s="0" t="s">
        <v>155</v>
      </c>
      <c r="E13253" s="0" t="n">
        <f aca="false">IFERROR((C13253-D13253)/C13253/'Project Inputs and Calcs'!$E$11,0)</f>
        <v>0</v>
      </c>
    </row>
    <row r="13254" customFormat="false" ht="15" hidden="false" customHeight="false" outlineLevel="0" collapsed="false">
      <c r="A13254" s="0" t="n">
        <v>74</v>
      </c>
      <c r="B13254" s="0" t="n">
        <v>8200</v>
      </c>
      <c r="C13254" s="0" t="s">
        <v>155</v>
      </c>
      <c r="D13254" s="0" t="s">
        <v>155</v>
      </c>
      <c r="E13254" s="0" t="n">
        <f aca="false">IFERROR((C13254-D13254)/C13254/'Project Inputs and Calcs'!$E$11,0)</f>
        <v>0</v>
      </c>
    </row>
    <row r="13255" customFormat="false" ht="15" hidden="false" customHeight="false" outlineLevel="0" collapsed="false">
      <c r="A13255" s="0" t="n">
        <v>74</v>
      </c>
      <c r="B13255" s="0" t="n">
        <v>8300</v>
      </c>
      <c r="C13255" s="0" t="s">
        <v>155</v>
      </c>
      <c r="D13255" s="0" t="s">
        <v>155</v>
      </c>
      <c r="E13255" s="0" t="n">
        <f aca="false">IFERROR((C13255-D13255)/C13255/'Project Inputs and Calcs'!$E$11,0)</f>
        <v>0</v>
      </c>
    </row>
    <row r="13256" customFormat="false" ht="15" hidden="false" customHeight="false" outlineLevel="0" collapsed="false">
      <c r="A13256" s="0" t="n">
        <v>74</v>
      </c>
      <c r="B13256" s="0" t="n">
        <v>8400</v>
      </c>
      <c r="C13256" s="0" t="s">
        <v>155</v>
      </c>
      <c r="D13256" s="0" t="s">
        <v>155</v>
      </c>
      <c r="E13256" s="0" t="n">
        <f aca="false">IFERROR((C13256-D13256)/C13256/'Project Inputs and Calcs'!$E$11,0)</f>
        <v>0</v>
      </c>
    </row>
    <row r="13257" customFormat="false" ht="15" hidden="false" customHeight="false" outlineLevel="0" collapsed="false">
      <c r="A13257" s="0" t="n">
        <v>74</v>
      </c>
      <c r="B13257" s="0" t="n">
        <v>8500</v>
      </c>
      <c r="C13257" s="0" t="s">
        <v>155</v>
      </c>
      <c r="D13257" s="0" t="s">
        <v>155</v>
      </c>
      <c r="E13257" s="0" t="n">
        <f aca="false">IFERROR((C13257-D13257)/C13257/'Project Inputs and Calcs'!$E$11,0)</f>
        <v>0</v>
      </c>
    </row>
    <row r="13258" customFormat="false" ht="15" hidden="false" customHeight="false" outlineLevel="0" collapsed="false">
      <c r="A13258" s="0" t="n">
        <v>74</v>
      </c>
      <c r="B13258" s="0" t="n">
        <v>8600</v>
      </c>
      <c r="C13258" s="0" t="s">
        <v>155</v>
      </c>
      <c r="D13258" s="0" t="s">
        <v>155</v>
      </c>
      <c r="E13258" s="0" t="n">
        <f aca="false">IFERROR((C13258-D13258)/C13258/'Project Inputs and Calcs'!$E$11,0)</f>
        <v>0</v>
      </c>
    </row>
    <row r="13259" customFormat="false" ht="15" hidden="false" customHeight="false" outlineLevel="0" collapsed="false">
      <c r="A13259" s="0" t="n">
        <v>74</v>
      </c>
      <c r="B13259" s="0" t="n">
        <v>8700</v>
      </c>
      <c r="C13259" s="0" t="s">
        <v>155</v>
      </c>
      <c r="D13259" s="0" t="s">
        <v>155</v>
      </c>
      <c r="E13259" s="0" t="n">
        <f aca="false">IFERROR((C13259-D13259)/C13259/'Project Inputs and Calcs'!$E$11,0)</f>
        <v>0</v>
      </c>
    </row>
    <row r="13260" customFormat="false" ht="15" hidden="false" customHeight="false" outlineLevel="0" collapsed="false">
      <c r="A13260" s="0" t="n">
        <v>74</v>
      </c>
      <c r="B13260" s="0" t="n">
        <v>8800</v>
      </c>
      <c r="C13260" s="0" t="s">
        <v>155</v>
      </c>
      <c r="D13260" s="0" t="s">
        <v>155</v>
      </c>
      <c r="E13260" s="0" t="n">
        <f aca="false">IFERROR((C13260-D13260)/C13260/'Project Inputs and Calcs'!$E$11,0)</f>
        <v>0</v>
      </c>
    </row>
    <row r="13261" customFormat="false" ht="15" hidden="false" customHeight="false" outlineLevel="0" collapsed="false">
      <c r="A13261" s="0" t="n">
        <v>74</v>
      </c>
      <c r="B13261" s="0" t="n">
        <v>8900</v>
      </c>
      <c r="C13261" s="0" t="s">
        <v>155</v>
      </c>
      <c r="D13261" s="0" t="s">
        <v>155</v>
      </c>
      <c r="E13261" s="0" t="n">
        <f aca="false">IFERROR((C13261-D13261)/C13261/'Project Inputs and Calcs'!$E$11,0)</f>
        <v>0</v>
      </c>
    </row>
    <row r="13262" customFormat="false" ht="15" hidden="false" customHeight="false" outlineLevel="0" collapsed="false">
      <c r="A13262" s="0" t="n">
        <v>74</v>
      </c>
      <c r="B13262" s="0" t="n">
        <v>9000</v>
      </c>
      <c r="C13262" s="0" t="s">
        <v>155</v>
      </c>
      <c r="D13262" s="0" t="s">
        <v>155</v>
      </c>
      <c r="E13262" s="0" t="n">
        <f aca="false">IFERROR((C13262-D13262)/C13262/'Project Inputs and Calcs'!$E$11,0)</f>
        <v>0</v>
      </c>
    </row>
    <row r="13263" customFormat="false" ht="15" hidden="false" customHeight="false" outlineLevel="0" collapsed="false">
      <c r="A13263" s="0" t="n">
        <v>74</v>
      </c>
      <c r="B13263" s="0" t="n">
        <v>9100</v>
      </c>
      <c r="C13263" s="0" t="s">
        <v>155</v>
      </c>
      <c r="D13263" s="0" t="s">
        <v>155</v>
      </c>
      <c r="E13263" s="0" t="n">
        <f aca="false">IFERROR((C13263-D13263)/C13263/'Project Inputs and Calcs'!$E$11,0)</f>
        <v>0</v>
      </c>
    </row>
    <row r="13264" customFormat="false" ht="15" hidden="false" customHeight="false" outlineLevel="0" collapsed="false">
      <c r="A13264" s="0" t="n">
        <v>74</v>
      </c>
      <c r="B13264" s="0" t="n">
        <v>9200</v>
      </c>
      <c r="C13264" s="0" t="s">
        <v>155</v>
      </c>
      <c r="D13264" s="0" t="s">
        <v>155</v>
      </c>
      <c r="E13264" s="0" t="n">
        <f aca="false">IFERROR((C13264-D13264)/C13264/'Project Inputs and Calcs'!$E$11,0)</f>
        <v>0</v>
      </c>
    </row>
    <row r="13265" customFormat="false" ht="15" hidden="false" customHeight="false" outlineLevel="0" collapsed="false">
      <c r="A13265" s="0" t="n">
        <v>74</v>
      </c>
      <c r="B13265" s="0" t="n">
        <v>9300</v>
      </c>
      <c r="C13265" s="0" t="s">
        <v>155</v>
      </c>
      <c r="D13265" s="0" t="s">
        <v>155</v>
      </c>
      <c r="E13265" s="0" t="n">
        <f aca="false">IFERROR((C13265-D13265)/C13265/'Project Inputs and Calcs'!$E$11,0)</f>
        <v>0</v>
      </c>
    </row>
    <row r="13266" customFormat="false" ht="15" hidden="false" customHeight="false" outlineLevel="0" collapsed="false">
      <c r="A13266" s="0" t="n">
        <v>74</v>
      </c>
      <c r="B13266" s="0" t="n">
        <v>9400</v>
      </c>
      <c r="C13266" s="0" t="s">
        <v>155</v>
      </c>
      <c r="D13266" s="0" t="s">
        <v>155</v>
      </c>
      <c r="E13266" s="0" t="n">
        <f aca="false">IFERROR((C13266-D13266)/C13266/'Project Inputs and Calcs'!$E$11,0)</f>
        <v>0</v>
      </c>
    </row>
    <row r="13267" customFormat="false" ht="15" hidden="false" customHeight="false" outlineLevel="0" collapsed="false">
      <c r="A13267" s="0" t="n">
        <v>74</v>
      </c>
      <c r="B13267" s="0" t="n">
        <v>9500</v>
      </c>
      <c r="C13267" s="0" t="s">
        <v>155</v>
      </c>
      <c r="D13267" s="0" t="s">
        <v>155</v>
      </c>
      <c r="E13267" s="0" t="n">
        <f aca="false">IFERROR((C13267-D13267)/C13267/'Project Inputs and Calcs'!$E$11,0)</f>
        <v>0</v>
      </c>
    </row>
    <row r="13268" customFormat="false" ht="15" hidden="false" customHeight="false" outlineLevel="0" collapsed="false">
      <c r="A13268" s="0" t="n">
        <v>74</v>
      </c>
      <c r="B13268" s="0" t="n">
        <v>9600</v>
      </c>
      <c r="C13268" s="0" t="s">
        <v>155</v>
      </c>
      <c r="D13268" s="0" t="s">
        <v>155</v>
      </c>
      <c r="E13268" s="0" t="n">
        <f aca="false">IFERROR((C13268-D13268)/C13268/'Project Inputs and Calcs'!$E$11,0)</f>
        <v>0</v>
      </c>
    </row>
    <row r="13269" customFormat="false" ht="15" hidden="false" customHeight="false" outlineLevel="0" collapsed="false">
      <c r="A13269" s="0" t="n">
        <v>74</v>
      </c>
      <c r="B13269" s="0" t="n">
        <v>9700</v>
      </c>
      <c r="C13269" s="0" t="s">
        <v>155</v>
      </c>
      <c r="D13269" s="0" t="s">
        <v>155</v>
      </c>
      <c r="E13269" s="0" t="n">
        <f aca="false">IFERROR((C13269-D13269)/C13269/'Project Inputs and Calcs'!$E$11,0)</f>
        <v>0</v>
      </c>
    </row>
    <row r="13270" customFormat="false" ht="15" hidden="false" customHeight="false" outlineLevel="0" collapsed="false">
      <c r="A13270" s="0" t="n">
        <v>74</v>
      </c>
      <c r="B13270" s="0" t="n">
        <v>9800</v>
      </c>
      <c r="C13270" s="0" t="s">
        <v>155</v>
      </c>
      <c r="D13270" s="0" t="s">
        <v>155</v>
      </c>
      <c r="E13270" s="0" t="n">
        <f aca="false">IFERROR((C13270-D13270)/C13270/'Project Inputs and Calcs'!$E$11,0)</f>
        <v>0</v>
      </c>
    </row>
    <row r="13271" customFormat="false" ht="15" hidden="false" customHeight="false" outlineLevel="0" collapsed="false">
      <c r="A13271" s="0" t="n">
        <v>74</v>
      </c>
      <c r="B13271" s="0" t="n">
        <v>9900</v>
      </c>
      <c r="C13271" s="0" t="s">
        <v>155</v>
      </c>
      <c r="D13271" s="0" t="s">
        <v>155</v>
      </c>
      <c r="E13271" s="0" t="n">
        <f aca="false">IFERROR((C13271-D13271)/C13271/'Project Inputs and Calcs'!$E$11,0)</f>
        <v>0</v>
      </c>
    </row>
    <row r="13272" customFormat="false" ht="15" hidden="false" customHeight="false" outlineLevel="0" collapsed="false">
      <c r="A13272" s="0" t="n">
        <v>74</v>
      </c>
      <c r="B13272" s="0" t="n">
        <v>10000</v>
      </c>
      <c r="C13272" s="0" t="s">
        <v>155</v>
      </c>
      <c r="D13272" s="0" t="s">
        <v>155</v>
      </c>
      <c r="E13272" s="0" t="n">
        <f aca="false">IFERROR((C13272-D13272)/C13272/'Project Inputs and Calcs'!$E$11,0)</f>
        <v>0</v>
      </c>
    </row>
    <row r="13273" customFormat="false" ht="15" hidden="false" customHeight="false" outlineLevel="0" collapsed="false">
      <c r="A13273" s="0" t="n">
        <v>74</v>
      </c>
      <c r="B13273" s="0" t="n">
        <v>10100</v>
      </c>
      <c r="C13273" s="0" t="s">
        <v>155</v>
      </c>
      <c r="D13273" s="0" t="s">
        <v>155</v>
      </c>
      <c r="E13273" s="0" t="n">
        <f aca="false">IFERROR((C13273-D13273)/C13273/'Project Inputs and Calcs'!$E$11,0)</f>
        <v>0</v>
      </c>
    </row>
    <row r="13274" customFormat="false" ht="15" hidden="false" customHeight="false" outlineLevel="0" collapsed="false">
      <c r="A13274" s="0" t="n">
        <v>74</v>
      </c>
      <c r="B13274" s="0" t="n">
        <v>10200</v>
      </c>
      <c r="C13274" s="0" t="s">
        <v>155</v>
      </c>
      <c r="D13274" s="0" t="s">
        <v>155</v>
      </c>
      <c r="E13274" s="0" t="n">
        <f aca="false">IFERROR((C13274-D13274)/C13274/'Project Inputs and Calcs'!$E$11,0)</f>
        <v>0</v>
      </c>
    </row>
    <row r="13275" customFormat="false" ht="15" hidden="false" customHeight="false" outlineLevel="0" collapsed="false">
      <c r="A13275" s="0" t="n">
        <v>74</v>
      </c>
      <c r="B13275" s="0" t="n">
        <v>10300</v>
      </c>
      <c r="C13275" s="0" t="s">
        <v>155</v>
      </c>
      <c r="D13275" s="0" t="s">
        <v>155</v>
      </c>
      <c r="E13275" s="0" t="n">
        <f aca="false">IFERROR((C13275-D13275)/C13275/'Project Inputs and Calcs'!$E$11,0)</f>
        <v>0</v>
      </c>
    </row>
    <row r="13276" customFormat="false" ht="15" hidden="false" customHeight="false" outlineLevel="0" collapsed="false">
      <c r="A13276" s="0" t="n">
        <v>74</v>
      </c>
      <c r="B13276" s="0" t="n">
        <v>10400</v>
      </c>
      <c r="C13276" s="0" t="s">
        <v>155</v>
      </c>
      <c r="D13276" s="0" t="s">
        <v>155</v>
      </c>
      <c r="E13276" s="0" t="n">
        <f aca="false">IFERROR((C13276-D13276)/C13276/'Project Inputs and Calcs'!$E$11,0)</f>
        <v>0</v>
      </c>
    </row>
    <row r="13277" customFormat="false" ht="15" hidden="false" customHeight="false" outlineLevel="0" collapsed="false">
      <c r="A13277" s="0" t="n">
        <v>74</v>
      </c>
      <c r="B13277" s="0" t="n">
        <v>10500</v>
      </c>
      <c r="C13277" s="0" t="s">
        <v>155</v>
      </c>
      <c r="D13277" s="0" t="s">
        <v>155</v>
      </c>
      <c r="E13277" s="0" t="n">
        <f aca="false">IFERROR((C13277-D13277)/C13277/'Project Inputs and Calcs'!$E$11,0)</f>
        <v>0</v>
      </c>
    </row>
    <row r="13278" customFormat="false" ht="15" hidden="false" customHeight="false" outlineLevel="0" collapsed="false">
      <c r="A13278" s="0" t="n">
        <v>74</v>
      </c>
      <c r="B13278" s="0" t="n">
        <v>10600</v>
      </c>
      <c r="C13278" s="0" t="s">
        <v>155</v>
      </c>
      <c r="D13278" s="0" t="s">
        <v>155</v>
      </c>
      <c r="E13278" s="0" t="n">
        <f aca="false">IFERROR((C13278-D13278)/C13278/'Project Inputs and Calcs'!$E$11,0)</f>
        <v>0</v>
      </c>
    </row>
    <row r="13279" customFormat="false" ht="15" hidden="false" customHeight="false" outlineLevel="0" collapsed="false">
      <c r="A13279" s="0" t="n">
        <v>74</v>
      </c>
      <c r="B13279" s="0" t="n">
        <v>10700</v>
      </c>
      <c r="C13279" s="0" t="s">
        <v>155</v>
      </c>
      <c r="D13279" s="0" t="s">
        <v>155</v>
      </c>
      <c r="E13279" s="0" t="n">
        <f aca="false">IFERROR((C13279-D13279)/C13279/'Project Inputs and Calcs'!$E$11,0)</f>
        <v>0</v>
      </c>
    </row>
    <row r="13280" customFormat="false" ht="15" hidden="false" customHeight="false" outlineLevel="0" collapsed="false">
      <c r="A13280" s="0" t="n">
        <v>74</v>
      </c>
      <c r="B13280" s="0" t="n">
        <v>10800</v>
      </c>
      <c r="C13280" s="0" t="s">
        <v>155</v>
      </c>
      <c r="D13280" s="0" t="s">
        <v>155</v>
      </c>
      <c r="E13280" s="0" t="n">
        <f aca="false">IFERROR((C13280-D13280)/C13280/'Project Inputs and Calcs'!$E$11,0)</f>
        <v>0</v>
      </c>
    </row>
    <row r="13281" customFormat="false" ht="15" hidden="false" customHeight="false" outlineLevel="0" collapsed="false">
      <c r="A13281" s="0" t="n">
        <v>74</v>
      </c>
      <c r="B13281" s="0" t="n">
        <v>10900</v>
      </c>
      <c r="C13281" s="0" t="s">
        <v>155</v>
      </c>
      <c r="D13281" s="0" t="s">
        <v>155</v>
      </c>
      <c r="E13281" s="0" t="n">
        <f aca="false">IFERROR((C13281-D13281)/C13281/'Project Inputs and Calcs'!$E$11,0)</f>
        <v>0</v>
      </c>
    </row>
    <row r="13282" customFormat="false" ht="15" hidden="false" customHeight="false" outlineLevel="0" collapsed="false">
      <c r="A13282" s="0" t="n">
        <v>74</v>
      </c>
      <c r="B13282" s="0" t="n">
        <v>11000</v>
      </c>
      <c r="C13282" s="0" t="s">
        <v>155</v>
      </c>
      <c r="D13282" s="0" t="s">
        <v>155</v>
      </c>
      <c r="E13282" s="0" t="n">
        <f aca="false">IFERROR((C13282-D13282)/C13282/'Project Inputs and Calcs'!$E$11,0)</f>
        <v>0</v>
      </c>
    </row>
    <row r="13283" customFormat="false" ht="15" hidden="false" customHeight="false" outlineLevel="0" collapsed="false">
      <c r="A13283" s="0" t="n">
        <v>74</v>
      </c>
      <c r="B13283" s="0" t="n">
        <v>11100</v>
      </c>
      <c r="C13283" s="0" t="s">
        <v>155</v>
      </c>
      <c r="D13283" s="0" t="s">
        <v>155</v>
      </c>
      <c r="E13283" s="0" t="n">
        <f aca="false">IFERROR((C13283-D13283)/C13283/'Project Inputs and Calcs'!$E$11,0)</f>
        <v>0</v>
      </c>
    </row>
    <row r="13284" customFormat="false" ht="15" hidden="false" customHeight="false" outlineLevel="0" collapsed="false">
      <c r="A13284" s="0" t="n">
        <v>74</v>
      </c>
      <c r="B13284" s="0" t="n">
        <v>11200</v>
      </c>
      <c r="C13284" s="0" t="s">
        <v>155</v>
      </c>
      <c r="D13284" s="0" t="s">
        <v>155</v>
      </c>
      <c r="E13284" s="0" t="n">
        <f aca="false">IFERROR((C13284-D13284)/C13284/'Project Inputs and Calcs'!$E$11,0)</f>
        <v>0</v>
      </c>
    </row>
    <row r="13285" customFormat="false" ht="15" hidden="false" customHeight="false" outlineLevel="0" collapsed="false">
      <c r="A13285" s="0" t="n">
        <v>74</v>
      </c>
      <c r="B13285" s="0" t="n">
        <v>11300</v>
      </c>
      <c r="C13285" s="0" t="s">
        <v>155</v>
      </c>
      <c r="D13285" s="0" t="s">
        <v>155</v>
      </c>
      <c r="E13285" s="0" t="n">
        <f aca="false">IFERROR((C13285-D13285)/C13285/'Project Inputs and Calcs'!$E$11,0)</f>
        <v>0</v>
      </c>
    </row>
    <row r="13286" customFormat="false" ht="15" hidden="false" customHeight="false" outlineLevel="0" collapsed="false">
      <c r="A13286" s="0" t="n">
        <v>74</v>
      </c>
      <c r="B13286" s="0" t="n">
        <v>11400</v>
      </c>
      <c r="C13286" s="0" t="s">
        <v>155</v>
      </c>
      <c r="D13286" s="0" t="s">
        <v>155</v>
      </c>
      <c r="E13286" s="0" t="n">
        <f aca="false">IFERROR((C13286-D13286)/C13286/'Project Inputs and Calcs'!$E$11,0)</f>
        <v>0</v>
      </c>
    </row>
    <row r="13287" customFormat="false" ht="15" hidden="false" customHeight="false" outlineLevel="0" collapsed="false">
      <c r="A13287" s="0" t="n">
        <v>74</v>
      </c>
      <c r="B13287" s="0" t="n">
        <v>11500</v>
      </c>
      <c r="C13287" s="0" t="s">
        <v>155</v>
      </c>
      <c r="D13287" s="0" t="s">
        <v>155</v>
      </c>
      <c r="E13287" s="0" t="n">
        <f aca="false">IFERROR((C13287-D13287)/C13287/'Project Inputs and Calcs'!$E$11,0)</f>
        <v>0</v>
      </c>
    </row>
    <row r="13288" customFormat="false" ht="15" hidden="false" customHeight="false" outlineLevel="0" collapsed="false">
      <c r="A13288" s="0" t="n">
        <v>74</v>
      </c>
      <c r="B13288" s="0" t="n">
        <v>11600</v>
      </c>
      <c r="C13288" s="0" t="s">
        <v>155</v>
      </c>
      <c r="D13288" s="0" t="s">
        <v>155</v>
      </c>
      <c r="E13288" s="0" t="n">
        <f aca="false">IFERROR((C13288-D13288)/C13288/'Project Inputs and Calcs'!$E$11,0)</f>
        <v>0</v>
      </c>
    </row>
    <row r="13289" customFormat="false" ht="15" hidden="false" customHeight="false" outlineLevel="0" collapsed="false">
      <c r="A13289" s="0" t="n">
        <v>74</v>
      </c>
      <c r="B13289" s="0" t="n">
        <v>11700</v>
      </c>
      <c r="C13289" s="0" t="s">
        <v>155</v>
      </c>
      <c r="D13289" s="0" t="s">
        <v>155</v>
      </c>
      <c r="E13289" s="0" t="n">
        <f aca="false">IFERROR((C13289-D13289)/C13289/'Project Inputs and Calcs'!$E$11,0)</f>
        <v>0</v>
      </c>
    </row>
    <row r="13290" customFormat="false" ht="15" hidden="false" customHeight="false" outlineLevel="0" collapsed="false">
      <c r="A13290" s="0" t="n">
        <v>74</v>
      </c>
      <c r="B13290" s="0" t="n">
        <v>11800</v>
      </c>
      <c r="C13290" s="0" t="s">
        <v>155</v>
      </c>
      <c r="D13290" s="0" t="s">
        <v>155</v>
      </c>
      <c r="E13290" s="0" t="n">
        <f aca="false">IFERROR((C13290-D13290)/C13290/'Project Inputs and Calcs'!$E$11,0)</f>
        <v>0</v>
      </c>
    </row>
    <row r="13291" customFormat="false" ht="15" hidden="false" customHeight="false" outlineLevel="0" collapsed="false">
      <c r="A13291" s="0" t="n">
        <v>74</v>
      </c>
      <c r="B13291" s="0" t="n">
        <v>11900</v>
      </c>
      <c r="C13291" s="0" t="s">
        <v>155</v>
      </c>
      <c r="D13291" s="0" t="s">
        <v>155</v>
      </c>
      <c r="E13291" s="0" t="n">
        <f aca="false">IFERROR((C13291-D13291)/C13291/'Project Inputs and Calcs'!$E$11,0)</f>
        <v>0</v>
      </c>
    </row>
    <row r="13292" customFormat="false" ht="15" hidden="false" customHeight="false" outlineLevel="0" collapsed="false">
      <c r="A13292" s="0" t="n">
        <v>74</v>
      </c>
      <c r="B13292" s="0" t="n">
        <v>12000</v>
      </c>
      <c r="C13292" s="0" t="s">
        <v>155</v>
      </c>
      <c r="D13292" s="0" t="s">
        <v>155</v>
      </c>
      <c r="E13292" s="0" t="n">
        <f aca="false">IFERROR((C13292-D13292)/C13292/'Project Inputs and Calcs'!$E$11,0)</f>
        <v>0</v>
      </c>
    </row>
    <row r="13293" customFormat="false" ht="15" hidden="false" customHeight="false" outlineLevel="0" collapsed="false">
      <c r="A13293" s="0" t="n">
        <v>74</v>
      </c>
      <c r="B13293" s="0" t="n">
        <v>12100</v>
      </c>
      <c r="C13293" s="0" t="s">
        <v>155</v>
      </c>
      <c r="D13293" s="0" t="s">
        <v>155</v>
      </c>
      <c r="E13293" s="0" t="n">
        <f aca="false">IFERROR((C13293-D13293)/C13293/'Project Inputs and Calcs'!$E$11,0)</f>
        <v>0</v>
      </c>
    </row>
    <row r="13294" customFormat="false" ht="15" hidden="false" customHeight="false" outlineLevel="0" collapsed="false">
      <c r="A13294" s="0" t="n">
        <v>74</v>
      </c>
      <c r="B13294" s="0" t="n">
        <v>12200</v>
      </c>
      <c r="C13294" s="0" t="s">
        <v>155</v>
      </c>
      <c r="D13294" s="0" t="s">
        <v>155</v>
      </c>
      <c r="E13294" s="0" t="n">
        <f aca="false">IFERROR((C13294-D13294)/C13294/'Project Inputs and Calcs'!$E$11,0)</f>
        <v>0</v>
      </c>
    </row>
    <row r="13295" customFormat="false" ht="15" hidden="false" customHeight="false" outlineLevel="0" collapsed="false">
      <c r="A13295" s="0" t="n">
        <v>74</v>
      </c>
      <c r="B13295" s="0" t="n">
        <v>12300</v>
      </c>
      <c r="C13295" s="0" t="s">
        <v>155</v>
      </c>
      <c r="D13295" s="0" t="s">
        <v>155</v>
      </c>
      <c r="E13295" s="0" t="n">
        <f aca="false">IFERROR((C13295-D13295)/C13295/'Project Inputs and Calcs'!$E$11,0)</f>
        <v>0</v>
      </c>
    </row>
    <row r="13296" customFormat="false" ht="15" hidden="false" customHeight="false" outlineLevel="0" collapsed="false">
      <c r="A13296" s="0" t="n">
        <v>74</v>
      </c>
      <c r="B13296" s="0" t="n">
        <v>12400</v>
      </c>
      <c r="C13296" s="0" t="s">
        <v>155</v>
      </c>
      <c r="D13296" s="0" t="s">
        <v>155</v>
      </c>
      <c r="E13296" s="0" t="n">
        <f aca="false">IFERROR((C13296-D13296)/C13296/'Project Inputs and Calcs'!$E$11,0)</f>
        <v>0</v>
      </c>
    </row>
    <row r="13297" customFormat="false" ht="15" hidden="false" customHeight="false" outlineLevel="0" collapsed="false">
      <c r="A13297" s="0" t="n">
        <v>74</v>
      </c>
      <c r="B13297" s="0" t="n">
        <v>12500</v>
      </c>
      <c r="C13297" s="0" t="s">
        <v>155</v>
      </c>
      <c r="D13297" s="0" t="s">
        <v>155</v>
      </c>
      <c r="E13297" s="0" t="n">
        <f aca="false">IFERROR((C13297-D13297)/C13297/'Project Inputs and Calcs'!$E$11,0)</f>
        <v>0</v>
      </c>
    </row>
    <row r="13298" customFormat="false" ht="15" hidden="false" customHeight="false" outlineLevel="0" collapsed="false">
      <c r="A13298" s="0" t="n">
        <v>74</v>
      </c>
      <c r="B13298" s="0" t="n">
        <v>12600</v>
      </c>
      <c r="C13298" s="0" t="s">
        <v>155</v>
      </c>
      <c r="D13298" s="0" t="s">
        <v>155</v>
      </c>
      <c r="E13298" s="0" t="n">
        <f aca="false">IFERROR((C13298-D13298)/C13298/'Project Inputs and Calcs'!$E$11,0)</f>
        <v>0</v>
      </c>
    </row>
    <row r="13299" customFormat="false" ht="15" hidden="false" customHeight="false" outlineLevel="0" collapsed="false">
      <c r="A13299" s="0" t="n">
        <v>74</v>
      </c>
      <c r="B13299" s="0" t="n">
        <v>12700</v>
      </c>
      <c r="C13299" s="0" t="s">
        <v>155</v>
      </c>
      <c r="D13299" s="0" t="s">
        <v>155</v>
      </c>
      <c r="E13299" s="0" t="n">
        <f aca="false">IFERROR((C13299-D13299)/C13299/'Project Inputs and Calcs'!$E$11,0)</f>
        <v>0</v>
      </c>
    </row>
    <row r="13300" customFormat="false" ht="15" hidden="false" customHeight="false" outlineLevel="0" collapsed="false">
      <c r="A13300" s="0" t="n">
        <v>74</v>
      </c>
      <c r="B13300" s="0" t="n">
        <v>12800</v>
      </c>
      <c r="C13300" s="0" t="s">
        <v>155</v>
      </c>
      <c r="D13300" s="0" t="s">
        <v>155</v>
      </c>
      <c r="E13300" s="0" t="n">
        <f aca="false">IFERROR((C13300-D13300)/C13300/'Project Inputs and Calcs'!$E$11,0)</f>
        <v>0</v>
      </c>
    </row>
    <row r="13301" customFormat="false" ht="15" hidden="false" customHeight="false" outlineLevel="0" collapsed="false">
      <c r="A13301" s="0" t="n">
        <v>74</v>
      </c>
      <c r="B13301" s="0" t="n">
        <v>12900</v>
      </c>
      <c r="C13301" s="0" t="s">
        <v>155</v>
      </c>
      <c r="D13301" s="0" t="s">
        <v>155</v>
      </c>
      <c r="E13301" s="0" t="n">
        <f aca="false">IFERROR((C13301-D13301)/C13301/'Project Inputs and Calcs'!$E$11,0)</f>
        <v>0</v>
      </c>
    </row>
    <row r="13302" customFormat="false" ht="15" hidden="false" customHeight="false" outlineLevel="0" collapsed="false">
      <c r="A13302" s="0" t="n">
        <v>74</v>
      </c>
      <c r="B13302" s="0" t="n">
        <v>13000</v>
      </c>
      <c r="C13302" s="0" t="s">
        <v>155</v>
      </c>
      <c r="D13302" s="0" t="s">
        <v>155</v>
      </c>
      <c r="E13302" s="0" t="n">
        <f aca="false">IFERROR((C13302-D13302)/C13302/'Project Inputs and Calcs'!$E$11,0)</f>
        <v>0</v>
      </c>
    </row>
    <row r="13303" customFormat="false" ht="15" hidden="false" customHeight="false" outlineLevel="0" collapsed="false">
      <c r="A13303" s="0" t="n">
        <v>74</v>
      </c>
      <c r="B13303" s="0" t="n">
        <v>13100</v>
      </c>
      <c r="C13303" s="0" t="s">
        <v>155</v>
      </c>
      <c r="D13303" s="0" t="s">
        <v>155</v>
      </c>
      <c r="E13303" s="0" t="n">
        <f aca="false">IFERROR((C13303-D13303)/C13303/'Project Inputs and Calcs'!$E$11,0)</f>
        <v>0</v>
      </c>
    </row>
    <row r="13304" customFormat="false" ht="15" hidden="false" customHeight="false" outlineLevel="0" collapsed="false">
      <c r="A13304" s="0" t="n">
        <v>74</v>
      </c>
      <c r="B13304" s="0" t="n">
        <v>13200</v>
      </c>
      <c r="C13304" s="0" t="s">
        <v>155</v>
      </c>
      <c r="D13304" s="0" t="s">
        <v>155</v>
      </c>
      <c r="E13304" s="0" t="n">
        <f aca="false">IFERROR((C13304-D13304)/C13304/'Project Inputs and Calcs'!$E$11,0)</f>
        <v>0</v>
      </c>
    </row>
    <row r="13305" customFormat="false" ht="15" hidden="false" customHeight="false" outlineLevel="0" collapsed="false">
      <c r="A13305" s="0" t="n">
        <v>74</v>
      </c>
      <c r="B13305" s="0" t="n">
        <v>13300</v>
      </c>
      <c r="C13305" s="0" t="s">
        <v>155</v>
      </c>
      <c r="D13305" s="0" t="s">
        <v>155</v>
      </c>
      <c r="E13305" s="0" t="n">
        <f aca="false">IFERROR((C13305-D13305)/C13305/'Project Inputs and Calcs'!$E$11,0)</f>
        <v>0</v>
      </c>
    </row>
    <row r="13306" customFormat="false" ht="15" hidden="false" customHeight="false" outlineLevel="0" collapsed="false">
      <c r="A13306" s="0" t="n">
        <v>74</v>
      </c>
      <c r="B13306" s="0" t="n">
        <v>13400</v>
      </c>
      <c r="C13306" s="0" t="s">
        <v>155</v>
      </c>
      <c r="D13306" s="0" t="s">
        <v>155</v>
      </c>
      <c r="E13306" s="0" t="n">
        <f aca="false">IFERROR((C13306-D13306)/C13306/'Project Inputs and Calcs'!$E$11,0)</f>
        <v>0</v>
      </c>
    </row>
    <row r="13307" customFormat="false" ht="15" hidden="false" customHeight="false" outlineLevel="0" collapsed="false">
      <c r="A13307" s="0" t="n">
        <v>74</v>
      </c>
      <c r="B13307" s="0" t="n">
        <v>13500</v>
      </c>
      <c r="C13307" s="0" t="s">
        <v>155</v>
      </c>
      <c r="D13307" s="0" t="s">
        <v>155</v>
      </c>
      <c r="E13307" s="0" t="n">
        <f aca="false">IFERROR((C13307-D13307)/C13307/'Project Inputs and Calcs'!$E$11,0)</f>
        <v>0</v>
      </c>
    </row>
    <row r="13308" customFormat="false" ht="15" hidden="false" customHeight="false" outlineLevel="0" collapsed="false">
      <c r="A13308" s="0" t="n">
        <v>74</v>
      </c>
      <c r="B13308" s="0" t="n">
        <v>13600</v>
      </c>
      <c r="C13308" s="0" t="s">
        <v>155</v>
      </c>
      <c r="D13308" s="0" t="s">
        <v>155</v>
      </c>
      <c r="E13308" s="0" t="n">
        <f aca="false">IFERROR((C13308-D13308)/C13308/'Project Inputs and Calcs'!$E$11,0)</f>
        <v>0</v>
      </c>
    </row>
    <row r="13309" customFormat="false" ht="15" hidden="false" customHeight="false" outlineLevel="0" collapsed="false">
      <c r="A13309" s="0" t="n">
        <v>74</v>
      </c>
      <c r="B13309" s="0" t="n">
        <v>13700</v>
      </c>
      <c r="C13309" s="0" t="s">
        <v>155</v>
      </c>
      <c r="D13309" s="0" t="s">
        <v>155</v>
      </c>
      <c r="E13309" s="0" t="n">
        <f aca="false">IFERROR((C13309-D13309)/C13309/'Project Inputs and Calcs'!$E$11,0)</f>
        <v>0</v>
      </c>
    </row>
    <row r="13310" customFormat="false" ht="15" hidden="false" customHeight="false" outlineLevel="0" collapsed="false">
      <c r="A13310" s="0" t="n">
        <v>74</v>
      </c>
      <c r="B13310" s="0" t="n">
        <v>13800</v>
      </c>
      <c r="C13310" s="0" t="s">
        <v>155</v>
      </c>
      <c r="D13310" s="0" t="s">
        <v>155</v>
      </c>
      <c r="E13310" s="0" t="n">
        <f aca="false">IFERROR((C13310-D13310)/C13310/'Project Inputs and Calcs'!$E$11,0)</f>
        <v>0</v>
      </c>
    </row>
    <row r="13311" customFormat="false" ht="15" hidden="false" customHeight="false" outlineLevel="0" collapsed="false">
      <c r="A13311" s="0" t="n">
        <v>74</v>
      </c>
      <c r="B13311" s="0" t="n">
        <v>13900</v>
      </c>
      <c r="C13311" s="0" t="s">
        <v>155</v>
      </c>
      <c r="D13311" s="0" t="s">
        <v>155</v>
      </c>
      <c r="E13311" s="0" t="n">
        <f aca="false">IFERROR((C13311-D13311)/C13311/'Project Inputs and Calcs'!$E$11,0)</f>
        <v>0</v>
      </c>
    </row>
    <row r="13312" customFormat="false" ht="15" hidden="false" customHeight="false" outlineLevel="0" collapsed="false">
      <c r="A13312" s="0" t="n">
        <v>74</v>
      </c>
      <c r="B13312" s="0" t="n">
        <v>14000</v>
      </c>
      <c r="C13312" s="0" t="s">
        <v>155</v>
      </c>
      <c r="D13312" s="0" t="s">
        <v>155</v>
      </c>
      <c r="E13312" s="0" t="n">
        <f aca="false">IFERROR((C13312-D13312)/C13312/'Project Inputs and Calcs'!$E$11,0)</f>
        <v>0</v>
      </c>
    </row>
    <row r="13313" customFormat="false" ht="15" hidden="false" customHeight="false" outlineLevel="0" collapsed="false">
      <c r="A13313" s="0" t="n">
        <v>74</v>
      </c>
      <c r="B13313" s="0" t="n">
        <v>14100</v>
      </c>
      <c r="C13313" s="0" t="s">
        <v>155</v>
      </c>
      <c r="D13313" s="0" t="s">
        <v>155</v>
      </c>
      <c r="E13313" s="0" t="n">
        <f aca="false">IFERROR((C13313-D13313)/C13313/'Project Inputs and Calcs'!$E$11,0)</f>
        <v>0</v>
      </c>
    </row>
    <row r="13314" customFormat="false" ht="15" hidden="false" customHeight="false" outlineLevel="0" collapsed="false">
      <c r="A13314" s="0" t="n">
        <v>74</v>
      </c>
      <c r="B13314" s="0" t="n">
        <v>14200</v>
      </c>
      <c r="C13314" s="0" t="s">
        <v>155</v>
      </c>
      <c r="D13314" s="0" t="s">
        <v>155</v>
      </c>
      <c r="E13314" s="0" t="n">
        <f aca="false">IFERROR((C13314-D13314)/C13314/'Project Inputs and Calcs'!$E$11,0)</f>
        <v>0</v>
      </c>
    </row>
    <row r="13315" customFormat="false" ht="15" hidden="false" customHeight="false" outlineLevel="0" collapsed="false">
      <c r="A13315" s="0" t="n">
        <v>74</v>
      </c>
      <c r="B13315" s="0" t="n">
        <v>14300</v>
      </c>
      <c r="C13315" s="0" t="s">
        <v>155</v>
      </c>
      <c r="D13315" s="0" t="s">
        <v>155</v>
      </c>
      <c r="E13315" s="0" t="n">
        <f aca="false">IFERROR((C13315-D13315)/C13315/'Project Inputs and Calcs'!$E$11,0)</f>
        <v>0</v>
      </c>
    </row>
    <row r="13316" customFormat="false" ht="15" hidden="false" customHeight="false" outlineLevel="0" collapsed="false">
      <c r="A13316" s="0" t="n">
        <v>74</v>
      </c>
      <c r="B13316" s="0" t="n">
        <v>14400</v>
      </c>
      <c r="C13316" s="0" t="s">
        <v>155</v>
      </c>
      <c r="D13316" s="0" t="s">
        <v>155</v>
      </c>
      <c r="E13316" s="0" t="n">
        <f aca="false">IFERROR((C13316-D13316)/C13316/'Project Inputs and Calcs'!$E$11,0)</f>
        <v>0</v>
      </c>
    </row>
    <row r="13317" customFormat="false" ht="15" hidden="false" customHeight="false" outlineLevel="0" collapsed="false">
      <c r="A13317" s="0" t="n">
        <v>74</v>
      </c>
      <c r="B13317" s="0" t="n">
        <v>14500</v>
      </c>
      <c r="C13317" s="0" t="s">
        <v>155</v>
      </c>
      <c r="D13317" s="0" t="s">
        <v>155</v>
      </c>
      <c r="E13317" s="0" t="n">
        <f aca="false">IFERROR((C13317-D13317)/C13317/'Project Inputs and Calcs'!$E$11,0)</f>
        <v>0</v>
      </c>
    </row>
    <row r="13318" customFormat="false" ht="15" hidden="false" customHeight="false" outlineLevel="0" collapsed="false">
      <c r="A13318" s="0" t="n">
        <v>74</v>
      </c>
      <c r="B13318" s="0" t="n">
        <v>14600</v>
      </c>
      <c r="C13318" s="0" t="s">
        <v>155</v>
      </c>
      <c r="D13318" s="0" t="s">
        <v>155</v>
      </c>
      <c r="E13318" s="0" t="n">
        <f aca="false">IFERROR((C13318-D13318)/C13318/'Project Inputs and Calcs'!$E$11,0)</f>
        <v>0</v>
      </c>
    </row>
    <row r="13319" customFormat="false" ht="15" hidden="false" customHeight="false" outlineLevel="0" collapsed="false">
      <c r="A13319" s="0" t="n">
        <v>74</v>
      </c>
      <c r="B13319" s="0" t="n">
        <v>14700</v>
      </c>
      <c r="C13319" s="0" t="s">
        <v>155</v>
      </c>
      <c r="D13319" s="0" t="s">
        <v>155</v>
      </c>
      <c r="E13319" s="0" t="n">
        <f aca="false">IFERROR((C13319-D13319)/C13319/'Project Inputs and Calcs'!$E$11,0)</f>
        <v>0</v>
      </c>
    </row>
    <row r="13320" customFormat="false" ht="15" hidden="false" customHeight="false" outlineLevel="0" collapsed="false">
      <c r="A13320" s="0" t="n">
        <v>74</v>
      </c>
      <c r="B13320" s="0" t="n">
        <v>14800</v>
      </c>
      <c r="C13320" s="0" t="s">
        <v>155</v>
      </c>
      <c r="D13320" s="0" t="s">
        <v>155</v>
      </c>
      <c r="E13320" s="0" t="n">
        <f aca="false">IFERROR((C13320-D13320)/C13320/'Project Inputs and Calcs'!$E$11,0)</f>
        <v>0</v>
      </c>
    </row>
    <row r="13321" customFormat="false" ht="15" hidden="false" customHeight="false" outlineLevel="0" collapsed="false">
      <c r="A13321" s="0" t="n">
        <v>74</v>
      </c>
      <c r="B13321" s="0" t="n">
        <v>14900</v>
      </c>
      <c r="C13321" s="0" t="s">
        <v>155</v>
      </c>
      <c r="D13321" s="0" t="s">
        <v>155</v>
      </c>
      <c r="E13321" s="0" t="n">
        <f aca="false">IFERROR((C13321-D13321)/C13321/'Project Inputs and Calcs'!$E$11,0)</f>
        <v>0</v>
      </c>
    </row>
    <row r="13322" customFormat="false" ht="15" hidden="false" customHeight="false" outlineLevel="0" collapsed="false">
      <c r="A13322" s="0" t="n">
        <v>74</v>
      </c>
      <c r="B13322" s="0" t="n">
        <v>15000</v>
      </c>
      <c r="C13322" s="0" t="s">
        <v>155</v>
      </c>
      <c r="D13322" s="0" t="s">
        <v>155</v>
      </c>
      <c r="E13322" s="0" t="n">
        <f aca="false">IFERROR((C13322-D13322)/C13322/'Project Inputs and Calcs'!$E$11,0)</f>
        <v>0</v>
      </c>
    </row>
    <row r="13323" customFormat="false" ht="15" hidden="false" customHeight="false" outlineLevel="0" collapsed="false">
      <c r="A13323" s="0" t="n">
        <v>74</v>
      </c>
      <c r="B13323" s="0" t="n">
        <v>15100</v>
      </c>
      <c r="C13323" s="0" t="s">
        <v>155</v>
      </c>
      <c r="D13323" s="0" t="s">
        <v>155</v>
      </c>
      <c r="E13323" s="0" t="n">
        <f aca="false">IFERROR((C13323-D13323)/C13323/'Project Inputs and Calcs'!$E$11,0)</f>
        <v>0</v>
      </c>
    </row>
    <row r="13324" customFormat="false" ht="15" hidden="false" customHeight="false" outlineLevel="0" collapsed="false">
      <c r="A13324" s="0" t="n">
        <v>74</v>
      </c>
      <c r="B13324" s="0" t="n">
        <v>15200</v>
      </c>
      <c r="C13324" s="0" t="s">
        <v>155</v>
      </c>
      <c r="D13324" s="0" t="s">
        <v>155</v>
      </c>
      <c r="E13324" s="0" t="n">
        <f aca="false">IFERROR((C13324-D13324)/C13324/'Project Inputs and Calcs'!$E$11,0)</f>
        <v>0</v>
      </c>
    </row>
    <row r="13325" customFormat="false" ht="15" hidden="false" customHeight="false" outlineLevel="0" collapsed="false">
      <c r="A13325" s="0" t="n">
        <v>74</v>
      </c>
      <c r="B13325" s="0" t="n">
        <v>15300</v>
      </c>
      <c r="C13325" s="0" t="s">
        <v>155</v>
      </c>
      <c r="D13325" s="0" t="s">
        <v>155</v>
      </c>
      <c r="E13325" s="0" t="n">
        <f aca="false">IFERROR((C13325-D13325)/C13325/'Project Inputs and Calcs'!$E$11,0)</f>
        <v>0</v>
      </c>
    </row>
    <row r="13326" customFormat="false" ht="15" hidden="false" customHeight="false" outlineLevel="0" collapsed="false">
      <c r="A13326" s="0" t="n">
        <v>74</v>
      </c>
      <c r="B13326" s="0" t="n">
        <v>15400</v>
      </c>
      <c r="C13326" s="0" t="s">
        <v>155</v>
      </c>
      <c r="D13326" s="0" t="s">
        <v>155</v>
      </c>
      <c r="E13326" s="0" t="n">
        <f aca="false">IFERROR((C13326-D13326)/C13326/'Project Inputs and Calcs'!$E$11,0)</f>
        <v>0</v>
      </c>
    </row>
    <row r="13327" customFormat="false" ht="15" hidden="false" customHeight="false" outlineLevel="0" collapsed="false">
      <c r="A13327" s="0" t="n">
        <v>74</v>
      </c>
      <c r="B13327" s="0" t="n">
        <v>15500</v>
      </c>
      <c r="C13327" s="0" t="s">
        <v>155</v>
      </c>
      <c r="D13327" s="0" t="s">
        <v>155</v>
      </c>
      <c r="E13327" s="0" t="n">
        <f aca="false">IFERROR((C13327-D13327)/C13327/'Project Inputs and Calcs'!$E$11,0)</f>
        <v>0</v>
      </c>
    </row>
    <row r="13328" customFormat="false" ht="15" hidden="false" customHeight="false" outlineLevel="0" collapsed="false">
      <c r="A13328" s="0" t="n">
        <v>74</v>
      </c>
      <c r="B13328" s="0" t="n">
        <v>15600</v>
      </c>
      <c r="C13328" s="0" t="s">
        <v>155</v>
      </c>
      <c r="D13328" s="0" t="s">
        <v>155</v>
      </c>
      <c r="E13328" s="0" t="n">
        <f aca="false">IFERROR((C13328-D13328)/C13328/'Project Inputs and Calcs'!$E$11,0)</f>
        <v>0</v>
      </c>
    </row>
    <row r="13329" customFormat="false" ht="15" hidden="false" customHeight="false" outlineLevel="0" collapsed="false">
      <c r="A13329" s="0" t="n">
        <v>74</v>
      </c>
      <c r="B13329" s="0" t="n">
        <v>15700</v>
      </c>
      <c r="C13329" s="0" t="s">
        <v>155</v>
      </c>
      <c r="D13329" s="0" t="s">
        <v>155</v>
      </c>
      <c r="E13329" s="0" t="n">
        <f aca="false">IFERROR((C13329-D13329)/C13329/'Project Inputs and Calcs'!$E$11,0)</f>
        <v>0</v>
      </c>
    </row>
    <row r="13330" customFormat="false" ht="15" hidden="false" customHeight="false" outlineLevel="0" collapsed="false">
      <c r="A13330" s="0" t="n">
        <v>74</v>
      </c>
      <c r="B13330" s="0" t="n">
        <v>15800</v>
      </c>
      <c r="C13330" s="0" t="s">
        <v>155</v>
      </c>
      <c r="D13330" s="0" t="s">
        <v>155</v>
      </c>
      <c r="E13330" s="0" t="n">
        <f aca="false">IFERROR((C13330-D13330)/C13330/'Project Inputs and Calcs'!$E$11,0)</f>
        <v>0</v>
      </c>
    </row>
    <row r="13331" customFormat="false" ht="15" hidden="false" customHeight="false" outlineLevel="0" collapsed="false">
      <c r="A13331" s="0" t="n">
        <v>74</v>
      </c>
      <c r="B13331" s="0" t="n">
        <v>15900</v>
      </c>
      <c r="C13331" s="0" t="s">
        <v>155</v>
      </c>
      <c r="D13331" s="0" t="s">
        <v>155</v>
      </c>
      <c r="E13331" s="0" t="n">
        <f aca="false">IFERROR((C13331-D13331)/C13331/'Project Inputs and Calcs'!$E$11,0)</f>
        <v>0</v>
      </c>
    </row>
    <row r="13332" customFormat="false" ht="15" hidden="false" customHeight="false" outlineLevel="0" collapsed="false">
      <c r="A13332" s="0" t="n">
        <v>74</v>
      </c>
      <c r="B13332" s="0" t="n">
        <v>16000</v>
      </c>
      <c r="C13332" s="0" t="s">
        <v>155</v>
      </c>
      <c r="D13332" s="0" t="s">
        <v>155</v>
      </c>
      <c r="E13332" s="0" t="n">
        <f aca="false">IFERROR((C13332-D13332)/C13332/'Project Inputs and Calcs'!$E$11,0)</f>
        <v>0</v>
      </c>
    </row>
    <row r="13333" customFormat="false" ht="15" hidden="false" customHeight="false" outlineLevel="0" collapsed="false">
      <c r="A13333" s="0" t="n">
        <v>74</v>
      </c>
      <c r="B13333" s="0" t="n">
        <v>16100</v>
      </c>
      <c r="C13333" s="0" t="s">
        <v>155</v>
      </c>
      <c r="D13333" s="0" t="s">
        <v>155</v>
      </c>
      <c r="E13333" s="0" t="n">
        <f aca="false">IFERROR((C13333-D13333)/C13333/'Project Inputs and Calcs'!$E$11,0)</f>
        <v>0</v>
      </c>
    </row>
    <row r="13334" customFormat="false" ht="15" hidden="false" customHeight="false" outlineLevel="0" collapsed="false">
      <c r="A13334" s="0" t="n">
        <v>74</v>
      </c>
      <c r="B13334" s="0" t="n">
        <v>16200</v>
      </c>
      <c r="C13334" s="0" t="s">
        <v>155</v>
      </c>
      <c r="D13334" s="0" t="s">
        <v>155</v>
      </c>
      <c r="E13334" s="0" t="n">
        <f aca="false">IFERROR((C13334-D13334)/C13334/'Project Inputs and Calcs'!$E$11,0)</f>
        <v>0</v>
      </c>
    </row>
    <row r="13335" customFormat="false" ht="15" hidden="false" customHeight="false" outlineLevel="0" collapsed="false">
      <c r="A13335" s="0" t="n">
        <v>74</v>
      </c>
      <c r="B13335" s="0" t="n">
        <v>16300</v>
      </c>
      <c r="C13335" s="0" t="s">
        <v>155</v>
      </c>
      <c r="D13335" s="0" t="s">
        <v>155</v>
      </c>
      <c r="E13335" s="0" t="n">
        <f aca="false">IFERROR((C13335-D13335)/C13335/'Project Inputs and Calcs'!$E$11,0)</f>
        <v>0</v>
      </c>
    </row>
    <row r="13336" customFormat="false" ht="15" hidden="false" customHeight="false" outlineLevel="0" collapsed="false">
      <c r="A13336" s="0" t="n">
        <v>74</v>
      </c>
      <c r="B13336" s="0" t="n">
        <v>16400</v>
      </c>
      <c r="C13336" s="0" t="s">
        <v>155</v>
      </c>
      <c r="D13336" s="0" t="s">
        <v>155</v>
      </c>
      <c r="E13336" s="0" t="n">
        <f aca="false">IFERROR((C13336-D13336)/C13336/'Project Inputs and Calcs'!$E$11,0)</f>
        <v>0</v>
      </c>
    </row>
    <row r="13337" customFormat="false" ht="15" hidden="false" customHeight="false" outlineLevel="0" collapsed="false">
      <c r="A13337" s="0" t="n">
        <v>74</v>
      </c>
      <c r="B13337" s="0" t="n">
        <v>16500</v>
      </c>
      <c r="C13337" s="0" t="s">
        <v>155</v>
      </c>
      <c r="D13337" s="0" t="s">
        <v>155</v>
      </c>
      <c r="E13337" s="0" t="n">
        <f aca="false">IFERROR((C13337-D13337)/C13337/'Project Inputs and Calcs'!$E$11,0)</f>
        <v>0</v>
      </c>
    </row>
    <row r="13338" customFormat="false" ht="15" hidden="false" customHeight="false" outlineLevel="0" collapsed="false">
      <c r="A13338" s="0" t="n">
        <v>74</v>
      </c>
      <c r="B13338" s="0" t="n">
        <v>16600</v>
      </c>
      <c r="C13338" s="0" t="s">
        <v>155</v>
      </c>
      <c r="D13338" s="0" t="s">
        <v>155</v>
      </c>
      <c r="E13338" s="0" t="n">
        <f aca="false">IFERROR((C13338-D13338)/C13338/'Project Inputs and Calcs'!$E$11,0)</f>
        <v>0</v>
      </c>
    </row>
    <row r="13339" customFormat="false" ht="15" hidden="false" customHeight="false" outlineLevel="0" collapsed="false">
      <c r="A13339" s="0" t="n">
        <v>74</v>
      </c>
      <c r="B13339" s="0" t="n">
        <v>16700</v>
      </c>
      <c r="C13339" s="0" t="s">
        <v>155</v>
      </c>
      <c r="D13339" s="0" t="s">
        <v>155</v>
      </c>
      <c r="E13339" s="0" t="n">
        <f aca="false">IFERROR((C13339-D13339)/C13339/'Project Inputs and Calcs'!$E$11,0)</f>
        <v>0</v>
      </c>
    </row>
    <row r="13340" customFormat="false" ht="15" hidden="false" customHeight="false" outlineLevel="0" collapsed="false">
      <c r="A13340" s="0" t="n">
        <v>74</v>
      </c>
      <c r="B13340" s="0" t="n">
        <v>16800</v>
      </c>
      <c r="C13340" s="0" t="s">
        <v>155</v>
      </c>
      <c r="D13340" s="0" t="s">
        <v>155</v>
      </c>
      <c r="E13340" s="0" t="n">
        <f aca="false">IFERROR((C13340-D13340)/C13340/'Project Inputs and Calcs'!$E$11,0)</f>
        <v>0</v>
      </c>
    </row>
    <row r="13341" customFormat="false" ht="15" hidden="false" customHeight="false" outlineLevel="0" collapsed="false">
      <c r="A13341" s="0" t="n">
        <v>74</v>
      </c>
      <c r="B13341" s="0" t="n">
        <v>16900</v>
      </c>
      <c r="C13341" s="0" t="s">
        <v>155</v>
      </c>
      <c r="D13341" s="0" t="s">
        <v>155</v>
      </c>
      <c r="E13341" s="0" t="n">
        <f aca="false">IFERROR((C13341-D13341)/C13341/'Project Inputs and Calcs'!$E$11,0)</f>
        <v>0</v>
      </c>
    </row>
    <row r="13342" customFormat="false" ht="15" hidden="false" customHeight="false" outlineLevel="0" collapsed="false">
      <c r="A13342" s="0" t="n">
        <v>74</v>
      </c>
      <c r="B13342" s="0" t="n">
        <v>17000</v>
      </c>
      <c r="C13342" s="0" t="s">
        <v>155</v>
      </c>
      <c r="D13342" s="0" t="s">
        <v>155</v>
      </c>
      <c r="E13342" s="0" t="n">
        <f aca="false">IFERROR((C13342-D13342)/C13342/'Project Inputs and Calcs'!$E$11,0)</f>
        <v>0</v>
      </c>
    </row>
    <row r="13343" customFormat="false" ht="15" hidden="false" customHeight="false" outlineLevel="0" collapsed="false">
      <c r="A13343" s="0" t="n">
        <v>74</v>
      </c>
      <c r="B13343" s="0" t="n">
        <v>17100</v>
      </c>
      <c r="C13343" s="0" t="s">
        <v>155</v>
      </c>
      <c r="D13343" s="0" t="s">
        <v>155</v>
      </c>
      <c r="E13343" s="0" t="n">
        <f aca="false">IFERROR((C13343-D13343)/C13343/'Project Inputs and Calcs'!$E$11,0)</f>
        <v>0</v>
      </c>
    </row>
    <row r="13344" customFormat="false" ht="15" hidden="false" customHeight="false" outlineLevel="0" collapsed="false">
      <c r="A13344" s="0" t="n">
        <v>74</v>
      </c>
      <c r="B13344" s="0" t="n">
        <v>17200</v>
      </c>
      <c r="C13344" s="0" t="s">
        <v>155</v>
      </c>
      <c r="D13344" s="0" t="s">
        <v>155</v>
      </c>
      <c r="E13344" s="0" t="n">
        <f aca="false">IFERROR((C13344-D13344)/C13344/'Project Inputs and Calcs'!$E$11,0)</f>
        <v>0</v>
      </c>
    </row>
    <row r="13345" customFormat="false" ht="15" hidden="false" customHeight="false" outlineLevel="0" collapsed="false">
      <c r="A13345" s="0" t="n">
        <v>74</v>
      </c>
      <c r="B13345" s="0" t="n">
        <v>17300</v>
      </c>
      <c r="C13345" s="0" t="s">
        <v>155</v>
      </c>
      <c r="D13345" s="0" t="s">
        <v>155</v>
      </c>
      <c r="E13345" s="0" t="n">
        <f aca="false">IFERROR((C13345-D13345)/C13345/'Project Inputs and Calcs'!$E$11,0)</f>
        <v>0</v>
      </c>
    </row>
    <row r="13346" customFormat="false" ht="15" hidden="false" customHeight="false" outlineLevel="0" collapsed="false">
      <c r="A13346" s="0" t="n">
        <v>74</v>
      </c>
      <c r="B13346" s="0" t="n">
        <v>17400</v>
      </c>
      <c r="C13346" s="0" t="s">
        <v>155</v>
      </c>
      <c r="D13346" s="0" t="s">
        <v>155</v>
      </c>
      <c r="E13346" s="0" t="n">
        <f aca="false">IFERROR((C13346-D13346)/C13346/'Project Inputs and Calcs'!$E$11,0)</f>
        <v>0</v>
      </c>
    </row>
    <row r="13347" customFormat="false" ht="15" hidden="false" customHeight="false" outlineLevel="0" collapsed="false">
      <c r="A13347" s="0" t="n">
        <v>74</v>
      </c>
      <c r="B13347" s="0" t="n">
        <v>17500</v>
      </c>
      <c r="C13347" s="0" t="s">
        <v>155</v>
      </c>
      <c r="D13347" s="0" t="s">
        <v>155</v>
      </c>
      <c r="E13347" s="0" t="n">
        <f aca="false">IFERROR((C13347-D13347)/C13347/'Project Inputs and Calcs'!$E$11,0)</f>
        <v>0</v>
      </c>
    </row>
    <row r="13348" customFormat="false" ht="15" hidden="false" customHeight="false" outlineLevel="0" collapsed="false">
      <c r="A13348" s="0" t="n">
        <v>74</v>
      </c>
      <c r="B13348" s="0" t="n">
        <v>17600</v>
      </c>
      <c r="C13348" s="0" t="s">
        <v>155</v>
      </c>
      <c r="D13348" s="0" t="s">
        <v>155</v>
      </c>
      <c r="E13348" s="0" t="n">
        <f aca="false">IFERROR((C13348-D13348)/C13348/'Project Inputs and Calcs'!$E$11,0)</f>
        <v>0</v>
      </c>
    </row>
    <row r="13349" customFormat="false" ht="15" hidden="false" customHeight="false" outlineLevel="0" collapsed="false">
      <c r="A13349" s="0" t="n">
        <v>74</v>
      </c>
      <c r="B13349" s="0" t="n">
        <v>17700</v>
      </c>
      <c r="C13349" s="0" t="s">
        <v>155</v>
      </c>
      <c r="D13349" s="0" t="s">
        <v>155</v>
      </c>
      <c r="E13349" s="0" t="n">
        <f aca="false">IFERROR((C13349-D13349)/C13349/'Project Inputs and Calcs'!$E$11,0)</f>
        <v>0</v>
      </c>
    </row>
    <row r="13350" customFormat="false" ht="15" hidden="false" customHeight="false" outlineLevel="0" collapsed="false">
      <c r="A13350" s="0" t="n">
        <v>74</v>
      </c>
      <c r="B13350" s="0" t="n">
        <v>17800</v>
      </c>
      <c r="C13350" s="0" t="s">
        <v>155</v>
      </c>
      <c r="D13350" s="0" t="s">
        <v>155</v>
      </c>
      <c r="E13350" s="0" t="n">
        <f aca="false">IFERROR((C13350-D13350)/C13350/'Project Inputs and Calcs'!$E$11,0)</f>
        <v>0</v>
      </c>
    </row>
    <row r="13351" customFormat="false" ht="15" hidden="false" customHeight="false" outlineLevel="0" collapsed="false">
      <c r="A13351" s="0" t="n">
        <v>74</v>
      </c>
      <c r="B13351" s="0" t="n">
        <v>17900</v>
      </c>
      <c r="C13351" s="0" t="s">
        <v>155</v>
      </c>
      <c r="D13351" s="0" t="s">
        <v>155</v>
      </c>
      <c r="E13351" s="0" t="n">
        <f aca="false">IFERROR((C13351-D13351)/C13351/'Project Inputs and Calcs'!$E$11,0)</f>
        <v>0</v>
      </c>
    </row>
    <row r="13352" customFormat="false" ht="15" hidden="false" customHeight="false" outlineLevel="0" collapsed="false">
      <c r="A13352" s="0" t="n">
        <v>74</v>
      </c>
      <c r="B13352" s="0" t="n">
        <v>18000</v>
      </c>
      <c r="C13352" s="0" t="s">
        <v>155</v>
      </c>
      <c r="D13352" s="0" t="s">
        <v>155</v>
      </c>
      <c r="E13352" s="0" t="n">
        <f aca="false">IFERROR((C13352-D13352)/C13352/'Project Inputs and Calcs'!$E$11,0)</f>
        <v>0</v>
      </c>
    </row>
    <row r="13353" customFormat="false" ht="15" hidden="false" customHeight="false" outlineLevel="0" collapsed="false">
      <c r="A13353" s="0" t="n">
        <v>74</v>
      </c>
      <c r="B13353" s="0" t="n">
        <v>18100</v>
      </c>
      <c r="C13353" s="0" t="s">
        <v>155</v>
      </c>
      <c r="D13353" s="0" t="s">
        <v>155</v>
      </c>
      <c r="E13353" s="0" t="n">
        <f aca="false">IFERROR((C13353-D13353)/C13353/'Project Inputs and Calcs'!$E$11,0)</f>
        <v>0</v>
      </c>
    </row>
    <row r="13354" customFormat="false" ht="15" hidden="false" customHeight="false" outlineLevel="0" collapsed="false">
      <c r="A13354" s="0" t="n">
        <v>74</v>
      </c>
      <c r="B13354" s="0" t="n">
        <v>18200</v>
      </c>
      <c r="C13354" s="0" t="s">
        <v>155</v>
      </c>
      <c r="D13354" s="0" t="s">
        <v>155</v>
      </c>
      <c r="E13354" s="0" t="n">
        <f aca="false">IFERROR((C13354-D13354)/C13354/'Project Inputs and Calcs'!$E$11,0)</f>
        <v>0</v>
      </c>
    </row>
    <row r="13355" customFormat="false" ht="15" hidden="false" customHeight="false" outlineLevel="0" collapsed="false">
      <c r="A13355" s="0" t="n">
        <v>74</v>
      </c>
      <c r="B13355" s="0" t="n">
        <v>18300</v>
      </c>
      <c r="C13355" s="0" t="s">
        <v>155</v>
      </c>
      <c r="D13355" s="0" t="s">
        <v>155</v>
      </c>
      <c r="E13355" s="0" t="n">
        <f aca="false">IFERROR((C13355-D13355)/C13355/'Project Inputs and Calcs'!$E$11,0)</f>
        <v>0</v>
      </c>
    </row>
    <row r="13356" customFormat="false" ht="15" hidden="false" customHeight="false" outlineLevel="0" collapsed="false">
      <c r="A13356" s="0" t="n">
        <v>74</v>
      </c>
      <c r="B13356" s="0" t="n">
        <v>18400</v>
      </c>
      <c r="C13356" s="0" t="s">
        <v>155</v>
      </c>
      <c r="D13356" s="0" t="s">
        <v>155</v>
      </c>
      <c r="E13356" s="0" t="n">
        <f aca="false">IFERROR((C13356-D13356)/C13356/'Project Inputs and Calcs'!$E$11,0)</f>
        <v>0</v>
      </c>
    </row>
    <row r="13357" customFormat="false" ht="15" hidden="false" customHeight="false" outlineLevel="0" collapsed="false">
      <c r="A13357" s="0" t="n">
        <v>74</v>
      </c>
      <c r="B13357" s="0" t="n">
        <v>18500</v>
      </c>
      <c r="C13357" s="0" t="s">
        <v>155</v>
      </c>
      <c r="D13357" s="0" t="s">
        <v>155</v>
      </c>
      <c r="E13357" s="0" t="n">
        <f aca="false">IFERROR((C13357-D13357)/C13357/'Project Inputs and Calcs'!$E$11,0)</f>
        <v>0</v>
      </c>
    </row>
    <row r="13358" customFormat="false" ht="15" hidden="false" customHeight="false" outlineLevel="0" collapsed="false">
      <c r="A13358" s="0" t="n">
        <v>74</v>
      </c>
      <c r="B13358" s="0" t="n">
        <v>18600</v>
      </c>
      <c r="C13358" s="0" t="s">
        <v>155</v>
      </c>
      <c r="D13358" s="0" t="s">
        <v>155</v>
      </c>
      <c r="E13358" s="0" t="n">
        <f aca="false">IFERROR((C13358-D13358)/C13358/'Project Inputs and Calcs'!$E$11,0)</f>
        <v>0</v>
      </c>
    </row>
    <row r="13359" customFormat="false" ht="15" hidden="false" customHeight="false" outlineLevel="0" collapsed="false">
      <c r="A13359" s="0" t="n">
        <v>74</v>
      </c>
      <c r="B13359" s="0" t="n">
        <v>18700</v>
      </c>
      <c r="C13359" s="0" t="s">
        <v>155</v>
      </c>
      <c r="D13359" s="0" t="s">
        <v>155</v>
      </c>
      <c r="E13359" s="0" t="n">
        <f aca="false">IFERROR((C13359-D13359)/C13359/'Project Inputs and Calcs'!$E$11,0)</f>
        <v>0</v>
      </c>
    </row>
    <row r="13360" customFormat="false" ht="15" hidden="false" customHeight="false" outlineLevel="0" collapsed="false">
      <c r="A13360" s="0" t="n">
        <v>74</v>
      </c>
      <c r="B13360" s="0" t="n">
        <v>18800</v>
      </c>
      <c r="C13360" s="0" t="s">
        <v>155</v>
      </c>
      <c r="D13360" s="0" t="s">
        <v>155</v>
      </c>
      <c r="E13360" s="0" t="n">
        <f aca="false">IFERROR((C13360-D13360)/C13360/'Project Inputs and Calcs'!$E$11,0)</f>
        <v>0</v>
      </c>
    </row>
    <row r="13361" customFormat="false" ht="15" hidden="false" customHeight="false" outlineLevel="0" collapsed="false">
      <c r="A13361" s="0" t="n">
        <v>74</v>
      </c>
      <c r="B13361" s="0" t="n">
        <v>18900</v>
      </c>
      <c r="C13361" s="0" t="s">
        <v>155</v>
      </c>
      <c r="D13361" s="0" t="s">
        <v>155</v>
      </c>
      <c r="E13361" s="0" t="n">
        <f aca="false">IFERROR((C13361-D13361)/C13361/'Project Inputs and Calcs'!$E$11,0)</f>
        <v>0</v>
      </c>
    </row>
    <row r="13362" customFormat="false" ht="15" hidden="false" customHeight="false" outlineLevel="0" collapsed="false">
      <c r="A13362" s="0" t="n">
        <v>74</v>
      </c>
      <c r="B13362" s="0" t="n">
        <v>19000</v>
      </c>
      <c r="C13362" s="0" t="s">
        <v>155</v>
      </c>
      <c r="D13362" s="0" t="s">
        <v>155</v>
      </c>
      <c r="E13362" s="0" t="n">
        <f aca="false">IFERROR((C13362-D13362)/C13362/'Project Inputs and Calcs'!$E$11,0)</f>
        <v>0</v>
      </c>
    </row>
    <row r="13363" customFormat="false" ht="15" hidden="false" customHeight="false" outlineLevel="0" collapsed="false">
      <c r="A13363" s="0" t="n">
        <v>74</v>
      </c>
      <c r="B13363" s="0" t="n">
        <v>19100</v>
      </c>
      <c r="C13363" s="0" t="s">
        <v>155</v>
      </c>
      <c r="D13363" s="0" t="s">
        <v>155</v>
      </c>
      <c r="E13363" s="0" t="n">
        <f aca="false">IFERROR((C13363-D13363)/C13363/'Project Inputs and Calcs'!$E$11,0)</f>
        <v>0</v>
      </c>
    </row>
    <row r="13364" customFormat="false" ht="15" hidden="false" customHeight="false" outlineLevel="0" collapsed="false">
      <c r="A13364" s="0" t="n">
        <v>74</v>
      </c>
      <c r="B13364" s="0" t="n">
        <v>19200</v>
      </c>
      <c r="C13364" s="0" t="s">
        <v>155</v>
      </c>
      <c r="D13364" s="0" t="s">
        <v>155</v>
      </c>
      <c r="E13364" s="0" t="n">
        <f aca="false">IFERROR((C13364-D13364)/C13364/'Project Inputs and Calcs'!$E$11,0)</f>
        <v>0</v>
      </c>
    </row>
    <row r="13365" customFormat="false" ht="15" hidden="false" customHeight="false" outlineLevel="0" collapsed="false">
      <c r="A13365" s="0" t="n">
        <v>74</v>
      </c>
      <c r="B13365" s="0" t="n">
        <v>19300</v>
      </c>
      <c r="C13365" s="0" t="s">
        <v>155</v>
      </c>
      <c r="D13365" s="0" t="s">
        <v>155</v>
      </c>
      <c r="E13365" s="0" t="n">
        <f aca="false">IFERROR((C13365-D13365)/C13365/'Project Inputs and Calcs'!$E$11,0)</f>
        <v>0</v>
      </c>
    </row>
    <row r="13366" customFormat="false" ht="15" hidden="false" customHeight="false" outlineLevel="0" collapsed="false">
      <c r="A13366" s="0" t="n">
        <v>74</v>
      </c>
      <c r="B13366" s="0" t="n">
        <v>19400</v>
      </c>
      <c r="C13366" s="0" t="s">
        <v>155</v>
      </c>
      <c r="D13366" s="0" t="s">
        <v>155</v>
      </c>
      <c r="E13366" s="0" t="n">
        <f aca="false">IFERROR((C13366-D13366)/C13366/'Project Inputs and Calcs'!$E$11,0)</f>
        <v>0</v>
      </c>
    </row>
    <row r="13367" customFormat="false" ht="15" hidden="false" customHeight="false" outlineLevel="0" collapsed="false">
      <c r="A13367" s="0" t="n">
        <v>74</v>
      </c>
      <c r="B13367" s="0" t="n">
        <v>19500</v>
      </c>
      <c r="C13367" s="0" t="s">
        <v>155</v>
      </c>
      <c r="D13367" s="0" t="s">
        <v>155</v>
      </c>
      <c r="E13367" s="0" t="n">
        <f aca="false">IFERROR((C13367-D13367)/C13367/'Project Inputs and Calcs'!$E$11,0)</f>
        <v>0</v>
      </c>
    </row>
    <row r="13368" customFormat="false" ht="15" hidden="false" customHeight="false" outlineLevel="0" collapsed="false">
      <c r="A13368" s="0" t="n">
        <v>74</v>
      </c>
      <c r="B13368" s="0" t="n">
        <v>19600</v>
      </c>
      <c r="C13368" s="0" t="s">
        <v>155</v>
      </c>
      <c r="D13368" s="0" t="s">
        <v>155</v>
      </c>
      <c r="E13368" s="0" t="n">
        <f aca="false">IFERROR((C13368-D13368)/C13368/'Project Inputs and Calcs'!$E$11,0)</f>
        <v>0</v>
      </c>
    </row>
    <row r="13369" customFormat="false" ht="15" hidden="false" customHeight="false" outlineLevel="0" collapsed="false">
      <c r="A13369" s="0" t="n">
        <v>74</v>
      </c>
      <c r="B13369" s="0" t="n">
        <v>19700</v>
      </c>
      <c r="C13369" s="0" t="s">
        <v>155</v>
      </c>
      <c r="D13369" s="0" t="s">
        <v>155</v>
      </c>
      <c r="E13369" s="0" t="n">
        <f aca="false">IFERROR((C13369-D13369)/C13369/'Project Inputs and Calcs'!$E$11,0)</f>
        <v>0</v>
      </c>
    </row>
    <row r="13370" customFormat="false" ht="15" hidden="false" customHeight="false" outlineLevel="0" collapsed="false">
      <c r="A13370" s="0" t="n">
        <v>74</v>
      </c>
      <c r="B13370" s="0" t="n">
        <v>19800</v>
      </c>
      <c r="C13370" s="0" t="s">
        <v>155</v>
      </c>
      <c r="D13370" s="0" t="s">
        <v>155</v>
      </c>
      <c r="E13370" s="0" t="n">
        <f aca="false">IFERROR((C13370-D13370)/C13370/'Project Inputs and Calcs'!$E$11,0)</f>
        <v>0</v>
      </c>
    </row>
    <row r="13371" customFormat="false" ht="15" hidden="false" customHeight="false" outlineLevel="0" collapsed="false">
      <c r="A13371" s="0" t="n">
        <v>74</v>
      </c>
      <c r="B13371" s="0" t="n">
        <v>19900</v>
      </c>
      <c r="C13371" s="0" t="s">
        <v>155</v>
      </c>
      <c r="D13371" s="0" t="s">
        <v>155</v>
      </c>
      <c r="E13371" s="0" t="n">
        <f aca="false">IFERROR((C13371-D13371)/C13371/'Project Inputs and Calcs'!$E$11,0)</f>
        <v>0</v>
      </c>
    </row>
    <row r="13372" customFormat="false" ht="15" hidden="false" customHeight="false" outlineLevel="0" collapsed="false">
      <c r="A13372" s="0" t="n">
        <v>74</v>
      </c>
      <c r="B13372" s="0" t="n">
        <v>20000</v>
      </c>
      <c r="C13372" s="0" t="s">
        <v>155</v>
      </c>
      <c r="D13372" s="0" t="s">
        <v>155</v>
      </c>
      <c r="E13372" s="0" t="n">
        <f aca="false">IFERROR((C13372-D13372)/C13372/'Project Inputs and Calcs'!$E$11,0)</f>
        <v>0</v>
      </c>
    </row>
    <row r="13373" customFormat="false" ht="15" hidden="false" customHeight="false" outlineLevel="0" collapsed="false">
      <c r="A13373" s="0" t="n">
        <v>75</v>
      </c>
      <c r="B13373" s="0" t="n">
        <v>1000</v>
      </c>
      <c r="C13373" s="0" t="n">
        <v>0.73339</v>
      </c>
      <c r="D13373" s="0" t="n">
        <v>0.12482</v>
      </c>
      <c r="E13373" s="0" t="n">
        <f aca="false">IFERROR((C13373-D13373)/C13373/'Project Inputs and Calcs'!$E$11,0)</f>
        <v>0.0276601353531773</v>
      </c>
    </row>
    <row r="13374" customFormat="false" ht="15" hidden="false" customHeight="false" outlineLevel="0" collapsed="false">
      <c r="A13374" s="0" t="n">
        <v>75</v>
      </c>
      <c r="B13374" s="0" t="n">
        <v>1100</v>
      </c>
      <c r="C13374" s="0" t="n">
        <v>1.0086</v>
      </c>
      <c r="D13374" s="0" t="n">
        <v>0.17312</v>
      </c>
      <c r="E13374" s="0" t="n">
        <f aca="false">IFERROR((C13374-D13374)/C13374/'Project Inputs and Calcs'!$E$11,0)</f>
        <v>0.0276118712406636</v>
      </c>
    </row>
    <row r="13375" customFormat="false" ht="15" hidden="false" customHeight="false" outlineLevel="0" collapsed="false">
      <c r="A13375" s="0" t="n">
        <v>75</v>
      </c>
      <c r="B13375" s="0" t="n">
        <v>1200</v>
      </c>
      <c r="C13375" s="0" t="n">
        <v>1.322</v>
      </c>
      <c r="D13375" s="0" t="n">
        <v>0.24806</v>
      </c>
      <c r="E13375" s="0" t="n">
        <f aca="false">IFERROR((C13375-D13375)/C13375/'Project Inputs and Calcs'!$E$11,0)</f>
        <v>0.0270786686838124</v>
      </c>
    </row>
    <row r="13376" customFormat="false" ht="15" hidden="false" customHeight="false" outlineLevel="0" collapsed="false">
      <c r="A13376" s="0" t="n">
        <v>75</v>
      </c>
      <c r="B13376" s="0" t="n">
        <v>1300</v>
      </c>
      <c r="C13376" s="0" t="n">
        <v>1.6717</v>
      </c>
      <c r="D13376" s="0" t="n">
        <v>0.32814</v>
      </c>
      <c r="E13376" s="0" t="n">
        <f aca="false">IFERROR((C13376-D13376)/C13376/'Project Inputs and Calcs'!$E$11,0)</f>
        <v>0.0267902933141911</v>
      </c>
    </row>
    <row r="13377" customFormat="false" ht="15" hidden="false" customHeight="false" outlineLevel="0" collapsed="false">
      <c r="A13377" s="0" t="n">
        <v>75</v>
      </c>
      <c r="B13377" s="0" t="n">
        <v>1400</v>
      </c>
      <c r="C13377" s="0" t="n">
        <v>2.0559</v>
      </c>
      <c r="D13377" s="0" t="n">
        <v>0.4212</v>
      </c>
      <c r="E13377" s="0" t="n">
        <f aca="false">IFERROR((C13377-D13377)/C13377/'Project Inputs and Calcs'!$E$11,0)</f>
        <v>0.0265042074030838</v>
      </c>
    </row>
    <row r="13378" customFormat="false" ht="15" hidden="false" customHeight="false" outlineLevel="0" collapsed="false">
      <c r="A13378" s="0" t="n">
        <v>75</v>
      </c>
      <c r="B13378" s="0" t="n">
        <v>1500</v>
      </c>
      <c r="C13378" s="0" t="n">
        <v>2.4728</v>
      </c>
      <c r="D13378" s="0" t="n">
        <v>0.50365</v>
      </c>
      <c r="E13378" s="0" t="n">
        <f aca="false">IFERROR((C13378-D13378)/C13378/'Project Inputs and Calcs'!$E$11,0)</f>
        <v>0.0265441335058773</v>
      </c>
    </row>
    <row r="13379" customFormat="false" ht="15" hidden="false" customHeight="false" outlineLevel="0" collapsed="false">
      <c r="A13379" s="0" t="n">
        <v>75</v>
      </c>
      <c r="B13379" s="0" t="n">
        <v>1600</v>
      </c>
      <c r="C13379" s="0" t="n">
        <v>2.9211</v>
      </c>
      <c r="D13379" s="0" t="n">
        <v>0.64785</v>
      </c>
      <c r="E13379" s="0" t="n">
        <f aca="false">IFERROR((C13379-D13379)/C13379/'Project Inputs and Calcs'!$E$11,0)</f>
        <v>0.0259405703330937</v>
      </c>
    </row>
    <row r="13380" customFormat="false" ht="15" hidden="false" customHeight="false" outlineLevel="0" collapsed="false">
      <c r="A13380" s="0" t="n">
        <v>75</v>
      </c>
      <c r="B13380" s="0" t="n">
        <v>1700</v>
      </c>
      <c r="C13380" s="0" t="n">
        <v>3.3989</v>
      </c>
      <c r="D13380" s="0" t="n">
        <v>0.7822</v>
      </c>
      <c r="E13380" s="0" t="n">
        <f aca="false">IFERROR((C13380-D13380)/C13380/'Project Inputs and Calcs'!$E$11,0)</f>
        <v>0.0256622240528799</v>
      </c>
    </row>
    <row r="13381" customFormat="false" ht="15" hidden="false" customHeight="false" outlineLevel="0" collapsed="false">
      <c r="A13381" s="0" t="n">
        <v>75</v>
      </c>
      <c r="B13381" s="0" t="n">
        <v>1800</v>
      </c>
      <c r="C13381" s="0" t="n">
        <v>3.905</v>
      </c>
      <c r="D13381" s="0" t="n">
        <v>0.93087</v>
      </c>
      <c r="E13381" s="0" t="n">
        <f aca="false">IFERROR((C13381-D13381)/C13381/'Project Inputs and Calcs'!$E$11,0)</f>
        <v>0.0253873666239863</v>
      </c>
    </row>
    <row r="13382" customFormat="false" ht="15" hidden="false" customHeight="false" outlineLevel="0" collapsed="false">
      <c r="A13382" s="0" t="n">
        <v>75</v>
      </c>
      <c r="B13382" s="0" t="n">
        <v>1900</v>
      </c>
      <c r="C13382" s="0" t="n">
        <v>4.438</v>
      </c>
      <c r="D13382" s="0" t="n">
        <v>1.0941</v>
      </c>
      <c r="E13382" s="0" t="n">
        <f aca="false">IFERROR((C13382-D13382)/C13382/'Project Inputs and Calcs'!$E$11,0)</f>
        <v>0.0251156677181914</v>
      </c>
    </row>
    <row r="13383" customFormat="false" ht="15" hidden="false" customHeight="false" outlineLevel="0" collapsed="false">
      <c r="A13383" s="0" t="n">
        <v>75</v>
      </c>
      <c r="B13383" s="0" t="n">
        <v>2000</v>
      </c>
      <c r="C13383" s="0" t="n">
        <v>4.9967</v>
      </c>
      <c r="D13383" s="0" t="n">
        <v>1.272</v>
      </c>
      <c r="E13383" s="0" t="n">
        <f aca="false">IFERROR((C13383-D13383)/C13383/'Project Inputs and Calcs'!$E$11,0)</f>
        <v>0.0248477328370058</v>
      </c>
    </row>
    <row r="13384" customFormat="false" ht="15" hidden="false" customHeight="false" outlineLevel="0" collapsed="false">
      <c r="A13384" s="0" t="n">
        <v>75</v>
      </c>
      <c r="B13384" s="0" t="n">
        <v>2100</v>
      </c>
      <c r="C13384" s="0" t="n">
        <v>5.5798</v>
      </c>
      <c r="D13384" s="0" t="n">
        <v>1.4496</v>
      </c>
      <c r="E13384" s="0" t="n">
        <f aca="false">IFERROR((C13384-D13384)/C13384/'Project Inputs and Calcs'!$E$11,0)</f>
        <v>0.0246735247380432</v>
      </c>
    </row>
    <row r="13385" customFormat="false" ht="15" hidden="false" customHeight="false" outlineLevel="0" collapsed="false">
      <c r="A13385" s="0" t="n">
        <v>75</v>
      </c>
      <c r="B13385" s="0" t="n">
        <v>2200</v>
      </c>
      <c r="C13385" s="0" t="n">
        <v>6.1861</v>
      </c>
      <c r="D13385" s="0" t="n">
        <v>1.6725</v>
      </c>
      <c r="E13385" s="0" t="n">
        <f aca="false">IFERROR((C13385-D13385)/C13385/'Project Inputs and Calcs'!$E$11,0)</f>
        <v>0.0243211932127404</v>
      </c>
    </row>
    <row r="13386" customFormat="false" ht="15" hidden="false" customHeight="false" outlineLevel="0" collapsed="false">
      <c r="A13386" s="0" t="n">
        <v>75</v>
      </c>
      <c r="B13386" s="0" t="n">
        <v>2300</v>
      </c>
      <c r="C13386" s="0" t="n">
        <v>6.8146</v>
      </c>
      <c r="D13386" s="0" t="n">
        <v>1.8952</v>
      </c>
      <c r="E13386" s="0" t="n">
        <f aca="false">IFERROR((C13386-D13386)/C13386/'Project Inputs and Calcs'!$E$11,0)</f>
        <v>0.0240630411176004</v>
      </c>
    </row>
    <row r="13387" customFormat="false" ht="15" hidden="false" customHeight="false" outlineLevel="0" collapsed="false">
      <c r="A13387" s="0" t="n">
        <v>75</v>
      </c>
      <c r="B13387" s="0" t="n">
        <v>2400</v>
      </c>
      <c r="C13387" s="0" t="n">
        <v>7.4637</v>
      </c>
      <c r="D13387" s="0" t="n">
        <v>2.1331</v>
      </c>
      <c r="E13387" s="0" t="n">
        <f aca="false">IFERROR((C13387-D13387)/C13387/'Project Inputs and Calcs'!$E$11,0)</f>
        <v>0.0238067803725587</v>
      </c>
    </row>
    <row r="13388" customFormat="false" ht="15" hidden="false" customHeight="false" outlineLevel="0" collapsed="false">
      <c r="A13388" s="0" t="n">
        <v>75</v>
      </c>
      <c r="B13388" s="0" t="n">
        <v>2500</v>
      </c>
      <c r="C13388" s="0" t="n">
        <v>8.133</v>
      </c>
      <c r="D13388" s="0" t="n">
        <v>2.386</v>
      </c>
      <c r="E13388" s="0" t="n">
        <f aca="false">IFERROR((C13388-D13388)/C13388/'Project Inputs and Calcs'!$E$11,0)</f>
        <v>0.0235542440263945</v>
      </c>
    </row>
    <row r="13389" customFormat="false" ht="15" hidden="false" customHeight="false" outlineLevel="0" collapsed="false">
      <c r="A13389" s="0" t="n">
        <v>75</v>
      </c>
      <c r="B13389" s="0" t="n">
        <v>2600</v>
      </c>
      <c r="C13389" s="0" t="n">
        <v>8.8207</v>
      </c>
      <c r="D13389" s="0" t="n">
        <v>2.6542</v>
      </c>
      <c r="E13389" s="0" t="n">
        <f aca="false">IFERROR((C13389-D13389)/C13389/'Project Inputs and Calcs'!$E$11,0)</f>
        <v>0.0233031392066389</v>
      </c>
    </row>
    <row r="13390" customFormat="false" ht="15" hidden="false" customHeight="false" outlineLevel="0" collapsed="false">
      <c r="A13390" s="0" t="n">
        <v>75</v>
      </c>
      <c r="B13390" s="0" t="n">
        <v>2700</v>
      </c>
      <c r="C13390" s="0" t="n">
        <v>9.5262</v>
      </c>
      <c r="D13390" s="0" t="n">
        <v>2.9374</v>
      </c>
      <c r="E13390" s="0" t="n">
        <f aca="false">IFERROR((C13390-D13390)/C13390/'Project Inputs and Calcs'!$E$11,0)</f>
        <v>0.0230550131916889</v>
      </c>
    </row>
    <row r="13391" customFormat="false" ht="15" hidden="false" customHeight="false" outlineLevel="0" collapsed="false">
      <c r="A13391" s="0" t="n">
        <v>75</v>
      </c>
      <c r="B13391" s="0" t="n">
        <v>2800</v>
      </c>
      <c r="C13391" s="0" t="n">
        <v>10.248</v>
      </c>
      <c r="D13391" s="0" t="n">
        <v>3.2358</v>
      </c>
      <c r="E13391" s="0" t="n">
        <f aca="false">IFERROR((C13391-D13391)/C13391/'Project Inputs and Calcs'!$E$11,0)</f>
        <v>0.0228083528493365</v>
      </c>
    </row>
    <row r="13392" customFormat="false" ht="15" hidden="false" customHeight="false" outlineLevel="0" collapsed="false">
      <c r="A13392" s="0" t="n">
        <v>75</v>
      </c>
      <c r="B13392" s="0" t="n">
        <v>2900</v>
      </c>
      <c r="C13392" s="0" t="n">
        <v>10.986</v>
      </c>
      <c r="D13392" s="0" t="n">
        <v>3.5495</v>
      </c>
      <c r="E13392" s="0" t="n">
        <f aca="false">IFERROR((C13392-D13392)/C13392/'Project Inputs and Calcs'!$E$11,0)</f>
        <v>0.0225635657503489</v>
      </c>
    </row>
    <row r="13393" customFormat="false" ht="15" hidden="false" customHeight="false" outlineLevel="0" collapsed="false">
      <c r="A13393" s="0" t="n">
        <v>75</v>
      </c>
      <c r="B13393" s="0" t="n">
        <v>3000</v>
      </c>
      <c r="C13393" s="0" t="n">
        <v>11.738</v>
      </c>
      <c r="D13393" s="0" t="n">
        <v>3.8784</v>
      </c>
      <c r="E13393" s="0" t="n">
        <f aca="false">IFERROR((C13393-D13393)/C13393/'Project Inputs and Calcs'!$E$11,0)</f>
        <v>0.0223195320043165</v>
      </c>
    </row>
    <row r="13394" customFormat="false" ht="15" hidden="false" customHeight="false" outlineLevel="0" collapsed="false">
      <c r="A13394" s="0" t="n">
        <v>75</v>
      </c>
      <c r="B13394" s="0" t="n">
        <v>3100</v>
      </c>
      <c r="C13394" s="0" t="n">
        <v>12.503</v>
      </c>
      <c r="D13394" s="0" t="n">
        <v>4.2226</v>
      </c>
      <c r="E13394" s="0" t="n">
        <f aca="false">IFERROR((C13394-D13394)/C13394/'Project Inputs and Calcs'!$E$11,0)</f>
        <v>0.0220757684822309</v>
      </c>
    </row>
    <row r="13395" customFormat="false" ht="15" hidden="false" customHeight="false" outlineLevel="0" collapsed="false">
      <c r="A13395" s="0" t="n">
        <v>75</v>
      </c>
      <c r="B13395" s="0" t="n">
        <v>3200</v>
      </c>
      <c r="C13395" s="0" t="n">
        <v>13.279</v>
      </c>
      <c r="D13395" s="0" t="n">
        <v>4.582</v>
      </c>
      <c r="E13395" s="0" t="n">
        <f aca="false">IFERROR((C13395-D13395)/C13395/'Project Inputs and Calcs'!$E$11,0)</f>
        <v>0.0218314632125913</v>
      </c>
    </row>
    <row r="13396" customFormat="false" ht="15" hidden="false" customHeight="false" outlineLevel="0" collapsed="false">
      <c r="A13396" s="0" t="n">
        <v>75</v>
      </c>
      <c r="B13396" s="0" t="n">
        <v>3300</v>
      </c>
      <c r="C13396" s="0" t="n">
        <v>14.067</v>
      </c>
      <c r="D13396" s="0" t="n">
        <v>4.9569</v>
      </c>
      <c r="E13396" s="0" t="n">
        <f aca="false">IFERROR((C13396-D13396)/C13396/'Project Inputs and Calcs'!$E$11,0)</f>
        <v>0.0215874031421056</v>
      </c>
    </row>
    <row r="13397" customFormat="false" ht="15" hidden="false" customHeight="false" outlineLevel="0" collapsed="false">
      <c r="A13397" s="0" t="n">
        <v>75</v>
      </c>
      <c r="B13397" s="0" t="n">
        <v>3400</v>
      </c>
      <c r="C13397" s="0" t="n">
        <v>14.864</v>
      </c>
      <c r="D13397" s="0" t="n">
        <v>5.3475</v>
      </c>
      <c r="E13397" s="0" t="n">
        <f aca="false">IFERROR((C13397-D13397)/C13397/'Project Inputs and Calcs'!$E$11,0)</f>
        <v>0.0213412719770362</v>
      </c>
    </row>
    <row r="13398" customFormat="false" ht="15" hidden="false" customHeight="false" outlineLevel="0" collapsed="false">
      <c r="A13398" s="0" t="n">
        <v>75</v>
      </c>
      <c r="B13398" s="0" t="n">
        <v>3500</v>
      </c>
      <c r="C13398" s="0" t="n">
        <v>15.668</v>
      </c>
      <c r="D13398" s="0" t="n">
        <v>5.7538</v>
      </c>
      <c r="E13398" s="0" t="n">
        <f aca="false">IFERROR((C13398-D13398)/C13398/'Project Inputs and Calcs'!$E$11,0)</f>
        <v>0.0210922474683006</v>
      </c>
    </row>
    <row r="13399" customFormat="false" ht="15" hidden="false" customHeight="false" outlineLevel="0" collapsed="false">
      <c r="A13399" s="0" t="n">
        <v>75</v>
      </c>
      <c r="B13399" s="0" t="n">
        <v>3600</v>
      </c>
      <c r="C13399" s="0" t="n">
        <v>16.479</v>
      </c>
      <c r="D13399" s="0" t="n">
        <v>6.1759</v>
      </c>
      <c r="E13399" s="0" t="n">
        <f aca="false">IFERROR((C13399-D13399)/C13399/'Project Inputs and Calcs'!$E$11,0)</f>
        <v>0.0208408681756579</v>
      </c>
    </row>
    <row r="13400" customFormat="false" ht="15" hidden="false" customHeight="false" outlineLevel="0" collapsed="false">
      <c r="A13400" s="0" t="n">
        <v>75</v>
      </c>
      <c r="B13400" s="0" t="n">
        <v>3700</v>
      </c>
      <c r="C13400" s="0" t="n">
        <v>17.294</v>
      </c>
      <c r="D13400" s="0" t="n">
        <v>6.6145</v>
      </c>
      <c r="E13400" s="0" t="n">
        <f aca="false">IFERROR((C13400-D13400)/C13400/'Project Inputs and Calcs'!$E$11,0)</f>
        <v>0.0205842103234262</v>
      </c>
    </row>
    <row r="13401" customFormat="false" ht="15" hidden="false" customHeight="false" outlineLevel="0" collapsed="false">
      <c r="A13401" s="0" t="n">
        <v>75</v>
      </c>
      <c r="B13401" s="0" t="n">
        <v>3800</v>
      </c>
      <c r="C13401" s="0" t="n">
        <v>18.111</v>
      </c>
      <c r="D13401" s="0" t="n">
        <v>7.0697</v>
      </c>
      <c r="E13401" s="0" t="n">
        <f aca="false">IFERROR((C13401-D13401)/C13401/'Project Inputs and Calcs'!$E$11,0)</f>
        <v>0.020321535714943</v>
      </c>
    </row>
    <row r="13402" customFormat="false" ht="15" hidden="false" customHeight="false" outlineLevel="0" collapsed="false">
      <c r="A13402" s="0" t="n">
        <v>75</v>
      </c>
      <c r="B13402" s="0" t="n">
        <v>3900</v>
      </c>
      <c r="C13402" s="0" t="n">
        <v>18.929</v>
      </c>
      <c r="D13402" s="0" t="n">
        <v>7.542</v>
      </c>
      <c r="E13402" s="0" t="n">
        <f aca="false">IFERROR((C13402-D13402)/C13402/'Project Inputs and Calcs'!$E$11,0)</f>
        <v>0.0200521246059838</v>
      </c>
    </row>
    <row r="13403" customFormat="false" ht="15" hidden="false" customHeight="false" outlineLevel="0" collapsed="false">
      <c r="A13403" s="0" t="n">
        <v>75</v>
      </c>
      <c r="B13403" s="0" t="n">
        <v>4000</v>
      </c>
      <c r="C13403" s="0" t="n">
        <v>19.744</v>
      </c>
      <c r="D13403" s="0" t="n">
        <v>8.0318</v>
      </c>
      <c r="E13403" s="0" t="n">
        <f aca="false">IFERROR((C13403-D13403)/C13403/'Project Inputs and Calcs'!$E$11,0)</f>
        <v>0.0197734332793085</v>
      </c>
    </row>
    <row r="13404" customFormat="false" ht="15" hidden="false" customHeight="false" outlineLevel="0" collapsed="false">
      <c r="A13404" s="0" t="n">
        <v>75</v>
      </c>
      <c r="B13404" s="0" t="n">
        <v>4100</v>
      </c>
      <c r="C13404" s="0" t="n">
        <v>20.555</v>
      </c>
      <c r="D13404" s="0" t="n">
        <v>8.5401</v>
      </c>
      <c r="E13404" s="0" t="n">
        <f aca="false">IFERROR((C13404-D13404)/C13404/'Project Inputs and Calcs'!$E$11,0)</f>
        <v>0.0194841482202222</v>
      </c>
    </row>
    <row r="13405" customFormat="false" ht="15" hidden="false" customHeight="false" outlineLevel="0" collapsed="false">
      <c r="A13405" s="0" t="n">
        <v>75</v>
      </c>
      <c r="B13405" s="0" t="n">
        <v>4200</v>
      </c>
      <c r="C13405" s="0" t="n">
        <v>21.357</v>
      </c>
      <c r="D13405" s="0" t="n">
        <v>9.0674</v>
      </c>
      <c r="E13405" s="0" t="n">
        <f aca="false">IFERROR((C13405-D13405)/C13405/'Project Inputs and Calcs'!$E$11,0)</f>
        <v>0.0191812208331382</v>
      </c>
    </row>
    <row r="13406" customFormat="false" ht="15" hidden="false" customHeight="false" outlineLevel="0" collapsed="false">
      <c r="A13406" s="0" t="n">
        <v>75</v>
      </c>
      <c r="B13406" s="0" t="n">
        <v>4300</v>
      </c>
      <c r="C13406" s="0" t="n">
        <v>22.148</v>
      </c>
      <c r="D13406" s="0" t="n">
        <v>9.615</v>
      </c>
      <c r="E13406" s="0" t="n">
        <f aca="false">IFERROR((C13406-D13406)/C13406/'Project Inputs and Calcs'!$E$11,0)</f>
        <v>0.0188625007525134</v>
      </c>
    </row>
    <row r="13407" customFormat="false" ht="15" hidden="false" customHeight="false" outlineLevel="0" collapsed="false">
      <c r="A13407" s="0" t="n">
        <v>75</v>
      </c>
      <c r="B13407" s="0" t="n">
        <v>4400</v>
      </c>
      <c r="C13407" s="0" t="n">
        <v>22.923</v>
      </c>
      <c r="D13407" s="0" t="n">
        <v>10.184</v>
      </c>
      <c r="E13407" s="0" t="n">
        <f aca="false">IFERROR((C13407-D13407)/C13407/'Project Inputs and Calcs'!$E$11,0)</f>
        <v>0.0185243350928471</v>
      </c>
    </row>
    <row r="13408" customFormat="false" ht="15" hidden="false" customHeight="false" outlineLevel="0" collapsed="false">
      <c r="A13408" s="0" t="n">
        <v>75</v>
      </c>
      <c r="B13408" s="0" t="n">
        <v>4500</v>
      </c>
      <c r="C13408" s="0" t="n">
        <v>23.678</v>
      </c>
      <c r="D13408" s="0" t="n">
        <v>10.776</v>
      </c>
      <c r="E13408" s="0" t="n">
        <f aca="false">IFERROR((C13408-D13408)/C13408/'Project Inputs and Calcs'!$E$11,0)</f>
        <v>0.0181631331475068</v>
      </c>
    </row>
    <row r="13409" customFormat="false" ht="15" hidden="false" customHeight="false" outlineLevel="0" collapsed="false">
      <c r="A13409" s="0" t="n">
        <v>75</v>
      </c>
      <c r="B13409" s="0" t="n">
        <v>4600</v>
      </c>
      <c r="C13409" s="0" t="n">
        <v>24.404</v>
      </c>
      <c r="D13409" s="0" t="n">
        <v>11.394</v>
      </c>
      <c r="E13409" s="0" t="n">
        <f aca="false">IFERROR((C13409-D13409)/C13409/'Project Inputs and Calcs'!$E$11,0)</f>
        <v>0.0177703108779981</v>
      </c>
    </row>
    <row r="13410" customFormat="false" ht="15" hidden="false" customHeight="false" outlineLevel="0" collapsed="false">
      <c r="A13410" s="0" t="n">
        <v>75</v>
      </c>
      <c r="B13410" s="0" t="n">
        <v>4700</v>
      </c>
      <c r="C13410" s="0" t="n">
        <v>25.096</v>
      </c>
      <c r="D13410" s="0" t="n">
        <v>12.04</v>
      </c>
      <c r="E13410" s="0" t="n">
        <f aca="false">IFERROR((C13410-D13410)/C13410/'Project Inputs and Calcs'!$E$11,0)</f>
        <v>0.0173414089894804</v>
      </c>
    </row>
    <row r="13411" customFormat="false" ht="15" hidden="false" customHeight="false" outlineLevel="0" collapsed="false">
      <c r="A13411" s="0" t="n">
        <v>75</v>
      </c>
      <c r="B13411" s="0" t="n">
        <v>4800</v>
      </c>
      <c r="C13411" s="0" t="n">
        <v>25.742</v>
      </c>
      <c r="D13411" s="0" t="n">
        <v>12.718</v>
      </c>
      <c r="E13411" s="0" t="n">
        <f aca="false">IFERROR((C13411-D13411)/C13411/'Project Inputs and Calcs'!$E$11,0)</f>
        <v>0.0168647864708777</v>
      </c>
    </row>
    <row r="13412" customFormat="false" ht="15" hidden="false" customHeight="false" outlineLevel="0" collapsed="false">
      <c r="A13412" s="0" t="n">
        <v>75</v>
      </c>
      <c r="B13412" s="0" t="n">
        <v>4900</v>
      </c>
      <c r="C13412" s="0" t="n">
        <v>26.329</v>
      </c>
      <c r="D13412" s="0" t="n">
        <v>13.434</v>
      </c>
      <c r="E13412" s="0" t="n">
        <f aca="false">IFERROR((C13412-D13412)/C13412/'Project Inputs and Calcs'!$E$11,0)</f>
        <v>0.0163254712800841</v>
      </c>
    </row>
    <row r="13413" customFormat="false" ht="15" hidden="false" customHeight="false" outlineLevel="0" collapsed="false">
      <c r="A13413" s="0" t="n">
        <v>75</v>
      </c>
      <c r="B13413" s="0" t="n">
        <v>5000</v>
      </c>
      <c r="C13413" s="0" t="n">
        <v>26.843</v>
      </c>
      <c r="D13413" s="0" t="n">
        <v>14.194</v>
      </c>
      <c r="E13413" s="0" t="n">
        <f aca="false">IFERROR((C13413-D13413)/C13413/'Project Inputs and Calcs'!$E$11,0)</f>
        <v>0.0157073849172348</v>
      </c>
    </row>
    <row r="13414" customFormat="false" ht="15" hidden="false" customHeight="false" outlineLevel="0" collapsed="false">
      <c r="A13414" s="0" t="n">
        <v>75</v>
      </c>
      <c r="B13414" s="0" t="n">
        <v>5100</v>
      </c>
      <c r="C13414" s="0" t="n">
        <v>27.269</v>
      </c>
      <c r="D13414" s="0" t="n">
        <v>15.003</v>
      </c>
      <c r="E13414" s="0" t="n">
        <f aca="false">IFERROR((C13414-D13414)/C13414/'Project Inputs and Calcs'!$E$11,0)</f>
        <v>0.0149938269341254</v>
      </c>
    </row>
    <row r="13415" customFormat="false" ht="15" hidden="false" customHeight="false" outlineLevel="0" collapsed="false">
      <c r="A13415" s="0" t="n">
        <v>75</v>
      </c>
      <c r="B13415" s="0" t="n">
        <v>5200</v>
      </c>
      <c r="C13415" s="0" t="n">
        <v>27.563</v>
      </c>
      <c r="D13415" s="0" t="n">
        <v>15.881</v>
      </c>
      <c r="E13415" s="0" t="n">
        <f aca="false">IFERROR((C13415-D13415)/C13415/'Project Inputs and Calcs'!$E$11,0)</f>
        <v>0.0141276348728368</v>
      </c>
    </row>
    <row r="13416" customFormat="false" ht="15" hidden="false" customHeight="false" outlineLevel="0" collapsed="false">
      <c r="A13416" s="0" t="n">
        <v>75</v>
      </c>
      <c r="B13416" s="0" t="n">
        <v>5300</v>
      </c>
      <c r="C13416" s="0" t="n">
        <v>27.67</v>
      </c>
      <c r="D13416" s="0" t="n">
        <v>16.855</v>
      </c>
      <c r="E13416" s="0" t="n">
        <f aca="false">IFERROR((C13416-D13416)/C13416/'Project Inputs and Calcs'!$E$11,0)</f>
        <v>0.0130285507770148</v>
      </c>
    </row>
    <row r="13417" customFormat="false" ht="15" hidden="false" customHeight="false" outlineLevel="0" collapsed="false">
      <c r="A13417" s="0" t="n">
        <v>75</v>
      </c>
      <c r="B13417" s="0" t="n">
        <v>5400</v>
      </c>
      <c r="C13417" s="0" t="n">
        <v>27.493</v>
      </c>
      <c r="D13417" s="0" t="n">
        <v>17.97</v>
      </c>
      <c r="E13417" s="0" t="n">
        <f aca="false">IFERROR((C13417-D13417)/C13417/'Project Inputs and Calcs'!$E$11,0)</f>
        <v>0.0115459692770281</v>
      </c>
    </row>
    <row r="13418" customFormat="false" ht="15" hidden="false" customHeight="false" outlineLevel="0" collapsed="false">
      <c r="A13418" s="0" t="n">
        <v>75</v>
      </c>
      <c r="B13418" s="0" t="n">
        <v>5500</v>
      </c>
      <c r="C13418" s="0" t="n">
        <v>27.062</v>
      </c>
      <c r="D13418" s="0" t="n">
        <v>19.216</v>
      </c>
      <c r="E13418" s="0" t="n">
        <f aca="false">IFERROR((C13418-D13418)/C13418/'Project Inputs and Calcs'!$E$11,0)</f>
        <v>0.00966422782253098</v>
      </c>
    </row>
    <row r="13419" customFormat="false" ht="15" hidden="false" customHeight="false" outlineLevel="0" collapsed="false">
      <c r="A13419" s="0" t="n">
        <v>75</v>
      </c>
      <c r="B13419" s="0" t="n">
        <v>5600</v>
      </c>
      <c r="C13419" s="0" t="n">
        <v>26.54</v>
      </c>
      <c r="D13419" s="0" t="n">
        <v>20.53</v>
      </c>
      <c r="E13419" s="0" t="n">
        <f aca="false">IFERROR((C13419-D13419)/C13419/'Project Inputs and Calcs'!$E$11,0)</f>
        <v>0.00754835468475257</v>
      </c>
    </row>
    <row r="13420" customFormat="false" ht="15" hidden="false" customHeight="false" outlineLevel="0" collapsed="false">
      <c r="A13420" s="0" t="n">
        <v>75</v>
      </c>
      <c r="B13420" s="0" t="n">
        <v>5700</v>
      </c>
      <c r="C13420" s="0" t="n">
        <v>25.692</v>
      </c>
      <c r="D13420" s="0" t="n">
        <v>22.048</v>
      </c>
      <c r="E13420" s="0" t="n">
        <f aca="false">IFERROR((C13420-D13420)/C13420/'Project Inputs and Calcs'!$E$11,0)</f>
        <v>0.00472780113135088</v>
      </c>
    </row>
    <row r="13421" customFormat="false" ht="15" hidden="false" customHeight="false" outlineLevel="0" collapsed="false">
      <c r="A13421" s="0" t="n">
        <v>75</v>
      </c>
      <c r="B13421" s="0" t="n">
        <v>5800</v>
      </c>
      <c r="C13421" s="0" t="n">
        <v>25.107</v>
      </c>
      <c r="D13421" s="0" t="n">
        <v>23.289</v>
      </c>
      <c r="E13421" s="0" t="n">
        <f aca="false">IFERROR((C13421-D13421)/C13421/'Project Inputs and Calcs'!$E$11,0)</f>
        <v>0.00241366949456327</v>
      </c>
    </row>
    <row r="13422" customFormat="false" ht="15" hidden="false" customHeight="false" outlineLevel="0" collapsed="false">
      <c r="A13422" s="0" t="n">
        <v>75</v>
      </c>
      <c r="B13422" s="0" t="n">
        <v>5900</v>
      </c>
      <c r="C13422" s="0" t="n">
        <v>24.858</v>
      </c>
      <c r="D13422" s="0" t="n">
        <v>24.237</v>
      </c>
      <c r="E13422" s="0" t="n">
        <f aca="false">IFERROR((C13422-D13422)/C13422/'Project Inputs and Calcs'!$E$11,0)</f>
        <v>0.000832729905865318</v>
      </c>
    </row>
    <row r="13423" customFormat="false" ht="15" hidden="false" customHeight="false" outlineLevel="0" collapsed="false">
      <c r="A13423" s="0" t="n">
        <v>75</v>
      </c>
      <c r="B13423" s="0" t="n">
        <v>6000</v>
      </c>
      <c r="C13423" s="0" t="n">
        <v>24.724</v>
      </c>
      <c r="D13423" s="0" t="n">
        <v>25.053</v>
      </c>
      <c r="E13423" s="0" t="n">
        <f aca="false">IFERROR((C13423-D13423)/C13423/'Project Inputs and Calcs'!$E$11,0)</f>
        <v>-0.000443563608909023</v>
      </c>
    </row>
    <row r="13424" customFormat="false" ht="15" hidden="false" customHeight="false" outlineLevel="0" collapsed="false">
      <c r="A13424" s="0" t="n">
        <v>75</v>
      </c>
      <c r="B13424" s="0" t="n">
        <v>6100</v>
      </c>
      <c r="C13424" s="0" t="n">
        <v>24.646</v>
      </c>
      <c r="D13424" s="0" t="n">
        <v>25.773</v>
      </c>
      <c r="E13424" s="0" t="n">
        <f aca="false">IFERROR((C13424-D13424)/C13424/'Project Inputs and Calcs'!$E$11,0)</f>
        <v>-0.00152425004733696</v>
      </c>
    </row>
    <row r="13425" customFormat="false" ht="15" hidden="false" customHeight="false" outlineLevel="0" collapsed="false">
      <c r="A13425" s="0" t="n">
        <v>75</v>
      </c>
      <c r="B13425" s="0" t="n">
        <v>6200</v>
      </c>
      <c r="C13425" s="0" t="n">
        <v>24.601</v>
      </c>
      <c r="D13425" s="0" t="n">
        <v>26.402</v>
      </c>
      <c r="E13425" s="0" t="n">
        <f aca="false">IFERROR((C13425-D13425)/C13425/'Project Inputs and Calcs'!$E$11,0)</f>
        <v>-0.00244028020541171</v>
      </c>
    </row>
    <row r="13426" customFormat="false" ht="15" hidden="false" customHeight="false" outlineLevel="0" collapsed="false">
      <c r="A13426" s="0" t="n">
        <v>75</v>
      </c>
      <c r="B13426" s="0" t="n">
        <v>6300</v>
      </c>
      <c r="C13426" s="0" t="n">
        <v>24.577</v>
      </c>
      <c r="D13426" s="0" t="n">
        <v>26.93</v>
      </c>
      <c r="E13426" s="0" t="n">
        <f aca="false">IFERROR((C13426-D13426)/C13426/'Project Inputs and Calcs'!$E$11,0)</f>
        <v>-0.00319133064789573</v>
      </c>
    </row>
    <row r="13427" customFormat="false" ht="15" hidden="false" customHeight="false" outlineLevel="0" collapsed="false">
      <c r="A13427" s="0" t="n">
        <v>75</v>
      </c>
      <c r="B13427" s="0" t="n">
        <v>6400</v>
      </c>
      <c r="C13427" s="0" t="n">
        <v>24.569</v>
      </c>
      <c r="D13427" s="0" t="n">
        <v>27.341</v>
      </c>
      <c r="E13427" s="0" t="n">
        <f aca="false">IFERROR((C13427-D13427)/C13427/'Project Inputs and Calcs'!$E$11,0)</f>
        <v>-0.00376083682689568</v>
      </c>
    </row>
    <row r="13428" customFormat="false" ht="15" hidden="false" customHeight="false" outlineLevel="0" collapsed="false">
      <c r="A13428" s="0" t="n">
        <v>75</v>
      </c>
      <c r="B13428" s="0" t="n">
        <v>6500</v>
      </c>
      <c r="C13428" s="0" t="s">
        <v>155</v>
      </c>
      <c r="D13428" s="0" t="s">
        <v>155</v>
      </c>
      <c r="E13428" s="0" t="n">
        <f aca="false">IFERROR((C13428-D13428)/C13428/'Project Inputs and Calcs'!$E$11,0)</f>
        <v>0</v>
      </c>
    </row>
    <row r="13429" customFormat="false" ht="15" hidden="false" customHeight="false" outlineLevel="0" collapsed="false">
      <c r="A13429" s="0" t="n">
        <v>75</v>
      </c>
      <c r="B13429" s="0" t="n">
        <v>6600</v>
      </c>
      <c r="C13429" s="0" t="s">
        <v>155</v>
      </c>
      <c r="D13429" s="0" t="s">
        <v>155</v>
      </c>
      <c r="E13429" s="0" t="n">
        <f aca="false">IFERROR((C13429-D13429)/C13429/'Project Inputs and Calcs'!$E$11,0)</f>
        <v>0</v>
      </c>
    </row>
    <row r="13430" customFormat="false" ht="15" hidden="false" customHeight="false" outlineLevel="0" collapsed="false">
      <c r="A13430" s="0" t="n">
        <v>75</v>
      </c>
      <c r="B13430" s="0" t="n">
        <v>6700</v>
      </c>
      <c r="C13430" s="0" t="s">
        <v>155</v>
      </c>
      <c r="D13430" s="0" t="s">
        <v>155</v>
      </c>
      <c r="E13430" s="0" t="n">
        <f aca="false">IFERROR((C13430-D13430)/C13430/'Project Inputs and Calcs'!$E$11,0)</f>
        <v>0</v>
      </c>
    </row>
    <row r="13431" customFormat="false" ht="15" hidden="false" customHeight="false" outlineLevel="0" collapsed="false">
      <c r="A13431" s="0" t="n">
        <v>75</v>
      </c>
      <c r="B13431" s="0" t="n">
        <v>6800</v>
      </c>
      <c r="C13431" s="0" t="s">
        <v>155</v>
      </c>
      <c r="D13431" s="0" t="s">
        <v>155</v>
      </c>
      <c r="E13431" s="0" t="n">
        <f aca="false">IFERROR((C13431-D13431)/C13431/'Project Inputs and Calcs'!$E$11,0)</f>
        <v>0</v>
      </c>
    </row>
    <row r="13432" customFormat="false" ht="15" hidden="false" customHeight="false" outlineLevel="0" collapsed="false">
      <c r="A13432" s="0" t="n">
        <v>75</v>
      </c>
      <c r="B13432" s="0" t="n">
        <v>6900</v>
      </c>
      <c r="C13432" s="0" t="s">
        <v>155</v>
      </c>
      <c r="D13432" s="0" t="s">
        <v>155</v>
      </c>
      <c r="E13432" s="0" t="n">
        <f aca="false">IFERROR((C13432-D13432)/C13432/'Project Inputs and Calcs'!$E$11,0)</f>
        <v>0</v>
      </c>
    </row>
    <row r="13433" customFormat="false" ht="15" hidden="false" customHeight="false" outlineLevel="0" collapsed="false">
      <c r="A13433" s="0" t="n">
        <v>75</v>
      </c>
      <c r="B13433" s="0" t="n">
        <v>7000</v>
      </c>
      <c r="C13433" s="0" t="s">
        <v>155</v>
      </c>
      <c r="D13433" s="0" t="s">
        <v>155</v>
      </c>
      <c r="E13433" s="0" t="n">
        <f aca="false">IFERROR((C13433-D13433)/C13433/'Project Inputs and Calcs'!$E$11,0)</f>
        <v>0</v>
      </c>
    </row>
    <row r="13434" customFormat="false" ht="15" hidden="false" customHeight="false" outlineLevel="0" collapsed="false">
      <c r="A13434" s="0" t="n">
        <v>75</v>
      </c>
      <c r="B13434" s="0" t="n">
        <v>7100</v>
      </c>
      <c r="C13434" s="0" t="s">
        <v>155</v>
      </c>
      <c r="D13434" s="0" t="s">
        <v>155</v>
      </c>
      <c r="E13434" s="0" t="n">
        <f aca="false">IFERROR((C13434-D13434)/C13434/'Project Inputs and Calcs'!$E$11,0)</f>
        <v>0</v>
      </c>
    </row>
    <row r="13435" customFormat="false" ht="15" hidden="false" customHeight="false" outlineLevel="0" collapsed="false">
      <c r="A13435" s="0" t="n">
        <v>75</v>
      </c>
      <c r="B13435" s="0" t="n">
        <v>7200</v>
      </c>
      <c r="C13435" s="0" t="s">
        <v>155</v>
      </c>
      <c r="D13435" s="0" t="s">
        <v>155</v>
      </c>
      <c r="E13435" s="0" t="n">
        <f aca="false">IFERROR((C13435-D13435)/C13435/'Project Inputs and Calcs'!$E$11,0)</f>
        <v>0</v>
      </c>
    </row>
    <row r="13436" customFormat="false" ht="15" hidden="false" customHeight="false" outlineLevel="0" collapsed="false">
      <c r="A13436" s="0" t="n">
        <v>75</v>
      </c>
      <c r="B13436" s="0" t="n">
        <v>7300</v>
      </c>
      <c r="C13436" s="0" t="s">
        <v>155</v>
      </c>
      <c r="D13436" s="0" t="s">
        <v>155</v>
      </c>
      <c r="E13436" s="0" t="n">
        <f aca="false">IFERROR((C13436-D13436)/C13436/'Project Inputs and Calcs'!$E$11,0)</f>
        <v>0</v>
      </c>
    </row>
    <row r="13437" customFormat="false" ht="15" hidden="false" customHeight="false" outlineLevel="0" collapsed="false">
      <c r="A13437" s="0" t="n">
        <v>75</v>
      </c>
      <c r="B13437" s="0" t="n">
        <v>7400</v>
      </c>
      <c r="C13437" s="0" t="s">
        <v>155</v>
      </c>
      <c r="D13437" s="0" t="s">
        <v>155</v>
      </c>
      <c r="E13437" s="0" t="n">
        <f aca="false">IFERROR((C13437-D13437)/C13437/'Project Inputs and Calcs'!$E$11,0)</f>
        <v>0</v>
      </c>
    </row>
    <row r="13438" customFormat="false" ht="15" hidden="false" customHeight="false" outlineLevel="0" collapsed="false">
      <c r="A13438" s="0" t="n">
        <v>75</v>
      </c>
      <c r="B13438" s="0" t="n">
        <v>7500</v>
      </c>
      <c r="C13438" s="0" t="s">
        <v>155</v>
      </c>
      <c r="D13438" s="0" t="s">
        <v>155</v>
      </c>
      <c r="E13438" s="0" t="n">
        <f aca="false">IFERROR((C13438-D13438)/C13438/'Project Inputs and Calcs'!$E$11,0)</f>
        <v>0</v>
      </c>
    </row>
    <row r="13439" customFormat="false" ht="15" hidden="false" customHeight="false" outlineLevel="0" collapsed="false">
      <c r="A13439" s="0" t="n">
        <v>75</v>
      </c>
      <c r="B13439" s="0" t="n">
        <v>7600</v>
      </c>
      <c r="C13439" s="0" t="s">
        <v>155</v>
      </c>
      <c r="D13439" s="0" t="s">
        <v>155</v>
      </c>
      <c r="E13439" s="0" t="n">
        <f aca="false">IFERROR((C13439-D13439)/C13439/'Project Inputs and Calcs'!$E$11,0)</f>
        <v>0</v>
      </c>
    </row>
    <row r="13440" customFormat="false" ht="15" hidden="false" customHeight="false" outlineLevel="0" collapsed="false">
      <c r="A13440" s="0" t="n">
        <v>75</v>
      </c>
      <c r="B13440" s="0" t="n">
        <v>7700</v>
      </c>
      <c r="C13440" s="0" t="s">
        <v>155</v>
      </c>
      <c r="D13440" s="0" t="s">
        <v>155</v>
      </c>
      <c r="E13440" s="0" t="n">
        <f aca="false">IFERROR((C13440-D13440)/C13440/'Project Inputs and Calcs'!$E$11,0)</f>
        <v>0</v>
      </c>
    </row>
    <row r="13441" customFormat="false" ht="15" hidden="false" customHeight="false" outlineLevel="0" collapsed="false">
      <c r="A13441" s="0" t="n">
        <v>75</v>
      </c>
      <c r="B13441" s="0" t="n">
        <v>7800</v>
      </c>
      <c r="C13441" s="0" t="s">
        <v>155</v>
      </c>
      <c r="D13441" s="0" t="s">
        <v>155</v>
      </c>
      <c r="E13441" s="0" t="n">
        <f aca="false">IFERROR((C13441-D13441)/C13441/'Project Inputs and Calcs'!$E$11,0)</f>
        <v>0</v>
      </c>
    </row>
    <row r="13442" customFormat="false" ht="15" hidden="false" customHeight="false" outlineLevel="0" collapsed="false">
      <c r="A13442" s="0" t="n">
        <v>75</v>
      </c>
      <c r="B13442" s="0" t="n">
        <v>7900</v>
      </c>
      <c r="C13442" s="0" t="s">
        <v>155</v>
      </c>
      <c r="D13442" s="0" t="s">
        <v>155</v>
      </c>
      <c r="E13442" s="0" t="n">
        <f aca="false">IFERROR((C13442-D13442)/C13442/'Project Inputs and Calcs'!$E$11,0)</f>
        <v>0</v>
      </c>
    </row>
    <row r="13443" customFormat="false" ht="15" hidden="false" customHeight="false" outlineLevel="0" collapsed="false">
      <c r="A13443" s="0" t="n">
        <v>75</v>
      </c>
      <c r="B13443" s="0" t="n">
        <v>8000</v>
      </c>
      <c r="C13443" s="0" t="s">
        <v>155</v>
      </c>
      <c r="D13443" s="0" t="s">
        <v>155</v>
      </c>
      <c r="E13443" s="0" t="n">
        <f aca="false">IFERROR((C13443-D13443)/C13443/'Project Inputs and Calcs'!$E$11,0)</f>
        <v>0</v>
      </c>
    </row>
    <row r="13444" customFormat="false" ht="15" hidden="false" customHeight="false" outlineLevel="0" collapsed="false">
      <c r="A13444" s="0" t="n">
        <v>75</v>
      </c>
      <c r="B13444" s="0" t="n">
        <v>8100</v>
      </c>
      <c r="C13444" s="0" t="s">
        <v>155</v>
      </c>
      <c r="D13444" s="0" t="s">
        <v>155</v>
      </c>
      <c r="E13444" s="0" t="n">
        <f aca="false">IFERROR((C13444-D13444)/C13444/'Project Inputs and Calcs'!$E$11,0)</f>
        <v>0</v>
      </c>
    </row>
    <row r="13445" customFormat="false" ht="15" hidden="false" customHeight="false" outlineLevel="0" collapsed="false">
      <c r="A13445" s="0" t="n">
        <v>75</v>
      </c>
      <c r="B13445" s="0" t="n">
        <v>8200</v>
      </c>
      <c r="C13445" s="0" t="s">
        <v>155</v>
      </c>
      <c r="D13445" s="0" t="s">
        <v>155</v>
      </c>
      <c r="E13445" s="0" t="n">
        <f aca="false">IFERROR((C13445-D13445)/C13445/'Project Inputs and Calcs'!$E$11,0)</f>
        <v>0</v>
      </c>
    </row>
    <row r="13446" customFormat="false" ht="15" hidden="false" customHeight="false" outlineLevel="0" collapsed="false">
      <c r="A13446" s="0" t="n">
        <v>75</v>
      </c>
      <c r="B13446" s="0" t="n">
        <v>8300</v>
      </c>
      <c r="C13446" s="0" t="s">
        <v>155</v>
      </c>
      <c r="D13446" s="0" t="s">
        <v>155</v>
      </c>
      <c r="E13446" s="0" t="n">
        <f aca="false">IFERROR((C13446-D13446)/C13446/'Project Inputs and Calcs'!$E$11,0)</f>
        <v>0</v>
      </c>
    </row>
    <row r="13447" customFormat="false" ht="15" hidden="false" customHeight="false" outlineLevel="0" collapsed="false">
      <c r="A13447" s="0" t="n">
        <v>75</v>
      </c>
      <c r="B13447" s="0" t="n">
        <v>8400</v>
      </c>
      <c r="C13447" s="0" t="s">
        <v>155</v>
      </c>
      <c r="D13447" s="0" t="s">
        <v>155</v>
      </c>
      <c r="E13447" s="0" t="n">
        <f aca="false">IFERROR((C13447-D13447)/C13447/'Project Inputs and Calcs'!$E$11,0)</f>
        <v>0</v>
      </c>
    </row>
    <row r="13448" customFormat="false" ht="15" hidden="false" customHeight="false" outlineLevel="0" collapsed="false">
      <c r="A13448" s="0" t="n">
        <v>75</v>
      </c>
      <c r="B13448" s="0" t="n">
        <v>8500</v>
      </c>
      <c r="C13448" s="0" t="s">
        <v>155</v>
      </c>
      <c r="D13448" s="0" t="s">
        <v>155</v>
      </c>
      <c r="E13448" s="0" t="n">
        <f aca="false">IFERROR((C13448-D13448)/C13448/'Project Inputs and Calcs'!$E$11,0)</f>
        <v>0</v>
      </c>
    </row>
    <row r="13449" customFormat="false" ht="15" hidden="false" customHeight="false" outlineLevel="0" collapsed="false">
      <c r="A13449" s="0" t="n">
        <v>75</v>
      </c>
      <c r="B13449" s="0" t="n">
        <v>8600</v>
      </c>
      <c r="C13449" s="0" t="s">
        <v>155</v>
      </c>
      <c r="D13449" s="0" t="s">
        <v>155</v>
      </c>
      <c r="E13449" s="0" t="n">
        <f aca="false">IFERROR((C13449-D13449)/C13449/'Project Inputs and Calcs'!$E$11,0)</f>
        <v>0</v>
      </c>
    </row>
    <row r="13450" customFormat="false" ht="15" hidden="false" customHeight="false" outlineLevel="0" collapsed="false">
      <c r="A13450" s="0" t="n">
        <v>75</v>
      </c>
      <c r="B13450" s="0" t="n">
        <v>8700</v>
      </c>
      <c r="C13450" s="0" t="s">
        <v>155</v>
      </c>
      <c r="D13450" s="0" t="s">
        <v>155</v>
      </c>
      <c r="E13450" s="0" t="n">
        <f aca="false">IFERROR((C13450-D13450)/C13450/'Project Inputs and Calcs'!$E$11,0)</f>
        <v>0</v>
      </c>
    </row>
    <row r="13451" customFormat="false" ht="15" hidden="false" customHeight="false" outlineLevel="0" collapsed="false">
      <c r="A13451" s="0" t="n">
        <v>75</v>
      </c>
      <c r="B13451" s="0" t="n">
        <v>8800</v>
      </c>
      <c r="C13451" s="0" t="s">
        <v>155</v>
      </c>
      <c r="D13451" s="0" t="s">
        <v>155</v>
      </c>
      <c r="E13451" s="0" t="n">
        <f aca="false">IFERROR((C13451-D13451)/C13451/'Project Inputs and Calcs'!$E$11,0)</f>
        <v>0</v>
      </c>
    </row>
    <row r="13452" customFormat="false" ht="15" hidden="false" customHeight="false" outlineLevel="0" collapsed="false">
      <c r="A13452" s="0" t="n">
        <v>75</v>
      </c>
      <c r="B13452" s="0" t="n">
        <v>8900</v>
      </c>
      <c r="C13452" s="0" t="s">
        <v>155</v>
      </c>
      <c r="D13452" s="0" t="s">
        <v>155</v>
      </c>
      <c r="E13452" s="0" t="n">
        <f aca="false">IFERROR((C13452-D13452)/C13452/'Project Inputs and Calcs'!$E$11,0)</f>
        <v>0</v>
      </c>
    </row>
    <row r="13453" customFormat="false" ht="15" hidden="false" customHeight="false" outlineLevel="0" collapsed="false">
      <c r="A13453" s="0" t="n">
        <v>75</v>
      </c>
      <c r="B13453" s="0" t="n">
        <v>9000</v>
      </c>
      <c r="C13453" s="0" t="s">
        <v>155</v>
      </c>
      <c r="D13453" s="0" t="s">
        <v>155</v>
      </c>
      <c r="E13453" s="0" t="n">
        <f aca="false">IFERROR((C13453-D13453)/C13453/'Project Inputs and Calcs'!$E$11,0)</f>
        <v>0</v>
      </c>
    </row>
    <row r="13454" customFormat="false" ht="15" hidden="false" customHeight="false" outlineLevel="0" collapsed="false">
      <c r="A13454" s="0" t="n">
        <v>75</v>
      </c>
      <c r="B13454" s="0" t="n">
        <v>9100</v>
      </c>
      <c r="C13454" s="0" t="s">
        <v>155</v>
      </c>
      <c r="D13454" s="0" t="s">
        <v>155</v>
      </c>
      <c r="E13454" s="0" t="n">
        <f aca="false">IFERROR((C13454-D13454)/C13454/'Project Inputs and Calcs'!$E$11,0)</f>
        <v>0</v>
      </c>
    </row>
    <row r="13455" customFormat="false" ht="15" hidden="false" customHeight="false" outlineLevel="0" collapsed="false">
      <c r="A13455" s="0" t="n">
        <v>75</v>
      </c>
      <c r="B13455" s="0" t="n">
        <v>9200</v>
      </c>
      <c r="C13455" s="0" t="s">
        <v>155</v>
      </c>
      <c r="D13455" s="0" t="s">
        <v>155</v>
      </c>
      <c r="E13455" s="0" t="n">
        <f aca="false">IFERROR((C13455-D13455)/C13455/'Project Inputs and Calcs'!$E$11,0)</f>
        <v>0</v>
      </c>
    </row>
    <row r="13456" customFormat="false" ht="15" hidden="false" customHeight="false" outlineLevel="0" collapsed="false">
      <c r="A13456" s="0" t="n">
        <v>75</v>
      </c>
      <c r="B13456" s="0" t="n">
        <v>9300</v>
      </c>
      <c r="C13456" s="0" t="s">
        <v>155</v>
      </c>
      <c r="D13456" s="0" t="s">
        <v>155</v>
      </c>
      <c r="E13456" s="0" t="n">
        <f aca="false">IFERROR((C13456-D13456)/C13456/'Project Inputs and Calcs'!$E$11,0)</f>
        <v>0</v>
      </c>
    </row>
    <row r="13457" customFormat="false" ht="15" hidden="false" customHeight="false" outlineLevel="0" collapsed="false">
      <c r="A13457" s="0" t="n">
        <v>75</v>
      </c>
      <c r="B13457" s="0" t="n">
        <v>9400</v>
      </c>
      <c r="C13457" s="0" t="s">
        <v>155</v>
      </c>
      <c r="D13457" s="0" t="s">
        <v>155</v>
      </c>
      <c r="E13457" s="0" t="n">
        <f aca="false">IFERROR((C13457-D13457)/C13457/'Project Inputs and Calcs'!$E$11,0)</f>
        <v>0</v>
      </c>
    </row>
    <row r="13458" customFormat="false" ht="15" hidden="false" customHeight="false" outlineLevel="0" collapsed="false">
      <c r="A13458" s="0" t="n">
        <v>75</v>
      </c>
      <c r="B13458" s="0" t="n">
        <v>9500</v>
      </c>
      <c r="C13458" s="0" t="s">
        <v>155</v>
      </c>
      <c r="D13458" s="0" t="s">
        <v>155</v>
      </c>
      <c r="E13458" s="0" t="n">
        <f aca="false">IFERROR((C13458-D13458)/C13458/'Project Inputs and Calcs'!$E$11,0)</f>
        <v>0</v>
      </c>
    </row>
    <row r="13459" customFormat="false" ht="15" hidden="false" customHeight="false" outlineLevel="0" collapsed="false">
      <c r="A13459" s="0" t="n">
        <v>75</v>
      </c>
      <c r="B13459" s="0" t="n">
        <v>9600</v>
      </c>
      <c r="C13459" s="0" t="s">
        <v>155</v>
      </c>
      <c r="D13459" s="0" t="s">
        <v>155</v>
      </c>
      <c r="E13459" s="0" t="n">
        <f aca="false">IFERROR((C13459-D13459)/C13459/'Project Inputs and Calcs'!$E$11,0)</f>
        <v>0</v>
      </c>
    </row>
    <row r="13460" customFormat="false" ht="15" hidden="false" customHeight="false" outlineLevel="0" collapsed="false">
      <c r="A13460" s="0" t="n">
        <v>75</v>
      </c>
      <c r="B13460" s="0" t="n">
        <v>9700</v>
      </c>
      <c r="C13460" s="0" t="s">
        <v>155</v>
      </c>
      <c r="D13460" s="0" t="s">
        <v>155</v>
      </c>
      <c r="E13460" s="0" t="n">
        <f aca="false">IFERROR((C13460-D13460)/C13460/'Project Inputs and Calcs'!$E$11,0)</f>
        <v>0</v>
      </c>
    </row>
    <row r="13461" customFormat="false" ht="15" hidden="false" customHeight="false" outlineLevel="0" collapsed="false">
      <c r="A13461" s="0" t="n">
        <v>75</v>
      </c>
      <c r="B13461" s="0" t="n">
        <v>9800</v>
      </c>
      <c r="C13461" s="0" t="s">
        <v>155</v>
      </c>
      <c r="D13461" s="0" t="s">
        <v>155</v>
      </c>
      <c r="E13461" s="0" t="n">
        <f aca="false">IFERROR((C13461-D13461)/C13461/'Project Inputs and Calcs'!$E$11,0)</f>
        <v>0</v>
      </c>
    </row>
    <row r="13462" customFormat="false" ht="15" hidden="false" customHeight="false" outlineLevel="0" collapsed="false">
      <c r="A13462" s="0" t="n">
        <v>75</v>
      </c>
      <c r="B13462" s="0" t="n">
        <v>9900</v>
      </c>
      <c r="C13462" s="0" t="s">
        <v>155</v>
      </c>
      <c r="D13462" s="0" t="s">
        <v>155</v>
      </c>
      <c r="E13462" s="0" t="n">
        <f aca="false">IFERROR((C13462-D13462)/C13462/'Project Inputs and Calcs'!$E$11,0)</f>
        <v>0</v>
      </c>
    </row>
    <row r="13463" customFormat="false" ht="15" hidden="false" customHeight="false" outlineLevel="0" collapsed="false">
      <c r="A13463" s="0" t="n">
        <v>75</v>
      </c>
      <c r="B13463" s="0" t="n">
        <v>10000</v>
      </c>
      <c r="C13463" s="0" t="s">
        <v>155</v>
      </c>
      <c r="D13463" s="0" t="s">
        <v>155</v>
      </c>
      <c r="E13463" s="0" t="n">
        <f aca="false">IFERROR((C13463-D13463)/C13463/'Project Inputs and Calcs'!$E$11,0)</f>
        <v>0</v>
      </c>
    </row>
    <row r="13464" customFormat="false" ht="15" hidden="false" customHeight="false" outlineLevel="0" collapsed="false">
      <c r="A13464" s="0" t="n">
        <v>75</v>
      </c>
      <c r="B13464" s="0" t="n">
        <v>10100</v>
      </c>
      <c r="C13464" s="0" t="s">
        <v>155</v>
      </c>
      <c r="D13464" s="0" t="s">
        <v>155</v>
      </c>
      <c r="E13464" s="0" t="n">
        <f aca="false">IFERROR((C13464-D13464)/C13464/'Project Inputs and Calcs'!$E$11,0)</f>
        <v>0</v>
      </c>
    </row>
    <row r="13465" customFormat="false" ht="15" hidden="false" customHeight="false" outlineLevel="0" collapsed="false">
      <c r="A13465" s="0" t="n">
        <v>75</v>
      </c>
      <c r="B13465" s="0" t="n">
        <v>10200</v>
      </c>
      <c r="C13465" s="0" t="s">
        <v>155</v>
      </c>
      <c r="D13465" s="0" t="s">
        <v>155</v>
      </c>
      <c r="E13465" s="0" t="n">
        <f aca="false">IFERROR((C13465-D13465)/C13465/'Project Inputs and Calcs'!$E$11,0)</f>
        <v>0</v>
      </c>
    </row>
    <row r="13466" customFormat="false" ht="15" hidden="false" customHeight="false" outlineLevel="0" collapsed="false">
      <c r="A13466" s="0" t="n">
        <v>75</v>
      </c>
      <c r="B13466" s="0" t="n">
        <v>10300</v>
      </c>
      <c r="C13466" s="0" t="s">
        <v>155</v>
      </c>
      <c r="D13466" s="0" t="s">
        <v>155</v>
      </c>
      <c r="E13466" s="0" t="n">
        <f aca="false">IFERROR((C13466-D13466)/C13466/'Project Inputs and Calcs'!$E$11,0)</f>
        <v>0</v>
      </c>
    </row>
    <row r="13467" customFormat="false" ht="15" hidden="false" customHeight="false" outlineLevel="0" collapsed="false">
      <c r="A13467" s="0" t="n">
        <v>75</v>
      </c>
      <c r="B13467" s="0" t="n">
        <v>10400</v>
      </c>
      <c r="C13467" s="0" t="s">
        <v>155</v>
      </c>
      <c r="D13467" s="0" t="s">
        <v>155</v>
      </c>
      <c r="E13467" s="0" t="n">
        <f aca="false">IFERROR((C13467-D13467)/C13467/'Project Inputs and Calcs'!$E$11,0)</f>
        <v>0</v>
      </c>
    </row>
    <row r="13468" customFormat="false" ht="15" hidden="false" customHeight="false" outlineLevel="0" collapsed="false">
      <c r="A13468" s="0" t="n">
        <v>75</v>
      </c>
      <c r="B13468" s="0" t="n">
        <v>10500</v>
      </c>
      <c r="C13468" s="0" t="s">
        <v>155</v>
      </c>
      <c r="D13468" s="0" t="s">
        <v>155</v>
      </c>
      <c r="E13468" s="0" t="n">
        <f aca="false">IFERROR((C13468-D13468)/C13468/'Project Inputs and Calcs'!$E$11,0)</f>
        <v>0</v>
      </c>
    </row>
    <row r="13469" customFormat="false" ht="15" hidden="false" customHeight="false" outlineLevel="0" collapsed="false">
      <c r="A13469" s="0" t="n">
        <v>75</v>
      </c>
      <c r="B13469" s="0" t="n">
        <v>10600</v>
      </c>
      <c r="C13469" s="0" t="s">
        <v>155</v>
      </c>
      <c r="D13469" s="0" t="s">
        <v>155</v>
      </c>
      <c r="E13469" s="0" t="n">
        <f aca="false">IFERROR((C13469-D13469)/C13469/'Project Inputs and Calcs'!$E$11,0)</f>
        <v>0</v>
      </c>
    </row>
    <row r="13470" customFormat="false" ht="15" hidden="false" customHeight="false" outlineLevel="0" collapsed="false">
      <c r="A13470" s="0" t="n">
        <v>75</v>
      </c>
      <c r="B13470" s="0" t="n">
        <v>10700</v>
      </c>
      <c r="C13470" s="0" t="s">
        <v>155</v>
      </c>
      <c r="D13470" s="0" t="s">
        <v>155</v>
      </c>
      <c r="E13470" s="0" t="n">
        <f aca="false">IFERROR((C13470-D13470)/C13470/'Project Inputs and Calcs'!$E$11,0)</f>
        <v>0</v>
      </c>
    </row>
    <row r="13471" customFormat="false" ht="15" hidden="false" customHeight="false" outlineLevel="0" collapsed="false">
      <c r="A13471" s="0" t="n">
        <v>75</v>
      </c>
      <c r="B13471" s="0" t="n">
        <v>10800</v>
      </c>
      <c r="C13471" s="0" t="s">
        <v>155</v>
      </c>
      <c r="D13471" s="0" t="s">
        <v>155</v>
      </c>
      <c r="E13471" s="0" t="n">
        <f aca="false">IFERROR((C13471-D13471)/C13471/'Project Inputs and Calcs'!$E$11,0)</f>
        <v>0</v>
      </c>
    </row>
    <row r="13472" customFormat="false" ht="15" hidden="false" customHeight="false" outlineLevel="0" collapsed="false">
      <c r="A13472" s="0" t="n">
        <v>75</v>
      </c>
      <c r="B13472" s="0" t="n">
        <v>10900</v>
      </c>
      <c r="C13472" s="0" t="s">
        <v>155</v>
      </c>
      <c r="D13472" s="0" t="s">
        <v>155</v>
      </c>
      <c r="E13472" s="0" t="n">
        <f aca="false">IFERROR((C13472-D13472)/C13472/'Project Inputs and Calcs'!$E$11,0)</f>
        <v>0</v>
      </c>
    </row>
    <row r="13473" customFormat="false" ht="15" hidden="false" customHeight="false" outlineLevel="0" collapsed="false">
      <c r="A13473" s="0" t="n">
        <v>75</v>
      </c>
      <c r="B13473" s="0" t="n">
        <v>11000</v>
      </c>
      <c r="C13473" s="0" t="s">
        <v>155</v>
      </c>
      <c r="D13473" s="0" t="s">
        <v>155</v>
      </c>
      <c r="E13473" s="0" t="n">
        <f aca="false">IFERROR((C13473-D13473)/C13473/'Project Inputs and Calcs'!$E$11,0)</f>
        <v>0</v>
      </c>
    </row>
    <row r="13474" customFormat="false" ht="15" hidden="false" customHeight="false" outlineLevel="0" collapsed="false">
      <c r="A13474" s="0" t="n">
        <v>75</v>
      </c>
      <c r="B13474" s="0" t="n">
        <v>11100</v>
      </c>
      <c r="C13474" s="0" t="s">
        <v>155</v>
      </c>
      <c r="D13474" s="0" t="s">
        <v>155</v>
      </c>
      <c r="E13474" s="0" t="n">
        <f aca="false">IFERROR((C13474-D13474)/C13474/'Project Inputs and Calcs'!$E$11,0)</f>
        <v>0</v>
      </c>
    </row>
    <row r="13475" customFormat="false" ht="15" hidden="false" customHeight="false" outlineLevel="0" collapsed="false">
      <c r="A13475" s="0" t="n">
        <v>75</v>
      </c>
      <c r="B13475" s="0" t="n">
        <v>11200</v>
      </c>
      <c r="C13475" s="0" t="s">
        <v>155</v>
      </c>
      <c r="D13475" s="0" t="s">
        <v>155</v>
      </c>
      <c r="E13475" s="0" t="n">
        <f aca="false">IFERROR((C13475-D13475)/C13475/'Project Inputs and Calcs'!$E$11,0)</f>
        <v>0</v>
      </c>
    </row>
    <row r="13476" customFormat="false" ht="15" hidden="false" customHeight="false" outlineLevel="0" collapsed="false">
      <c r="A13476" s="0" t="n">
        <v>75</v>
      </c>
      <c r="B13476" s="0" t="n">
        <v>11300</v>
      </c>
      <c r="C13476" s="0" t="s">
        <v>155</v>
      </c>
      <c r="D13476" s="0" t="s">
        <v>155</v>
      </c>
      <c r="E13476" s="0" t="n">
        <f aca="false">IFERROR((C13476-D13476)/C13476/'Project Inputs and Calcs'!$E$11,0)</f>
        <v>0</v>
      </c>
    </row>
    <row r="13477" customFormat="false" ht="15" hidden="false" customHeight="false" outlineLevel="0" collapsed="false">
      <c r="A13477" s="0" t="n">
        <v>75</v>
      </c>
      <c r="B13477" s="0" t="n">
        <v>11400</v>
      </c>
      <c r="C13477" s="0" t="s">
        <v>155</v>
      </c>
      <c r="D13477" s="0" t="s">
        <v>155</v>
      </c>
      <c r="E13477" s="0" t="n">
        <f aca="false">IFERROR((C13477-D13477)/C13477/'Project Inputs and Calcs'!$E$11,0)</f>
        <v>0</v>
      </c>
    </row>
    <row r="13478" customFormat="false" ht="15" hidden="false" customHeight="false" outlineLevel="0" collapsed="false">
      <c r="A13478" s="0" t="n">
        <v>75</v>
      </c>
      <c r="B13478" s="0" t="n">
        <v>11500</v>
      </c>
      <c r="C13478" s="0" t="s">
        <v>155</v>
      </c>
      <c r="D13478" s="0" t="s">
        <v>155</v>
      </c>
      <c r="E13478" s="0" t="n">
        <f aca="false">IFERROR((C13478-D13478)/C13478/'Project Inputs and Calcs'!$E$11,0)</f>
        <v>0</v>
      </c>
    </row>
    <row r="13479" customFormat="false" ht="15" hidden="false" customHeight="false" outlineLevel="0" collapsed="false">
      <c r="A13479" s="0" t="n">
        <v>75</v>
      </c>
      <c r="B13479" s="0" t="n">
        <v>11600</v>
      </c>
      <c r="C13479" s="0" t="s">
        <v>155</v>
      </c>
      <c r="D13479" s="0" t="s">
        <v>155</v>
      </c>
      <c r="E13479" s="0" t="n">
        <f aca="false">IFERROR((C13479-D13479)/C13479/'Project Inputs and Calcs'!$E$11,0)</f>
        <v>0</v>
      </c>
    </row>
    <row r="13480" customFormat="false" ht="15" hidden="false" customHeight="false" outlineLevel="0" collapsed="false">
      <c r="A13480" s="0" t="n">
        <v>75</v>
      </c>
      <c r="B13480" s="0" t="n">
        <v>11700</v>
      </c>
      <c r="C13480" s="0" t="s">
        <v>155</v>
      </c>
      <c r="D13480" s="0" t="s">
        <v>155</v>
      </c>
      <c r="E13480" s="0" t="n">
        <f aca="false">IFERROR((C13480-D13480)/C13480/'Project Inputs and Calcs'!$E$11,0)</f>
        <v>0</v>
      </c>
    </row>
    <row r="13481" customFormat="false" ht="15" hidden="false" customHeight="false" outlineLevel="0" collapsed="false">
      <c r="A13481" s="0" t="n">
        <v>75</v>
      </c>
      <c r="B13481" s="0" t="n">
        <v>11800</v>
      </c>
      <c r="C13481" s="0" t="s">
        <v>155</v>
      </c>
      <c r="D13481" s="0" t="s">
        <v>155</v>
      </c>
      <c r="E13481" s="0" t="n">
        <f aca="false">IFERROR((C13481-D13481)/C13481/'Project Inputs and Calcs'!$E$11,0)</f>
        <v>0</v>
      </c>
    </row>
    <row r="13482" customFormat="false" ht="15" hidden="false" customHeight="false" outlineLevel="0" collapsed="false">
      <c r="A13482" s="0" t="n">
        <v>75</v>
      </c>
      <c r="B13482" s="0" t="n">
        <v>11900</v>
      </c>
      <c r="C13482" s="0" t="s">
        <v>155</v>
      </c>
      <c r="D13482" s="0" t="s">
        <v>155</v>
      </c>
      <c r="E13482" s="0" t="n">
        <f aca="false">IFERROR((C13482-D13482)/C13482/'Project Inputs and Calcs'!$E$11,0)</f>
        <v>0</v>
      </c>
    </row>
    <row r="13483" customFormat="false" ht="15" hidden="false" customHeight="false" outlineLevel="0" collapsed="false">
      <c r="A13483" s="0" t="n">
        <v>75</v>
      </c>
      <c r="B13483" s="0" t="n">
        <v>12000</v>
      </c>
      <c r="C13483" s="0" t="s">
        <v>155</v>
      </c>
      <c r="D13483" s="0" t="s">
        <v>155</v>
      </c>
      <c r="E13483" s="0" t="n">
        <f aca="false">IFERROR((C13483-D13483)/C13483/'Project Inputs and Calcs'!$E$11,0)</f>
        <v>0</v>
      </c>
    </row>
    <row r="13484" customFormat="false" ht="15" hidden="false" customHeight="false" outlineLevel="0" collapsed="false">
      <c r="A13484" s="0" t="n">
        <v>75</v>
      </c>
      <c r="B13484" s="0" t="n">
        <v>12100</v>
      </c>
      <c r="C13484" s="0" t="s">
        <v>155</v>
      </c>
      <c r="D13484" s="0" t="s">
        <v>155</v>
      </c>
      <c r="E13484" s="0" t="n">
        <f aca="false">IFERROR((C13484-D13484)/C13484/'Project Inputs and Calcs'!$E$11,0)</f>
        <v>0</v>
      </c>
    </row>
    <row r="13485" customFormat="false" ht="15" hidden="false" customHeight="false" outlineLevel="0" collapsed="false">
      <c r="A13485" s="0" t="n">
        <v>75</v>
      </c>
      <c r="B13485" s="0" t="n">
        <v>12200</v>
      </c>
      <c r="C13485" s="0" t="s">
        <v>155</v>
      </c>
      <c r="D13485" s="0" t="s">
        <v>155</v>
      </c>
      <c r="E13485" s="0" t="n">
        <f aca="false">IFERROR((C13485-D13485)/C13485/'Project Inputs and Calcs'!$E$11,0)</f>
        <v>0</v>
      </c>
    </row>
    <row r="13486" customFormat="false" ht="15" hidden="false" customHeight="false" outlineLevel="0" collapsed="false">
      <c r="A13486" s="0" t="n">
        <v>75</v>
      </c>
      <c r="B13486" s="0" t="n">
        <v>12300</v>
      </c>
      <c r="C13486" s="0" t="s">
        <v>155</v>
      </c>
      <c r="D13486" s="0" t="s">
        <v>155</v>
      </c>
      <c r="E13486" s="0" t="n">
        <f aca="false">IFERROR((C13486-D13486)/C13486/'Project Inputs and Calcs'!$E$11,0)</f>
        <v>0</v>
      </c>
    </row>
    <row r="13487" customFormat="false" ht="15" hidden="false" customHeight="false" outlineLevel="0" collapsed="false">
      <c r="A13487" s="0" t="n">
        <v>75</v>
      </c>
      <c r="B13487" s="0" t="n">
        <v>12400</v>
      </c>
      <c r="C13487" s="0" t="s">
        <v>155</v>
      </c>
      <c r="D13487" s="0" t="s">
        <v>155</v>
      </c>
      <c r="E13487" s="0" t="n">
        <f aca="false">IFERROR((C13487-D13487)/C13487/'Project Inputs and Calcs'!$E$11,0)</f>
        <v>0</v>
      </c>
    </row>
    <row r="13488" customFormat="false" ht="15" hidden="false" customHeight="false" outlineLevel="0" collapsed="false">
      <c r="A13488" s="0" t="n">
        <v>75</v>
      </c>
      <c r="B13488" s="0" t="n">
        <v>12500</v>
      </c>
      <c r="C13488" s="0" t="s">
        <v>155</v>
      </c>
      <c r="D13488" s="0" t="s">
        <v>155</v>
      </c>
      <c r="E13488" s="0" t="n">
        <f aca="false">IFERROR((C13488-D13488)/C13488/'Project Inputs and Calcs'!$E$11,0)</f>
        <v>0</v>
      </c>
    </row>
    <row r="13489" customFormat="false" ht="15" hidden="false" customHeight="false" outlineLevel="0" collapsed="false">
      <c r="A13489" s="0" t="n">
        <v>75</v>
      </c>
      <c r="B13489" s="0" t="n">
        <v>12600</v>
      </c>
      <c r="C13489" s="0" t="s">
        <v>155</v>
      </c>
      <c r="D13489" s="0" t="s">
        <v>155</v>
      </c>
      <c r="E13489" s="0" t="n">
        <f aca="false">IFERROR((C13489-D13489)/C13489/'Project Inputs and Calcs'!$E$11,0)</f>
        <v>0</v>
      </c>
    </row>
    <row r="13490" customFormat="false" ht="15" hidden="false" customHeight="false" outlineLevel="0" collapsed="false">
      <c r="A13490" s="0" t="n">
        <v>75</v>
      </c>
      <c r="B13490" s="0" t="n">
        <v>12700</v>
      </c>
      <c r="C13490" s="0" t="s">
        <v>155</v>
      </c>
      <c r="D13490" s="0" t="s">
        <v>155</v>
      </c>
      <c r="E13490" s="0" t="n">
        <f aca="false">IFERROR((C13490-D13490)/C13490/'Project Inputs and Calcs'!$E$11,0)</f>
        <v>0</v>
      </c>
    </row>
    <row r="13491" customFormat="false" ht="15" hidden="false" customHeight="false" outlineLevel="0" collapsed="false">
      <c r="A13491" s="0" t="n">
        <v>75</v>
      </c>
      <c r="B13491" s="0" t="n">
        <v>12800</v>
      </c>
      <c r="C13491" s="0" t="s">
        <v>155</v>
      </c>
      <c r="D13491" s="0" t="s">
        <v>155</v>
      </c>
      <c r="E13491" s="0" t="n">
        <f aca="false">IFERROR((C13491-D13491)/C13491/'Project Inputs and Calcs'!$E$11,0)</f>
        <v>0</v>
      </c>
    </row>
    <row r="13492" customFormat="false" ht="15" hidden="false" customHeight="false" outlineLevel="0" collapsed="false">
      <c r="A13492" s="0" t="n">
        <v>75</v>
      </c>
      <c r="B13492" s="0" t="n">
        <v>12900</v>
      </c>
      <c r="C13492" s="0" t="s">
        <v>155</v>
      </c>
      <c r="D13492" s="0" t="s">
        <v>155</v>
      </c>
      <c r="E13492" s="0" t="n">
        <f aca="false">IFERROR((C13492-D13492)/C13492/'Project Inputs and Calcs'!$E$11,0)</f>
        <v>0</v>
      </c>
    </row>
    <row r="13493" customFormat="false" ht="15" hidden="false" customHeight="false" outlineLevel="0" collapsed="false">
      <c r="A13493" s="0" t="n">
        <v>75</v>
      </c>
      <c r="B13493" s="0" t="n">
        <v>13000</v>
      </c>
      <c r="C13493" s="0" t="s">
        <v>155</v>
      </c>
      <c r="D13493" s="0" t="s">
        <v>155</v>
      </c>
      <c r="E13493" s="0" t="n">
        <f aca="false">IFERROR((C13493-D13493)/C13493/'Project Inputs and Calcs'!$E$11,0)</f>
        <v>0</v>
      </c>
    </row>
    <row r="13494" customFormat="false" ht="15" hidden="false" customHeight="false" outlineLevel="0" collapsed="false">
      <c r="A13494" s="0" t="n">
        <v>75</v>
      </c>
      <c r="B13494" s="0" t="n">
        <v>13100</v>
      </c>
      <c r="C13494" s="0" t="s">
        <v>155</v>
      </c>
      <c r="D13494" s="0" t="s">
        <v>155</v>
      </c>
      <c r="E13494" s="0" t="n">
        <f aca="false">IFERROR((C13494-D13494)/C13494/'Project Inputs and Calcs'!$E$11,0)</f>
        <v>0</v>
      </c>
    </row>
    <row r="13495" customFormat="false" ht="15" hidden="false" customHeight="false" outlineLevel="0" collapsed="false">
      <c r="A13495" s="0" t="n">
        <v>75</v>
      </c>
      <c r="B13495" s="0" t="n">
        <v>13200</v>
      </c>
      <c r="C13495" s="0" t="s">
        <v>155</v>
      </c>
      <c r="D13495" s="0" t="s">
        <v>155</v>
      </c>
      <c r="E13495" s="0" t="n">
        <f aca="false">IFERROR((C13495-D13495)/C13495/'Project Inputs and Calcs'!$E$11,0)</f>
        <v>0</v>
      </c>
    </row>
    <row r="13496" customFormat="false" ht="15" hidden="false" customHeight="false" outlineLevel="0" collapsed="false">
      <c r="A13496" s="0" t="n">
        <v>75</v>
      </c>
      <c r="B13496" s="0" t="n">
        <v>13300</v>
      </c>
      <c r="C13496" s="0" t="s">
        <v>155</v>
      </c>
      <c r="D13496" s="0" t="s">
        <v>155</v>
      </c>
      <c r="E13496" s="0" t="n">
        <f aca="false">IFERROR((C13496-D13496)/C13496/'Project Inputs and Calcs'!$E$11,0)</f>
        <v>0</v>
      </c>
    </row>
    <row r="13497" customFormat="false" ht="15" hidden="false" customHeight="false" outlineLevel="0" collapsed="false">
      <c r="A13497" s="0" t="n">
        <v>75</v>
      </c>
      <c r="B13497" s="0" t="n">
        <v>13400</v>
      </c>
      <c r="C13497" s="0" t="s">
        <v>155</v>
      </c>
      <c r="D13497" s="0" t="s">
        <v>155</v>
      </c>
      <c r="E13497" s="0" t="n">
        <f aca="false">IFERROR((C13497-D13497)/C13497/'Project Inputs and Calcs'!$E$11,0)</f>
        <v>0</v>
      </c>
    </row>
    <row r="13498" customFormat="false" ht="15" hidden="false" customHeight="false" outlineLevel="0" collapsed="false">
      <c r="A13498" s="0" t="n">
        <v>75</v>
      </c>
      <c r="B13498" s="0" t="n">
        <v>13500</v>
      </c>
      <c r="C13498" s="0" t="s">
        <v>155</v>
      </c>
      <c r="D13498" s="0" t="s">
        <v>155</v>
      </c>
      <c r="E13498" s="0" t="n">
        <f aca="false">IFERROR((C13498-D13498)/C13498/'Project Inputs and Calcs'!$E$11,0)</f>
        <v>0</v>
      </c>
    </row>
    <row r="13499" customFormat="false" ht="15" hidden="false" customHeight="false" outlineLevel="0" collapsed="false">
      <c r="A13499" s="0" t="n">
        <v>75</v>
      </c>
      <c r="B13499" s="0" t="n">
        <v>13600</v>
      </c>
      <c r="C13499" s="0" t="s">
        <v>155</v>
      </c>
      <c r="D13499" s="0" t="s">
        <v>155</v>
      </c>
      <c r="E13499" s="0" t="n">
        <f aca="false">IFERROR((C13499-D13499)/C13499/'Project Inputs and Calcs'!$E$11,0)</f>
        <v>0</v>
      </c>
    </row>
    <row r="13500" customFormat="false" ht="15" hidden="false" customHeight="false" outlineLevel="0" collapsed="false">
      <c r="A13500" s="0" t="n">
        <v>75</v>
      </c>
      <c r="B13500" s="0" t="n">
        <v>13700</v>
      </c>
      <c r="C13500" s="0" t="s">
        <v>155</v>
      </c>
      <c r="D13500" s="0" t="s">
        <v>155</v>
      </c>
      <c r="E13500" s="0" t="n">
        <f aca="false">IFERROR((C13500-D13500)/C13500/'Project Inputs and Calcs'!$E$11,0)</f>
        <v>0</v>
      </c>
    </row>
    <row r="13501" customFormat="false" ht="15" hidden="false" customHeight="false" outlineLevel="0" collapsed="false">
      <c r="A13501" s="0" t="n">
        <v>75</v>
      </c>
      <c r="B13501" s="0" t="n">
        <v>13800</v>
      </c>
      <c r="C13501" s="0" t="s">
        <v>155</v>
      </c>
      <c r="D13501" s="0" t="s">
        <v>155</v>
      </c>
      <c r="E13501" s="0" t="n">
        <f aca="false">IFERROR((C13501-D13501)/C13501/'Project Inputs and Calcs'!$E$11,0)</f>
        <v>0</v>
      </c>
    </row>
    <row r="13502" customFormat="false" ht="15" hidden="false" customHeight="false" outlineLevel="0" collapsed="false">
      <c r="A13502" s="0" t="n">
        <v>75</v>
      </c>
      <c r="B13502" s="0" t="n">
        <v>13900</v>
      </c>
      <c r="C13502" s="0" t="s">
        <v>155</v>
      </c>
      <c r="D13502" s="0" t="s">
        <v>155</v>
      </c>
      <c r="E13502" s="0" t="n">
        <f aca="false">IFERROR((C13502-D13502)/C13502/'Project Inputs and Calcs'!$E$11,0)</f>
        <v>0</v>
      </c>
    </row>
    <row r="13503" customFormat="false" ht="15" hidden="false" customHeight="false" outlineLevel="0" collapsed="false">
      <c r="A13503" s="0" t="n">
        <v>75</v>
      </c>
      <c r="B13503" s="0" t="n">
        <v>14000</v>
      </c>
      <c r="C13503" s="0" t="s">
        <v>155</v>
      </c>
      <c r="D13503" s="0" t="s">
        <v>155</v>
      </c>
      <c r="E13503" s="0" t="n">
        <f aca="false">IFERROR((C13503-D13503)/C13503/'Project Inputs and Calcs'!$E$11,0)</f>
        <v>0</v>
      </c>
    </row>
    <row r="13504" customFormat="false" ht="15" hidden="false" customHeight="false" outlineLevel="0" collapsed="false">
      <c r="A13504" s="0" t="n">
        <v>75</v>
      </c>
      <c r="B13504" s="0" t="n">
        <v>14100</v>
      </c>
      <c r="C13504" s="0" t="s">
        <v>155</v>
      </c>
      <c r="D13504" s="0" t="s">
        <v>155</v>
      </c>
      <c r="E13504" s="0" t="n">
        <f aca="false">IFERROR((C13504-D13504)/C13504/'Project Inputs and Calcs'!$E$11,0)</f>
        <v>0</v>
      </c>
    </row>
    <row r="13505" customFormat="false" ht="15" hidden="false" customHeight="false" outlineLevel="0" collapsed="false">
      <c r="A13505" s="0" t="n">
        <v>75</v>
      </c>
      <c r="B13505" s="0" t="n">
        <v>14200</v>
      </c>
      <c r="C13505" s="0" t="s">
        <v>155</v>
      </c>
      <c r="D13505" s="0" t="s">
        <v>155</v>
      </c>
      <c r="E13505" s="0" t="n">
        <f aca="false">IFERROR((C13505-D13505)/C13505/'Project Inputs and Calcs'!$E$11,0)</f>
        <v>0</v>
      </c>
    </row>
    <row r="13506" customFormat="false" ht="15" hidden="false" customHeight="false" outlineLevel="0" collapsed="false">
      <c r="A13506" s="0" t="n">
        <v>75</v>
      </c>
      <c r="B13506" s="0" t="n">
        <v>14300</v>
      </c>
      <c r="C13506" s="0" t="s">
        <v>155</v>
      </c>
      <c r="D13506" s="0" t="s">
        <v>155</v>
      </c>
      <c r="E13506" s="0" t="n">
        <f aca="false">IFERROR((C13506-D13506)/C13506/'Project Inputs and Calcs'!$E$11,0)</f>
        <v>0</v>
      </c>
    </row>
    <row r="13507" customFormat="false" ht="15" hidden="false" customHeight="false" outlineLevel="0" collapsed="false">
      <c r="A13507" s="0" t="n">
        <v>75</v>
      </c>
      <c r="B13507" s="0" t="n">
        <v>14400</v>
      </c>
      <c r="C13507" s="0" t="s">
        <v>155</v>
      </c>
      <c r="D13507" s="0" t="s">
        <v>155</v>
      </c>
      <c r="E13507" s="0" t="n">
        <f aca="false">IFERROR((C13507-D13507)/C13507/'Project Inputs and Calcs'!$E$11,0)</f>
        <v>0</v>
      </c>
    </row>
    <row r="13508" customFormat="false" ht="15" hidden="false" customHeight="false" outlineLevel="0" collapsed="false">
      <c r="A13508" s="0" t="n">
        <v>75</v>
      </c>
      <c r="B13508" s="0" t="n">
        <v>14500</v>
      </c>
      <c r="C13508" s="0" t="s">
        <v>155</v>
      </c>
      <c r="D13508" s="0" t="s">
        <v>155</v>
      </c>
      <c r="E13508" s="0" t="n">
        <f aca="false">IFERROR((C13508-D13508)/C13508/'Project Inputs and Calcs'!$E$11,0)</f>
        <v>0</v>
      </c>
    </row>
    <row r="13509" customFormat="false" ht="15" hidden="false" customHeight="false" outlineLevel="0" collapsed="false">
      <c r="A13509" s="0" t="n">
        <v>75</v>
      </c>
      <c r="B13509" s="0" t="n">
        <v>14600</v>
      </c>
      <c r="C13509" s="0" t="s">
        <v>155</v>
      </c>
      <c r="D13509" s="0" t="s">
        <v>155</v>
      </c>
      <c r="E13509" s="0" t="n">
        <f aca="false">IFERROR((C13509-D13509)/C13509/'Project Inputs and Calcs'!$E$11,0)</f>
        <v>0</v>
      </c>
    </row>
    <row r="13510" customFormat="false" ht="15" hidden="false" customHeight="false" outlineLevel="0" collapsed="false">
      <c r="A13510" s="0" t="n">
        <v>75</v>
      </c>
      <c r="B13510" s="0" t="n">
        <v>14700</v>
      </c>
      <c r="C13510" s="0" t="s">
        <v>155</v>
      </c>
      <c r="D13510" s="0" t="s">
        <v>155</v>
      </c>
      <c r="E13510" s="0" t="n">
        <f aca="false">IFERROR((C13510-D13510)/C13510/'Project Inputs and Calcs'!$E$11,0)</f>
        <v>0</v>
      </c>
    </row>
    <row r="13511" customFormat="false" ht="15" hidden="false" customHeight="false" outlineLevel="0" collapsed="false">
      <c r="A13511" s="0" t="n">
        <v>75</v>
      </c>
      <c r="B13511" s="0" t="n">
        <v>14800</v>
      </c>
      <c r="C13511" s="0" t="s">
        <v>155</v>
      </c>
      <c r="D13511" s="0" t="s">
        <v>155</v>
      </c>
      <c r="E13511" s="0" t="n">
        <f aca="false">IFERROR((C13511-D13511)/C13511/'Project Inputs and Calcs'!$E$11,0)</f>
        <v>0</v>
      </c>
    </row>
    <row r="13512" customFormat="false" ht="15" hidden="false" customHeight="false" outlineLevel="0" collapsed="false">
      <c r="A13512" s="0" t="n">
        <v>75</v>
      </c>
      <c r="B13512" s="0" t="n">
        <v>14900</v>
      </c>
      <c r="C13512" s="0" t="s">
        <v>155</v>
      </c>
      <c r="D13512" s="0" t="s">
        <v>155</v>
      </c>
      <c r="E13512" s="0" t="n">
        <f aca="false">IFERROR((C13512-D13512)/C13512/'Project Inputs and Calcs'!$E$11,0)</f>
        <v>0</v>
      </c>
    </row>
    <row r="13513" customFormat="false" ht="15" hidden="false" customHeight="false" outlineLevel="0" collapsed="false">
      <c r="A13513" s="0" t="n">
        <v>75</v>
      </c>
      <c r="B13513" s="0" t="n">
        <v>15000</v>
      </c>
      <c r="C13513" s="0" t="s">
        <v>155</v>
      </c>
      <c r="D13513" s="0" t="s">
        <v>155</v>
      </c>
      <c r="E13513" s="0" t="n">
        <f aca="false">IFERROR((C13513-D13513)/C13513/'Project Inputs and Calcs'!$E$11,0)</f>
        <v>0</v>
      </c>
    </row>
    <row r="13514" customFormat="false" ht="15" hidden="false" customHeight="false" outlineLevel="0" collapsed="false">
      <c r="A13514" s="0" t="n">
        <v>75</v>
      </c>
      <c r="B13514" s="0" t="n">
        <v>15100</v>
      </c>
      <c r="C13514" s="0" t="s">
        <v>155</v>
      </c>
      <c r="D13514" s="0" t="s">
        <v>155</v>
      </c>
      <c r="E13514" s="0" t="n">
        <f aca="false">IFERROR((C13514-D13514)/C13514/'Project Inputs and Calcs'!$E$11,0)</f>
        <v>0</v>
      </c>
    </row>
    <row r="13515" customFormat="false" ht="15" hidden="false" customHeight="false" outlineLevel="0" collapsed="false">
      <c r="A13515" s="0" t="n">
        <v>75</v>
      </c>
      <c r="B13515" s="0" t="n">
        <v>15200</v>
      </c>
      <c r="C13515" s="0" t="s">
        <v>155</v>
      </c>
      <c r="D13515" s="0" t="s">
        <v>155</v>
      </c>
      <c r="E13515" s="0" t="n">
        <f aca="false">IFERROR((C13515-D13515)/C13515/'Project Inputs and Calcs'!$E$11,0)</f>
        <v>0</v>
      </c>
    </row>
    <row r="13516" customFormat="false" ht="15" hidden="false" customHeight="false" outlineLevel="0" collapsed="false">
      <c r="A13516" s="0" t="n">
        <v>75</v>
      </c>
      <c r="B13516" s="0" t="n">
        <v>15300</v>
      </c>
      <c r="C13516" s="0" t="s">
        <v>155</v>
      </c>
      <c r="D13516" s="0" t="s">
        <v>155</v>
      </c>
      <c r="E13516" s="0" t="n">
        <f aca="false">IFERROR((C13516-D13516)/C13516/'Project Inputs and Calcs'!$E$11,0)</f>
        <v>0</v>
      </c>
    </row>
    <row r="13517" customFormat="false" ht="15" hidden="false" customHeight="false" outlineLevel="0" collapsed="false">
      <c r="A13517" s="0" t="n">
        <v>75</v>
      </c>
      <c r="B13517" s="0" t="n">
        <v>15400</v>
      </c>
      <c r="C13517" s="0" t="s">
        <v>155</v>
      </c>
      <c r="D13517" s="0" t="s">
        <v>155</v>
      </c>
      <c r="E13517" s="0" t="n">
        <f aca="false">IFERROR((C13517-D13517)/C13517/'Project Inputs and Calcs'!$E$11,0)</f>
        <v>0</v>
      </c>
    </row>
    <row r="13518" customFormat="false" ht="15" hidden="false" customHeight="false" outlineLevel="0" collapsed="false">
      <c r="A13518" s="0" t="n">
        <v>75</v>
      </c>
      <c r="B13518" s="0" t="n">
        <v>15500</v>
      </c>
      <c r="C13518" s="0" t="s">
        <v>155</v>
      </c>
      <c r="D13518" s="0" t="s">
        <v>155</v>
      </c>
      <c r="E13518" s="0" t="n">
        <f aca="false">IFERROR((C13518-D13518)/C13518/'Project Inputs and Calcs'!$E$11,0)</f>
        <v>0</v>
      </c>
    </row>
    <row r="13519" customFormat="false" ht="15" hidden="false" customHeight="false" outlineLevel="0" collapsed="false">
      <c r="A13519" s="0" t="n">
        <v>75</v>
      </c>
      <c r="B13519" s="0" t="n">
        <v>15600</v>
      </c>
      <c r="C13519" s="0" t="s">
        <v>155</v>
      </c>
      <c r="D13519" s="0" t="s">
        <v>155</v>
      </c>
      <c r="E13519" s="0" t="n">
        <f aca="false">IFERROR((C13519-D13519)/C13519/'Project Inputs and Calcs'!$E$11,0)</f>
        <v>0</v>
      </c>
    </row>
    <row r="13520" customFormat="false" ht="15" hidden="false" customHeight="false" outlineLevel="0" collapsed="false">
      <c r="A13520" s="0" t="n">
        <v>75</v>
      </c>
      <c r="B13520" s="0" t="n">
        <v>15700</v>
      </c>
      <c r="C13520" s="0" t="s">
        <v>155</v>
      </c>
      <c r="D13520" s="0" t="s">
        <v>155</v>
      </c>
      <c r="E13520" s="0" t="n">
        <f aca="false">IFERROR((C13520-D13520)/C13520/'Project Inputs and Calcs'!$E$11,0)</f>
        <v>0</v>
      </c>
    </row>
    <row r="13521" customFormat="false" ht="15" hidden="false" customHeight="false" outlineLevel="0" collapsed="false">
      <c r="A13521" s="0" t="n">
        <v>75</v>
      </c>
      <c r="B13521" s="0" t="n">
        <v>15800</v>
      </c>
      <c r="C13521" s="0" t="s">
        <v>155</v>
      </c>
      <c r="D13521" s="0" t="s">
        <v>155</v>
      </c>
      <c r="E13521" s="0" t="n">
        <f aca="false">IFERROR((C13521-D13521)/C13521/'Project Inputs and Calcs'!$E$11,0)</f>
        <v>0</v>
      </c>
    </row>
    <row r="13522" customFormat="false" ht="15" hidden="false" customHeight="false" outlineLevel="0" collapsed="false">
      <c r="A13522" s="0" t="n">
        <v>75</v>
      </c>
      <c r="B13522" s="0" t="n">
        <v>15900</v>
      </c>
      <c r="C13522" s="0" t="s">
        <v>155</v>
      </c>
      <c r="D13522" s="0" t="s">
        <v>155</v>
      </c>
      <c r="E13522" s="0" t="n">
        <f aca="false">IFERROR((C13522-D13522)/C13522/'Project Inputs and Calcs'!$E$11,0)</f>
        <v>0</v>
      </c>
    </row>
    <row r="13523" customFormat="false" ht="15" hidden="false" customHeight="false" outlineLevel="0" collapsed="false">
      <c r="A13523" s="0" t="n">
        <v>75</v>
      </c>
      <c r="B13523" s="0" t="n">
        <v>16000</v>
      </c>
      <c r="C13523" s="0" t="s">
        <v>155</v>
      </c>
      <c r="D13523" s="0" t="s">
        <v>155</v>
      </c>
      <c r="E13523" s="0" t="n">
        <f aca="false">IFERROR((C13523-D13523)/C13523/'Project Inputs and Calcs'!$E$11,0)</f>
        <v>0</v>
      </c>
    </row>
    <row r="13524" customFormat="false" ht="15" hidden="false" customHeight="false" outlineLevel="0" collapsed="false">
      <c r="A13524" s="0" t="n">
        <v>75</v>
      </c>
      <c r="B13524" s="0" t="n">
        <v>16100</v>
      </c>
      <c r="C13524" s="0" t="s">
        <v>155</v>
      </c>
      <c r="D13524" s="0" t="s">
        <v>155</v>
      </c>
      <c r="E13524" s="0" t="n">
        <f aca="false">IFERROR((C13524-D13524)/C13524/'Project Inputs and Calcs'!$E$11,0)</f>
        <v>0</v>
      </c>
    </row>
    <row r="13525" customFormat="false" ht="15" hidden="false" customHeight="false" outlineLevel="0" collapsed="false">
      <c r="A13525" s="0" t="n">
        <v>75</v>
      </c>
      <c r="B13525" s="0" t="n">
        <v>16200</v>
      </c>
      <c r="C13525" s="0" t="s">
        <v>155</v>
      </c>
      <c r="D13525" s="0" t="s">
        <v>155</v>
      </c>
      <c r="E13525" s="0" t="n">
        <f aca="false">IFERROR((C13525-D13525)/C13525/'Project Inputs and Calcs'!$E$11,0)</f>
        <v>0</v>
      </c>
    </row>
    <row r="13526" customFormat="false" ht="15" hidden="false" customHeight="false" outlineLevel="0" collapsed="false">
      <c r="A13526" s="0" t="n">
        <v>75</v>
      </c>
      <c r="B13526" s="0" t="n">
        <v>16300</v>
      </c>
      <c r="C13526" s="0" t="s">
        <v>155</v>
      </c>
      <c r="D13526" s="0" t="s">
        <v>155</v>
      </c>
      <c r="E13526" s="0" t="n">
        <f aca="false">IFERROR((C13526-D13526)/C13526/'Project Inputs and Calcs'!$E$11,0)</f>
        <v>0</v>
      </c>
    </row>
    <row r="13527" customFormat="false" ht="15" hidden="false" customHeight="false" outlineLevel="0" collapsed="false">
      <c r="A13527" s="0" t="n">
        <v>75</v>
      </c>
      <c r="B13527" s="0" t="n">
        <v>16400</v>
      </c>
      <c r="C13527" s="0" t="s">
        <v>155</v>
      </c>
      <c r="D13527" s="0" t="s">
        <v>155</v>
      </c>
      <c r="E13527" s="0" t="n">
        <f aca="false">IFERROR((C13527-D13527)/C13527/'Project Inputs and Calcs'!$E$11,0)</f>
        <v>0</v>
      </c>
    </row>
    <row r="13528" customFormat="false" ht="15" hidden="false" customHeight="false" outlineLevel="0" collapsed="false">
      <c r="A13528" s="0" t="n">
        <v>75</v>
      </c>
      <c r="B13528" s="0" t="n">
        <v>16500</v>
      </c>
      <c r="C13528" s="0" t="s">
        <v>155</v>
      </c>
      <c r="D13528" s="0" t="s">
        <v>155</v>
      </c>
      <c r="E13528" s="0" t="n">
        <f aca="false">IFERROR((C13528-D13528)/C13528/'Project Inputs and Calcs'!$E$11,0)</f>
        <v>0</v>
      </c>
    </row>
    <row r="13529" customFormat="false" ht="15" hidden="false" customHeight="false" outlineLevel="0" collapsed="false">
      <c r="A13529" s="0" t="n">
        <v>75</v>
      </c>
      <c r="B13529" s="0" t="n">
        <v>16600</v>
      </c>
      <c r="C13529" s="0" t="s">
        <v>155</v>
      </c>
      <c r="D13529" s="0" t="s">
        <v>155</v>
      </c>
      <c r="E13529" s="0" t="n">
        <f aca="false">IFERROR((C13529-D13529)/C13529/'Project Inputs and Calcs'!$E$11,0)</f>
        <v>0</v>
      </c>
    </row>
    <row r="13530" customFormat="false" ht="15" hidden="false" customHeight="false" outlineLevel="0" collapsed="false">
      <c r="A13530" s="0" t="n">
        <v>75</v>
      </c>
      <c r="B13530" s="0" t="n">
        <v>16700</v>
      </c>
      <c r="C13530" s="0" t="s">
        <v>155</v>
      </c>
      <c r="D13530" s="0" t="s">
        <v>155</v>
      </c>
      <c r="E13530" s="0" t="n">
        <f aca="false">IFERROR((C13530-D13530)/C13530/'Project Inputs and Calcs'!$E$11,0)</f>
        <v>0</v>
      </c>
    </row>
    <row r="13531" customFormat="false" ht="15" hidden="false" customHeight="false" outlineLevel="0" collapsed="false">
      <c r="A13531" s="0" t="n">
        <v>75</v>
      </c>
      <c r="B13531" s="0" t="n">
        <v>16800</v>
      </c>
      <c r="C13531" s="0" t="s">
        <v>155</v>
      </c>
      <c r="D13531" s="0" t="s">
        <v>155</v>
      </c>
      <c r="E13531" s="0" t="n">
        <f aca="false">IFERROR((C13531-D13531)/C13531/'Project Inputs and Calcs'!$E$11,0)</f>
        <v>0</v>
      </c>
    </row>
    <row r="13532" customFormat="false" ht="15" hidden="false" customHeight="false" outlineLevel="0" collapsed="false">
      <c r="A13532" s="0" t="n">
        <v>75</v>
      </c>
      <c r="B13532" s="0" t="n">
        <v>16900</v>
      </c>
      <c r="C13532" s="0" t="s">
        <v>155</v>
      </c>
      <c r="D13532" s="0" t="s">
        <v>155</v>
      </c>
      <c r="E13532" s="0" t="n">
        <f aca="false">IFERROR((C13532-D13532)/C13532/'Project Inputs and Calcs'!$E$11,0)</f>
        <v>0</v>
      </c>
    </row>
    <row r="13533" customFormat="false" ht="15" hidden="false" customHeight="false" outlineLevel="0" collapsed="false">
      <c r="A13533" s="0" t="n">
        <v>75</v>
      </c>
      <c r="B13533" s="0" t="n">
        <v>17000</v>
      </c>
      <c r="C13533" s="0" t="s">
        <v>155</v>
      </c>
      <c r="D13533" s="0" t="s">
        <v>155</v>
      </c>
      <c r="E13533" s="0" t="n">
        <f aca="false">IFERROR((C13533-D13533)/C13533/'Project Inputs and Calcs'!$E$11,0)</f>
        <v>0</v>
      </c>
    </row>
    <row r="13534" customFormat="false" ht="15" hidden="false" customHeight="false" outlineLevel="0" collapsed="false">
      <c r="A13534" s="0" t="n">
        <v>75</v>
      </c>
      <c r="B13534" s="0" t="n">
        <v>17100</v>
      </c>
      <c r="C13534" s="0" t="s">
        <v>155</v>
      </c>
      <c r="D13534" s="0" t="s">
        <v>155</v>
      </c>
      <c r="E13534" s="0" t="n">
        <f aca="false">IFERROR((C13534-D13534)/C13534/'Project Inputs and Calcs'!$E$11,0)</f>
        <v>0</v>
      </c>
    </row>
    <row r="13535" customFormat="false" ht="15" hidden="false" customHeight="false" outlineLevel="0" collapsed="false">
      <c r="A13535" s="0" t="n">
        <v>75</v>
      </c>
      <c r="B13535" s="0" t="n">
        <v>17200</v>
      </c>
      <c r="C13535" s="0" t="s">
        <v>155</v>
      </c>
      <c r="D13535" s="0" t="s">
        <v>155</v>
      </c>
      <c r="E13535" s="0" t="n">
        <f aca="false">IFERROR((C13535-D13535)/C13535/'Project Inputs and Calcs'!$E$11,0)</f>
        <v>0</v>
      </c>
    </row>
    <row r="13536" customFormat="false" ht="15" hidden="false" customHeight="false" outlineLevel="0" collapsed="false">
      <c r="A13536" s="0" t="n">
        <v>75</v>
      </c>
      <c r="B13536" s="0" t="n">
        <v>17300</v>
      </c>
      <c r="C13536" s="0" t="s">
        <v>155</v>
      </c>
      <c r="D13536" s="0" t="s">
        <v>155</v>
      </c>
      <c r="E13536" s="0" t="n">
        <f aca="false">IFERROR((C13536-D13536)/C13536/'Project Inputs and Calcs'!$E$11,0)</f>
        <v>0</v>
      </c>
    </row>
    <row r="13537" customFormat="false" ht="15" hidden="false" customHeight="false" outlineLevel="0" collapsed="false">
      <c r="A13537" s="0" t="n">
        <v>75</v>
      </c>
      <c r="B13537" s="0" t="n">
        <v>17400</v>
      </c>
      <c r="C13537" s="0" t="s">
        <v>155</v>
      </c>
      <c r="D13537" s="0" t="s">
        <v>155</v>
      </c>
      <c r="E13537" s="0" t="n">
        <f aca="false">IFERROR((C13537-D13537)/C13537/'Project Inputs and Calcs'!$E$11,0)</f>
        <v>0</v>
      </c>
    </row>
    <row r="13538" customFormat="false" ht="15" hidden="false" customHeight="false" outlineLevel="0" collapsed="false">
      <c r="A13538" s="0" t="n">
        <v>75</v>
      </c>
      <c r="B13538" s="0" t="n">
        <v>17500</v>
      </c>
      <c r="C13538" s="0" t="s">
        <v>155</v>
      </c>
      <c r="D13538" s="0" t="s">
        <v>155</v>
      </c>
      <c r="E13538" s="0" t="n">
        <f aca="false">IFERROR((C13538-D13538)/C13538/'Project Inputs and Calcs'!$E$11,0)</f>
        <v>0</v>
      </c>
    </row>
    <row r="13539" customFormat="false" ht="15" hidden="false" customHeight="false" outlineLevel="0" collapsed="false">
      <c r="A13539" s="0" t="n">
        <v>75</v>
      </c>
      <c r="B13539" s="0" t="n">
        <v>17600</v>
      </c>
      <c r="C13539" s="0" t="s">
        <v>155</v>
      </c>
      <c r="D13539" s="0" t="s">
        <v>155</v>
      </c>
      <c r="E13539" s="0" t="n">
        <f aca="false">IFERROR((C13539-D13539)/C13539/'Project Inputs and Calcs'!$E$11,0)</f>
        <v>0</v>
      </c>
    </row>
    <row r="13540" customFormat="false" ht="15" hidden="false" customHeight="false" outlineLevel="0" collapsed="false">
      <c r="A13540" s="0" t="n">
        <v>75</v>
      </c>
      <c r="B13540" s="0" t="n">
        <v>17700</v>
      </c>
      <c r="C13540" s="0" t="s">
        <v>155</v>
      </c>
      <c r="D13540" s="0" t="s">
        <v>155</v>
      </c>
      <c r="E13540" s="0" t="n">
        <f aca="false">IFERROR((C13540-D13540)/C13540/'Project Inputs and Calcs'!$E$11,0)</f>
        <v>0</v>
      </c>
    </row>
    <row r="13541" customFormat="false" ht="15" hidden="false" customHeight="false" outlineLevel="0" collapsed="false">
      <c r="A13541" s="0" t="n">
        <v>75</v>
      </c>
      <c r="B13541" s="0" t="n">
        <v>17800</v>
      </c>
      <c r="C13541" s="0" t="s">
        <v>155</v>
      </c>
      <c r="D13541" s="0" t="s">
        <v>155</v>
      </c>
      <c r="E13541" s="0" t="n">
        <f aca="false">IFERROR((C13541-D13541)/C13541/'Project Inputs and Calcs'!$E$11,0)</f>
        <v>0</v>
      </c>
    </row>
    <row r="13542" customFormat="false" ht="15" hidden="false" customHeight="false" outlineLevel="0" collapsed="false">
      <c r="A13542" s="0" t="n">
        <v>75</v>
      </c>
      <c r="B13542" s="0" t="n">
        <v>17900</v>
      </c>
      <c r="C13542" s="0" t="s">
        <v>155</v>
      </c>
      <c r="D13542" s="0" t="s">
        <v>155</v>
      </c>
      <c r="E13542" s="0" t="n">
        <f aca="false">IFERROR((C13542-D13542)/C13542/'Project Inputs and Calcs'!$E$11,0)</f>
        <v>0</v>
      </c>
    </row>
    <row r="13543" customFormat="false" ht="15" hidden="false" customHeight="false" outlineLevel="0" collapsed="false">
      <c r="A13543" s="0" t="n">
        <v>75</v>
      </c>
      <c r="B13543" s="0" t="n">
        <v>18000</v>
      </c>
      <c r="C13543" s="0" t="s">
        <v>155</v>
      </c>
      <c r="D13543" s="0" t="s">
        <v>155</v>
      </c>
      <c r="E13543" s="0" t="n">
        <f aca="false">IFERROR((C13543-D13543)/C13543/'Project Inputs and Calcs'!$E$11,0)</f>
        <v>0</v>
      </c>
    </row>
    <row r="13544" customFormat="false" ht="15" hidden="false" customHeight="false" outlineLevel="0" collapsed="false">
      <c r="A13544" s="0" t="n">
        <v>75</v>
      </c>
      <c r="B13544" s="0" t="n">
        <v>18100</v>
      </c>
      <c r="C13544" s="0" t="s">
        <v>155</v>
      </c>
      <c r="D13544" s="0" t="s">
        <v>155</v>
      </c>
      <c r="E13544" s="0" t="n">
        <f aca="false">IFERROR((C13544-D13544)/C13544/'Project Inputs and Calcs'!$E$11,0)</f>
        <v>0</v>
      </c>
    </row>
    <row r="13545" customFormat="false" ht="15" hidden="false" customHeight="false" outlineLevel="0" collapsed="false">
      <c r="A13545" s="0" t="n">
        <v>75</v>
      </c>
      <c r="B13545" s="0" t="n">
        <v>18200</v>
      </c>
      <c r="C13545" s="0" t="s">
        <v>155</v>
      </c>
      <c r="D13545" s="0" t="s">
        <v>155</v>
      </c>
      <c r="E13545" s="0" t="n">
        <f aca="false">IFERROR((C13545-D13545)/C13545/'Project Inputs and Calcs'!$E$11,0)</f>
        <v>0</v>
      </c>
    </row>
    <row r="13546" customFormat="false" ht="15" hidden="false" customHeight="false" outlineLevel="0" collapsed="false">
      <c r="A13546" s="0" t="n">
        <v>75</v>
      </c>
      <c r="B13546" s="0" t="n">
        <v>18300</v>
      </c>
      <c r="C13546" s="0" t="s">
        <v>155</v>
      </c>
      <c r="D13546" s="0" t="s">
        <v>155</v>
      </c>
      <c r="E13546" s="0" t="n">
        <f aca="false">IFERROR((C13546-D13546)/C13546/'Project Inputs and Calcs'!$E$11,0)</f>
        <v>0</v>
      </c>
    </row>
    <row r="13547" customFormat="false" ht="15" hidden="false" customHeight="false" outlineLevel="0" collapsed="false">
      <c r="A13547" s="0" t="n">
        <v>75</v>
      </c>
      <c r="B13547" s="0" t="n">
        <v>18400</v>
      </c>
      <c r="C13547" s="0" t="s">
        <v>155</v>
      </c>
      <c r="D13547" s="0" t="s">
        <v>155</v>
      </c>
      <c r="E13547" s="0" t="n">
        <f aca="false">IFERROR((C13547-D13547)/C13547/'Project Inputs and Calcs'!$E$11,0)</f>
        <v>0</v>
      </c>
    </row>
    <row r="13548" customFormat="false" ht="15" hidden="false" customHeight="false" outlineLevel="0" collapsed="false">
      <c r="A13548" s="0" t="n">
        <v>75</v>
      </c>
      <c r="B13548" s="0" t="n">
        <v>18500</v>
      </c>
      <c r="C13548" s="0" t="s">
        <v>155</v>
      </c>
      <c r="D13548" s="0" t="s">
        <v>155</v>
      </c>
      <c r="E13548" s="0" t="n">
        <f aca="false">IFERROR((C13548-D13548)/C13548/'Project Inputs and Calcs'!$E$11,0)</f>
        <v>0</v>
      </c>
    </row>
    <row r="13549" customFormat="false" ht="15" hidden="false" customHeight="false" outlineLevel="0" collapsed="false">
      <c r="A13549" s="0" t="n">
        <v>75</v>
      </c>
      <c r="B13549" s="0" t="n">
        <v>18600</v>
      </c>
      <c r="C13549" s="0" t="s">
        <v>155</v>
      </c>
      <c r="D13549" s="0" t="s">
        <v>155</v>
      </c>
      <c r="E13549" s="0" t="n">
        <f aca="false">IFERROR((C13549-D13549)/C13549/'Project Inputs and Calcs'!$E$11,0)</f>
        <v>0</v>
      </c>
    </row>
    <row r="13550" customFormat="false" ht="15" hidden="false" customHeight="false" outlineLevel="0" collapsed="false">
      <c r="A13550" s="0" t="n">
        <v>75</v>
      </c>
      <c r="B13550" s="0" t="n">
        <v>18700</v>
      </c>
      <c r="C13550" s="0" t="s">
        <v>155</v>
      </c>
      <c r="D13550" s="0" t="s">
        <v>155</v>
      </c>
      <c r="E13550" s="0" t="n">
        <f aca="false">IFERROR((C13550-D13550)/C13550/'Project Inputs and Calcs'!$E$11,0)</f>
        <v>0</v>
      </c>
    </row>
    <row r="13551" customFormat="false" ht="15" hidden="false" customHeight="false" outlineLevel="0" collapsed="false">
      <c r="A13551" s="0" t="n">
        <v>75</v>
      </c>
      <c r="B13551" s="0" t="n">
        <v>18800</v>
      </c>
      <c r="C13551" s="0" t="s">
        <v>155</v>
      </c>
      <c r="D13551" s="0" t="s">
        <v>155</v>
      </c>
      <c r="E13551" s="0" t="n">
        <f aca="false">IFERROR((C13551-D13551)/C13551/'Project Inputs and Calcs'!$E$11,0)</f>
        <v>0</v>
      </c>
    </row>
    <row r="13552" customFormat="false" ht="15" hidden="false" customHeight="false" outlineLevel="0" collapsed="false">
      <c r="A13552" s="0" t="n">
        <v>75</v>
      </c>
      <c r="B13552" s="0" t="n">
        <v>18900</v>
      </c>
      <c r="C13552" s="0" t="s">
        <v>155</v>
      </c>
      <c r="D13552" s="0" t="s">
        <v>155</v>
      </c>
      <c r="E13552" s="0" t="n">
        <f aca="false">IFERROR((C13552-D13552)/C13552/'Project Inputs and Calcs'!$E$11,0)</f>
        <v>0</v>
      </c>
    </row>
    <row r="13553" customFormat="false" ht="15" hidden="false" customHeight="false" outlineLevel="0" collapsed="false">
      <c r="A13553" s="0" t="n">
        <v>75</v>
      </c>
      <c r="B13553" s="0" t="n">
        <v>19000</v>
      </c>
      <c r="C13553" s="0" t="s">
        <v>155</v>
      </c>
      <c r="D13553" s="0" t="s">
        <v>155</v>
      </c>
      <c r="E13553" s="0" t="n">
        <f aca="false">IFERROR((C13553-D13553)/C13553/'Project Inputs and Calcs'!$E$11,0)</f>
        <v>0</v>
      </c>
    </row>
    <row r="13554" customFormat="false" ht="15" hidden="false" customHeight="false" outlineLevel="0" collapsed="false">
      <c r="A13554" s="0" t="n">
        <v>75</v>
      </c>
      <c r="B13554" s="0" t="n">
        <v>19100</v>
      </c>
      <c r="C13554" s="0" t="s">
        <v>155</v>
      </c>
      <c r="D13554" s="0" t="s">
        <v>155</v>
      </c>
      <c r="E13554" s="0" t="n">
        <f aca="false">IFERROR((C13554-D13554)/C13554/'Project Inputs and Calcs'!$E$11,0)</f>
        <v>0</v>
      </c>
    </row>
    <row r="13555" customFormat="false" ht="15" hidden="false" customHeight="false" outlineLevel="0" collapsed="false">
      <c r="A13555" s="0" t="n">
        <v>75</v>
      </c>
      <c r="B13555" s="0" t="n">
        <v>19200</v>
      </c>
      <c r="C13555" s="0" t="s">
        <v>155</v>
      </c>
      <c r="D13555" s="0" t="s">
        <v>155</v>
      </c>
      <c r="E13555" s="0" t="n">
        <f aca="false">IFERROR((C13555-D13555)/C13555/'Project Inputs and Calcs'!$E$11,0)</f>
        <v>0</v>
      </c>
    </row>
    <row r="13556" customFormat="false" ht="15" hidden="false" customHeight="false" outlineLevel="0" collapsed="false">
      <c r="A13556" s="0" t="n">
        <v>75</v>
      </c>
      <c r="B13556" s="0" t="n">
        <v>19300</v>
      </c>
      <c r="C13556" s="0" t="s">
        <v>155</v>
      </c>
      <c r="D13556" s="0" t="s">
        <v>155</v>
      </c>
      <c r="E13556" s="0" t="n">
        <f aca="false">IFERROR((C13556-D13556)/C13556/'Project Inputs and Calcs'!$E$11,0)</f>
        <v>0</v>
      </c>
    </row>
    <row r="13557" customFormat="false" ht="15" hidden="false" customHeight="false" outlineLevel="0" collapsed="false">
      <c r="A13557" s="0" t="n">
        <v>75</v>
      </c>
      <c r="B13557" s="0" t="n">
        <v>19400</v>
      </c>
      <c r="C13557" s="0" t="s">
        <v>155</v>
      </c>
      <c r="D13557" s="0" t="s">
        <v>155</v>
      </c>
      <c r="E13557" s="0" t="n">
        <f aca="false">IFERROR((C13557-D13557)/C13557/'Project Inputs and Calcs'!$E$11,0)</f>
        <v>0</v>
      </c>
    </row>
    <row r="13558" customFormat="false" ht="15" hidden="false" customHeight="false" outlineLevel="0" collapsed="false">
      <c r="A13558" s="0" t="n">
        <v>75</v>
      </c>
      <c r="B13558" s="0" t="n">
        <v>19500</v>
      </c>
      <c r="C13558" s="0" t="s">
        <v>155</v>
      </c>
      <c r="D13558" s="0" t="s">
        <v>155</v>
      </c>
      <c r="E13558" s="0" t="n">
        <f aca="false">IFERROR((C13558-D13558)/C13558/'Project Inputs and Calcs'!$E$11,0)</f>
        <v>0</v>
      </c>
    </row>
    <row r="13559" customFormat="false" ht="15" hidden="false" customHeight="false" outlineLevel="0" collapsed="false">
      <c r="A13559" s="0" t="n">
        <v>75</v>
      </c>
      <c r="B13559" s="0" t="n">
        <v>19600</v>
      </c>
      <c r="C13559" s="0" t="s">
        <v>155</v>
      </c>
      <c r="D13559" s="0" t="s">
        <v>155</v>
      </c>
      <c r="E13559" s="0" t="n">
        <f aca="false">IFERROR((C13559-D13559)/C13559/'Project Inputs and Calcs'!$E$11,0)</f>
        <v>0</v>
      </c>
    </row>
    <row r="13560" customFormat="false" ht="15" hidden="false" customHeight="false" outlineLevel="0" collapsed="false">
      <c r="A13560" s="0" t="n">
        <v>75</v>
      </c>
      <c r="B13560" s="0" t="n">
        <v>19700</v>
      </c>
      <c r="C13560" s="0" t="s">
        <v>155</v>
      </c>
      <c r="D13560" s="0" t="s">
        <v>155</v>
      </c>
      <c r="E13560" s="0" t="n">
        <f aca="false">IFERROR((C13560-D13560)/C13560/'Project Inputs and Calcs'!$E$11,0)</f>
        <v>0</v>
      </c>
    </row>
    <row r="13561" customFormat="false" ht="15" hidden="false" customHeight="false" outlineLevel="0" collapsed="false">
      <c r="A13561" s="0" t="n">
        <v>75</v>
      </c>
      <c r="B13561" s="0" t="n">
        <v>19800</v>
      </c>
      <c r="C13561" s="0" t="s">
        <v>155</v>
      </c>
      <c r="D13561" s="0" t="s">
        <v>155</v>
      </c>
      <c r="E13561" s="0" t="n">
        <f aca="false">IFERROR((C13561-D13561)/C13561/'Project Inputs and Calcs'!$E$11,0)</f>
        <v>0</v>
      </c>
    </row>
    <row r="13562" customFormat="false" ht="15" hidden="false" customHeight="false" outlineLevel="0" collapsed="false">
      <c r="A13562" s="0" t="n">
        <v>75</v>
      </c>
      <c r="B13562" s="0" t="n">
        <v>19900</v>
      </c>
      <c r="C13562" s="0" t="s">
        <v>155</v>
      </c>
      <c r="D13562" s="0" t="s">
        <v>155</v>
      </c>
      <c r="E13562" s="0" t="n">
        <f aca="false">IFERROR((C13562-D13562)/C13562/'Project Inputs and Calcs'!$E$11,0)</f>
        <v>0</v>
      </c>
    </row>
    <row r="13563" customFormat="false" ht="15" hidden="false" customHeight="false" outlineLevel="0" collapsed="false">
      <c r="A13563" s="0" t="n">
        <v>75</v>
      </c>
      <c r="B13563" s="0" t="n">
        <v>20000</v>
      </c>
      <c r="C13563" s="0" t="s">
        <v>155</v>
      </c>
      <c r="D13563" s="0" t="s">
        <v>155</v>
      </c>
      <c r="E13563" s="0" t="n">
        <f aca="false">IFERROR((C13563-D13563)/C13563/'Project Inputs and Calcs'!$E$11,0)</f>
        <v>0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X44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38" activeCellId="0" sqref="C38"/>
    </sheetView>
  </sheetViews>
  <sheetFormatPr defaultColWidth="9.1640625" defaultRowHeight="15" zeroHeight="false" outlineLevelRow="0" outlineLevelCol="0"/>
  <cols>
    <col collapsed="false" customWidth="true" hidden="false" outlineLevel="0" max="1" min="1" style="1" width="19.83"/>
    <col collapsed="false" customWidth="true" hidden="false" outlineLevel="0" max="2" min="2" style="1" width="21.16"/>
    <col collapsed="false" customWidth="true" hidden="false" outlineLevel="0" max="3" min="3" style="1" width="13.34"/>
    <col collapsed="false" customWidth="false" hidden="false" outlineLevel="0" max="4" min="4" style="1" width="9.16"/>
    <col collapsed="false" customWidth="true" hidden="false" outlineLevel="0" max="5" min="5" style="1" width="22.67"/>
    <col collapsed="false" customWidth="true" hidden="false" outlineLevel="0" max="6" min="6" style="1" width="13.16"/>
    <col collapsed="false" customWidth="true" hidden="false" outlineLevel="0" max="7" min="7" style="1" width="18"/>
    <col collapsed="false" customWidth="false" hidden="false" outlineLevel="0" max="8" min="8" style="1" width="9.16"/>
    <col collapsed="false" customWidth="true" hidden="false" outlineLevel="0" max="9" min="9" style="1" width="26.67"/>
    <col collapsed="false" customWidth="true" hidden="false" outlineLevel="0" max="10" min="10" style="1" width="16.33"/>
    <col collapsed="false" customWidth="true" hidden="false" outlineLevel="0" max="13" min="11" style="1" width="13.67"/>
    <col collapsed="false" customWidth="true" hidden="false" outlineLevel="0" max="14" min="14" style="1" width="12.33"/>
    <col collapsed="false" customWidth="false" hidden="false" outlineLevel="0" max="16384" min="15" style="1" width="9.16"/>
  </cols>
  <sheetData>
    <row r="4" customFormat="false" ht="15" hidden="false" customHeight="false" outlineLevel="0" collapsed="false">
      <c r="E4" s="95" t="s">
        <v>159</v>
      </c>
      <c r="F4" s="95"/>
      <c r="G4" s="95"/>
      <c r="I4" s="62" t="s">
        <v>160</v>
      </c>
      <c r="J4" s="63" t="n">
        <f aca="false">'Project Inputs and Calcs'!$D$3</f>
        <v>2028</v>
      </c>
      <c r="K4" s="63" t="n">
        <f aca="false">J4+1</f>
        <v>2029</v>
      </c>
      <c r="L4" s="63" t="n">
        <f aca="false">K4+1</f>
        <v>2030</v>
      </c>
      <c r="M4" s="63" t="n">
        <f aca="false">L4+1</f>
        <v>2031</v>
      </c>
      <c r="N4" s="63" t="n">
        <f aca="false">M4+1</f>
        <v>2032</v>
      </c>
      <c r="O4" s="63" t="n">
        <f aca="false">N4+1</f>
        <v>2033</v>
      </c>
      <c r="P4" s="63" t="n">
        <f aca="false">O4+1</f>
        <v>2034</v>
      </c>
      <c r="Q4" s="63" t="n">
        <f aca="false">P4+1</f>
        <v>2035</v>
      </c>
      <c r="R4" s="63" t="n">
        <f aca="false">Q4+1</f>
        <v>2036</v>
      </c>
      <c r="S4" s="63" t="n">
        <f aca="false">R4+1</f>
        <v>2037</v>
      </c>
      <c r="T4" s="63" t="n">
        <f aca="false">S4+1</f>
        <v>2038</v>
      </c>
      <c r="U4" s="63" t="n">
        <f aca="false">T4+1</f>
        <v>2039</v>
      </c>
      <c r="V4" s="63" t="n">
        <f aca="false">U4+1</f>
        <v>2040</v>
      </c>
      <c r="W4" s="63" t="n">
        <f aca="false">V4+1</f>
        <v>2041</v>
      </c>
      <c r="X4" s="64" t="n">
        <f aca="false">W4+1</f>
        <v>2042</v>
      </c>
    </row>
    <row r="5" customFormat="false" ht="15" hidden="false" customHeight="false" outlineLevel="0" collapsed="false">
      <c r="E5" s="2"/>
      <c r="G5" s="37"/>
      <c r="I5" s="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79"/>
    </row>
    <row r="6" customFormat="false" ht="15" hidden="false" customHeight="false" outlineLevel="0" collapsed="false">
      <c r="E6" s="2" t="s">
        <v>110</v>
      </c>
      <c r="G6" s="79" t="n">
        <f aca="false">Costs!C33</f>
        <v>195888000</v>
      </c>
      <c r="I6" s="2" t="str">
        <f aca="false">E6</f>
        <v>Conventional Drilling</v>
      </c>
      <c r="J6" s="12" t="n">
        <f aca="false">IF(J4&lt;$J$4+'Project Inputs and Calcs'!$L$13,Costs!$G6/'Project Inputs and Calcs'!$L$13,0)</f>
        <v>65296000</v>
      </c>
      <c r="K6" s="12" t="n">
        <f aca="false">IF(K4&lt;$J$4+'Project Inputs and Calcs'!$L$13,Costs!$G6/'Project Inputs and Calcs'!$L$13,0)</f>
        <v>65296000</v>
      </c>
      <c r="L6" s="12" t="n">
        <f aca="false">IF(L4&lt;$J$4+'Project Inputs and Calcs'!$L$13,Costs!$G6/'Project Inputs and Calcs'!$L$13,0)</f>
        <v>65296000</v>
      </c>
      <c r="M6" s="12" t="n">
        <f aca="false">IF(M4&lt;$J$4+'Project Inputs and Calcs'!$L$13,Costs!$G6/'Project Inputs and Calcs'!$L$13,0)</f>
        <v>0</v>
      </c>
      <c r="N6" s="12" t="n">
        <f aca="false">IF(N4&lt;$J$4+'Project Inputs and Calcs'!$L$13,Costs!$G6/'Project Inputs and Calcs'!$L$13,0)</f>
        <v>0</v>
      </c>
      <c r="O6" s="12" t="n">
        <f aca="false">IF(O4&lt;$J$4+'Project Inputs and Calcs'!$L$13,Costs!$G6/'Project Inputs and Calcs'!$L$13,0)</f>
        <v>0</v>
      </c>
      <c r="P6" s="12" t="n">
        <f aca="false">IF(P4&lt;$J$4+'Project Inputs and Calcs'!$L$13,Costs!$G6/'Project Inputs and Calcs'!$L$13,0)</f>
        <v>0</v>
      </c>
      <c r="Q6" s="12" t="n">
        <f aca="false">IF(Q4&lt;$J$4+'Project Inputs and Calcs'!$L$13,Costs!$G6/'Project Inputs and Calcs'!$L$13,0)</f>
        <v>0</v>
      </c>
      <c r="R6" s="12" t="n">
        <f aca="false">IF(R4&lt;$J$4+'Project Inputs and Calcs'!$L$13,Costs!$G6/'Project Inputs and Calcs'!$L$13,0)</f>
        <v>0</v>
      </c>
      <c r="S6" s="12" t="n">
        <f aca="false">IF(S4&lt;$J$4+'Project Inputs and Calcs'!$L$13,Costs!$G6/'Project Inputs and Calcs'!$L$13,0)</f>
        <v>0</v>
      </c>
      <c r="T6" s="12" t="n">
        <f aca="false">IF(T4&lt;$J$4+'Project Inputs and Calcs'!$L$13,Costs!$G6/'Project Inputs and Calcs'!$L$13,0)</f>
        <v>0</v>
      </c>
      <c r="U6" s="12" t="n">
        <f aca="false">IF(U4&lt;$J$4+'Project Inputs and Calcs'!$L$13,Costs!$G6/'Project Inputs and Calcs'!$L$13,0)</f>
        <v>0</v>
      </c>
      <c r="V6" s="12" t="n">
        <f aca="false">IF(V4&lt;$J$4+'Project Inputs and Calcs'!$L$13,Costs!$G6/'Project Inputs and Calcs'!$L$13,0)</f>
        <v>0</v>
      </c>
      <c r="W6" s="12" t="n">
        <f aca="false">IF(W4&lt;$J$4+'Project Inputs and Calcs'!$L$13,Costs!$G6/'Project Inputs and Calcs'!$L$13,0)</f>
        <v>0</v>
      </c>
      <c r="X6" s="12" t="n">
        <f aca="false">IF(X4&lt;$J$4+'Project Inputs and Calcs'!$L$13,Costs!$G6/'Project Inputs and Calcs'!$L$13,0)</f>
        <v>0</v>
      </c>
    </row>
    <row r="7" customFormat="false" ht="15" hidden="false" customHeight="false" outlineLevel="0" collapsed="false">
      <c r="E7" s="2" t="s">
        <v>111</v>
      </c>
      <c r="G7" s="79" t="n">
        <f aca="false">'MMW Drilling Cost Model'!C28</f>
        <v>328653651.9</v>
      </c>
      <c r="I7" s="2" t="str">
        <f aca="false">E7</f>
        <v>MMW Drilling</v>
      </c>
      <c r="J7" s="12" t="n">
        <f aca="false">IF(J4&lt;$J$4+'Project Inputs and Calcs'!$L$13,Costs!$G7/'Project Inputs and Calcs'!$L$13,0)</f>
        <v>109551217.3</v>
      </c>
      <c r="K7" s="12" t="n">
        <f aca="false">IF(K4&lt;$J$4+'Project Inputs and Calcs'!$L$13,Costs!$G7/'Project Inputs and Calcs'!$L$13,0)</f>
        <v>109551217.3</v>
      </c>
      <c r="L7" s="12" t="n">
        <f aca="false">IF(L4&lt;$J$4+'Project Inputs and Calcs'!$L$13,Costs!$G7/'Project Inputs and Calcs'!$L$13,0)</f>
        <v>109551217.3</v>
      </c>
      <c r="M7" s="12" t="n">
        <f aca="false">IF(M4&lt;$J$4+'Project Inputs and Calcs'!$L$13,Costs!$G7/'Project Inputs and Calcs'!$L$13,0)</f>
        <v>0</v>
      </c>
      <c r="N7" s="12" t="n">
        <f aca="false">IF(N4&lt;$J$4+'Project Inputs and Calcs'!$L$13,Costs!$G7/'Project Inputs and Calcs'!$L$13,0)</f>
        <v>0</v>
      </c>
      <c r="O7" s="12" t="n">
        <f aca="false">IF(O4&lt;$J$4+'Project Inputs and Calcs'!$L$13,Costs!$G7/'Project Inputs and Calcs'!$L$13,0)</f>
        <v>0</v>
      </c>
      <c r="P7" s="12" t="n">
        <f aca="false">IF(P4&lt;$J$4+'Project Inputs and Calcs'!$L$13,Costs!$G7/'Project Inputs and Calcs'!$L$13,0)</f>
        <v>0</v>
      </c>
      <c r="Q7" s="12" t="n">
        <f aca="false">IF(Q4&lt;$J$4+'Project Inputs and Calcs'!$L$13,Costs!$G7/'Project Inputs and Calcs'!$L$13,0)</f>
        <v>0</v>
      </c>
      <c r="R7" s="12" t="n">
        <f aca="false">IF(R4&lt;$J$4+'Project Inputs and Calcs'!$L$13,Costs!$G7/'Project Inputs and Calcs'!$L$13,0)</f>
        <v>0</v>
      </c>
      <c r="S7" s="12" t="n">
        <f aca="false">IF(S4&lt;$J$4+'Project Inputs and Calcs'!$L$13,Costs!$G7/'Project Inputs and Calcs'!$L$13,0)</f>
        <v>0</v>
      </c>
      <c r="T7" s="12" t="n">
        <f aca="false">IF(T4&lt;$J$4+'Project Inputs and Calcs'!$L$13,Costs!$G7/'Project Inputs and Calcs'!$L$13,0)</f>
        <v>0</v>
      </c>
      <c r="U7" s="12" t="n">
        <f aca="false">IF(U4&lt;$J$4+'Project Inputs and Calcs'!$L$13,Costs!$G7/'Project Inputs and Calcs'!$L$13,0)</f>
        <v>0</v>
      </c>
      <c r="V7" s="12" t="n">
        <f aca="false">IF(V4&lt;$J$4+'Project Inputs and Calcs'!$L$13,Costs!$G7/'Project Inputs and Calcs'!$L$13,0)</f>
        <v>0</v>
      </c>
      <c r="W7" s="12" t="n">
        <f aca="false">IF(W4&lt;$J$4+'Project Inputs and Calcs'!$L$13,Costs!$G7/'Project Inputs and Calcs'!$L$13,0)</f>
        <v>0</v>
      </c>
      <c r="X7" s="12" t="n">
        <f aca="false">IF(X4&lt;$J$4+'Project Inputs and Calcs'!$L$13,Costs!$G7/'Project Inputs and Calcs'!$L$13,0)</f>
        <v>0</v>
      </c>
    </row>
    <row r="8" customFormat="false" ht="15" hidden="false" customHeight="false" outlineLevel="0" collapsed="false">
      <c r="E8" s="2" t="s">
        <v>112</v>
      </c>
      <c r="G8" s="79" t="n">
        <f aca="false">Costs!C27</f>
        <v>153300000</v>
      </c>
      <c r="I8" s="2" t="str">
        <f aca="false">E8</f>
        <v>Stimulation</v>
      </c>
      <c r="J8" s="12" t="n">
        <f aca="false">IF(J4&lt;$J$4+'Project Inputs and Calcs'!$L$13,Costs!$G8/'Project Inputs and Calcs'!$L$13,0)</f>
        <v>51100000</v>
      </c>
      <c r="K8" s="12" t="n">
        <f aca="false">IF(K4&lt;$J$4+'Project Inputs and Calcs'!$L$13,Costs!$G8/'Project Inputs and Calcs'!$L$13,0)</f>
        <v>51100000</v>
      </c>
      <c r="L8" s="12" t="n">
        <f aca="false">IF(L4&lt;$J$4+'Project Inputs and Calcs'!$L$13,Costs!$G8/'Project Inputs and Calcs'!$L$13,0)</f>
        <v>51100000</v>
      </c>
      <c r="M8" s="12" t="n">
        <f aca="false">IF(M4&lt;$J$4+'Project Inputs and Calcs'!$L$13,Costs!$G8/'Project Inputs and Calcs'!$L$13,0)</f>
        <v>0</v>
      </c>
      <c r="N8" s="12" t="n">
        <f aca="false">IF(N4&lt;$J$4+'Project Inputs and Calcs'!$L$13,Costs!$G8/'Project Inputs and Calcs'!$L$13,0)</f>
        <v>0</v>
      </c>
      <c r="O8" s="12" t="n">
        <f aca="false">IF(O4&lt;$J$4+'Project Inputs and Calcs'!$L$13,Costs!$G8/'Project Inputs and Calcs'!$L$13,0)</f>
        <v>0</v>
      </c>
      <c r="P8" s="12" t="n">
        <f aca="false">IF(P4&lt;$J$4+'Project Inputs and Calcs'!$L$13,Costs!$G8/'Project Inputs and Calcs'!$L$13,0)</f>
        <v>0</v>
      </c>
      <c r="Q8" s="12" t="n">
        <f aca="false">IF(Q4&lt;$J$4+'Project Inputs and Calcs'!$L$13,Costs!$G8/'Project Inputs and Calcs'!$L$13,0)</f>
        <v>0</v>
      </c>
      <c r="R8" s="12" t="n">
        <f aca="false">IF(R4&lt;$J$4+'Project Inputs and Calcs'!$L$13,Costs!$G8/'Project Inputs and Calcs'!$L$13,0)</f>
        <v>0</v>
      </c>
      <c r="S8" s="12" t="n">
        <f aca="false">IF(S4&lt;$J$4+'Project Inputs and Calcs'!$L$13,Costs!$G8/'Project Inputs and Calcs'!$L$13,0)</f>
        <v>0</v>
      </c>
      <c r="T8" s="12" t="n">
        <f aca="false">IF(T4&lt;$J$4+'Project Inputs and Calcs'!$L$13,Costs!$G8/'Project Inputs and Calcs'!$L$13,0)</f>
        <v>0</v>
      </c>
      <c r="U8" s="12" t="n">
        <f aca="false">IF(U4&lt;$J$4+'Project Inputs and Calcs'!$L$13,Costs!$G8/'Project Inputs and Calcs'!$L$13,0)</f>
        <v>0</v>
      </c>
      <c r="V8" s="12" t="n">
        <f aca="false">IF(V4&lt;$J$4+'Project Inputs and Calcs'!$L$13,Costs!$G8/'Project Inputs and Calcs'!$L$13,0)</f>
        <v>0</v>
      </c>
      <c r="W8" s="12" t="n">
        <f aca="false">IF(W4&lt;$J$4+'Project Inputs and Calcs'!$L$13,Costs!$G8/'Project Inputs and Calcs'!$L$13,0)</f>
        <v>0</v>
      </c>
      <c r="X8" s="12" t="n">
        <f aca="false">IF(X4&lt;$J$4+'Project Inputs and Calcs'!$L$13,Costs!$G8/'Project Inputs and Calcs'!$L$13,0)</f>
        <v>0</v>
      </c>
    </row>
    <row r="9" customFormat="false" ht="15" hidden="false" customHeight="false" outlineLevel="0" collapsed="false">
      <c r="E9" s="2" t="s">
        <v>114</v>
      </c>
      <c r="G9" s="79" t="n">
        <f aca="false">Estimate!J5</f>
        <v>366230604.060109</v>
      </c>
      <c r="I9" s="2" t="str">
        <f aca="false">E9</f>
        <v>Gathering System</v>
      </c>
      <c r="J9" s="12" t="n">
        <f aca="false">IF(J4&lt;$J$4+'Project Inputs and Calcs'!$L$13,Costs!$G9/'Project Inputs and Calcs'!$L$13,0)</f>
        <v>122076868.020036</v>
      </c>
      <c r="K9" s="12" t="n">
        <f aca="false">IF(K4&lt;$J$4+'Project Inputs and Calcs'!$L$13,Costs!$G9/'Project Inputs and Calcs'!$L$13,0)</f>
        <v>122076868.020036</v>
      </c>
      <c r="L9" s="12" t="n">
        <f aca="false">IF(L4&lt;$J$4+'Project Inputs and Calcs'!$L$13,Costs!$G9/'Project Inputs and Calcs'!$L$13,0)</f>
        <v>122076868.020036</v>
      </c>
      <c r="M9" s="12" t="n">
        <f aca="false">IF(M4&lt;$J$4+'Project Inputs and Calcs'!$L$13,Costs!$G9/'Project Inputs and Calcs'!$L$13,0)</f>
        <v>0</v>
      </c>
      <c r="N9" s="12" t="n">
        <f aca="false">IF(N4&lt;$J$4+'Project Inputs and Calcs'!$L$13,Costs!$G9/'Project Inputs and Calcs'!$L$13,0)</f>
        <v>0</v>
      </c>
      <c r="O9" s="12" t="n">
        <f aca="false">IF(O4&lt;$J$4+'Project Inputs and Calcs'!$L$13,Costs!$G9/'Project Inputs and Calcs'!$L$13,0)</f>
        <v>0</v>
      </c>
      <c r="P9" s="12" t="n">
        <f aca="false">IF(P4&lt;$J$4+'Project Inputs and Calcs'!$L$13,Costs!$G9/'Project Inputs and Calcs'!$L$13,0)</f>
        <v>0</v>
      </c>
      <c r="Q9" s="12" t="n">
        <f aca="false">IF(Q4&lt;$J$4+'Project Inputs and Calcs'!$L$13,Costs!$G9/'Project Inputs and Calcs'!$L$13,0)</f>
        <v>0</v>
      </c>
      <c r="R9" s="12" t="n">
        <f aca="false">IF(R4&lt;$J$4+'Project Inputs and Calcs'!$L$13,Costs!$G9/'Project Inputs and Calcs'!$L$13,0)</f>
        <v>0</v>
      </c>
      <c r="S9" s="12" t="n">
        <f aca="false">IF(S4&lt;$J$4+'Project Inputs and Calcs'!$L$13,Costs!$G9/'Project Inputs and Calcs'!$L$13,0)</f>
        <v>0</v>
      </c>
      <c r="T9" s="12" t="n">
        <f aca="false">IF(T4&lt;$J$4+'Project Inputs and Calcs'!$L$13,Costs!$G9/'Project Inputs and Calcs'!$L$13,0)</f>
        <v>0</v>
      </c>
      <c r="U9" s="12" t="n">
        <f aca="false">IF(U4&lt;$J$4+'Project Inputs and Calcs'!$L$13,Costs!$G9/'Project Inputs and Calcs'!$L$13,0)</f>
        <v>0</v>
      </c>
      <c r="V9" s="12" t="n">
        <f aca="false">IF(V4&lt;$J$4+'Project Inputs and Calcs'!$L$13,Costs!$G9/'Project Inputs and Calcs'!$L$13,0)</f>
        <v>0</v>
      </c>
      <c r="W9" s="12" t="n">
        <f aca="false">IF(W4&lt;$J$4+'Project Inputs and Calcs'!$L$13,Costs!$G9/'Project Inputs and Calcs'!$L$13,0)</f>
        <v>0</v>
      </c>
      <c r="X9" s="12" t="n">
        <f aca="false">IF(X4&lt;$J$4+'Project Inputs and Calcs'!$L$13,Costs!$G9/'Project Inputs and Calcs'!$L$13,0)</f>
        <v>0</v>
      </c>
    </row>
    <row r="10" customFormat="false" ht="15" hidden="false" customHeight="false" outlineLevel="0" collapsed="false">
      <c r="E10" s="2" t="s">
        <v>115</v>
      </c>
      <c r="G10" s="79" t="n">
        <f aca="false">Costs!B40</f>
        <v>50000000</v>
      </c>
      <c r="I10" s="2" t="str">
        <f aca="false">E10</f>
        <v>Service Water System</v>
      </c>
      <c r="J10" s="12" t="n">
        <f aca="false">IF(J4&lt;$J$4+'Project Inputs and Calcs'!$L$13,Costs!$G10/'Project Inputs and Calcs'!$L$13,0)</f>
        <v>16666666.6666667</v>
      </c>
      <c r="K10" s="12" t="n">
        <f aca="false">IF(K4&lt;$J$4+'Project Inputs and Calcs'!$L$13,Costs!$G10/'Project Inputs and Calcs'!$L$13,0)</f>
        <v>16666666.6666667</v>
      </c>
      <c r="L10" s="12" t="n">
        <f aca="false">IF(L4&lt;$J$4+'Project Inputs and Calcs'!$L$13,Costs!$G10/'Project Inputs and Calcs'!$L$13,0)</f>
        <v>16666666.6666667</v>
      </c>
      <c r="M10" s="12" t="n">
        <f aca="false">IF(M4&lt;$J$4+'Project Inputs and Calcs'!$L$13,Costs!$G10/'Project Inputs and Calcs'!$L$13,0)</f>
        <v>0</v>
      </c>
      <c r="N10" s="12" t="n">
        <f aca="false">IF(N4&lt;$J$4+'Project Inputs and Calcs'!$L$13,Costs!$G10/'Project Inputs and Calcs'!$L$13,0)</f>
        <v>0</v>
      </c>
      <c r="O10" s="12" t="n">
        <f aca="false">IF(O4&lt;$J$4+'Project Inputs and Calcs'!$L$13,Costs!$G10/'Project Inputs and Calcs'!$L$13,0)</f>
        <v>0</v>
      </c>
      <c r="P10" s="12" t="n">
        <f aca="false">IF(P4&lt;$J$4+'Project Inputs and Calcs'!$L$13,Costs!$G10/'Project Inputs and Calcs'!$L$13,0)</f>
        <v>0</v>
      </c>
      <c r="Q10" s="12" t="n">
        <f aca="false">IF(Q4&lt;$J$4+'Project Inputs and Calcs'!$L$13,Costs!$G10/'Project Inputs and Calcs'!$L$13,0)</f>
        <v>0</v>
      </c>
      <c r="R10" s="12" t="n">
        <f aca="false">IF(R4&lt;$J$4+'Project Inputs and Calcs'!$L$13,Costs!$G10/'Project Inputs and Calcs'!$L$13,0)</f>
        <v>0</v>
      </c>
      <c r="S10" s="12" t="n">
        <f aca="false">IF(S4&lt;$J$4+'Project Inputs and Calcs'!$L$13,Costs!$G10/'Project Inputs and Calcs'!$L$13,0)</f>
        <v>0</v>
      </c>
      <c r="T10" s="12" t="n">
        <f aca="false">IF(T4&lt;$J$4+'Project Inputs and Calcs'!$L$13,Costs!$G10/'Project Inputs and Calcs'!$L$13,0)</f>
        <v>0</v>
      </c>
      <c r="U10" s="12" t="n">
        <f aca="false">IF(U4&lt;$J$4+'Project Inputs and Calcs'!$L$13,Costs!$G10/'Project Inputs and Calcs'!$L$13,0)</f>
        <v>0</v>
      </c>
      <c r="V10" s="12" t="n">
        <f aca="false">IF(V4&lt;$J$4+'Project Inputs and Calcs'!$L$13,Costs!$G10/'Project Inputs and Calcs'!$L$13,0)</f>
        <v>0</v>
      </c>
      <c r="W10" s="12" t="n">
        <f aca="false">IF(W4&lt;$J$4+'Project Inputs and Calcs'!$L$13,Costs!$G10/'Project Inputs and Calcs'!$L$13,0)</f>
        <v>0</v>
      </c>
      <c r="X10" s="12" t="n">
        <f aca="false">IF(X4&lt;$J$4+'Project Inputs and Calcs'!$L$13,Costs!$G10/'Project Inputs and Calcs'!$L$13,0)</f>
        <v>0</v>
      </c>
    </row>
    <row r="11" customFormat="false" ht="15" hidden="false" customHeight="false" outlineLevel="0" collapsed="false">
      <c r="E11" s="87" t="s">
        <v>118</v>
      </c>
      <c r="F11" s="39"/>
      <c r="G11" s="88" t="n">
        <f aca="false">'Power Plant Cost Model'!C7</f>
        <v>1147340124.82263</v>
      </c>
      <c r="I11" s="87" t="str">
        <f aca="false">E11</f>
        <v>Power Plant</v>
      </c>
      <c r="J11" s="46" t="n">
        <f aca="false">IF(J4&lt;$J$4+'Project Inputs and Calcs'!$L$13,Costs!$G11/'Project Inputs and Calcs'!$L$13,0)</f>
        <v>382446708.27421</v>
      </c>
      <c r="K11" s="46" t="n">
        <f aca="false">IF(K4&lt;$J$4+'Project Inputs and Calcs'!$L$13,Costs!$G11/'Project Inputs and Calcs'!$L$13,0)</f>
        <v>382446708.27421</v>
      </c>
      <c r="L11" s="46" t="n">
        <f aca="false">IF(L4&lt;$J$4+'Project Inputs and Calcs'!$L$13,Costs!$G11/'Project Inputs and Calcs'!$L$13,0)</f>
        <v>382446708.27421</v>
      </c>
      <c r="M11" s="46" t="n">
        <f aca="false">IF(M4&lt;$J$4+'Project Inputs and Calcs'!$L$13,Costs!$G11/'Project Inputs and Calcs'!$L$13,0)</f>
        <v>0</v>
      </c>
      <c r="N11" s="46" t="n">
        <f aca="false">IF(N4&lt;$J$4+'Project Inputs and Calcs'!$L$13,Costs!$G11/'Project Inputs and Calcs'!$L$13,0)</f>
        <v>0</v>
      </c>
      <c r="O11" s="46" t="n">
        <f aca="false">IF(O4&lt;$J$4+'Project Inputs and Calcs'!$L$13,Costs!$G11/'Project Inputs and Calcs'!$L$13,0)</f>
        <v>0</v>
      </c>
      <c r="P11" s="46" t="n">
        <f aca="false">IF(P4&lt;$J$4+'Project Inputs and Calcs'!$L$13,Costs!$G11/'Project Inputs and Calcs'!$L$13,0)</f>
        <v>0</v>
      </c>
      <c r="Q11" s="46" t="n">
        <f aca="false">IF(Q4&lt;$J$4+'Project Inputs and Calcs'!$L$13,Costs!$G11/'Project Inputs and Calcs'!$L$13,0)</f>
        <v>0</v>
      </c>
      <c r="R11" s="46" t="n">
        <f aca="false">IF(R4&lt;$J$4+'Project Inputs and Calcs'!$L$13,Costs!$G11/'Project Inputs and Calcs'!$L$13,0)</f>
        <v>0</v>
      </c>
      <c r="S11" s="46" t="n">
        <f aca="false">IF(S4&lt;$J$4+'Project Inputs and Calcs'!$L$13,Costs!$G11/'Project Inputs and Calcs'!$L$13,0)</f>
        <v>0</v>
      </c>
      <c r="T11" s="46" t="n">
        <f aca="false">IF(T4&lt;$J$4+'Project Inputs and Calcs'!$L$13,Costs!$G11/'Project Inputs and Calcs'!$L$13,0)</f>
        <v>0</v>
      </c>
      <c r="U11" s="46" t="n">
        <f aca="false">IF(U4&lt;$J$4+'Project Inputs and Calcs'!$L$13,Costs!$G11/'Project Inputs and Calcs'!$L$13,0)</f>
        <v>0</v>
      </c>
      <c r="V11" s="46" t="n">
        <f aca="false">IF(V4&lt;$J$4+'Project Inputs and Calcs'!$L$13,Costs!$G11/'Project Inputs and Calcs'!$L$13,0)</f>
        <v>0</v>
      </c>
      <c r="W11" s="46" t="n">
        <f aca="false">IF(W4&lt;$J$4+'Project Inputs and Calcs'!$L$13,Costs!$G11/'Project Inputs and Calcs'!$L$13,0)</f>
        <v>0</v>
      </c>
      <c r="X11" s="46" t="n">
        <f aca="false">IF(X4&lt;$J$4+'Project Inputs and Calcs'!$L$13,Costs!$G11/'Project Inputs and Calcs'!$L$13,0)</f>
        <v>0</v>
      </c>
    </row>
    <row r="12" customFormat="false" ht="15" hidden="false" customHeight="false" outlineLevel="0" collapsed="false">
      <c r="E12" s="2"/>
      <c r="G12" s="96"/>
    </row>
    <row r="13" customFormat="false" ht="15" hidden="false" customHeight="false" outlineLevel="0" collapsed="false">
      <c r="E13" s="87" t="s">
        <v>161</v>
      </c>
      <c r="F13" s="39"/>
      <c r="G13" s="97" t="n">
        <f aca="false">SUM(G6:G11)</f>
        <v>2241412380.78274</v>
      </c>
    </row>
    <row r="14" customFormat="false" ht="15" hidden="false" customHeight="false" outlineLevel="0" collapsed="false">
      <c r="E14" s="87"/>
      <c r="F14" s="39" t="s">
        <v>162</v>
      </c>
      <c r="G14" s="97" t="n">
        <f aca="false">G13/('Project Inputs and Calcs'!E17*1000)</f>
        <v>4482.82476156548</v>
      </c>
    </row>
    <row r="15" customFormat="false" ht="15" hidden="false" customHeight="false" outlineLevel="0" collapsed="false">
      <c r="G15" s="14"/>
      <c r="I15" s="98"/>
    </row>
    <row r="16" customFormat="false" ht="15" hidden="false" customHeight="false" outlineLevel="0" collapsed="false">
      <c r="G16" s="14"/>
      <c r="I16" s="98"/>
    </row>
    <row r="17" customFormat="false" ht="15" hidden="false" customHeight="false" outlineLevel="0" collapsed="false">
      <c r="J17" s="14"/>
    </row>
    <row r="18" customFormat="false" ht="15" hidden="false" customHeight="false" outlineLevel="0" collapsed="false">
      <c r="J18" s="14"/>
    </row>
    <row r="19" customFormat="false" ht="15" hidden="false" customHeight="false" outlineLevel="0" collapsed="false">
      <c r="A19" s="62" t="s">
        <v>143</v>
      </c>
      <c r="B19" s="63"/>
      <c r="C19" s="64"/>
    </row>
    <row r="20" customFormat="false" ht="15" hidden="false" customHeight="false" outlineLevel="0" collapsed="false">
      <c r="A20" s="2"/>
      <c r="B20" s="1" t="s">
        <v>163</v>
      </c>
      <c r="C20" s="99" t="n">
        <v>1650000</v>
      </c>
    </row>
    <row r="21" customFormat="false" ht="15" hidden="false" customHeight="false" outlineLevel="0" collapsed="false">
      <c r="A21" s="2"/>
      <c r="B21" s="1" t="s">
        <v>164</v>
      </c>
      <c r="C21" s="99" t="n">
        <v>1000000</v>
      </c>
      <c r="I21" s="14"/>
    </row>
    <row r="22" customFormat="false" ht="15" hidden="false" customHeight="false" outlineLevel="0" collapsed="false">
      <c r="A22" s="2"/>
      <c r="B22" s="39" t="s">
        <v>165</v>
      </c>
      <c r="C22" s="100" t="n">
        <v>1000000</v>
      </c>
      <c r="I22" s="14"/>
    </row>
    <row r="23" customFormat="false" ht="15" hidden="false" customHeight="false" outlineLevel="0" collapsed="false">
      <c r="A23" s="2"/>
      <c r="B23" s="1" t="s">
        <v>146</v>
      </c>
      <c r="C23" s="99" t="n">
        <f aca="false">SUM(C20:C22)</f>
        <v>3650000</v>
      </c>
    </row>
    <row r="24" customFormat="false" ht="15" hidden="false" customHeight="false" outlineLevel="0" collapsed="false">
      <c r="A24" s="2"/>
      <c r="C24" s="37"/>
      <c r="G24" s="98"/>
    </row>
    <row r="25" customFormat="false" ht="15" hidden="false" customHeight="false" outlineLevel="0" collapsed="false">
      <c r="A25" s="2"/>
      <c r="B25" s="39" t="s">
        <v>166</v>
      </c>
      <c r="C25" s="82" t="n">
        <f aca="false">SUM('Project Inputs and Calcs'!L11:L12)</f>
        <v>42</v>
      </c>
    </row>
    <row r="26" customFormat="false" ht="15" hidden="false" customHeight="false" outlineLevel="0" collapsed="false">
      <c r="A26" s="2"/>
      <c r="C26" s="37"/>
    </row>
    <row r="27" customFormat="false" ht="15" hidden="false" customHeight="false" outlineLevel="0" collapsed="false">
      <c r="A27" s="2"/>
      <c r="B27" s="1" t="s">
        <v>167</v>
      </c>
      <c r="C27" s="99" t="n">
        <f aca="false">C25*C23</f>
        <v>153300000</v>
      </c>
    </row>
    <row r="28" customFormat="false" ht="15" hidden="false" customHeight="false" outlineLevel="0" collapsed="false">
      <c r="A28" s="101" t="s">
        <v>168</v>
      </c>
      <c r="B28" s="39"/>
      <c r="C28" s="82"/>
    </row>
    <row r="31" customFormat="false" ht="15" hidden="false" customHeight="false" outlineLevel="0" collapsed="false">
      <c r="A31" s="102" t="s">
        <v>169</v>
      </c>
      <c r="B31" s="102"/>
      <c r="C31" s="103" t="n">
        <f aca="false">2332*'Project Inputs and Calcs'!E9*1000</f>
        <v>4664000</v>
      </c>
    </row>
    <row r="32" customFormat="false" ht="15" hidden="false" customHeight="false" outlineLevel="0" collapsed="false">
      <c r="A32" s="104" t="s">
        <v>166</v>
      </c>
      <c r="B32" s="104"/>
      <c r="C32" s="105" t="n">
        <f aca="false">'Project Inputs and Calcs'!L11+'Project Inputs and Calcs'!L12</f>
        <v>42</v>
      </c>
    </row>
    <row r="33" customFormat="false" ht="15" hidden="false" customHeight="false" outlineLevel="0" collapsed="false">
      <c r="A33" s="106" t="s">
        <v>170</v>
      </c>
      <c r="B33" s="106"/>
      <c r="C33" s="107" t="n">
        <f aca="false">C31*C32</f>
        <v>195888000</v>
      </c>
    </row>
    <row r="34" customFormat="false" ht="15" hidden="false" customHeight="false" outlineLevel="0" collapsed="false">
      <c r="A34" s="15"/>
      <c r="B34" s="15"/>
      <c r="C34" s="15"/>
    </row>
    <row r="35" customFormat="false" ht="15" hidden="false" customHeight="false" outlineLevel="0" collapsed="false">
      <c r="A35" s="15"/>
      <c r="B35" s="15"/>
      <c r="C35" s="15"/>
    </row>
    <row r="36" customFormat="false" ht="15" hidden="false" customHeight="false" outlineLevel="0" collapsed="false">
      <c r="A36" s="102" t="s">
        <v>171</v>
      </c>
      <c r="B36" s="102"/>
      <c r="C36" s="108" t="n">
        <f aca="false">('Project Inputs and Calcs'!E9*1000/3.7)/24*1.3</f>
        <v>29.2792792792793</v>
      </c>
    </row>
    <row r="37" customFormat="false" ht="15" hidden="false" customHeight="false" outlineLevel="0" collapsed="false">
      <c r="A37" s="104" t="s">
        <v>166</v>
      </c>
      <c r="B37" s="104"/>
      <c r="C37" s="105" t="n">
        <f aca="false">'Project Inputs and Calcs'!L11+'Project Inputs and Calcs'!L12</f>
        <v>42</v>
      </c>
    </row>
    <row r="38" customFormat="false" ht="15" hidden="false" customHeight="false" outlineLevel="0" collapsed="false">
      <c r="A38" s="106" t="s">
        <v>172</v>
      </c>
      <c r="B38" s="106"/>
      <c r="C38" s="109" t="n">
        <f aca="false">(C37*C36)/365/'Project Inputs and Calcs'!E12</f>
        <v>0.673824509440948</v>
      </c>
    </row>
    <row r="40" customFormat="false" ht="15" hidden="false" customHeight="false" outlineLevel="0" collapsed="false">
      <c r="A40" s="62" t="s">
        <v>115</v>
      </c>
      <c r="B40" s="110" t="n">
        <f aca="false">25*1000*'Project Inputs and Calcs'!E17*4</f>
        <v>50000000</v>
      </c>
    </row>
    <row r="41" customFormat="false" ht="15" hidden="false" customHeight="false" outlineLevel="0" collapsed="false">
      <c r="A41" s="2"/>
      <c r="B41" s="79"/>
    </row>
    <row r="42" customFormat="false" ht="15" hidden="false" customHeight="false" outlineLevel="0" collapsed="false">
      <c r="A42" s="2"/>
      <c r="B42" s="37"/>
    </row>
    <row r="43" customFormat="false" ht="15" hidden="false" customHeight="false" outlineLevel="0" collapsed="false">
      <c r="A43" s="2" t="s">
        <v>173</v>
      </c>
      <c r="B43" s="37"/>
    </row>
    <row r="44" customFormat="false" ht="15" hidden="false" customHeight="false" outlineLevel="0" collapsed="false">
      <c r="A44" s="87"/>
      <c r="B44" s="82"/>
    </row>
  </sheetData>
  <mergeCells count="7">
    <mergeCell ref="E4:G4"/>
    <mergeCell ref="A31:B31"/>
    <mergeCell ref="A32:B32"/>
    <mergeCell ref="A33:B33"/>
    <mergeCell ref="A36:B36"/>
    <mergeCell ref="A37:B37"/>
    <mergeCell ref="A38:B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E7E6"/>
    <pageSetUpPr fitToPage="false"/>
  </sheetPr>
  <dimension ref="A1:Z10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33" activeCellId="0" sqref="I33"/>
    </sheetView>
  </sheetViews>
  <sheetFormatPr defaultColWidth="8.66796875" defaultRowHeight="15" zeroHeight="false" outlineLevelRow="0" outlineLevelCol="0"/>
  <cols>
    <col collapsed="false" customWidth="true" hidden="false" outlineLevel="0" max="1" min="1" style="1" width="2.33"/>
    <col collapsed="false" customWidth="true" hidden="false" outlineLevel="0" max="2" min="2" style="1" width="30.83"/>
    <col collapsed="false" customWidth="true" hidden="false" outlineLevel="0" max="3" min="3" style="1" width="17.33"/>
    <col collapsed="false" customWidth="true" hidden="false" outlineLevel="0" max="4" min="4" style="1" width="10.33"/>
    <col collapsed="false" customWidth="true" hidden="false" outlineLevel="0" max="5" min="5" style="1" width="18.67"/>
    <col collapsed="false" customWidth="false" hidden="false" outlineLevel="0" max="6" min="6" style="1" width="8.67"/>
    <col collapsed="false" customWidth="true" hidden="false" outlineLevel="0" max="8" min="7" style="1" width="2.5"/>
    <col collapsed="false" customWidth="true" hidden="false" outlineLevel="0" max="9" min="9" style="1" width="26"/>
    <col collapsed="false" customWidth="true" hidden="false" outlineLevel="0" max="10" min="10" style="1" width="12.16"/>
    <col collapsed="false" customWidth="true" hidden="true" outlineLevel="0" max="11" min="11" style="1" width="14.51"/>
    <col collapsed="false" customWidth="true" hidden="false" outlineLevel="0" max="12" min="12" style="1" width="13"/>
    <col collapsed="false" customWidth="false" hidden="false" outlineLevel="0" max="13" min="13" style="1" width="8.67"/>
    <col collapsed="false" customWidth="true" hidden="false" outlineLevel="0" max="14" min="14" style="1" width="13.5"/>
    <col collapsed="false" customWidth="false" hidden="false" outlineLevel="0" max="16384" min="15" style="1" width="8.67"/>
  </cols>
  <sheetData>
    <row r="1" customFormat="false" ht="15" hidden="false" customHeight="false" outlineLevel="0" collapsed="false">
      <c r="G1" s="111" t="s">
        <v>174</v>
      </c>
      <c r="H1" s="111"/>
      <c r="I1" s="111"/>
      <c r="J1" s="111"/>
      <c r="K1" s="111"/>
      <c r="L1" s="111"/>
    </row>
    <row r="2" customFormat="false" ht="15" hidden="false" customHeight="false" outlineLevel="0" collapsed="false">
      <c r="G2" s="112"/>
      <c r="H2" s="113"/>
      <c r="I2" s="114"/>
      <c r="J2" s="115" t="s">
        <v>175</v>
      </c>
      <c r="K2" s="116" t="s">
        <v>176</v>
      </c>
      <c r="L2" s="117" t="s">
        <v>177</v>
      </c>
    </row>
    <row r="3" customFormat="false" ht="15" hidden="false" customHeight="false" outlineLevel="0" collapsed="false">
      <c r="G3" s="65" t="s">
        <v>178</v>
      </c>
      <c r="H3" s="40"/>
      <c r="I3" s="15"/>
      <c r="J3" s="118"/>
      <c r="K3" s="28"/>
      <c r="L3" s="119"/>
    </row>
    <row r="4" customFormat="false" ht="15" hidden="false" customHeight="false" outlineLevel="0" collapsed="false">
      <c r="A4" s="120" t="s">
        <v>179</v>
      </c>
      <c r="B4" s="121"/>
      <c r="C4" s="122"/>
      <c r="D4" s="122"/>
      <c r="E4" s="123"/>
      <c r="G4" s="68"/>
      <c r="H4" s="40" t="s">
        <v>180</v>
      </c>
      <c r="I4" s="15"/>
      <c r="J4" s="118"/>
      <c r="K4" s="28"/>
      <c r="L4" s="119"/>
    </row>
    <row r="5" customFormat="false" ht="15" hidden="false" customHeight="false" outlineLevel="0" collapsed="false">
      <c r="A5" s="68"/>
      <c r="B5" s="15" t="s">
        <v>181</v>
      </c>
      <c r="C5" s="28" t="s">
        <v>182</v>
      </c>
      <c r="D5" s="124" t="n">
        <v>8.5</v>
      </c>
      <c r="E5" s="37"/>
      <c r="G5" s="68"/>
      <c r="H5" s="15"/>
      <c r="I5" s="125" t="s">
        <v>183</v>
      </c>
      <c r="J5" s="126" t="s">
        <v>184</v>
      </c>
      <c r="K5" s="127" t="n">
        <f aca="false">K16+K21</f>
        <v>14800</v>
      </c>
      <c r="L5" s="128" t="n">
        <f aca="false">L16+L21</f>
        <v>13000</v>
      </c>
    </row>
    <row r="6" customFormat="false" ht="15" hidden="false" customHeight="false" outlineLevel="0" collapsed="false">
      <c r="A6" s="68"/>
      <c r="B6" s="15" t="s">
        <v>185</v>
      </c>
      <c r="C6" s="28" t="s">
        <v>186</v>
      </c>
      <c r="D6" s="129" t="n">
        <f aca="false">(3600*(D13*1000000))/((((D5*0.0254/2)^2)*PI())*(24*10^9))</f>
        <v>4.0972842381799</v>
      </c>
      <c r="E6" s="37"/>
      <c r="G6" s="68"/>
      <c r="H6" s="15"/>
      <c r="I6" s="130" t="s">
        <v>187</v>
      </c>
      <c r="J6" s="131" t="s">
        <v>188</v>
      </c>
      <c r="K6" s="132" t="n">
        <f aca="false">K17+K22</f>
        <v>56642.5812631579</v>
      </c>
      <c r="L6" s="133" t="n">
        <f aca="false">L17+L22</f>
        <v>32164.3212599237</v>
      </c>
      <c r="P6" s="1" t="n">
        <v>-0.5</v>
      </c>
      <c r="Q6" s="1" t="n">
        <v>-0.4</v>
      </c>
      <c r="R6" s="1" t="n">
        <v>-0.3</v>
      </c>
      <c r="S6" s="1" t="n">
        <v>-0.2</v>
      </c>
      <c r="T6" s="1" t="n">
        <v>-0.1</v>
      </c>
      <c r="U6" s="1" t="n">
        <v>0</v>
      </c>
      <c r="V6" s="1" t="n">
        <v>0.1</v>
      </c>
      <c r="W6" s="1" t="n">
        <v>0.2</v>
      </c>
      <c r="X6" s="1" t="n">
        <v>0.3</v>
      </c>
      <c r="Y6" s="1" t="n">
        <v>0.4</v>
      </c>
      <c r="Z6" s="1" t="n">
        <v>0.5</v>
      </c>
    </row>
    <row r="7" customFormat="false" ht="15" hidden="false" customHeight="false" outlineLevel="0" collapsed="false">
      <c r="A7" s="68"/>
      <c r="B7" s="15" t="s">
        <v>189</v>
      </c>
      <c r="C7" s="28" t="s">
        <v>190</v>
      </c>
      <c r="D7" s="134" t="n">
        <v>0.15</v>
      </c>
      <c r="E7" s="37"/>
      <c r="G7" s="68"/>
      <c r="H7" s="15"/>
      <c r="I7" s="135" t="s">
        <v>191</v>
      </c>
      <c r="J7" s="136" t="s">
        <v>192</v>
      </c>
      <c r="K7" s="137" t="n">
        <f aca="false">K18+K23</f>
        <v>69112.0535714286</v>
      </c>
      <c r="L7" s="138" t="n">
        <f aca="false">L18+L23</f>
        <v>64488.0535714286</v>
      </c>
      <c r="O7" s="139"/>
      <c r="P7" s="16" t="n">
        <f aca="false">1*(1+P6)</f>
        <v>0.5</v>
      </c>
      <c r="Q7" s="16" t="n">
        <f aca="false">1*(1+Q6)</f>
        <v>0.6</v>
      </c>
      <c r="R7" s="16" t="n">
        <f aca="false">1*(1+R6)</f>
        <v>0.7</v>
      </c>
      <c r="S7" s="16" t="n">
        <f aca="false">1*(1+S6)</f>
        <v>0.8</v>
      </c>
      <c r="T7" s="16" t="n">
        <f aca="false">1*(1+T6)</f>
        <v>0.9</v>
      </c>
      <c r="U7" s="16" t="n">
        <f aca="false">1*(1+U6)</f>
        <v>1</v>
      </c>
      <c r="V7" s="16" t="n">
        <f aca="false">1*(1+V6)</f>
        <v>1.1</v>
      </c>
      <c r="W7" s="16" t="n">
        <f aca="false">1*(1+W6)</f>
        <v>1.2</v>
      </c>
      <c r="X7" s="16" t="n">
        <f aca="false">1*(1+X6)</f>
        <v>1.3</v>
      </c>
      <c r="Y7" s="16" t="n">
        <f aca="false">1*(1+Y6)</f>
        <v>1.4</v>
      </c>
      <c r="Z7" s="16" t="n">
        <f aca="false">1*(1+Z6)</f>
        <v>1.5</v>
      </c>
    </row>
    <row r="8" customFormat="false" ht="15" hidden="false" customHeight="false" outlineLevel="0" collapsed="false">
      <c r="A8" s="68"/>
      <c r="B8" s="15" t="s">
        <v>193</v>
      </c>
      <c r="C8" s="28" t="s">
        <v>186</v>
      </c>
      <c r="D8" s="140" t="n">
        <f aca="false">HLOOKUP(D7,Attenuation!R14:AC17,4)</f>
        <v>3.16851377661637</v>
      </c>
      <c r="E8" s="37"/>
      <c r="G8" s="68"/>
      <c r="H8" s="15"/>
      <c r="I8" s="141" t="s">
        <v>194</v>
      </c>
      <c r="J8" s="142" t="s">
        <v>195</v>
      </c>
      <c r="K8" s="143" t="n">
        <f aca="false">IF(SUM(K5*K11,K6*K12,K7*K13)=SUM(K19,K24),SUM(K19,K24),"ERROR")</f>
        <v>12269133.4908036</v>
      </c>
      <c r="L8" s="144" t="n">
        <f aca="false">IF(ROUND(SUM(L5*L11,L6*L12,L7*L13),2)=ROUND(SUM(L19,L24),2),ROUND(SUM(L19,L24),2),"ERROR")</f>
        <v>7825086.95</v>
      </c>
      <c r="N8" s="1" t="s">
        <v>196</v>
      </c>
      <c r="O8" s="98" t="n">
        <f aca="false">E23</f>
        <v>1565.01739</v>
      </c>
      <c r="P8" s="1" t="n">
        <f aca="true">TABLE($O8,$D$13,P$7)</f>
        <v>2725.867664</v>
      </c>
      <c r="Q8" s="1" t="n">
        <f aca="true">TABLE($O8,$D$13,Q$7)</f>
        <v>2340.763476</v>
      </c>
      <c r="R8" s="1" t="n">
        <f aca="true">TABLE($O8,$D$13,R$7)</f>
        <v>2053.617892</v>
      </c>
      <c r="S8" s="1" t="n">
        <f aca="true">TABLE($O8,$D$13,S$7)</f>
        <v>1850.362926</v>
      </c>
      <c r="T8" s="1" t="n">
        <f aca="true">TABLE($O8,$D$13,T$7)</f>
        <v>1691.190398</v>
      </c>
      <c r="U8" s="1" t="n">
        <f aca="true">TABLE($O8,$D$13,U$7)</f>
        <v>1565.01739</v>
      </c>
      <c r="V8" s="1" t="n">
        <f aca="true">TABLE($O8,$D$13,V$7)</f>
        <v>1453.06407</v>
      </c>
      <c r="W8" s="1" t="n">
        <f aca="true">TABLE($O8,$D$13,W$7)</f>
        <v>1375.097016</v>
      </c>
      <c r="X8" s="1" t="n">
        <f aca="true">TABLE($O8,$D$13,X$7)</f>
        <v>1295.090554</v>
      </c>
      <c r="Y8" s="1" t="n">
        <f aca="true">TABLE($O8,$D$13,Y$7)</f>
        <v>1226.553028</v>
      </c>
      <c r="Z8" s="1" t="n">
        <f aca="true">TABLE($O8,$D$13,Z$7)</f>
        <v>1179.491298</v>
      </c>
    </row>
    <row r="9" customFormat="false" ht="15" hidden="false" customHeight="false" outlineLevel="0" collapsed="false">
      <c r="A9" s="68"/>
      <c r="B9" s="15" t="s">
        <v>197</v>
      </c>
      <c r="C9" s="28" t="s">
        <v>22</v>
      </c>
      <c r="D9" s="145" t="n">
        <v>0.1</v>
      </c>
      <c r="E9" s="37"/>
      <c r="G9" s="68"/>
      <c r="H9" s="15"/>
      <c r="I9" s="15" t="s">
        <v>198</v>
      </c>
      <c r="J9" s="118" t="s">
        <v>199</v>
      </c>
      <c r="K9" s="146" t="n">
        <f aca="false">K8/(K35-K34)/1000</f>
        <v>1752.73335582908</v>
      </c>
      <c r="L9" s="147" t="n">
        <f aca="false">L8/(L35-L34)/1000</f>
        <v>1565.01739</v>
      </c>
    </row>
    <row r="10" customFormat="false" ht="15" hidden="false" customHeight="false" outlineLevel="0" collapsed="false">
      <c r="A10" s="68"/>
      <c r="B10" s="15" t="s">
        <v>200</v>
      </c>
      <c r="C10" s="28" t="s">
        <v>201</v>
      </c>
      <c r="D10" s="124" t="n">
        <v>10</v>
      </c>
      <c r="E10" s="37"/>
      <c r="G10" s="68"/>
      <c r="H10" s="40" t="s">
        <v>202</v>
      </c>
      <c r="I10" s="15"/>
      <c r="J10" s="118"/>
      <c r="K10" s="28"/>
      <c r="L10" s="119"/>
      <c r="P10" s="1" t="n">
        <f aca="false">2400*(1+P6)</f>
        <v>1200</v>
      </c>
      <c r="Q10" s="1" t="n">
        <f aca="false">2400*(1+Q6)</f>
        <v>1440</v>
      </c>
      <c r="R10" s="1" t="n">
        <f aca="false">2400*(1+R6)</f>
        <v>1680</v>
      </c>
      <c r="S10" s="1" t="n">
        <f aca="false">2400*(1+S6)</f>
        <v>1920</v>
      </c>
      <c r="T10" s="1" t="n">
        <f aca="false">2400*(1+T6)</f>
        <v>2160</v>
      </c>
      <c r="U10" s="1" t="n">
        <f aca="false">2400*(1+U6)</f>
        <v>2400</v>
      </c>
      <c r="V10" s="1" t="n">
        <f aca="false">2400*(1+V6)</f>
        <v>2640</v>
      </c>
      <c r="W10" s="1" t="n">
        <f aca="false">2400*(1+W6)</f>
        <v>2880</v>
      </c>
      <c r="X10" s="1" t="n">
        <f aca="false">2400*(1+X6)</f>
        <v>3120</v>
      </c>
      <c r="Y10" s="1" t="n">
        <f aca="false">2400*(1+Y6)</f>
        <v>3360</v>
      </c>
      <c r="Z10" s="1" t="n">
        <f aca="false">2400*(1+Z6)</f>
        <v>3600</v>
      </c>
    </row>
    <row r="11" customFormat="false" ht="15" hidden="false" customHeight="false" outlineLevel="0" collapsed="false">
      <c r="A11" s="68"/>
      <c r="B11" s="15" t="s">
        <v>203</v>
      </c>
      <c r="C11" s="28" t="s">
        <v>204</v>
      </c>
      <c r="D11" s="148" t="n">
        <v>2400</v>
      </c>
      <c r="E11" s="37"/>
      <c r="G11" s="68"/>
      <c r="H11" s="15"/>
      <c r="I11" s="125" t="s">
        <v>205</v>
      </c>
      <c r="J11" s="126" t="s">
        <v>206</v>
      </c>
      <c r="K11" s="149" t="n">
        <f aca="false">K12*(1-K30)</f>
        <v>81.0185185185185</v>
      </c>
      <c r="L11" s="150" t="n">
        <f aca="false">L12*(1-L30)</f>
        <v>65.7511211946854</v>
      </c>
      <c r="N11" s="1" t="s">
        <v>207</v>
      </c>
      <c r="O11" s="98" t="n">
        <f aca="false">E23</f>
        <v>1565.01739</v>
      </c>
      <c r="P11" s="1" t="n">
        <f aca="true">TABLE($O11,$D$11,P$10)</f>
        <v>1474.781216</v>
      </c>
      <c r="Q11" s="1" t="n">
        <f aca="true">TABLE($O11,$D$11,Q$10)</f>
        <v>1492.82845</v>
      </c>
      <c r="R11" s="1" t="n">
        <f aca="true">TABLE($O11,$D$11,R$10)</f>
        <v>1510.875686</v>
      </c>
      <c r="S11" s="1" t="n">
        <f aca="true">TABLE($O11,$D$11,S$10)</f>
        <v>1528.92292</v>
      </c>
      <c r="T11" s="1" t="n">
        <f aca="true">TABLE($O11,$D$11,T$10)</f>
        <v>1546.970154</v>
      </c>
      <c r="U11" s="1" t="n">
        <f aca="true">TABLE($O11,$D$11,U$10)</f>
        <v>1565.01739</v>
      </c>
      <c r="V11" s="1" t="n">
        <f aca="true">TABLE($O11,$D$11,V$10)</f>
        <v>1583.064624</v>
      </c>
      <c r="W11" s="1" t="n">
        <f aca="true">TABLE($O11,$D$11,W$10)</f>
        <v>1601.11186</v>
      </c>
      <c r="X11" s="1" t="n">
        <f aca="true">TABLE($O11,$D$11,X$10)</f>
        <v>1619.159094</v>
      </c>
      <c r="Y11" s="1" t="n">
        <f aca="true">TABLE($O11,$D$11,Y$10)</f>
        <v>1637.206328</v>
      </c>
      <c r="Z11" s="1" t="n">
        <f aca="true">TABLE($O11,$D$11,Z$10)</f>
        <v>1655.253564</v>
      </c>
    </row>
    <row r="12" customFormat="false" ht="15" hidden="false" customHeight="false" outlineLevel="0" collapsed="false">
      <c r="A12" s="68"/>
      <c r="B12" s="15" t="s">
        <v>208</v>
      </c>
      <c r="C12" s="28" t="s">
        <v>209</v>
      </c>
      <c r="D12" s="124" t="n">
        <v>4</v>
      </c>
      <c r="E12" s="37"/>
      <c r="G12" s="68"/>
      <c r="H12" s="15"/>
      <c r="I12" s="130" t="s">
        <v>210</v>
      </c>
      <c r="J12" s="131" t="s">
        <v>211</v>
      </c>
      <c r="K12" s="151" t="n">
        <f aca="false">K13*(1-K31)</f>
        <v>82.962962962963</v>
      </c>
      <c r="L12" s="152" t="n">
        <f aca="false">L13*(1-L31)</f>
        <v>67.1400100835743</v>
      </c>
    </row>
    <row r="13" customFormat="false" ht="15" hidden="false" customHeight="false" outlineLevel="0" collapsed="false">
      <c r="A13" s="68"/>
      <c r="B13" s="15" t="s">
        <v>212</v>
      </c>
      <c r="C13" s="28" t="s">
        <v>18</v>
      </c>
      <c r="D13" s="124" t="n">
        <v>1</v>
      </c>
      <c r="E13" s="37"/>
      <c r="G13" s="68"/>
      <c r="H13" s="15"/>
      <c r="I13" s="135" t="s">
        <v>213</v>
      </c>
      <c r="J13" s="136" t="s">
        <v>214</v>
      </c>
      <c r="K13" s="153" t="n">
        <f aca="false">(K35-K34)*1000/K32/24</f>
        <v>92.1810699588477</v>
      </c>
      <c r="L13" s="154" t="n">
        <f aca="false">(L35-L34)*1000/L32/24</f>
        <v>74.6000112039715</v>
      </c>
      <c r="P13" s="1" t="n">
        <f aca="false">10000*(1+P6)</f>
        <v>5000</v>
      </c>
      <c r="Q13" s="1" t="n">
        <f aca="false">10000*(1+Q6)</f>
        <v>6000</v>
      </c>
      <c r="R13" s="1" t="n">
        <f aca="false">10000*(1+R6)</f>
        <v>7000</v>
      </c>
      <c r="S13" s="1" t="n">
        <f aca="false">10000*(1+S6)</f>
        <v>8000</v>
      </c>
      <c r="T13" s="1" t="n">
        <f aca="false">10000*(1+T6)</f>
        <v>9000</v>
      </c>
      <c r="U13" s="1" t="n">
        <f aca="false">10000*(1+U6)</f>
        <v>10000</v>
      </c>
      <c r="V13" s="1" t="n">
        <f aca="false">10000*(1+V6)</f>
        <v>11000</v>
      </c>
      <c r="W13" s="1" t="n">
        <f aca="false">10000*(1+W6)</f>
        <v>12000</v>
      </c>
      <c r="X13" s="1" t="n">
        <f aca="false">10000*(1+X6)</f>
        <v>13000</v>
      </c>
      <c r="Y13" s="1" t="n">
        <f aca="false">10000*(1+Y6)</f>
        <v>14000</v>
      </c>
      <c r="Z13" s="1" t="n">
        <f aca="false">10000*(1+Z6)</f>
        <v>15000</v>
      </c>
    </row>
    <row r="14" customFormat="false" ht="15" hidden="false" customHeight="false" outlineLevel="0" collapsed="false">
      <c r="A14" s="68"/>
      <c r="B14" s="15" t="s">
        <v>215</v>
      </c>
      <c r="C14" s="28" t="s">
        <v>22</v>
      </c>
      <c r="D14" s="145" t="n">
        <v>0.4</v>
      </c>
      <c r="E14" s="37"/>
      <c r="G14" s="68"/>
      <c r="H14" s="40" t="s">
        <v>216</v>
      </c>
      <c r="I14" s="15"/>
      <c r="J14" s="118"/>
      <c r="K14" s="28"/>
      <c r="L14" s="119"/>
      <c r="N14" s="1" t="s">
        <v>217</v>
      </c>
      <c r="O14" s="98" t="n">
        <f aca="false">E23</f>
        <v>1565.01739</v>
      </c>
      <c r="P14" s="1" t="n">
        <f aca="true">TABLE($O14,$D$16,P$13)</f>
        <v>1683.369408</v>
      </c>
      <c r="Q14" s="1" t="n">
        <f aca="true">TABLE($O14,$D$16,Q$13)</f>
        <v>1643.918736</v>
      </c>
      <c r="R14" s="1" t="n">
        <f aca="true">TABLE($O14,$D$16,R$13)</f>
        <v>1615.739684</v>
      </c>
      <c r="S14" s="1" t="n">
        <f aca="true">TABLE($O14,$D$16,S$13)</f>
        <v>1594.605394</v>
      </c>
      <c r="T14" s="1" t="n">
        <f aca="true">TABLE($O14,$D$16,T$13)</f>
        <v>1578.167614</v>
      </c>
      <c r="U14" s="1" t="n">
        <f aca="true">TABLE($O14,$D$16,U$13)</f>
        <v>1565.01739</v>
      </c>
      <c r="V14" s="1" t="n">
        <f aca="true">TABLE($O14,$D$16,V$13)</f>
        <v>1554.258116</v>
      </c>
      <c r="W14" s="1" t="n">
        <f aca="true">TABLE($O14,$D$16,W$13)</f>
        <v>1545.292054</v>
      </c>
      <c r="X14" s="1" t="n">
        <f aca="true">TABLE($O14,$D$16,X$13)</f>
        <v>1537.705386</v>
      </c>
      <c r="Y14" s="1" t="n">
        <f aca="true">TABLE($O14,$D$16,Y$13)</f>
        <v>1531.202528</v>
      </c>
      <c r="Z14" s="1" t="n">
        <f aca="true">TABLE($O14,$D$16,Z$13)</f>
        <v>1525.566716</v>
      </c>
    </row>
    <row r="15" customFormat="false" ht="15" hidden="false" customHeight="false" outlineLevel="0" collapsed="false">
      <c r="A15" s="68"/>
      <c r="B15" s="15" t="s">
        <v>218</v>
      </c>
      <c r="C15" s="28" t="s">
        <v>22</v>
      </c>
      <c r="D15" s="145" t="n">
        <v>0.1</v>
      </c>
      <c r="E15" s="37"/>
      <c r="G15" s="68"/>
      <c r="H15" s="15"/>
      <c r="I15" s="155" t="s">
        <v>219</v>
      </c>
      <c r="J15" s="156" t="s">
        <v>220</v>
      </c>
      <c r="K15" s="157" t="n">
        <f aca="false">SUM(K39,K48,K53,K63,K71)</f>
        <v>50443600</v>
      </c>
      <c r="L15" s="158" t="n">
        <f aca="false">SUM(L39,L48,L53,L63,L71)</f>
        <v>36582409.9589567</v>
      </c>
    </row>
    <row r="16" customFormat="false" ht="15" hidden="false" customHeight="false" outlineLevel="0" collapsed="false">
      <c r="A16" s="68"/>
      <c r="B16" s="15" t="s">
        <v>221</v>
      </c>
      <c r="C16" s="28" t="s">
        <v>222</v>
      </c>
      <c r="D16" s="159" t="n">
        <v>10000</v>
      </c>
      <c r="E16" s="37"/>
      <c r="G16" s="68"/>
      <c r="H16" s="15"/>
      <c r="I16" s="125" t="s">
        <v>183</v>
      </c>
      <c r="J16" s="126" t="s">
        <v>184</v>
      </c>
      <c r="K16" s="127" t="n">
        <f aca="false">K40</f>
        <v>14800</v>
      </c>
      <c r="L16" s="128" t="n">
        <f aca="false">L40</f>
        <v>13000</v>
      </c>
      <c r="P16" s="1" t="n">
        <f aca="false">$U$16*(1+P6)</f>
        <v>15000</v>
      </c>
      <c r="Q16" s="1" t="n">
        <f aca="false">$U$16*(1+Q6)</f>
        <v>18000</v>
      </c>
      <c r="R16" s="1" t="n">
        <f aca="false">$U$16*(1+R6)</f>
        <v>21000</v>
      </c>
      <c r="S16" s="1" t="n">
        <f aca="false">$U$16*(1+S6)</f>
        <v>24000</v>
      </c>
      <c r="T16" s="1" t="n">
        <f aca="false">$U$16*(1+T6)</f>
        <v>27000</v>
      </c>
      <c r="U16" s="1" t="n">
        <v>30000</v>
      </c>
      <c r="V16" s="1" t="n">
        <f aca="false">$U$16*(1+V6)</f>
        <v>33000</v>
      </c>
      <c r="W16" s="1" t="n">
        <f aca="false">$U$16*(1+W6)</f>
        <v>36000</v>
      </c>
      <c r="X16" s="1" t="n">
        <f aca="false">$U$16*(1+X6)</f>
        <v>39000</v>
      </c>
      <c r="Y16" s="1" t="n">
        <f aca="false">$U$16*(1+Y6)</f>
        <v>42000</v>
      </c>
      <c r="Z16" s="1" t="n">
        <f aca="false">$U$16*(1+Z6)</f>
        <v>45000</v>
      </c>
    </row>
    <row r="17" customFormat="false" ht="15" hidden="false" customHeight="false" outlineLevel="0" collapsed="false">
      <c r="A17" s="68"/>
      <c r="B17" s="15" t="s">
        <v>223</v>
      </c>
      <c r="C17" s="28" t="s">
        <v>222</v>
      </c>
      <c r="D17" s="159" t="n">
        <v>30000</v>
      </c>
      <c r="E17" s="37"/>
      <c r="G17" s="68"/>
      <c r="H17" s="15"/>
      <c r="I17" s="130" t="s">
        <v>187</v>
      </c>
      <c r="J17" s="131" t="s">
        <v>188</v>
      </c>
      <c r="K17" s="132" t="n">
        <f aca="false">SUM(K49,K54,K64)</f>
        <v>25154.88</v>
      </c>
      <c r="L17" s="133" t="n">
        <f aca="false">SUM(L49,L54,L64)</f>
        <v>20489.9279671654</v>
      </c>
      <c r="N17" s="1" t="s">
        <v>224</v>
      </c>
      <c r="O17" s="98" t="n">
        <f aca="false">E23</f>
        <v>1565.01739</v>
      </c>
      <c r="P17" s="1" t="n">
        <f aca="true">TABLE($O17,$D$17,P$16)</f>
        <v>1745.489736</v>
      </c>
      <c r="Q17" s="1" t="n">
        <f aca="true">TABLE($O17,$D$17,Q$16)</f>
        <v>1685.332288</v>
      </c>
      <c r="R17" s="1" t="n">
        <f aca="true">TABLE($O17,$D$17,R$16)</f>
        <v>1642.362682</v>
      </c>
      <c r="S17" s="1" t="n">
        <f aca="true">TABLE($O17,$D$17,S$16)</f>
        <v>1610.135476</v>
      </c>
      <c r="T17" s="1" t="n">
        <f aca="true">TABLE($O17,$D$17,T$16)</f>
        <v>1585.069872</v>
      </c>
      <c r="U17" s="1" t="n">
        <f aca="true">TABLE($O17,$D$17,U$16)</f>
        <v>1565.01739</v>
      </c>
      <c r="V17" s="1" t="n">
        <f aca="true">TABLE($O17,$D$17,V$16)</f>
        <v>1548.610812</v>
      </c>
      <c r="W17" s="1" t="n">
        <f aca="true">TABLE($O17,$D$17,W$16)</f>
        <v>1534.938666</v>
      </c>
      <c r="X17" s="1" t="n">
        <f aca="true">TABLE($O17,$D$17,X$16)</f>
        <v>1523.369924</v>
      </c>
      <c r="Y17" s="1" t="n">
        <f aca="true">TABLE($O17,$D$17,Y$16)</f>
        <v>1513.453862</v>
      </c>
      <c r="Z17" s="1" t="n">
        <f aca="true">TABLE($O17,$D$17,Z$16)</f>
        <v>1504.85994</v>
      </c>
    </row>
    <row r="18" customFormat="false" ht="15" hidden="false" customHeight="false" outlineLevel="0" collapsed="false">
      <c r="A18" s="68"/>
      <c r="B18" s="15" t="s">
        <v>225</v>
      </c>
      <c r="C18" s="28" t="s">
        <v>222</v>
      </c>
      <c r="D18" s="159" t="n">
        <v>30000</v>
      </c>
      <c r="E18" s="37"/>
      <c r="G18" s="68"/>
      <c r="H18" s="15"/>
      <c r="I18" s="135" t="s">
        <v>191</v>
      </c>
      <c r="J18" s="136" t="s">
        <v>192</v>
      </c>
      <c r="K18" s="137" t="n">
        <f aca="false">K72</f>
        <v>6400</v>
      </c>
      <c r="L18" s="138" t="n">
        <f aca="false">L72</f>
        <v>1776</v>
      </c>
    </row>
    <row r="19" customFormat="false" ht="15" hidden="false" customHeight="false" outlineLevel="0" collapsed="false">
      <c r="A19" s="68"/>
      <c r="B19" s="15" t="s">
        <v>226</v>
      </c>
      <c r="C19" s="28" t="s">
        <v>222</v>
      </c>
      <c r="D19" s="159" t="n">
        <v>30000</v>
      </c>
      <c r="E19" s="37"/>
      <c r="G19" s="68"/>
      <c r="H19" s="15"/>
      <c r="I19" s="141" t="s">
        <v>194</v>
      </c>
      <c r="J19" s="142" t="s">
        <v>195</v>
      </c>
      <c r="K19" s="143" t="n">
        <f aca="false">SUM(K16*K11,K17*K12,K18*K13)</f>
        <v>3875956.29958848</v>
      </c>
      <c r="L19" s="144" t="n">
        <f aca="false">SUM(L16*L11,L17*L12,L18*L13)</f>
        <v>2362948.16575636</v>
      </c>
      <c r="P19" s="1" t="n">
        <f aca="false">$U$19*(1+P6)</f>
        <v>0.2</v>
      </c>
      <c r="Q19" s="1" t="n">
        <f aca="false">$U$19*(1+Q6)</f>
        <v>0.24</v>
      </c>
      <c r="R19" s="1" t="n">
        <f aca="false">$U$19*(1+R6)</f>
        <v>0.28</v>
      </c>
      <c r="S19" s="1" t="n">
        <f aca="false">$U$19*(1+S6)</f>
        <v>0.32</v>
      </c>
      <c r="T19" s="1" t="n">
        <f aca="false">$U$19*(1+T6)</f>
        <v>0.36</v>
      </c>
      <c r="U19" s="17" t="n">
        <v>0.4</v>
      </c>
      <c r="V19" s="1" t="n">
        <f aca="false">$U$19*(1+V6)</f>
        <v>0.44</v>
      </c>
      <c r="W19" s="1" t="n">
        <f aca="false">$U$19*(1+W6)</f>
        <v>0.48</v>
      </c>
      <c r="X19" s="1" t="n">
        <f aca="false">$U$19*(1+X6)</f>
        <v>0.52</v>
      </c>
      <c r="Y19" s="1" t="n">
        <f aca="false">$U$19*(1+Y6)</f>
        <v>0.56</v>
      </c>
      <c r="Z19" s="1" t="n">
        <f aca="false">$U$19*(1+Z6)</f>
        <v>0.6</v>
      </c>
    </row>
    <row r="20" customFormat="false" ht="15" hidden="false" customHeight="false" outlineLevel="0" collapsed="false">
      <c r="A20" s="68"/>
      <c r="B20" s="15" t="s">
        <v>227</v>
      </c>
      <c r="C20" s="28" t="s">
        <v>228</v>
      </c>
      <c r="D20" s="160" t="n">
        <v>3.53</v>
      </c>
      <c r="E20" s="37" t="s">
        <v>229</v>
      </c>
      <c r="G20" s="68"/>
      <c r="H20" s="40" t="s">
        <v>230</v>
      </c>
      <c r="I20" s="15"/>
      <c r="J20" s="118"/>
      <c r="K20" s="28"/>
      <c r="L20" s="119"/>
      <c r="N20" s="1" t="s">
        <v>231</v>
      </c>
      <c r="O20" s="98" t="n">
        <f aca="false">E23</f>
        <v>1565.01739</v>
      </c>
      <c r="P20" s="1" t="n">
        <f aca="true">TABLE($O20,$D$14,P$19)</f>
        <v>1708.428452</v>
      </c>
      <c r="Q20" s="1" t="n">
        <f aca="true">TABLE($O20,$D$14,Q$19)</f>
        <v>1660.624764</v>
      </c>
      <c r="R20" s="1" t="n">
        <f aca="true">TABLE($O20,$D$14,R$19)</f>
        <v>1621.261536</v>
      </c>
      <c r="S20" s="1" t="n">
        <f aca="true">TABLE($O20,$D$14,S$19)</f>
        <v>1605.435676</v>
      </c>
      <c r="T20" s="1" t="n">
        <f aca="true">TABLE($O20,$D$14,T$19)</f>
        <v>1574.864592</v>
      </c>
      <c r="U20" s="1" t="n">
        <f aca="true">TABLE($O20,$D$14,U$19)</f>
        <v>1565.01739</v>
      </c>
      <c r="V20" s="1" t="n">
        <f aca="true">TABLE($O20,$D$14,V$19)</f>
        <v>1556.960588</v>
      </c>
      <c r="W20" s="1" t="n">
        <f aca="true">TABLE($O20,$D$14,W$19)</f>
        <v>1540.578426</v>
      </c>
      <c r="X20" s="1" t="n">
        <f aca="true">TABLE($O20,$D$14,X$19)</f>
        <v>1526.303426</v>
      </c>
      <c r="Y20" s="1" t="n">
        <f aca="true">TABLE($O20,$D$14,Y$19)</f>
        <v>1521.433932</v>
      </c>
      <c r="Z20" s="1" t="n">
        <f aca="true">TABLE($O20,$D$14,Z$19)</f>
        <v>1517.213702</v>
      </c>
    </row>
    <row r="21" customFormat="false" ht="15" hidden="false" customHeight="false" outlineLevel="0" collapsed="false">
      <c r="A21" s="68"/>
      <c r="B21" s="15" t="s">
        <v>232</v>
      </c>
      <c r="C21" s="28" t="s">
        <v>233</v>
      </c>
      <c r="D21" s="159" t="s">
        <v>234</v>
      </c>
      <c r="E21" s="37"/>
      <c r="G21" s="68"/>
      <c r="H21" s="15"/>
      <c r="I21" s="125" t="s">
        <v>183</v>
      </c>
      <c r="J21" s="126" t="s">
        <v>184</v>
      </c>
      <c r="K21" s="127" t="n">
        <f aca="false">0</f>
        <v>0</v>
      </c>
      <c r="L21" s="128" t="n">
        <f aca="false">0</f>
        <v>0</v>
      </c>
    </row>
    <row r="22" customFormat="false" ht="15.75" hidden="false" customHeight="false" outlineLevel="0" collapsed="false">
      <c r="A22" s="68"/>
      <c r="B22" s="15" t="s">
        <v>235</v>
      </c>
      <c r="C22" s="28" t="s">
        <v>26</v>
      </c>
      <c r="D22" s="159" t="n">
        <v>8</v>
      </c>
      <c r="E22" s="37"/>
      <c r="G22" s="68"/>
      <c r="H22" s="15"/>
      <c r="I22" s="130" t="s">
        <v>187</v>
      </c>
      <c r="J22" s="131" t="s">
        <v>188</v>
      </c>
      <c r="K22" s="132" t="n">
        <f aca="false">SUM(K83,K92)</f>
        <v>31487.7012631579</v>
      </c>
      <c r="L22" s="133" t="n">
        <f aca="false">SUM(L83,L92)</f>
        <v>11674.3932927583</v>
      </c>
      <c r="P22" s="1" t="n">
        <f aca="false">Q22*(1+P6)</f>
        <v>0.533736</v>
      </c>
      <c r="Q22" s="1" t="n">
        <f aca="false">R22*(1+Q6)</f>
        <v>1.067472</v>
      </c>
      <c r="R22" s="1" t="n">
        <f aca="false">S22*(1+R6)</f>
        <v>1.77912</v>
      </c>
      <c r="S22" s="1" t="n">
        <f aca="false">T22*(1+S6)</f>
        <v>2.5416</v>
      </c>
      <c r="T22" s="1" t="n">
        <f aca="false">U22*(1+T6)</f>
        <v>3.177</v>
      </c>
      <c r="U22" s="1" t="n">
        <v>3.53</v>
      </c>
      <c r="V22" s="1" t="n">
        <f aca="false">U22*(V6+1)</f>
        <v>3.883</v>
      </c>
      <c r="W22" s="1" t="n">
        <f aca="false">V22*(W6+1)</f>
        <v>4.6596</v>
      </c>
      <c r="X22" s="1" t="n">
        <f aca="false">W22*(X6+1)</f>
        <v>6.05748</v>
      </c>
      <c r="Y22" s="1" t="n">
        <f aca="false">X22*(Y6+1)</f>
        <v>8.480472</v>
      </c>
      <c r="Z22" s="1" t="n">
        <f aca="false">Y22*(Z6+1)</f>
        <v>12.720708</v>
      </c>
    </row>
    <row r="23" customFormat="false" ht="18.75" hidden="false" customHeight="false" outlineLevel="0" collapsed="false">
      <c r="A23" s="161"/>
      <c r="B23" s="162" t="s">
        <v>236</v>
      </c>
      <c r="C23" s="162"/>
      <c r="D23" s="162"/>
      <c r="E23" s="163" t="n">
        <f aca="false">L9</f>
        <v>1565.01739</v>
      </c>
      <c r="G23" s="68"/>
      <c r="H23" s="15"/>
      <c r="I23" s="135" t="s">
        <v>191</v>
      </c>
      <c r="J23" s="136" t="s">
        <v>192</v>
      </c>
      <c r="K23" s="137" t="n">
        <f aca="false">K96</f>
        <v>62712.0535714286</v>
      </c>
      <c r="L23" s="138" t="n">
        <f aca="false">L96</f>
        <v>62712.0535714286</v>
      </c>
      <c r="N23" s="1" t="s">
        <v>237</v>
      </c>
      <c r="O23" s="98" t="n">
        <f aca="false">E23</f>
        <v>1565.01739</v>
      </c>
      <c r="P23" s="1" t="n">
        <f aca="true">TABLE($O23,$D$20,P$22)</f>
        <v>1565.01739</v>
      </c>
      <c r="Q23" s="1" t="n">
        <f aca="true">TABLE($O23,$D$20,Q$22)</f>
        <v>1565.01739</v>
      </c>
      <c r="R23" s="1" t="n">
        <f aca="true">TABLE($O23,$D$20,R$22)</f>
        <v>1565.01739</v>
      </c>
      <c r="S23" s="1" t="n">
        <f aca="true">TABLE($O23,$D$20,S$22)</f>
        <v>1565.01739</v>
      </c>
      <c r="T23" s="1" t="n">
        <f aca="true">TABLE($O23,$D$20,T$22)</f>
        <v>1565.01739</v>
      </c>
      <c r="U23" s="1" t="n">
        <f aca="true">TABLE($O23,$D$20,U$22)</f>
        <v>1565.01739</v>
      </c>
      <c r="V23" s="1" t="n">
        <f aca="true">TABLE($O23,$D$20,V$22)</f>
        <v>1565.01739</v>
      </c>
      <c r="W23" s="1" t="n">
        <f aca="true">TABLE($O23,$D$20,W$22)</f>
        <v>1565.01739</v>
      </c>
      <c r="X23" s="1" t="n">
        <f aca="true">TABLE($O23,$D$20,X$22)</f>
        <v>1565.01739</v>
      </c>
      <c r="Y23" s="1" t="n">
        <f aca="true">TABLE($O23,$D$20,Y$22)</f>
        <v>1565.01739</v>
      </c>
      <c r="Z23" s="1" t="n">
        <f aca="true">TABLE($O23,$D$20,Z$22)</f>
        <v>1565.01739</v>
      </c>
    </row>
    <row r="24" customFormat="false" ht="15" hidden="false" customHeight="false" outlineLevel="0" collapsed="false">
      <c r="G24" s="68"/>
      <c r="H24" s="15"/>
      <c r="I24" s="141" t="s">
        <v>194</v>
      </c>
      <c r="J24" s="142" t="s">
        <v>195</v>
      </c>
      <c r="K24" s="143" t="n">
        <f aca="false">SUM(K21*K11,K22*K12,K23*K13)</f>
        <v>8393177.19121508</v>
      </c>
      <c r="L24" s="144" t="n">
        <f aca="false">SUM(L21*L11,L22*L12,L23*L13)</f>
        <v>5462138.78244804</v>
      </c>
    </row>
    <row r="25" customFormat="false" ht="15" hidden="false" customHeight="false" outlineLevel="0" collapsed="false">
      <c r="G25" s="68"/>
      <c r="H25" s="15"/>
      <c r="I25" s="15"/>
      <c r="J25" s="118"/>
      <c r="K25" s="164"/>
      <c r="L25" s="165"/>
    </row>
    <row r="26" customFormat="false" ht="15" hidden="false" customHeight="false" outlineLevel="0" collapsed="false">
      <c r="B26" s="62" t="s">
        <v>238</v>
      </c>
      <c r="C26" s="96" t="n">
        <f aca="false">E23*('Project Inputs and Calcs'!E8-'Project Inputs and Calcs'!E9)*1000</f>
        <v>7825086.95</v>
      </c>
      <c r="G26" s="65" t="s">
        <v>239</v>
      </c>
      <c r="H26" s="40"/>
      <c r="I26" s="15"/>
      <c r="J26" s="118"/>
      <c r="K26" s="28"/>
      <c r="L26" s="119"/>
    </row>
    <row r="27" customFormat="false" ht="15" hidden="false" customHeight="false" outlineLevel="0" collapsed="false">
      <c r="B27" s="2" t="s">
        <v>240</v>
      </c>
      <c r="C27" s="37" t="n">
        <f aca="false">SUM('Project Inputs and Calcs'!L11:L12)</f>
        <v>42</v>
      </c>
      <c r="G27" s="68"/>
      <c r="H27" s="15"/>
      <c r="I27" s="166" t="s">
        <v>241</v>
      </c>
      <c r="J27" s="167" t="s">
        <v>242</v>
      </c>
      <c r="K27" s="168" t="n">
        <v>3.6</v>
      </c>
      <c r="L27" s="169" t="n">
        <f aca="false">D8</f>
        <v>3.16851377661637</v>
      </c>
    </row>
    <row r="28" customFormat="false" ht="15" hidden="false" customHeight="false" outlineLevel="0" collapsed="false">
      <c r="B28" s="87" t="s">
        <v>170</v>
      </c>
      <c r="C28" s="97" t="n">
        <f aca="false">C26*C27</f>
        <v>328653651.9</v>
      </c>
      <c r="G28" s="68"/>
      <c r="H28" s="15"/>
      <c r="I28" s="166" t="s">
        <v>243</v>
      </c>
      <c r="J28" s="167" t="s">
        <v>201</v>
      </c>
      <c r="K28" s="168" t="n">
        <v>10</v>
      </c>
      <c r="L28" s="170" t="n">
        <f aca="false">D10</f>
        <v>10</v>
      </c>
    </row>
    <row r="29" customFormat="false" ht="15" hidden="false" customHeight="false" outlineLevel="0" collapsed="false">
      <c r="G29" s="68"/>
      <c r="H29" s="15"/>
      <c r="I29" s="166" t="s">
        <v>208</v>
      </c>
      <c r="J29" s="167" t="s">
        <v>244</v>
      </c>
      <c r="K29" s="171" t="n">
        <v>4</v>
      </c>
      <c r="L29" s="172" t="n">
        <f aca="false">D12</f>
        <v>4</v>
      </c>
    </row>
    <row r="30" customFormat="false" ht="15" hidden="false" customHeight="false" outlineLevel="0" collapsed="false">
      <c r="B30" s="62" t="s">
        <v>245</v>
      </c>
      <c r="C30" s="173" t="n">
        <f aca="false">(('Project Inputs and Calcs'!E8-'Project Inputs and Calcs'!E9)*1000)/24/D8</f>
        <v>65.7511211946854</v>
      </c>
      <c r="G30" s="68"/>
      <c r="H30" s="15"/>
      <c r="I30" s="166" t="s">
        <v>246</v>
      </c>
      <c r="J30" s="167" t="s">
        <v>22</v>
      </c>
      <c r="K30" s="174" t="n">
        <f aca="false">(K27/K28*K29/60)/(1+K27/K28*K29/60)</f>
        <v>0.0234375</v>
      </c>
      <c r="L30" s="175" t="n">
        <f aca="false">(L27/L28*L29/60)/(1+L27/L28*L29/60)</f>
        <v>0.0206864563642459</v>
      </c>
    </row>
    <row r="31" customFormat="false" ht="15" hidden="false" customHeight="false" outlineLevel="0" collapsed="false">
      <c r="B31" s="2" t="s">
        <v>166</v>
      </c>
      <c r="C31" s="37" t="n">
        <f aca="false">SUM('Project Inputs and Calcs'!L11:L12)</f>
        <v>42</v>
      </c>
      <c r="G31" s="68"/>
      <c r="H31" s="15"/>
      <c r="I31" s="166" t="s">
        <v>247</v>
      </c>
      <c r="J31" s="167" t="s">
        <v>22</v>
      </c>
      <c r="K31" s="176" t="n">
        <v>0.1</v>
      </c>
      <c r="L31" s="177" t="n">
        <f aca="false">D9</f>
        <v>0.1</v>
      </c>
    </row>
    <row r="32" customFormat="false" ht="15" hidden="false" customHeight="false" outlineLevel="0" collapsed="false">
      <c r="B32" s="2"/>
      <c r="C32" s="37"/>
      <c r="G32" s="68"/>
      <c r="H32" s="15"/>
      <c r="I32" s="166" t="s">
        <v>248</v>
      </c>
      <c r="J32" s="167" t="s">
        <v>249</v>
      </c>
      <c r="K32" s="178" t="n">
        <f aca="false">K27*(1-K30)*(1-K31)</f>
        <v>3.1640625</v>
      </c>
      <c r="L32" s="179" t="n">
        <f aca="false">L27*(1-L30)*(1-L31)</f>
        <v>2.79267160917319</v>
      </c>
    </row>
    <row r="33" customFormat="false" ht="15" hidden="false" customHeight="false" outlineLevel="0" collapsed="false">
      <c r="B33" s="87" t="s">
        <v>250</v>
      </c>
      <c r="C33" s="180" t="n">
        <f aca="false">(C31*C30)/365/'Project Inputs and Calcs'!E12</f>
        <v>1.5131764877681</v>
      </c>
      <c r="G33" s="68"/>
      <c r="H33" s="15"/>
      <c r="I33" s="166" t="s">
        <v>212</v>
      </c>
      <c r="J33" s="167" t="s">
        <v>251</v>
      </c>
      <c r="K33" s="181" t="n">
        <v>1000</v>
      </c>
      <c r="L33" s="182" t="n">
        <f aca="false">D13*1000</f>
        <v>1000</v>
      </c>
    </row>
    <row r="34" customFormat="false" ht="15" hidden="false" customHeight="false" outlineLevel="0" collapsed="false">
      <c r="G34" s="68"/>
      <c r="H34" s="15"/>
      <c r="I34" s="166" t="s">
        <v>252</v>
      </c>
      <c r="J34" s="167" t="s">
        <v>14</v>
      </c>
      <c r="K34" s="181" t="n">
        <v>3</v>
      </c>
      <c r="L34" s="182" t="n">
        <f aca="false">'Project Inputs and Calcs'!E9</f>
        <v>2</v>
      </c>
    </row>
    <row r="35" customFormat="false" ht="15" hidden="false" customHeight="false" outlineLevel="0" collapsed="false">
      <c r="B35" s="62" t="s">
        <v>253</v>
      </c>
      <c r="C35" s="110" t="n">
        <f aca="false">(2644975/6)*('Project Inputs and Calcs'!E8-'Project Inputs and Calcs'!E9)</f>
        <v>2204145.83333333</v>
      </c>
      <c r="G35" s="68"/>
      <c r="H35" s="15"/>
      <c r="I35" s="166" t="s">
        <v>254</v>
      </c>
      <c r="J35" s="167" t="s">
        <v>14</v>
      </c>
      <c r="K35" s="181" t="n">
        <v>10</v>
      </c>
      <c r="L35" s="182" t="n">
        <f aca="false">'Project Inputs and Calcs'!E8</f>
        <v>7</v>
      </c>
    </row>
    <row r="36" customFormat="false" ht="15" hidden="false" customHeight="false" outlineLevel="0" collapsed="false">
      <c r="B36" s="87" t="s">
        <v>255</v>
      </c>
      <c r="C36" s="88" t="n">
        <f aca="false">(2204146/6)*('Project Inputs and Calcs'!E8-'Project Inputs and Calcs'!E9)</f>
        <v>1836788.33333333</v>
      </c>
      <c r="G36" s="68"/>
      <c r="H36" s="15"/>
      <c r="I36" s="166" t="s">
        <v>256</v>
      </c>
      <c r="J36" s="167" t="s">
        <v>182</v>
      </c>
      <c r="K36" s="183" t="n">
        <v>8.5</v>
      </c>
      <c r="L36" s="184" t="n">
        <f aca="false">'Project Inputs and Calcs'!E10</f>
        <v>8.5</v>
      </c>
    </row>
    <row r="37" customFormat="false" ht="15" hidden="false" customHeight="false" outlineLevel="0" collapsed="false">
      <c r="B37" s="2" t="s">
        <v>146</v>
      </c>
      <c r="C37" s="185" t="n">
        <f aca="false">SUM(C35:C36)</f>
        <v>4040934.16666667</v>
      </c>
      <c r="G37" s="68"/>
      <c r="H37" s="15"/>
      <c r="I37" s="15"/>
      <c r="J37" s="118"/>
      <c r="K37" s="164"/>
      <c r="L37" s="165"/>
    </row>
    <row r="38" customFormat="false" ht="15" hidden="false" customHeight="false" outlineLevel="0" collapsed="false">
      <c r="B38" s="2"/>
      <c r="C38" s="37"/>
      <c r="G38" s="65" t="s">
        <v>216</v>
      </c>
      <c r="H38" s="40"/>
      <c r="I38" s="15"/>
      <c r="J38" s="118"/>
      <c r="K38" s="28"/>
      <c r="L38" s="119"/>
    </row>
    <row r="39" customFormat="false" ht="15" hidden="false" customHeight="false" outlineLevel="0" collapsed="false">
      <c r="B39" s="2" t="s">
        <v>166</v>
      </c>
      <c r="C39" s="37" t="n">
        <f aca="false">SUM('Project Inputs and Calcs'!L11:L12)</f>
        <v>42</v>
      </c>
      <c r="G39" s="68"/>
      <c r="H39" s="186" t="s">
        <v>257</v>
      </c>
      <c r="I39" s="187"/>
      <c r="J39" s="188" t="s">
        <v>220</v>
      </c>
      <c r="K39" s="189" t="n">
        <f aca="false">SUM(K42,K43,K45,K47)</f>
        <v>11000000</v>
      </c>
      <c r="L39" s="190" t="n">
        <f aca="false">SUM(L42,L43,L45,L47)*D13</f>
        <v>8750000</v>
      </c>
    </row>
    <row r="40" customFormat="false" ht="15" hidden="false" customHeight="false" outlineLevel="0" collapsed="false">
      <c r="B40" s="87" t="s">
        <v>146</v>
      </c>
      <c r="C40" s="97" t="n">
        <f aca="false">C39*C37</f>
        <v>169719235</v>
      </c>
      <c r="G40" s="68"/>
      <c r="H40" s="15"/>
      <c r="I40" s="125" t="s">
        <v>258</v>
      </c>
      <c r="J40" s="126" t="s">
        <v>184</v>
      </c>
      <c r="K40" s="127" t="n">
        <f aca="false">SUM(K42,K43)/K41*24+K45/K44*24+K47/K46*24</f>
        <v>14800</v>
      </c>
      <c r="L40" s="128" t="n">
        <f aca="false">(SUM(L42,L43)/L41*24+L45/L44*24+L47/L46*24)*D13</f>
        <v>13000</v>
      </c>
    </row>
    <row r="41" customFormat="false" ht="15" hidden="false" customHeight="false" outlineLevel="0" collapsed="false">
      <c r="G41" s="68"/>
      <c r="H41" s="15"/>
      <c r="I41" s="125" t="s">
        <v>221</v>
      </c>
      <c r="J41" s="126" t="s">
        <v>259</v>
      </c>
      <c r="K41" s="191" t="n">
        <v>10000</v>
      </c>
      <c r="L41" s="192" t="n">
        <f aca="false">D16</f>
        <v>10000</v>
      </c>
    </row>
    <row r="42" customFormat="false" ht="15" hidden="false" customHeight="false" outlineLevel="0" collapsed="false">
      <c r="G42" s="68"/>
      <c r="H42" s="15"/>
      <c r="I42" s="193" t="s">
        <v>260</v>
      </c>
      <c r="J42" s="126" t="s">
        <v>220</v>
      </c>
      <c r="K42" s="194" t="n">
        <v>3000000</v>
      </c>
      <c r="L42" s="195" t="n">
        <v>3000000</v>
      </c>
      <c r="M42" s="98" t="n">
        <f aca="false">SUM(L42:L43)/L41*24</f>
        <v>9000</v>
      </c>
    </row>
    <row r="43" customFormat="false" ht="15" hidden="false" customHeight="false" outlineLevel="0" collapsed="false">
      <c r="G43" s="68"/>
      <c r="H43" s="15"/>
      <c r="I43" s="193" t="s">
        <v>261</v>
      </c>
      <c r="J43" s="126" t="s">
        <v>220</v>
      </c>
      <c r="K43" s="194" t="n">
        <v>750000</v>
      </c>
      <c r="L43" s="195" t="n">
        <v>750000</v>
      </c>
    </row>
    <row r="44" customFormat="false" ht="15" hidden="false" customHeight="false" outlineLevel="0" collapsed="false">
      <c r="G44" s="68"/>
      <c r="H44" s="15"/>
      <c r="I44" s="125" t="s">
        <v>262</v>
      </c>
      <c r="J44" s="126" t="s">
        <v>259</v>
      </c>
      <c r="K44" s="191" t="n">
        <v>30000</v>
      </c>
      <c r="L44" s="196" t="n">
        <f aca="false">D18</f>
        <v>30000</v>
      </c>
      <c r="M44" s="98" t="n">
        <f aca="false">L45/L44*24</f>
        <v>2800</v>
      </c>
    </row>
    <row r="45" customFormat="false" ht="15" hidden="false" customHeight="false" outlineLevel="0" collapsed="false">
      <c r="G45" s="68"/>
      <c r="H45" s="15"/>
      <c r="I45" s="193" t="s">
        <v>263</v>
      </c>
      <c r="J45" s="126" t="s">
        <v>220</v>
      </c>
      <c r="K45" s="194" t="n">
        <v>3500000</v>
      </c>
      <c r="L45" s="195" t="n">
        <v>3500000</v>
      </c>
    </row>
    <row r="46" customFormat="false" ht="15" hidden="false" customHeight="false" outlineLevel="0" collapsed="false">
      <c r="G46" s="68"/>
      <c r="H46" s="15"/>
      <c r="I46" s="125" t="s">
        <v>264</v>
      </c>
      <c r="J46" s="126" t="s">
        <v>259</v>
      </c>
      <c r="K46" s="191" t="n">
        <v>30000</v>
      </c>
      <c r="L46" s="196" t="n">
        <f aca="false">D19</f>
        <v>30000</v>
      </c>
      <c r="M46" s="98" t="n">
        <f aca="false">L47/L46*24</f>
        <v>1200</v>
      </c>
    </row>
    <row r="47" customFormat="false" ht="14.25" hidden="false" customHeight="true" outlineLevel="0" collapsed="false">
      <c r="G47" s="68"/>
      <c r="H47" s="15"/>
      <c r="I47" s="193" t="s">
        <v>265</v>
      </c>
      <c r="J47" s="126" t="s">
        <v>220</v>
      </c>
      <c r="K47" s="194" t="n">
        <v>3750000</v>
      </c>
      <c r="L47" s="195" t="n">
        <v>1500000</v>
      </c>
    </row>
    <row r="48" customFormat="false" ht="15" hidden="false" customHeight="false" outlineLevel="0" collapsed="false">
      <c r="G48" s="65"/>
      <c r="H48" s="186" t="s">
        <v>266</v>
      </c>
      <c r="I48" s="187"/>
      <c r="J48" s="188" t="s">
        <v>220</v>
      </c>
      <c r="K48" s="189" t="n">
        <f aca="false">K52</f>
        <v>24000000</v>
      </c>
      <c r="L48" s="190" t="n">
        <f aca="false">L52</f>
        <v>16800000</v>
      </c>
    </row>
    <row r="49" customFormat="false" ht="15" hidden="false" customHeight="false" outlineLevel="0" collapsed="false">
      <c r="G49" s="68"/>
      <c r="H49" s="15"/>
      <c r="I49" s="130" t="s">
        <v>267</v>
      </c>
      <c r="J49" s="131" t="s">
        <v>188</v>
      </c>
      <c r="K49" s="132" t="n">
        <f aca="false">K48/K50*24</f>
        <v>19200</v>
      </c>
      <c r="L49" s="133" t="n">
        <f aca="false">L48/L50*24</f>
        <v>13440</v>
      </c>
    </row>
    <row r="50" customFormat="false" ht="15" hidden="false" customHeight="false" outlineLevel="0" collapsed="false">
      <c r="G50" s="68"/>
      <c r="H50" s="15"/>
      <c r="I50" s="130" t="s">
        <v>268</v>
      </c>
      <c r="J50" s="131" t="s">
        <v>269</v>
      </c>
      <c r="K50" s="197" t="n">
        <v>30000</v>
      </c>
      <c r="L50" s="198" t="n">
        <f aca="false">D17</f>
        <v>30000</v>
      </c>
    </row>
    <row r="51" customFormat="false" ht="15" hidden="false" customHeight="false" outlineLevel="0" collapsed="false">
      <c r="G51" s="68"/>
      <c r="H51" s="15"/>
      <c r="I51" s="130" t="s">
        <v>270</v>
      </c>
      <c r="J51" s="131" t="s">
        <v>199</v>
      </c>
      <c r="K51" s="199" t="n">
        <v>2400</v>
      </c>
      <c r="L51" s="200" t="n">
        <f aca="false">D11</f>
        <v>2400</v>
      </c>
    </row>
    <row r="52" customFormat="false" ht="15" hidden="false" customHeight="false" outlineLevel="0" collapsed="false">
      <c r="G52" s="68"/>
      <c r="H52" s="15"/>
      <c r="I52" s="130" t="s">
        <v>271</v>
      </c>
      <c r="J52" s="131" t="s">
        <v>220</v>
      </c>
      <c r="K52" s="132" t="n">
        <f aca="false">K51*K35*1000</f>
        <v>24000000</v>
      </c>
      <c r="L52" s="133" t="n">
        <f aca="false">L51*L35*1000</f>
        <v>16800000</v>
      </c>
    </row>
    <row r="53" customFormat="false" ht="15" hidden="false" customHeight="false" outlineLevel="0" collapsed="false">
      <c r="G53" s="65"/>
      <c r="H53" s="186" t="s">
        <v>272</v>
      </c>
      <c r="I53" s="187"/>
      <c r="J53" s="188" t="s">
        <v>220</v>
      </c>
      <c r="K53" s="189" t="n">
        <f aca="false">K59+K62</f>
        <v>6800000</v>
      </c>
      <c r="L53" s="190" t="n">
        <f aca="false">L59+L62</f>
        <v>7700000</v>
      </c>
    </row>
    <row r="54" customFormat="false" ht="15" hidden="false" customHeight="false" outlineLevel="0" collapsed="false">
      <c r="G54" s="68"/>
      <c r="H54" s="15"/>
      <c r="I54" s="130" t="s">
        <v>273</v>
      </c>
      <c r="J54" s="131" t="s">
        <v>188</v>
      </c>
      <c r="K54" s="132" t="n">
        <f aca="false">K53/K55*24</f>
        <v>5440</v>
      </c>
      <c r="L54" s="133" t="n">
        <f aca="false">L53/L55*24</f>
        <v>6160</v>
      </c>
    </row>
    <row r="55" customFormat="false" ht="15" hidden="false" customHeight="false" outlineLevel="0" collapsed="false">
      <c r="G55" s="68"/>
      <c r="H55" s="15"/>
      <c r="I55" s="130" t="s">
        <v>274</v>
      </c>
      <c r="J55" s="131" t="s">
        <v>269</v>
      </c>
      <c r="K55" s="197" t="n">
        <v>30000</v>
      </c>
      <c r="L55" s="198" t="n">
        <f aca="false">D19</f>
        <v>30000</v>
      </c>
    </row>
    <row r="56" customFormat="false" ht="15" hidden="false" customHeight="false" outlineLevel="0" collapsed="false">
      <c r="G56" s="68"/>
      <c r="H56" s="15"/>
      <c r="I56" s="130" t="s">
        <v>275</v>
      </c>
      <c r="J56" s="131" t="s">
        <v>251</v>
      </c>
      <c r="K56" s="151" t="n">
        <f aca="false">K89/0.8</f>
        <v>3901.31578947368</v>
      </c>
      <c r="L56" s="152" t="n">
        <f aca="false">L89/0.8</f>
        <v>4284.69379391967</v>
      </c>
    </row>
    <row r="57" customFormat="false" ht="15" hidden="false" customHeight="false" outlineLevel="0" collapsed="false">
      <c r="G57" s="68"/>
      <c r="H57" s="15"/>
      <c r="I57" s="130" t="s">
        <v>276</v>
      </c>
      <c r="J57" s="131" t="s">
        <v>251</v>
      </c>
      <c r="K57" s="197" t="n">
        <v>1200</v>
      </c>
      <c r="L57" s="198" t="n">
        <v>1200</v>
      </c>
    </row>
    <row r="58" customFormat="false" ht="15" hidden="false" customHeight="false" outlineLevel="0" collapsed="false">
      <c r="G58" s="68"/>
      <c r="H58" s="15"/>
      <c r="I58" s="130" t="s">
        <v>277</v>
      </c>
      <c r="J58" s="131" t="s">
        <v>278</v>
      </c>
      <c r="K58" s="199" t="n">
        <v>800000</v>
      </c>
      <c r="L58" s="200" t="n">
        <v>800000</v>
      </c>
    </row>
    <row r="59" customFormat="false" ht="15" hidden="false" customHeight="false" outlineLevel="0" collapsed="false">
      <c r="G59" s="68"/>
      <c r="H59" s="15"/>
      <c r="I59" s="130" t="s">
        <v>279</v>
      </c>
      <c r="J59" s="131" t="s">
        <v>220</v>
      </c>
      <c r="K59" s="132" t="n">
        <f aca="false">K58*ROUNDUP(K56/K57,0)</f>
        <v>3200000</v>
      </c>
      <c r="L59" s="133" t="n">
        <f aca="false">L58*ROUNDUP(L56/L57,0)</f>
        <v>3200000</v>
      </c>
    </row>
    <row r="60" customFormat="false" ht="15" hidden="false" customHeight="false" outlineLevel="0" collapsed="false">
      <c r="G60" s="68"/>
      <c r="H60" s="15"/>
      <c r="I60" s="130" t="s">
        <v>280</v>
      </c>
      <c r="J60" s="131" t="s">
        <v>251</v>
      </c>
      <c r="K60" s="197" t="n">
        <v>1000</v>
      </c>
      <c r="L60" s="198" t="n">
        <v>1000</v>
      </c>
    </row>
    <row r="61" customFormat="false" ht="15" hidden="false" customHeight="false" outlineLevel="0" collapsed="false">
      <c r="G61" s="68"/>
      <c r="H61" s="15"/>
      <c r="I61" s="130" t="s">
        <v>281</v>
      </c>
      <c r="J61" s="131" t="s">
        <v>278</v>
      </c>
      <c r="K61" s="199" t="n">
        <v>900000</v>
      </c>
      <c r="L61" s="200" t="n">
        <v>900000</v>
      </c>
    </row>
    <row r="62" customFormat="false" ht="15" hidden="false" customHeight="false" outlineLevel="0" collapsed="false">
      <c r="G62" s="68"/>
      <c r="H62" s="15"/>
      <c r="I62" s="130" t="s">
        <v>282</v>
      </c>
      <c r="J62" s="131" t="s">
        <v>220</v>
      </c>
      <c r="K62" s="132" t="n">
        <f aca="false">K61*ROUNDUP(K56/K60,0)</f>
        <v>3600000</v>
      </c>
      <c r="L62" s="133" t="n">
        <f aca="false">L61*ROUNDUP(L56/L60,0)</f>
        <v>4500000</v>
      </c>
    </row>
    <row r="63" customFormat="false" ht="15" hidden="false" customHeight="false" outlineLevel="0" collapsed="false">
      <c r="G63" s="65"/>
      <c r="H63" s="186" t="s">
        <v>283</v>
      </c>
      <c r="I63" s="187"/>
      <c r="J63" s="188" t="s">
        <v>220</v>
      </c>
      <c r="K63" s="189" t="n">
        <f aca="false">K70</f>
        <v>643600</v>
      </c>
      <c r="L63" s="190" t="n">
        <f aca="false">L70</f>
        <v>1112409.95895673</v>
      </c>
    </row>
    <row r="64" customFormat="false" ht="15" hidden="false" customHeight="false" outlineLevel="0" collapsed="false">
      <c r="G64" s="68"/>
      <c r="H64" s="15"/>
      <c r="I64" s="130" t="s">
        <v>284</v>
      </c>
      <c r="J64" s="131" t="s">
        <v>188</v>
      </c>
      <c r="K64" s="132" t="n">
        <f aca="false">K63/K65*24</f>
        <v>514.88</v>
      </c>
      <c r="L64" s="133" t="n">
        <f aca="false">L63/L65*24</f>
        <v>889.927967165383</v>
      </c>
    </row>
    <row r="65" customFormat="false" ht="15" hidden="false" customHeight="false" outlineLevel="0" collapsed="false">
      <c r="G65" s="68"/>
      <c r="H65" s="15"/>
      <c r="I65" s="130" t="s">
        <v>285</v>
      </c>
      <c r="J65" s="131" t="s">
        <v>269</v>
      </c>
      <c r="K65" s="197" t="n">
        <v>30000</v>
      </c>
      <c r="L65" s="198" t="n">
        <f aca="false">D19</f>
        <v>30000</v>
      </c>
    </row>
    <row r="66" customFormat="false" ht="15" hidden="false" customHeight="false" outlineLevel="0" collapsed="false">
      <c r="G66" s="68"/>
      <c r="H66" s="15"/>
      <c r="I66" s="130" t="s">
        <v>286</v>
      </c>
      <c r="J66" s="131" t="s">
        <v>287</v>
      </c>
      <c r="K66" s="201" t="n">
        <v>10</v>
      </c>
      <c r="L66" s="202" t="n">
        <f aca="false">0.5+L35*0.175</f>
        <v>1.725</v>
      </c>
    </row>
    <row r="67" customFormat="false" ht="15" hidden="false" customHeight="false" outlineLevel="0" collapsed="false">
      <c r="G67" s="68"/>
      <c r="H67" s="15"/>
      <c r="I67" s="130" t="s">
        <v>288</v>
      </c>
      <c r="J67" s="131" t="s">
        <v>289</v>
      </c>
      <c r="K67" s="203" t="n">
        <v>0.5</v>
      </c>
      <c r="L67" s="204" t="n">
        <f aca="false">1.25*D13</f>
        <v>1.25</v>
      </c>
    </row>
    <row r="68" customFormat="false" ht="15" hidden="false" customHeight="false" outlineLevel="0" collapsed="false">
      <c r="G68" s="68"/>
      <c r="H68" s="15"/>
      <c r="I68" s="130" t="s">
        <v>290</v>
      </c>
      <c r="J68" s="131" t="s">
        <v>251</v>
      </c>
      <c r="K68" s="197" t="n">
        <f aca="false">5/1000*(K67*1000*60)*LOG10(K66*10)/0.75</f>
        <v>400</v>
      </c>
      <c r="L68" s="198" t="n">
        <f aca="false">1.4*L67*101325/(1.4-1)*((L66*10^6/101325)^((1.4-1)/1.4)-1)/10^3/0.8</f>
        <v>691.367283378949</v>
      </c>
    </row>
    <row r="69" customFormat="false" ht="15" hidden="false" customHeight="false" outlineLevel="0" collapsed="false">
      <c r="G69" s="68"/>
      <c r="H69" s="15"/>
      <c r="I69" s="130" t="s">
        <v>291</v>
      </c>
      <c r="J69" s="131" t="s">
        <v>292</v>
      </c>
      <c r="K69" s="199" t="n">
        <v>1609</v>
      </c>
      <c r="L69" s="200" t="n">
        <v>1609</v>
      </c>
    </row>
    <row r="70" customFormat="false" ht="15" hidden="false" customHeight="false" outlineLevel="0" collapsed="false">
      <c r="G70" s="68"/>
      <c r="H70" s="15"/>
      <c r="I70" s="130" t="s">
        <v>293</v>
      </c>
      <c r="J70" s="131" t="s">
        <v>220</v>
      </c>
      <c r="K70" s="132" t="n">
        <f aca="false">K68*K69</f>
        <v>643600</v>
      </c>
      <c r="L70" s="133" t="n">
        <f aca="false">L68*L69</f>
        <v>1112409.95895673</v>
      </c>
    </row>
    <row r="71" customFormat="false" ht="15" hidden="false" customHeight="false" outlineLevel="0" collapsed="false">
      <c r="G71" s="65"/>
      <c r="H71" s="186" t="s">
        <v>294</v>
      </c>
      <c r="I71" s="187"/>
      <c r="J71" s="188" t="s">
        <v>220</v>
      </c>
      <c r="K71" s="189" t="n">
        <f aca="false">SUM(K74:K79)</f>
        <v>8000000</v>
      </c>
      <c r="L71" s="190" t="n">
        <f aca="false">SUM(L74:L79)</f>
        <v>2220000</v>
      </c>
    </row>
    <row r="72" customFormat="false" ht="15" hidden="false" customHeight="false" outlineLevel="0" collapsed="false">
      <c r="G72" s="68"/>
      <c r="H72" s="15"/>
      <c r="I72" s="135" t="s">
        <v>295</v>
      </c>
      <c r="J72" s="136" t="s">
        <v>192</v>
      </c>
      <c r="K72" s="137" t="n">
        <f aca="false">K71/K73*24</f>
        <v>6400</v>
      </c>
      <c r="L72" s="138" t="n">
        <f aca="false">L71/L73*24</f>
        <v>1776</v>
      </c>
    </row>
    <row r="73" customFormat="false" ht="15" hidden="false" customHeight="false" outlineLevel="0" collapsed="false">
      <c r="G73" s="68"/>
      <c r="H73" s="15"/>
      <c r="I73" s="135" t="s">
        <v>296</v>
      </c>
      <c r="J73" s="136" t="s">
        <v>297</v>
      </c>
      <c r="K73" s="205" t="n">
        <v>30000</v>
      </c>
      <c r="L73" s="206" t="n">
        <f aca="false">D19</f>
        <v>30000</v>
      </c>
    </row>
    <row r="74" customFormat="false" ht="15" hidden="false" customHeight="false" outlineLevel="0" collapsed="false">
      <c r="G74" s="68"/>
      <c r="H74" s="15"/>
      <c r="I74" s="135" t="s">
        <v>298</v>
      </c>
      <c r="J74" s="136" t="s">
        <v>220</v>
      </c>
      <c r="K74" s="207" t="n">
        <v>0</v>
      </c>
      <c r="L74" s="208" t="n">
        <v>200000</v>
      </c>
    </row>
    <row r="75" customFormat="false" ht="15" hidden="false" customHeight="false" outlineLevel="0" collapsed="false">
      <c r="G75" s="68"/>
      <c r="H75" s="15"/>
      <c r="I75" s="135" t="s">
        <v>299</v>
      </c>
      <c r="J75" s="136" t="s">
        <v>220</v>
      </c>
      <c r="K75" s="207" t="n">
        <f aca="false">8000000/5</f>
        <v>1600000</v>
      </c>
      <c r="L75" s="208" t="n">
        <v>160000</v>
      </c>
    </row>
    <row r="76" customFormat="false" ht="15" hidden="false" customHeight="false" outlineLevel="0" collapsed="false">
      <c r="G76" s="68"/>
      <c r="H76" s="15"/>
      <c r="I76" s="135" t="s">
        <v>300</v>
      </c>
      <c r="J76" s="136" t="s">
        <v>220</v>
      </c>
      <c r="K76" s="207" t="n">
        <f aca="false">8000000/5</f>
        <v>1600000</v>
      </c>
      <c r="L76" s="208" t="n">
        <v>160000</v>
      </c>
    </row>
    <row r="77" customFormat="false" ht="15" hidden="false" customHeight="false" outlineLevel="0" collapsed="false">
      <c r="G77" s="68"/>
      <c r="H77" s="15"/>
      <c r="I77" s="135" t="s">
        <v>301</v>
      </c>
      <c r="J77" s="136" t="s">
        <v>220</v>
      </c>
      <c r="K77" s="207" t="n">
        <f aca="false">8000000/5</f>
        <v>1600000</v>
      </c>
      <c r="L77" s="208" t="n">
        <v>500000</v>
      </c>
    </row>
    <row r="78" customFormat="false" ht="15" hidden="false" customHeight="false" outlineLevel="0" collapsed="false">
      <c r="G78" s="68"/>
      <c r="H78" s="15"/>
      <c r="I78" s="135" t="s">
        <v>302</v>
      </c>
      <c r="J78" s="136" t="s">
        <v>220</v>
      </c>
      <c r="K78" s="207" t="n">
        <f aca="false">8000000/5</f>
        <v>1600000</v>
      </c>
      <c r="L78" s="208" t="n">
        <v>1000000</v>
      </c>
    </row>
    <row r="79" customFormat="false" ht="15" hidden="false" customHeight="false" outlineLevel="0" collapsed="false">
      <c r="G79" s="68"/>
      <c r="H79" s="15"/>
      <c r="I79" s="135" t="s">
        <v>303</v>
      </c>
      <c r="J79" s="136" t="s">
        <v>220</v>
      </c>
      <c r="K79" s="207" t="n">
        <f aca="false">8000000/5</f>
        <v>1600000</v>
      </c>
      <c r="L79" s="208" t="n">
        <v>200000</v>
      </c>
    </row>
    <row r="80" customFormat="false" ht="15" hidden="false" customHeight="false" outlineLevel="0" collapsed="false">
      <c r="G80" s="68"/>
      <c r="H80" s="15"/>
      <c r="I80" s="15"/>
      <c r="J80" s="118"/>
      <c r="K80" s="164"/>
      <c r="L80" s="165"/>
    </row>
    <row r="81" customFormat="false" ht="15" hidden="false" customHeight="false" outlineLevel="0" collapsed="false">
      <c r="G81" s="65" t="s">
        <v>230</v>
      </c>
      <c r="H81" s="40"/>
      <c r="I81" s="15"/>
      <c r="J81" s="118"/>
      <c r="K81" s="28"/>
      <c r="L81" s="119"/>
    </row>
    <row r="82" customFormat="false" ht="15" hidden="false" customHeight="false" outlineLevel="0" collapsed="false">
      <c r="G82" s="68"/>
      <c r="H82" s="209" t="s">
        <v>304</v>
      </c>
      <c r="I82" s="210"/>
      <c r="J82" s="211" t="s">
        <v>195</v>
      </c>
      <c r="K82" s="212" t="n">
        <f aca="false">K83*K12</f>
        <v>2485745.02923977</v>
      </c>
      <c r="L82" s="213" t="n">
        <f aca="false">L83*L12</f>
        <v>607568.300124815</v>
      </c>
    </row>
    <row r="83" customFormat="false" ht="15" hidden="false" customHeight="false" outlineLevel="0" collapsed="false">
      <c r="G83" s="68"/>
      <c r="H83" s="15"/>
      <c r="I83" s="130" t="s">
        <v>305</v>
      </c>
      <c r="J83" s="131" t="s">
        <v>188</v>
      </c>
      <c r="K83" s="132" t="n">
        <f aca="false">K89*24*K90</f>
        <v>29962.1052631579</v>
      </c>
      <c r="L83" s="133" t="n">
        <f aca="false">L89*24*L90</f>
        <v>9049.27329275834</v>
      </c>
    </row>
    <row r="84" customFormat="false" ht="15" hidden="false" customHeight="false" outlineLevel="0" collapsed="false">
      <c r="G84" s="68"/>
      <c r="H84" s="15"/>
      <c r="I84" s="130" t="s">
        <v>215</v>
      </c>
      <c r="J84" s="131" t="s">
        <v>22</v>
      </c>
      <c r="K84" s="214" t="n">
        <v>0.4</v>
      </c>
      <c r="L84" s="215" t="n">
        <f aca="false">D14</f>
        <v>0.4</v>
      </c>
      <c r="N84" s="17"/>
      <c r="O84" s="17"/>
      <c r="P84" s="17"/>
      <c r="Q84" s="17"/>
      <c r="R84" s="17"/>
      <c r="S84" s="17"/>
      <c r="T84" s="17"/>
    </row>
    <row r="85" customFormat="false" ht="15" hidden="false" customHeight="false" outlineLevel="0" collapsed="false">
      <c r="G85" s="68"/>
      <c r="H85" s="15"/>
      <c r="I85" s="130" t="s">
        <v>306</v>
      </c>
      <c r="J85" s="131" t="s">
        <v>251</v>
      </c>
      <c r="K85" s="151" t="n">
        <f aca="false">K33/K84</f>
        <v>2500</v>
      </c>
      <c r="L85" s="152" t="n">
        <f aca="false">L33/L84</f>
        <v>2500</v>
      </c>
      <c r="M85" s="216"/>
      <c r="N85" s="24"/>
      <c r="O85" s="24"/>
      <c r="P85" s="24"/>
      <c r="Q85" s="24"/>
      <c r="R85" s="24"/>
      <c r="S85" s="24"/>
      <c r="T85" s="24"/>
    </row>
    <row r="86" customFormat="false" ht="15" hidden="false" customHeight="false" outlineLevel="0" collapsed="false">
      <c r="G86" s="68"/>
      <c r="H86" s="15"/>
      <c r="I86" s="130" t="s">
        <v>307</v>
      </c>
      <c r="J86" s="131" t="s">
        <v>22</v>
      </c>
      <c r="K86" s="214" t="n">
        <v>0.95</v>
      </c>
      <c r="L86" s="215" t="n">
        <v>0.95</v>
      </c>
    </row>
    <row r="87" customFormat="false" ht="15" hidden="false" customHeight="false" outlineLevel="0" collapsed="false">
      <c r="G87" s="68"/>
      <c r="H87" s="15"/>
      <c r="I87" s="130" t="s">
        <v>308</v>
      </c>
      <c r="J87" s="131" t="s">
        <v>251</v>
      </c>
      <c r="K87" s="151" t="n">
        <f aca="false">K68/K86</f>
        <v>421.052631578947</v>
      </c>
      <c r="L87" s="152" t="n">
        <f aca="false">L68/L86</f>
        <v>727.755035135736</v>
      </c>
    </row>
    <row r="88" customFormat="false" ht="15" hidden="false" customHeight="false" outlineLevel="0" collapsed="false">
      <c r="G88" s="68"/>
      <c r="H88" s="15"/>
      <c r="I88" s="130" t="s">
        <v>309</v>
      </c>
      <c r="J88" s="131" t="s">
        <v>251</v>
      </c>
      <c r="K88" s="197" t="n">
        <v>200</v>
      </c>
      <c r="L88" s="198" t="n">
        <f aca="false">200*D13</f>
        <v>200</v>
      </c>
    </row>
    <row r="89" customFormat="false" ht="15" hidden="false" customHeight="false" outlineLevel="0" collapsed="false">
      <c r="G89" s="68"/>
      <c r="H89" s="15"/>
      <c r="I89" s="130" t="s">
        <v>310</v>
      </c>
      <c r="J89" s="131" t="s">
        <v>251</v>
      </c>
      <c r="K89" s="151" t="n">
        <f aca="false">K85+K87+K88</f>
        <v>3121.05263157895</v>
      </c>
      <c r="L89" s="152" t="n">
        <f aca="false">L85+L87+L88</f>
        <v>3427.75503513574</v>
      </c>
    </row>
    <row r="90" customFormat="false" ht="15" hidden="false" customHeight="false" outlineLevel="0" collapsed="false">
      <c r="G90" s="68"/>
      <c r="H90" s="15"/>
      <c r="I90" s="130" t="s">
        <v>311</v>
      </c>
      <c r="J90" s="131" t="s">
        <v>312</v>
      </c>
      <c r="K90" s="217" t="n">
        <v>0.4</v>
      </c>
      <c r="L90" s="218" t="n">
        <v>0.11</v>
      </c>
    </row>
    <row r="91" customFormat="false" ht="15" hidden="false" customHeight="false" outlineLevel="0" collapsed="false">
      <c r="G91" s="68"/>
      <c r="H91" s="209" t="s">
        <v>232</v>
      </c>
      <c r="I91" s="210"/>
      <c r="J91" s="211" t="s">
        <v>195</v>
      </c>
      <c r="K91" s="212" t="n">
        <f aca="false">K92*K12</f>
        <v>126567.964444444</v>
      </c>
      <c r="L91" s="213" t="n">
        <f aca="false">L92*L12</f>
        <v>176250.583270593</v>
      </c>
    </row>
    <row r="92" customFormat="false" ht="15" hidden="false" customHeight="false" outlineLevel="0" collapsed="false">
      <c r="G92" s="68"/>
      <c r="H92" s="15"/>
      <c r="I92" s="130" t="s">
        <v>313</v>
      </c>
      <c r="J92" s="131" t="s">
        <v>188</v>
      </c>
      <c r="K92" s="132" t="n">
        <f aca="false">K93*24*K94</f>
        <v>1525.596</v>
      </c>
      <c r="L92" s="133" t="n">
        <f aca="false">L93*24*L94</f>
        <v>2625.12</v>
      </c>
    </row>
    <row r="93" customFormat="false" ht="15" hidden="false" customHeight="false" outlineLevel="0" collapsed="false">
      <c r="G93" s="68"/>
      <c r="H93" s="15"/>
      <c r="I93" s="130" t="s">
        <v>314</v>
      </c>
      <c r="J93" s="131" t="s">
        <v>315</v>
      </c>
      <c r="K93" s="151" t="n">
        <f aca="false">K67*127133</f>
        <v>63566.5</v>
      </c>
      <c r="L93" s="152" t="n">
        <f aca="false">1823*60</f>
        <v>109380</v>
      </c>
    </row>
    <row r="94" customFormat="false" ht="15" hidden="false" customHeight="false" outlineLevel="0" collapsed="false">
      <c r="G94" s="68"/>
      <c r="H94" s="15"/>
      <c r="I94" s="130" t="s">
        <v>316</v>
      </c>
      <c r="J94" s="131" t="s">
        <v>317</v>
      </c>
      <c r="K94" s="219" t="n">
        <v>0.001</v>
      </c>
      <c r="L94" s="220" t="n">
        <f aca="false">IF(D21="Nitrogen",0.001,0.06)</f>
        <v>0.001</v>
      </c>
    </row>
    <row r="95" customFormat="false" ht="15" hidden="false" customHeight="false" outlineLevel="0" collapsed="false">
      <c r="G95" s="68"/>
      <c r="H95" s="209" t="s">
        <v>318</v>
      </c>
      <c r="I95" s="210"/>
      <c r="J95" s="211" t="s">
        <v>195</v>
      </c>
      <c r="K95" s="212" t="n">
        <f aca="false">K96*K13</f>
        <v>5780864.19753086</v>
      </c>
      <c r="L95" s="213" t="n">
        <f aca="false">L96*L13</f>
        <v>4678319.89905263</v>
      </c>
    </row>
    <row r="96" customFormat="false" ht="15" hidden="false" customHeight="false" outlineLevel="0" collapsed="false">
      <c r="G96" s="68"/>
      <c r="H96" s="15"/>
      <c r="I96" s="135" t="s">
        <v>319</v>
      </c>
      <c r="J96" s="136" t="s">
        <v>192</v>
      </c>
      <c r="K96" s="221" t="n">
        <f aca="false">SUM(K97,K98,K99,K100,K101,K103,K105)</f>
        <v>62712.0535714286</v>
      </c>
      <c r="L96" s="222" t="n">
        <f aca="false">SUM(L97,L98,L99,L100,L101,L103,L105)</f>
        <v>62712.0535714286</v>
      </c>
    </row>
    <row r="97" customFormat="false" ht="15" hidden="false" customHeight="false" outlineLevel="0" collapsed="false">
      <c r="G97" s="68"/>
      <c r="H97" s="15"/>
      <c r="I97" s="135" t="s">
        <v>320</v>
      </c>
      <c r="J97" s="136" t="s">
        <v>192</v>
      </c>
      <c r="K97" s="207" t="n">
        <v>40000</v>
      </c>
      <c r="L97" s="208" t="n">
        <v>40000</v>
      </c>
    </row>
    <row r="98" customFormat="false" ht="15" hidden="false" customHeight="false" outlineLevel="0" collapsed="false">
      <c r="G98" s="68"/>
      <c r="H98" s="15"/>
      <c r="I98" s="135" t="s">
        <v>321</v>
      </c>
      <c r="J98" s="136" t="s">
        <v>192</v>
      </c>
      <c r="K98" s="207" t="n">
        <f aca="false">1500*8</f>
        <v>12000</v>
      </c>
      <c r="L98" s="208" t="n">
        <f aca="false">1500*D22</f>
        <v>12000</v>
      </c>
    </row>
    <row r="99" customFormat="false" ht="15" hidden="false" customHeight="false" outlineLevel="0" collapsed="false">
      <c r="G99" s="68"/>
      <c r="H99" s="15"/>
      <c r="I99" s="135" t="s">
        <v>322</v>
      </c>
      <c r="J99" s="136" t="s">
        <v>192</v>
      </c>
      <c r="K99" s="207" t="n">
        <v>5000</v>
      </c>
      <c r="L99" s="208" t="n">
        <v>5000</v>
      </c>
    </row>
    <row r="100" customFormat="false" ht="15" hidden="false" customHeight="false" outlineLevel="0" collapsed="false">
      <c r="G100" s="68"/>
      <c r="H100" s="15"/>
      <c r="I100" s="135" t="s">
        <v>323</v>
      </c>
      <c r="J100" s="136" t="s">
        <v>192</v>
      </c>
      <c r="K100" s="207" t="n">
        <v>500</v>
      </c>
      <c r="L100" s="208" t="n">
        <v>500</v>
      </c>
    </row>
    <row r="101" customFormat="false" ht="15" hidden="false" customHeight="false" outlineLevel="0" collapsed="false">
      <c r="G101" s="68"/>
      <c r="H101" s="15"/>
      <c r="I101" s="135" t="s">
        <v>324</v>
      </c>
      <c r="J101" s="136" t="s">
        <v>192</v>
      </c>
      <c r="K101" s="207" t="n">
        <v>2500</v>
      </c>
      <c r="L101" s="208" t="n">
        <v>2500</v>
      </c>
    </row>
    <row r="102" customFormat="false" ht="15" hidden="true" customHeight="false" outlineLevel="0" collapsed="false">
      <c r="G102" s="68"/>
      <c r="H102" s="15"/>
      <c r="I102" s="135" t="s">
        <v>325</v>
      </c>
      <c r="J102" s="136" t="s">
        <v>195</v>
      </c>
      <c r="K102" s="207" t="n">
        <v>0</v>
      </c>
      <c r="L102" s="208"/>
    </row>
    <row r="103" customFormat="false" ht="15" hidden="true" customHeight="false" outlineLevel="0" collapsed="false">
      <c r="G103" s="68"/>
      <c r="H103" s="15"/>
      <c r="I103" s="135" t="s">
        <v>326</v>
      </c>
      <c r="J103" s="136" t="s">
        <v>192</v>
      </c>
      <c r="K103" s="221" t="n">
        <f aca="false">K102/K13</f>
        <v>0</v>
      </c>
      <c r="L103" s="222" t="n">
        <f aca="false">L102/K13</f>
        <v>0</v>
      </c>
    </row>
    <row r="104" customFormat="false" ht="15" hidden="false" customHeight="false" outlineLevel="0" collapsed="false">
      <c r="G104" s="68"/>
      <c r="H104" s="15"/>
      <c r="I104" s="135" t="s">
        <v>327</v>
      </c>
      <c r="J104" s="136" t="s">
        <v>195</v>
      </c>
      <c r="K104" s="207" t="n">
        <v>250000</v>
      </c>
      <c r="L104" s="208" t="n">
        <v>250000</v>
      </c>
    </row>
    <row r="105" customFormat="false" ht="15" hidden="false" customHeight="false" outlineLevel="0" collapsed="false">
      <c r="G105" s="161"/>
      <c r="H105" s="223"/>
      <c r="I105" s="224" t="s">
        <v>328</v>
      </c>
      <c r="J105" s="225" t="s">
        <v>192</v>
      </c>
      <c r="K105" s="226" t="n">
        <f aca="false">K104/K13</f>
        <v>2712.05357142857</v>
      </c>
      <c r="L105" s="227" t="n">
        <f aca="false">L104/K13</f>
        <v>2712.05357142857</v>
      </c>
    </row>
    <row r="106" customFormat="false" ht="15" hidden="false" customHeight="false" outlineLevel="0" collapsed="false">
      <c r="G106" s="228" t="s">
        <v>329</v>
      </c>
      <c r="H106" s="228" t="s">
        <v>329</v>
      </c>
      <c r="I106" s="228" t="s">
        <v>329</v>
      </c>
      <c r="J106" s="228" t="s">
        <v>329</v>
      </c>
      <c r="K106" s="228" t="s">
        <v>329</v>
      </c>
      <c r="L106" s="228" t="s">
        <v>329</v>
      </c>
    </row>
    <row r="108" customFormat="false" ht="15" hidden="false" customHeight="false" outlineLevel="0" collapsed="false">
      <c r="L108" s="229"/>
    </row>
    <row r="109" customFormat="false" ht="15" hidden="false" customHeight="false" outlineLevel="0" collapsed="false">
      <c r="L109" s="230"/>
    </row>
  </sheetData>
  <mergeCells count="2">
    <mergeCell ref="G1:L1"/>
    <mergeCell ref="B23:D23"/>
  </mergeCells>
  <dataValidations count="2">
    <dataValidation allowBlank="true" errorStyle="stop" operator="between" showDropDown="false" showErrorMessage="true" showInputMessage="true" sqref="D21" type="list">
      <formula1>"Argon,Nitrogen"</formula1>
      <formula2>0</formula2>
    </dataValidation>
    <dataValidation allowBlank="true" errorStyle="stop" operator="between" showDropDown="false" showErrorMessage="true" showInputMessage="true" sqref="D7" type="list">
      <formula1>"1,0.9,0.8,0.7,0.6,0.5,0.4,0.3,0.2,0.1,0.15,0"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C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9" activeCellId="0" sqref="F99"/>
    </sheetView>
  </sheetViews>
  <sheetFormatPr defaultColWidth="9.1640625" defaultRowHeight="15" zeroHeight="false" outlineLevelRow="0" outlineLevelCol="0"/>
  <cols>
    <col collapsed="false" customWidth="true" hidden="false" outlineLevel="0" max="1" min="1" style="1" width="33.33"/>
    <col collapsed="false" customWidth="true" hidden="false" outlineLevel="0" max="2" min="2" style="1" width="11"/>
    <col collapsed="false" customWidth="false" hidden="false" outlineLevel="0" max="16384" min="3" style="1" width="9.16"/>
  </cols>
  <sheetData>
    <row r="2" customFormat="false" ht="15" hidden="false" customHeight="false" outlineLevel="0" collapsed="false">
      <c r="A2" s="231" t="s">
        <v>330</v>
      </c>
      <c r="B2" s="231" t="n">
        <f aca="false">'MMW Drilling Cost Model'!D13</f>
        <v>1</v>
      </c>
      <c r="I2" s="1" t="s">
        <v>331</v>
      </c>
    </row>
    <row r="3" customFormat="false" ht="15" hidden="false" customHeight="false" outlineLevel="0" collapsed="false">
      <c r="A3" s="231" t="s">
        <v>332</v>
      </c>
      <c r="B3" s="232" t="n">
        <f aca="false">'MMW Drilling Cost Model'!D15</f>
        <v>0.1</v>
      </c>
    </row>
    <row r="4" customFormat="false" ht="15" hidden="false" customHeight="false" outlineLevel="0" collapsed="false">
      <c r="A4" s="231" t="s">
        <v>333</v>
      </c>
      <c r="B4" s="231" t="n">
        <f aca="false">'Project Inputs and Calcs'!E10</f>
        <v>8.5</v>
      </c>
    </row>
    <row r="5" customFormat="false" ht="15" hidden="false" customHeight="false" outlineLevel="0" collapsed="false">
      <c r="A5" s="231" t="s">
        <v>334</v>
      </c>
      <c r="B5" s="231" t="n">
        <v>24</v>
      </c>
    </row>
    <row r="6" customFormat="false" ht="15" hidden="false" customHeight="false" outlineLevel="0" collapsed="false">
      <c r="A6" s="1" t="s">
        <v>335</v>
      </c>
      <c r="B6" s="1" t="n">
        <f aca="false">0.25*PI()*(B4*0.0254)^2</f>
        <v>0.0366096153647942</v>
      </c>
      <c r="C6" s="233" t="s">
        <v>336</v>
      </c>
      <c r="D6" s="233"/>
      <c r="E6" s="233"/>
      <c r="F6" s="233"/>
      <c r="G6" s="233"/>
      <c r="H6" s="233"/>
    </row>
    <row r="7" customFormat="false" ht="15" hidden="false" customHeight="false" outlineLevel="0" collapsed="false">
      <c r="A7" s="1" t="s">
        <v>337</v>
      </c>
      <c r="B7" s="1" t="n">
        <f aca="false">B2*(1-B3)*1000000</f>
        <v>900000</v>
      </c>
      <c r="C7" s="234" t="s">
        <v>338</v>
      </c>
      <c r="D7" s="234"/>
      <c r="E7" s="234"/>
      <c r="F7" s="234"/>
      <c r="G7" s="234"/>
      <c r="H7" s="234"/>
    </row>
    <row r="10" customFormat="false" ht="15" hidden="false" customHeight="false" outlineLevel="0" collapsed="false">
      <c r="R10" s="235" t="n">
        <v>0</v>
      </c>
      <c r="S10" s="235" t="n">
        <v>0.1</v>
      </c>
      <c r="T10" s="235" t="n">
        <v>0.15</v>
      </c>
      <c r="U10" s="235" t="n">
        <v>0.2</v>
      </c>
      <c r="V10" s="235" t="n">
        <v>0.3</v>
      </c>
      <c r="W10" s="235" t="n">
        <v>0.4</v>
      </c>
      <c r="X10" s="235" t="n">
        <v>0.5</v>
      </c>
      <c r="Y10" s="235" t="n">
        <v>0.6</v>
      </c>
      <c r="Z10" s="235" t="n">
        <v>0.7</v>
      </c>
      <c r="AA10" s="235" t="n">
        <v>0.8</v>
      </c>
      <c r="AB10" s="235" t="n">
        <v>0.9</v>
      </c>
      <c r="AC10" s="235" t="n">
        <v>1</v>
      </c>
    </row>
    <row r="11" customFormat="false" ht="15" hidden="false" customHeight="false" outlineLevel="0" collapsed="false">
      <c r="R11" s="1" t="n">
        <v>2</v>
      </c>
      <c r="S11" s="1" t="n">
        <v>3</v>
      </c>
      <c r="T11" s="1" t="n">
        <v>4</v>
      </c>
      <c r="U11" s="1" t="n">
        <v>5</v>
      </c>
      <c r="V11" s="1" t="n">
        <v>6</v>
      </c>
      <c r="W11" s="1" t="n">
        <v>7</v>
      </c>
      <c r="X11" s="1" t="n">
        <v>8</v>
      </c>
      <c r="Y11" s="1" t="n">
        <v>9</v>
      </c>
      <c r="Z11" s="1" t="n">
        <v>10</v>
      </c>
      <c r="AA11" s="1" t="n">
        <v>11</v>
      </c>
      <c r="AB11" s="1" t="n">
        <v>12</v>
      </c>
      <c r="AC11" s="1" t="n">
        <v>13</v>
      </c>
    </row>
    <row r="13" customFormat="false" ht="15" hidden="false" customHeight="false" outlineLevel="0" collapsed="false">
      <c r="D13" s="236" t="s">
        <v>339</v>
      </c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236"/>
    </row>
    <row r="14" customFormat="false" ht="15" hidden="false" customHeight="false" outlineLevel="0" collapsed="false">
      <c r="C14" s="237" t="s">
        <v>340</v>
      </c>
      <c r="D14" s="238" t="n">
        <v>0</v>
      </c>
      <c r="E14" s="238" t="n">
        <v>0.1</v>
      </c>
      <c r="F14" s="238" t="n">
        <v>0.15</v>
      </c>
      <c r="G14" s="238" t="n">
        <v>0.2</v>
      </c>
      <c r="H14" s="238" t="n">
        <v>0.3</v>
      </c>
      <c r="I14" s="238" t="n">
        <v>0.4</v>
      </c>
      <c r="J14" s="238" t="n">
        <v>0.5</v>
      </c>
      <c r="K14" s="238" t="n">
        <v>0.6</v>
      </c>
      <c r="L14" s="238" t="n">
        <v>0.7</v>
      </c>
      <c r="M14" s="238" t="n">
        <v>0.8</v>
      </c>
      <c r="N14" s="238" t="n">
        <v>0.9</v>
      </c>
      <c r="O14" s="238" t="n">
        <v>1</v>
      </c>
      <c r="R14" s="235" t="n">
        <v>0</v>
      </c>
      <c r="S14" s="235" t="n">
        <v>0.1</v>
      </c>
      <c r="T14" s="235" t="n">
        <v>0.15</v>
      </c>
      <c r="U14" s="235" t="n">
        <v>0.2</v>
      </c>
      <c r="V14" s="235" t="n">
        <v>0.3</v>
      </c>
      <c r="W14" s="235" t="n">
        <v>0.4</v>
      </c>
      <c r="X14" s="235" t="n">
        <v>0.5</v>
      </c>
      <c r="Y14" s="235" t="n">
        <v>0.6</v>
      </c>
      <c r="Z14" s="235" t="n">
        <v>0.7</v>
      </c>
      <c r="AA14" s="235" t="n">
        <v>0.8</v>
      </c>
      <c r="AB14" s="235" t="n">
        <v>0.9</v>
      </c>
      <c r="AC14" s="235" t="n">
        <v>1</v>
      </c>
    </row>
    <row r="15" customFormat="false" ht="15" hidden="false" customHeight="false" outlineLevel="0" collapsed="false">
      <c r="C15" s="237" t="n">
        <v>100</v>
      </c>
      <c r="D15" s="239" t="n">
        <f aca="false">3600*($B$7/(10^($C15*D$14/10000)))/($B$6*$B$5*1000000000)</f>
        <v>3.68755581436191</v>
      </c>
      <c r="E15" s="239" t="n">
        <f aca="false">3600*($B$7/(10^($C15*E$14/10000)))/($B$6*$B$5*1000000000)</f>
        <v>3.67907467133811</v>
      </c>
      <c r="F15" s="239" t="n">
        <f aca="false">3600*($B$7/(10^($C15*F$14/10000)))/($B$6*$B$5*1000000000)</f>
        <v>3.67484141741542</v>
      </c>
      <c r="G15" s="239" t="n">
        <f aca="false">3600*($B$7/(10^($C15*G$14/10000)))/($B$6*$B$5*1000000000)</f>
        <v>3.67061303440197</v>
      </c>
      <c r="H15" s="239" t="n">
        <f aca="false">3600*($B$7/(10^($C15*H$14/10000)))/($B$6*$B$5*1000000000)</f>
        <v>3.66217085869074</v>
      </c>
      <c r="I15" s="239" t="n">
        <f aca="false">3600*($B$7/(10^($C15*I$14/10000)))/($B$6*$B$5*1000000000)</f>
        <v>3.65374809944484</v>
      </c>
      <c r="J15" s="239" t="n">
        <f aca="false">3600*($B$7/(10^($C15*J$14/10000)))/($B$6*$B$5*1000000000)</f>
        <v>3.64534471200765</v>
      </c>
      <c r="K15" s="239" t="n">
        <f aca="false">3600*($B$7/(10^($C15*K$14/10000)))/($B$6*$B$5*1000000000)</f>
        <v>3.63696065182524</v>
      </c>
      <c r="L15" s="239" t="n">
        <f aca="false">3600*($B$7/(10^($C15*L$14/10000)))/($B$6*$B$5*1000000000)</f>
        <v>3.62859587444616</v>
      </c>
      <c r="M15" s="239" t="n">
        <f aca="false">3600*($B$7/(10^($C15*M$14/10000)))/($B$6*$B$5*1000000000)</f>
        <v>3.62025033552119</v>
      </c>
      <c r="N15" s="239" t="n">
        <f aca="false">3600*($B$7/(10^($C15*N$14/10000)))/($B$6*$B$5*1000000000)</f>
        <v>3.61192399080311</v>
      </c>
      <c r="O15" s="239" t="n">
        <f aca="false">3600*($B$7/(10^($C15*O$14/10000)))/($B$6*$B$5*1000000000)</f>
        <v>3.60361679614647</v>
      </c>
      <c r="R15" s="1" t="n">
        <f aca="false">VLOOKUP('Project Inputs and Calcs'!$E$8*1000,Attenuation!$C$15:$O$214,HLOOKUP(R14,Attenuation!$R$10:$AC$11,2),0)</f>
        <v>3.68755581436191</v>
      </c>
      <c r="S15" s="1" t="n">
        <f aca="false">VLOOKUP('Project Inputs and Calcs'!$E$8*1000,Attenuation!$C$15:$O$214,HLOOKUP(S14,Attenuation!$R$10:$AC$11,2),0)</f>
        <v>3.13861902159776</v>
      </c>
      <c r="T15" s="1" t="n">
        <f aca="false">VLOOKUP('Project Inputs and Calcs'!$E$8*1000,Attenuation!$C$15:$O$214,HLOOKUP(T14,Attenuation!$R$10:$AC$11,2),0)</f>
        <v>2.89560023005053</v>
      </c>
      <c r="U15" s="1" t="n">
        <f aca="false">VLOOKUP('Project Inputs and Calcs'!$E$8*1000,Attenuation!$C$15:$O$214,HLOOKUP(U14,Attenuation!$R$10:$AC$11,2),0)</f>
        <v>2.67139803670738</v>
      </c>
      <c r="V15" s="1" t="n">
        <f aca="false">VLOOKUP('Project Inputs and Calcs'!$E$8*1000,Attenuation!$C$15:$O$214,HLOOKUP(V14,Attenuation!$R$10:$AC$11,2),0)</f>
        <v>2.2737284842208</v>
      </c>
      <c r="W15" s="1" t="n">
        <f aca="false">VLOOKUP('Project Inputs and Calcs'!$E$8*1000,Attenuation!$C$15:$O$214,HLOOKUP(W14,Attenuation!$R$10:$AC$11,2),0)</f>
        <v>1.93525680146456</v>
      </c>
      <c r="X15" s="1" t="n">
        <f aca="false">VLOOKUP('Project Inputs and Calcs'!$E$8*1000,Attenuation!$C$15:$O$214,HLOOKUP(X14,Attenuation!$R$10:$AC$11,2),0)</f>
        <v>1.64717067741635</v>
      </c>
      <c r="Y15" s="1" t="n">
        <f aca="false">VLOOKUP('Project Inputs and Calcs'!$E$8*1000,Attenuation!$C$15:$O$214,HLOOKUP(Y14,Attenuation!$R$10:$AC$11,2),0)</f>
        <v>1.40196961896063</v>
      </c>
      <c r="Z15" s="1" t="n">
        <f aca="false">VLOOKUP('Project Inputs and Calcs'!$E$8*1000,Attenuation!$C$15:$O$214,HLOOKUP(Z14,Attenuation!$R$10:$AC$11,2),0)</f>
        <v>1.19326967110148</v>
      </c>
      <c r="AA15" s="1" t="n">
        <f aca="false">VLOOKUP('Project Inputs and Calcs'!$E$8*1000,Attenuation!$C$15:$O$214,HLOOKUP(AA14,Attenuation!$R$10:$AC$11,2),0)</f>
        <v>1.01563720690771</v>
      </c>
      <c r="AB15" s="1" t="n">
        <f aca="false">VLOOKUP('Project Inputs and Calcs'!$E$8*1000,Attenuation!$C$15:$O$214,HLOOKUP(AB14,Attenuation!$R$10:$AC$11,2),0)</f>
        <v>0.864447459812771</v>
      </c>
      <c r="AC15" s="1" t="n">
        <f aca="false">VLOOKUP('Project Inputs and Calcs'!$E$8*1000,Attenuation!$C$15:$O$214,HLOOKUP(AC14,Attenuation!$R$10:$AC$11,2),0)</f>
        <v>0.73576411507407</v>
      </c>
    </row>
    <row r="16" customFormat="false" ht="15" hidden="false" customHeight="false" outlineLevel="0" collapsed="false">
      <c r="C16" s="237" t="n">
        <v>200</v>
      </c>
      <c r="D16" s="239" t="n">
        <f aca="false">3600*($B$7/(10^($C16*D$14/10)))/($B$6*$B$5*1000000000)</f>
        <v>3.68755581436191</v>
      </c>
      <c r="E16" s="239" t="n">
        <f aca="false">3600*($B$7/(10^($C16*E$14/10000)))/($B$6*$B$5*1000000000)</f>
        <v>3.67061303440197</v>
      </c>
      <c r="F16" s="239" t="n">
        <f aca="false">3600*($B$7/(10^($C16*F$14/10000)))/($B$6*$B$5*1000000000)</f>
        <v>3.66217085869074</v>
      </c>
      <c r="G16" s="239" t="n">
        <f aca="false">3600*($B$7/(10^($C16*G$14/10000)))/($B$6*$B$5*1000000000)</f>
        <v>3.65374809944484</v>
      </c>
      <c r="H16" s="239" t="n">
        <f aca="false">3600*($B$7/(10^($C16*H$14/10000)))/($B$6*$B$5*1000000000)</f>
        <v>3.63696065182524</v>
      </c>
      <c r="I16" s="239" t="n">
        <f aca="false">3600*($B$7/(10^($C16*I$14/10000)))/($B$6*$B$5*1000000000)</f>
        <v>3.62025033552119</v>
      </c>
      <c r="J16" s="239" t="n">
        <f aca="false">3600*($B$7/(10^($C16*J$14/10000)))/($B$6*$B$5*1000000000)</f>
        <v>3.60361679614647</v>
      </c>
      <c r="K16" s="239" t="n">
        <f aca="false">3600*($B$7/(10^($C16*K$14/10000)))/($B$6*$B$5*1000000000)</f>
        <v>3.58705968094315</v>
      </c>
      <c r="L16" s="239" t="n">
        <f aca="false">3600*($B$7/(10^($C16*L$14/10000)))/($B$6*$B$5*1000000000)</f>
        <v>3.57057863877406</v>
      </c>
      <c r="M16" s="239" t="n">
        <f aca="false">3600*($B$7/(10^($C16*M$14/10000)))/($B$6*$B$5*1000000000)</f>
        <v>3.55417332011534</v>
      </c>
      <c r="N16" s="239" t="n">
        <f aca="false">3600*($B$7/(10^($C16*N$14/10000)))/($B$6*$B$5*1000000000)</f>
        <v>3.53784337704907</v>
      </c>
      <c r="O16" s="239" t="n">
        <f aca="false">3600*($B$7/(10^($C16*O$14/10000)))/($B$6*$B$5*1000000000)</f>
        <v>3.52158846325586</v>
      </c>
      <c r="R16" s="1" t="n">
        <f aca="false">VLOOKUP('Project Inputs and Calcs'!$E$9*1000,Attenuation!$C$15:$O$214,HLOOKUP(R14,Attenuation!$R$10:$AC$11,2),0)</f>
        <v>3.68755581436191</v>
      </c>
      <c r="S16" s="1" t="n">
        <f aca="false">VLOOKUP('Project Inputs and Calcs'!$E$9*1000,Attenuation!$C$15:$O$214,HLOOKUP(S14,Attenuation!$R$10:$AC$11,2),0)</f>
        <v>3.52158846325586</v>
      </c>
      <c r="T16" s="1" t="n">
        <f aca="false">VLOOKUP('Project Inputs and Calcs'!$E$9*1000,Attenuation!$C$15:$O$214,HLOOKUP(T14,Attenuation!$R$10:$AC$11,2),0)</f>
        <v>3.4414273231822</v>
      </c>
      <c r="U16" s="1" t="n">
        <f aca="false">VLOOKUP('Project Inputs and Calcs'!$E$9*1000,Attenuation!$C$15:$O$214,HLOOKUP(U14,Attenuation!$R$10:$AC$11,2),0)</f>
        <v>3.36309087342797</v>
      </c>
      <c r="V16" s="1" t="n">
        <f aca="false">VLOOKUP('Project Inputs and Calcs'!$E$9*1000,Attenuation!$C$15:$O$214,HLOOKUP(V14,Attenuation!$R$10:$AC$11,2),0)</f>
        <v>3.21172685024007</v>
      </c>
      <c r="W16" s="1" t="n">
        <f aca="false">VLOOKUP('Project Inputs and Calcs'!$E$9*1000,Attenuation!$C$15:$O$214,HLOOKUP(W14,Attenuation!$R$10:$AC$11,2),0)</f>
        <v>3.06717533030524</v>
      </c>
      <c r="X16" s="1" t="n">
        <f aca="false">VLOOKUP('Project Inputs and Calcs'!$E$9*1000,Attenuation!$C$15:$O$214,HLOOKUP(X14,Attenuation!$R$10:$AC$11,2),0)</f>
        <v>2.92912970046936</v>
      </c>
      <c r="Y16" s="1" t="n">
        <f aca="false">VLOOKUP('Project Inputs and Calcs'!$E$9*1000,Attenuation!$C$15:$O$214,HLOOKUP(Y14,Attenuation!$R$10:$AC$11,2),0)</f>
        <v>2.79729714744343</v>
      </c>
      <c r="Z16" s="1" t="n">
        <f aca="false">VLOOKUP('Project Inputs and Calcs'!$E$9*1000,Attenuation!$C$15:$O$214,HLOOKUP(Z14,Attenuation!$R$10:$AC$11,2),0)</f>
        <v>2.67139803670738</v>
      </c>
      <c r="AA16" s="1" t="n">
        <f aca="false">VLOOKUP('Project Inputs and Calcs'!$E$9*1000,Attenuation!$C$15:$O$214,HLOOKUP(AA14,Attenuation!$R$10:$AC$11,2),0)</f>
        <v>2.55116531936777</v>
      </c>
      <c r="AB16" s="1" t="n">
        <f aca="false">VLOOKUP('Project Inputs and Calcs'!$E$9*1000,Attenuation!$C$15:$O$214,HLOOKUP(AB14,Attenuation!$R$10:$AC$11,2),0)</f>
        <v>2.43634396571123</v>
      </c>
      <c r="AC16" s="1" t="n">
        <f aca="false">VLOOKUP('Project Inputs and Calcs'!$E$9*1000,Attenuation!$C$15:$O$214,HLOOKUP(AC14,Attenuation!$R$10:$AC$11,2),0)</f>
        <v>2.32669042425229</v>
      </c>
    </row>
    <row r="17" customFormat="false" ht="15" hidden="false" customHeight="false" outlineLevel="0" collapsed="false">
      <c r="C17" s="237" t="n">
        <v>300</v>
      </c>
      <c r="D17" s="239" t="n">
        <f aca="false">3600*($B$7/(10^($C17*D$14/10)))/($B$6*$B$5*1000000000)</f>
        <v>3.68755581436191</v>
      </c>
      <c r="E17" s="239" t="n">
        <f aca="false">3600*($B$7/(10^($C17*E$14/10000)))/($B$6*$B$5*1000000000)</f>
        <v>3.66217085869074</v>
      </c>
      <c r="F17" s="239" t="n">
        <f aca="false">3600*($B$7/(10^($C17*F$14/10000)))/($B$6*$B$5*1000000000)</f>
        <v>3.64954398703719</v>
      </c>
      <c r="G17" s="239" t="n">
        <f aca="false">3600*($B$7/(10^($C17*G$14/10000)))/($B$6*$B$5*1000000000)</f>
        <v>3.63696065182524</v>
      </c>
      <c r="H17" s="239" t="n">
        <f aca="false">3600*($B$7/(10^($C17*H$14/10000)))/($B$6*$B$5*1000000000)</f>
        <v>3.61192399080311</v>
      </c>
      <c r="I17" s="239" t="n">
        <f aca="false">3600*($B$7/(10^($C17*I$14/10000)))/($B$6*$B$5*1000000000)</f>
        <v>3.58705968094315</v>
      </c>
      <c r="J17" s="239" t="n">
        <f aca="false">3600*($B$7/(10^($C17*J$14/10000)))/($B$6*$B$5*1000000000)</f>
        <v>3.56236653578832</v>
      </c>
      <c r="K17" s="239" t="n">
        <f aca="false">3600*($B$7/(10^($C17*K$14/10000)))/($B$6*$B$5*1000000000)</f>
        <v>3.53784337704907</v>
      </c>
      <c r="L17" s="239" t="n">
        <f aca="false">3600*($B$7/(10^($C17*L$14/10000)))/($B$6*$B$5*1000000000)</f>
        <v>3.51348903454714</v>
      </c>
      <c r="M17" s="239" t="n">
        <f aca="false">3600*($B$7/(10^($C17*M$14/10000)))/($B$6*$B$5*1000000000)</f>
        <v>3.48930234615974</v>
      </c>
      <c r="N17" s="239" t="n">
        <f aca="false">3600*($B$7/(10^($C17*N$14/10000)))/($B$6*$B$5*1000000000)</f>
        <v>3.46528215776405</v>
      </c>
      <c r="O17" s="239" t="n">
        <f aca="false">3600*($B$7/(10^($C17*O$14/10000)))/($B$6*$B$5*1000000000)</f>
        <v>3.4414273231822</v>
      </c>
      <c r="R17" s="1" t="n">
        <f aca="false">AVERAGE(R15:R16)</f>
        <v>3.68755581436191</v>
      </c>
      <c r="S17" s="1" t="n">
        <f aca="false">AVERAGE(S15:S16)</f>
        <v>3.33010374242681</v>
      </c>
      <c r="T17" s="1" t="n">
        <f aca="false">AVERAGE(T15:T16)</f>
        <v>3.16851377661637</v>
      </c>
      <c r="U17" s="1" t="n">
        <f aca="false">AVERAGE(U15:U16)</f>
        <v>3.01724445506768</v>
      </c>
      <c r="V17" s="1" t="n">
        <f aca="false">AVERAGE(V15:V16)</f>
        <v>2.74272766723043</v>
      </c>
      <c r="W17" s="1" t="n">
        <f aca="false">AVERAGE(W15:W16)</f>
        <v>2.5012160658849</v>
      </c>
      <c r="X17" s="1" t="n">
        <f aca="false">AVERAGE(X15:X16)</f>
        <v>2.28815018894285</v>
      </c>
      <c r="Y17" s="1" t="n">
        <f aca="false">AVERAGE(Y15:Y16)</f>
        <v>2.09963338320203</v>
      </c>
      <c r="Z17" s="1" t="n">
        <f aca="false">AVERAGE(Z15:Z16)</f>
        <v>1.93233385390443</v>
      </c>
      <c r="AA17" s="1" t="n">
        <f aca="false">AVERAGE(AA15:AA16)</f>
        <v>1.78340126313774</v>
      </c>
      <c r="AB17" s="1" t="n">
        <f aca="false">AVERAGE(AB15:AB16)</f>
        <v>1.650395712762</v>
      </c>
      <c r="AC17" s="1" t="n">
        <f aca="false">AVERAGE(AC15:AC16)</f>
        <v>1.53122726966318</v>
      </c>
    </row>
    <row r="18" customFormat="false" ht="15" hidden="false" customHeight="false" outlineLevel="0" collapsed="false">
      <c r="C18" s="237" t="n">
        <v>400</v>
      </c>
      <c r="D18" s="239" t="n">
        <f aca="false">3600*($B$7/(10^($C18*D$14/10)))/($B$6*$B$5*1000000000)</f>
        <v>3.68755581436191</v>
      </c>
      <c r="E18" s="239" t="n">
        <f aca="false">3600*($B$7/(10^($C18*E$14/10000)))/($B$6*$B$5*1000000000)</f>
        <v>3.65374809944484</v>
      </c>
      <c r="F18" s="239" t="n">
        <f aca="false">3600*($B$7/(10^($C18*F$14/10000)))/($B$6*$B$5*1000000000)</f>
        <v>3.63696065182524</v>
      </c>
      <c r="G18" s="239" t="n">
        <f aca="false">3600*($B$7/(10^($C18*G$14/10000)))/($B$6*$B$5*1000000000)</f>
        <v>3.62025033552119</v>
      </c>
      <c r="H18" s="239" t="n">
        <f aca="false">3600*($B$7/(10^($C18*H$14/10000)))/($B$6*$B$5*1000000000)</f>
        <v>3.58705968094315</v>
      </c>
      <c r="I18" s="239" t="n">
        <f aca="false">3600*($B$7/(10^($C18*I$14/10000)))/($B$6*$B$5*1000000000)</f>
        <v>3.55417332011534</v>
      </c>
      <c r="J18" s="239" t="n">
        <f aca="false">3600*($B$7/(10^($C18*J$14/10000)))/($B$6*$B$5*1000000000)</f>
        <v>3.52158846325586</v>
      </c>
      <c r="K18" s="239" t="n">
        <f aca="false">3600*($B$7/(10^($C18*K$14/10000)))/($B$6*$B$5*1000000000)</f>
        <v>3.48930234615974</v>
      </c>
      <c r="L18" s="239" t="n">
        <f aca="false">3600*($B$7/(10^($C18*L$14/10000)))/($B$6*$B$5*1000000000)</f>
        <v>3.45731222996435</v>
      </c>
      <c r="M18" s="239" t="n">
        <f aca="false">3600*($B$7/(10^($C18*M$14/10000)))/($B$6*$B$5*1000000000)</f>
        <v>3.42561540091713</v>
      </c>
      <c r="N18" s="239" t="n">
        <f aca="false">3600*($B$7/(10^($C18*N$14/10000)))/($B$6*$B$5*1000000000)</f>
        <v>3.39420917014534</v>
      </c>
      <c r="O18" s="239" t="n">
        <f aca="false">3600*($B$7/(10^($C18*O$14/10000)))/($B$6*$B$5*1000000000)</f>
        <v>3.36309087342797</v>
      </c>
    </row>
    <row r="19" customFormat="false" ht="15" hidden="false" customHeight="false" outlineLevel="0" collapsed="false">
      <c r="C19" s="237" t="n">
        <v>500</v>
      </c>
      <c r="D19" s="239" t="n">
        <f aca="false">3600*($B$7/(10^($C19*D$14/10)))/($B$6*$B$5*1000000000)</f>
        <v>3.68755581436191</v>
      </c>
      <c r="E19" s="239" t="n">
        <f aca="false">3600*($B$7/(10^($C19*E$14/10000)))/($B$6*$B$5*1000000000)</f>
        <v>3.64534471200765</v>
      </c>
      <c r="F19" s="239" t="n">
        <f aca="false">3600*($B$7/(10^($C19*F$14/10000)))/($B$6*$B$5*1000000000)</f>
        <v>3.62442070294475</v>
      </c>
      <c r="G19" s="239" t="n">
        <f aca="false">3600*($B$7/(10^($C19*G$14/10000)))/($B$6*$B$5*1000000000)</f>
        <v>3.60361679614647</v>
      </c>
      <c r="H19" s="239" t="n">
        <f aca="false">3600*($B$7/(10^($C19*H$14/10000)))/($B$6*$B$5*1000000000)</f>
        <v>3.56236653578832</v>
      </c>
      <c r="I19" s="239" t="n">
        <f aca="false">3600*($B$7/(10^($C19*I$14/10000)))/($B$6*$B$5*1000000000)</f>
        <v>3.52158846325586</v>
      </c>
      <c r="J19" s="239" t="n">
        <f aca="false">3600*($B$7/(10^($C19*J$14/10000)))/($B$6*$B$5*1000000000)</f>
        <v>3.48127717345976</v>
      </c>
      <c r="K19" s="239" t="n">
        <f aca="false">3600*($B$7/(10^($C19*K$14/10000)))/($B$6*$B$5*1000000000)</f>
        <v>3.4414273231822</v>
      </c>
      <c r="L19" s="239" t="n">
        <f aca="false">3600*($B$7/(10^($C19*L$14/10000)))/($B$6*$B$5*1000000000)</f>
        <v>3.40203363036871</v>
      </c>
      <c r="M19" s="239" t="n">
        <f aca="false">3600*($B$7/(10^($C19*M$14/10000)))/($B$6*$B$5*1000000000)</f>
        <v>3.36309087342797</v>
      </c>
      <c r="N19" s="239" t="n">
        <f aca="false">3600*($B$7/(10^($C19*N$14/10000)))/($B$6*$B$5*1000000000)</f>
        <v>3.32459389053973</v>
      </c>
      <c r="O19" s="239" t="n">
        <f aca="false">3600*($B$7/(10^($C19*O$14/10000)))/($B$6*$B$5*1000000000)</f>
        <v>3.2865375789706</v>
      </c>
    </row>
    <row r="20" customFormat="false" ht="15" hidden="false" customHeight="false" outlineLevel="0" collapsed="false">
      <c r="C20" s="237" t="n">
        <v>600</v>
      </c>
      <c r="D20" s="239" t="n">
        <f aca="false">3600*($B$7/(10^($C20*D$14/10)))/($B$6*$B$5*1000000000)</f>
        <v>3.68755581436191</v>
      </c>
      <c r="E20" s="239" t="n">
        <f aca="false">3600*($B$7/(10^($C20*E$14/10000)))/($B$6*$B$5*1000000000)</f>
        <v>3.63696065182524</v>
      </c>
      <c r="F20" s="239" t="n">
        <f aca="false">3600*($B$7/(10^($C20*F$14/10000)))/($B$6*$B$5*1000000000)</f>
        <v>3.61192399080311</v>
      </c>
      <c r="G20" s="239" t="n">
        <f aca="false">3600*($B$7/(10^($C20*G$14/10000)))/($B$6*$B$5*1000000000)</f>
        <v>3.58705968094315</v>
      </c>
      <c r="H20" s="239" t="n">
        <f aca="false">3600*($B$7/(10^($C20*H$14/10000)))/($B$6*$B$5*1000000000)</f>
        <v>3.53784337704907</v>
      </c>
      <c r="I20" s="239" t="n">
        <f aca="false">3600*($B$7/(10^($C20*I$14/10000)))/($B$6*$B$5*1000000000)</f>
        <v>3.48930234615974</v>
      </c>
      <c r="J20" s="239" t="n">
        <f aca="false">3600*($B$7/(10^($C20*J$14/10000)))/($B$6*$B$5*1000000000)</f>
        <v>3.4414273231822</v>
      </c>
      <c r="K20" s="239" t="n">
        <f aca="false">3600*($B$7/(10^($C20*K$14/10000)))/($B$6*$B$5*1000000000)</f>
        <v>3.39420917014534</v>
      </c>
      <c r="L20" s="239" t="n">
        <f aca="false">3600*($B$7/(10^($C20*L$14/10000)))/($B$6*$B$5*1000000000)</f>
        <v>3.34763887445568</v>
      </c>
      <c r="M20" s="239" t="n">
        <f aca="false">3600*($B$7/(10^($C20*M$14/10000)))/($B$6*$B$5*1000000000)</f>
        <v>3.30170754717719</v>
      </c>
      <c r="N20" s="239" t="n">
        <f aca="false">3600*($B$7/(10^($C20*N$14/10000)))/($B$6*$B$5*1000000000)</f>
        <v>3.25640642133461</v>
      </c>
      <c r="O20" s="239" t="n">
        <f aca="false">3600*($B$7/(10^($C20*O$14/10000)))/($B$6*$B$5*1000000000)</f>
        <v>3.21172685024007</v>
      </c>
    </row>
    <row r="21" customFormat="false" ht="15" hidden="false" customHeight="false" outlineLevel="0" collapsed="false">
      <c r="C21" s="237" t="n">
        <v>700</v>
      </c>
      <c r="D21" s="239" t="n">
        <f aca="false">3600*($B$7/(10^($C21*D$14/10)))/($B$6*$B$5*1000000000)</f>
        <v>3.68755581436191</v>
      </c>
      <c r="E21" s="239" t="n">
        <f aca="false">3600*($B$7/(10^($C21*E$14/10000)))/($B$6*$B$5*1000000000)</f>
        <v>3.62859587444616</v>
      </c>
      <c r="F21" s="239" t="n">
        <f aca="false">3600*($B$7/(10^($C21*F$14/10000)))/($B$6*$B$5*1000000000)</f>
        <v>3.59947036632351</v>
      </c>
      <c r="G21" s="239" t="n">
        <f aca="false">3600*($B$7/(10^($C21*G$14/10000)))/($B$6*$B$5*1000000000)</f>
        <v>3.57057863877406</v>
      </c>
      <c r="H21" s="239" t="n">
        <f aca="false">3600*($B$7/(10^($C21*H$14/10000)))/($B$6*$B$5*1000000000)</f>
        <v>3.51348903454714</v>
      </c>
      <c r="I21" s="239" t="n">
        <f aca="false">3600*($B$7/(10^($C21*I$14/10000)))/($B$6*$B$5*1000000000)</f>
        <v>3.45731222996435</v>
      </c>
      <c r="J21" s="239" t="n">
        <f aca="false">3600*($B$7/(10^($C21*J$14/10000)))/($B$6*$B$5*1000000000)</f>
        <v>3.40203363036871</v>
      </c>
      <c r="K21" s="239" t="n">
        <f aca="false">3600*($B$7/(10^($C21*K$14/10000)))/($B$6*$B$5*1000000000)</f>
        <v>3.34763887445568</v>
      </c>
      <c r="L21" s="239" t="n">
        <f aca="false">3600*($B$7/(10^($C21*L$14/10000)))/($B$6*$B$5*1000000000)</f>
        <v>3.29411383054209</v>
      </c>
      <c r="M21" s="239" t="n">
        <f aca="false">3600*($B$7/(10^($C21*M$14/10000)))/($B$6*$B$5*1000000000)</f>
        <v>3.24144459289477</v>
      </c>
      <c r="N21" s="239" t="n">
        <f aca="false">3600*($B$7/(10^($C21*N$14/10000)))/($B$6*$B$5*1000000000)</f>
        <v>3.18961747811783</v>
      </c>
      <c r="O21" s="239" t="n">
        <f aca="false">3600*($B$7/(10^($C21*O$14/10000)))/($B$6*$B$5*1000000000)</f>
        <v>3.13861902159776</v>
      </c>
    </row>
    <row r="22" customFormat="false" ht="15" hidden="false" customHeight="false" outlineLevel="0" collapsed="false">
      <c r="C22" s="237" t="n">
        <v>800</v>
      </c>
      <c r="D22" s="239" t="n">
        <f aca="false">3600*($B$7/(10^($C22*D$14/10)))/($B$6*$B$5*1000000000)</f>
        <v>3.68755581436191</v>
      </c>
      <c r="E22" s="239" t="n">
        <f aca="false">3600*($B$7/(10^($C22*E$14/10000)))/($B$6*$B$5*1000000000)</f>
        <v>3.62025033552119</v>
      </c>
      <c r="F22" s="239" t="n">
        <f aca="false">3600*($B$7/(10^($C22*F$14/10000)))/($B$6*$B$5*1000000000)</f>
        <v>3.58705968094315</v>
      </c>
      <c r="G22" s="239" t="n">
        <f aca="false">3600*($B$7/(10^($C22*G$14/10000)))/($B$6*$B$5*1000000000)</f>
        <v>3.55417332011534</v>
      </c>
      <c r="H22" s="239" t="n">
        <f aca="false">3600*($B$7/(10^($C22*H$14/10000)))/($B$6*$B$5*1000000000)</f>
        <v>3.48930234615974</v>
      </c>
      <c r="I22" s="239" t="n">
        <f aca="false">3600*($B$7/(10^($C22*I$14/10000)))/($B$6*$B$5*1000000000)</f>
        <v>3.42561540091713</v>
      </c>
      <c r="J22" s="239" t="n">
        <f aca="false">3600*($B$7/(10^($C22*J$14/10000)))/($B$6*$B$5*1000000000)</f>
        <v>3.36309087342797</v>
      </c>
      <c r="K22" s="239" t="n">
        <f aca="false">3600*($B$7/(10^($C22*K$14/10000)))/($B$6*$B$5*1000000000)</f>
        <v>3.30170754717719</v>
      </c>
      <c r="L22" s="239" t="n">
        <f aca="false">3600*($B$7/(10^($C22*L$14/10000)))/($B$6*$B$5*1000000000)</f>
        <v>3.24144459289477</v>
      </c>
      <c r="M22" s="239" t="n">
        <f aca="false">3600*($B$7/(10^($C22*M$14/10000)))/($B$6*$B$5*1000000000)</f>
        <v>3.18228156148769</v>
      </c>
      <c r="N22" s="239" t="n">
        <f aca="false">3600*($B$7/(10^($C22*N$14/10000)))/($B$6*$B$5*1000000000)</f>
        <v>3.12419837710096</v>
      </c>
      <c r="O22" s="239" t="n">
        <f aca="false">3600*($B$7/(10^($C22*O$14/10000)))/($B$6*$B$5*1000000000)</f>
        <v>3.06717533030524</v>
      </c>
    </row>
    <row r="23" customFormat="false" ht="15" hidden="false" customHeight="false" outlineLevel="0" collapsed="false">
      <c r="C23" s="237" t="n">
        <v>900</v>
      </c>
      <c r="D23" s="239" t="n">
        <f aca="false">3600*($B$7/(10^($C23*D$14/10)))/($B$6*$B$5*1000000000)</f>
        <v>3.68755581436191</v>
      </c>
      <c r="E23" s="239" t="n">
        <f aca="false">3600*($B$7/(10^($C23*E$14/10000)))/($B$6*$B$5*1000000000)</f>
        <v>3.61192399080311</v>
      </c>
      <c r="F23" s="239" t="n">
        <f aca="false">3600*($B$7/(10^($C23*F$14/10000)))/($B$6*$B$5*1000000000)</f>
        <v>3.57469178661146</v>
      </c>
      <c r="G23" s="239" t="n">
        <f aca="false">3600*($B$7/(10^($C23*G$14/10000)))/($B$6*$B$5*1000000000)</f>
        <v>3.53784337704907</v>
      </c>
      <c r="H23" s="239" t="n">
        <f aca="false">3600*($B$7/(10^($C23*H$14/10000)))/($B$6*$B$5*1000000000)</f>
        <v>3.46528215776405</v>
      </c>
      <c r="I23" s="239" t="n">
        <f aca="false">3600*($B$7/(10^($C23*I$14/10000)))/($B$6*$B$5*1000000000)</f>
        <v>3.39420917014534</v>
      </c>
      <c r="J23" s="239" t="n">
        <f aca="false">3600*($B$7/(10^($C23*J$14/10000)))/($B$6*$B$5*1000000000)</f>
        <v>3.32459389053973</v>
      </c>
      <c r="K23" s="239" t="n">
        <f aca="false">3600*($B$7/(10^($C23*K$14/10000)))/($B$6*$B$5*1000000000)</f>
        <v>3.25640642133461</v>
      </c>
      <c r="L23" s="239" t="n">
        <f aca="false">3600*($B$7/(10^($C23*L$14/10000)))/($B$6*$B$5*1000000000)</f>
        <v>3.18961747811783</v>
      </c>
      <c r="M23" s="239" t="n">
        <f aca="false">3600*($B$7/(10^($C23*M$14/10000)))/($B$6*$B$5*1000000000)</f>
        <v>3.12419837710096</v>
      </c>
      <c r="N23" s="239" t="n">
        <f aca="false">3600*($B$7/(10^($C23*N$14/10000)))/($B$6*$B$5*1000000000)</f>
        <v>3.0601210228005</v>
      </c>
      <c r="O23" s="239" t="n">
        <f aca="false">3600*($B$7/(10^($C23*O$14/10000)))/($B$6*$B$5*1000000000)</f>
        <v>2.99735789597172</v>
      </c>
    </row>
    <row r="24" customFormat="false" ht="15" hidden="false" customHeight="false" outlineLevel="0" collapsed="false">
      <c r="C24" s="237" t="n">
        <v>1000</v>
      </c>
      <c r="D24" s="239" t="n">
        <f aca="false">3600*($B$7/(10^($C24*D$14/10)))/($B$6*$B$5*1000000000)</f>
        <v>3.68755581436191</v>
      </c>
      <c r="E24" s="239" t="n">
        <f aca="false">3600*($B$7/(10^($C24*E$14/10000)))/($B$6*$B$5*1000000000)</f>
        <v>3.60361679614647</v>
      </c>
      <c r="F24" s="239" t="n">
        <f aca="false">3600*($B$7/(10^($C24*F$14/10000)))/($B$6*$B$5*1000000000)</f>
        <v>3.56236653578832</v>
      </c>
      <c r="G24" s="239" t="n">
        <f aca="false">3600*($B$7/(10^($C24*G$14/10000)))/($B$6*$B$5*1000000000)</f>
        <v>3.52158846325586</v>
      </c>
      <c r="H24" s="239" t="n">
        <f aca="false">3600*($B$7/(10^($C24*H$14/10000)))/($B$6*$B$5*1000000000)</f>
        <v>3.4414273231822</v>
      </c>
      <c r="I24" s="239" t="n">
        <f aca="false">3600*($B$7/(10^($C24*I$14/10000)))/($B$6*$B$5*1000000000)</f>
        <v>3.36309087342797</v>
      </c>
      <c r="J24" s="239" t="n">
        <f aca="false">3600*($B$7/(10^($C24*J$14/10000)))/($B$6*$B$5*1000000000)</f>
        <v>3.2865375789706</v>
      </c>
      <c r="K24" s="239" t="n">
        <f aca="false">3600*($B$7/(10^($C24*K$14/10000)))/($B$6*$B$5*1000000000)</f>
        <v>3.21172685024007</v>
      </c>
      <c r="L24" s="239" t="n">
        <f aca="false">3600*($B$7/(10^($C24*L$14/10000)))/($B$6*$B$5*1000000000)</f>
        <v>3.13861902159776</v>
      </c>
      <c r="M24" s="239" t="n">
        <f aca="false">3600*($B$7/(10^($C24*M$14/10000)))/($B$6*$B$5*1000000000)</f>
        <v>3.06717533030524</v>
      </c>
      <c r="N24" s="239" t="n">
        <f aca="false">3600*($B$7/(10^($C24*N$14/10000)))/($B$6*$B$5*1000000000)</f>
        <v>2.99735789597172</v>
      </c>
      <c r="O24" s="239" t="n">
        <f aca="false">3600*($B$7/(10^($C24*O$14/10000)))/($B$6*$B$5*1000000000)</f>
        <v>2.92912970046936</v>
      </c>
    </row>
    <row r="25" customFormat="false" ht="15" hidden="false" customHeight="false" outlineLevel="0" collapsed="false">
      <c r="C25" s="237" t="n">
        <v>1100</v>
      </c>
      <c r="D25" s="239" t="n">
        <f aca="false">3600*($B$7/(10^($C25*D$14/10)))/($B$6*$B$5*1000000000)</f>
        <v>3.68755581436191</v>
      </c>
      <c r="E25" s="239" t="n">
        <f aca="false">3600*($B$7/(10^($C25*E$14/10000)))/($B$6*$B$5*1000000000)</f>
        <v>3.59532870750736</v>
      </c>
      <c r="F25" s="239" t="n">
        <f aca="false">3600*($B$7/(10^($C25*F$14/10000)))/($B$6*$B$5*1000000000)</f>
        <v>3.55008378144234</v>
      </c>
      <c r="G25" s="239" t="n">
        <f aca="false">3600*($B$7/(10^($C25*G$14/10000)))/($B$6*$B$5*1000000000)</f>
        <v>3.50540823400753</v>
      </c>
      <c r="H25" s="239" t="n">
        <f aca="false">3600*($B$7/(10^($C25*H$14/10000)))/($B$6*$B$5*1000000000)</f>
        <v>3.41773670412654</v>
      </c>
      <c r="I25" s="239" t="n">
        <f aca="false">3600*($B$7/(10^($C25*I$14/10000)))/($B$6*$B$5*1000000000)</f>
        <v>3.33225787096975</v>
      </c>
      <c r="J25" s="239" t="n">
        <f aca="false">3600*($B$7/(10^($C25*J$14/10000)))/($B$6*$B$5*1000000000)</f>
        <v>3.24891689439771</v>
      </c>
      <c r="K25" s="239" t="n">
        <f aca="false">3600*($B$7/(10^($C25*K$14/10000)))/($B$6*$B$5*1000000000)</f>
        <v>3.16766030584272</v>
      </c>
      <c r="L25" s="239" t="n">
        <f aca="false">3600*($B$7/(10^($C25*L$14/10000)))/($B$6*$B$5*1000000000)</f>
        <v>3.08843597400534</v>
      </c>
      <c r="M25" s="239" t="n">
        <f aca="false">3600*($B$7/(10^($C25*M$14/10000)))/($B$6*$B$5*1000000000)</f>
        <v>3.01119307140881</v>
      </c>
      <c r="N25" s="239" t="n">
        <f aca="false">3600*($B$7/(10^($C25*N$14/10000)))/($B$6*$B$5*1000000000)</f>
        <v>2.93588204178999</v>
      </c>
      <c r="O25" s="239" t="n">
        <f aca="false">3600*($B$7/(10^($C25*O$14/10000)))/($B$6*$B$5*1000000000)</f>
        <v>2.8624545683058</v>
      </c>
    </row>
    <row r="26" customFormat="false" ht="15" hidden="false" customHeight="false" outlineLevel="0" collapsed="false">
      <c r="C26" s="237" t="n">
        <v>1200</v>
      </c>
      <c r="D26" s="239" t="n">
        <f aca="false">3600*($B$7/(10^($C26*D$14/10)))/($B$6*$B$5*1000000000)</f>
        <v>3.68755581436191</v>
      </c>
      <c r="E26" s="239" t="n">
        <f aca="false">3600*($B$7/(10^($C26*E$14/10000)))/($B$6*$B$5*1000000000)</f>
        <v>3.58705968094315</v>
      </c>
      <c r="F26" s="239" t="n">
        <f aca="false">3600*($B$7/(10^($C26*F$14/10000)))/($B$6*$B$5*1000000000)</f>
        <v>3.53784337704907</v>
      </c>
      <c r="G26" s="239" t="n">
        <f aca="false">3600*($B$7/(10^($C26*G$14/10000)))/($B$6*$B$5*1000000000)</f>
        <v>3.48930234615974</v>
      </c>
      <c r="H26" s="239" t="n">
        <f aca="false">3600*($B$7/(10^($C26*H$14/10000)))/($B$6*$B$5*1000000000)</f>
        <v>3.39420917014534</v>
      </c>
      <c r="I26" s="239" t="n">
        <f aca="false">3600*($B$7/(10^($C26*I$14/10000)))/($B$6*$B$5*1000000000)</f>
        <v>3.30170754717719</v>
      </c>
      <c r="J26" s="239" t="n">
        <f aca="false">3600*($B$7/(10^($C26*J$14/10000)))/($B$6*$B$5*1000000000)</f>
        <v>3.21172685024007</v>
      </c>
      <c r="K26" s="239" t="n">
        <f aca="false">3600*($B$7/(10^($C26*K$14/10000)))/($B$6*$B$5*1000000000)</f>
        <v>3.12419837710096</v>
      </c>
      <c r="L26" s="239" t="n">
        <f aca="false">3600*($B$7/(10^($C26*L$14/10000)))/($B$6*$B$5*1000000000)</f>
        <v>3.03905529785346</v>
      </c>
      <c r="M26" s="239" t="n">
        <f aca="false">3600*($B$7/(10^($C26*M$14/10000)))/($B$6*$B$5*1000000000)</f>
        <v>2.95623260389163</v>
      </c>
      <c r="N26" s="239" t="n">
        <f aca="false">3600*($B$7/(10^($C26*N$14/10000)))/($B$6*$B$5*1000000000)</f>
        <v>2.87566705827453</v>
      </c>
      <c r="O26" s="239" t="n">
        <f aca="false">3600*($B$7/(10^($C26*O$14/10000)))/($B$6*$B$5*1000000000)</f>
        <v>2.79729714744343</v>
      </c>
    </row>
    <row r="27" customFormat="false" ht="15" hidden="false" customHeight="false" outlineLevel="0" collapsed="false">
      <c r="C27" s="237" t="n">
        <v>1300</v>
      </c>
      <c r="D27" s="239" t="n">
        <f aca="false">3600*($B$7/(10^($C27*D$14/10)))/($B$6*$B$5*1000000000)</f>
        <v>3.68755581436191</v>
      </c>
      <c r="E27" s="239" t="n">
        <f aca="false">3600*($B$7/(10^($C27*E$14/10000)))/($B$6*$B$5*1000000000)</f>
        <v>3.57880967261229</v>
      </c>
      <c r="F27" s="239" t="n">
        <f aca="false">3600*($B$7/(10^($C27*F$14/10000)))/($B$6*$B$5*1000000000)</f>
        <v>3.52564517658926</v>
      </c>
      <c r="G27" s="239" t="n">
        <f aca="false">3600*($B$7/(10^($C27*G$14/10000)))/($B$6*$B$5*1000000000)</f>
        <v>3.4732704581448</v>
      </c>
      <c r="H27" s="239" t="n">
        <f aca="false">3600*($B$7/(10^($C27*H$14/10000)))/($B$6*$B$5*1000000000)</f>
        <v>3.37084359856883</v>
      </c>
      <c r="I27" s="239" t="n">
        <f aca="false">3600*($B$7/(10^($C27*I$14/10000)))/($B$6*$B$5*1000000000)</f>
        <v>3.27143731043671</v>
      </c>
      <c r="J27" s="239" t="n">
        <f aca="false">3600*($B$7/(10^($C27*J$14/10000)))/($B$6*$B$5*1000000000)</f>
        <v>3.1749625169976</v>
      </c>
      <c r="K27" s="239" t="n">
        <f aca="false">3600*($B$7/(10^($C27*K$14/10000)))/($B$6*$B$5*1000000000)</f>
        <v>3.081332768377</v>
      </c>
      <c r="L27" s="239" t="n">
        <f aca="false">3600*($B$7/(10^($C27*L$14/10000)))/($B$6*$B$5*1000000000)</f>
        <v>2.99046416411002</v>
      </c>
      <c r="M27" s="239" t="n">
        <f aca="false">3600*($B$7/(10^($C27*M$14/10000)))/($B$6*$B$5*1000000000)</f>
        <v>2.90227527795922</v>
      </c>
      <c r="N27" s="239" t="n">
        <f aca="false">3600*($B$7/(10^($C27*N$14/10000)))/($B$6*$B$5*1000000000)</f>
        <v>2.8166870849496</v>
      </c>
      <c r="O27" s="239" t="n">
        <f aca="false">3600*($B$7/(10^($C27*O$14/10000)))/($B$6*$B$5*1000000000)</f>
        <v>2.73362289055523</v>
      </c>
    </row>
    <row r="28" customFormat="false" ht="15" hidden="false" customHeight="false" outlineLevel="0" collapsed="false">
      <c r="C28" s="237" t="n">
        <v>1400</v>
      </c>
      <c r="D28" s="239" t="n">
        <f aca="false">3600*($B$7/(10^($C28*D$14/10)))/($B$6*$B$5*1000000000)</f>
        <v>3.68755581436191</v>
      </c>
      <c r="E28" s="239" t="n">
        <f aca="false">3600*($B$7/(10^($C28*E$14/10000)))/($B$6*$B$5*1000000000)</f>
        <v>3.57057863877406</v>
      </c>
      <c r="F28" s="239" t="n">
        <f aca="false">3600*($B$7/(10^($C28*F$14/10000)))/($B$6*$B$5*1000000000)</f>
        <v>3.51348903454714</v>
      </c>
      <c r="G28" s="239" t="n">
        <f aca="false">3600*($B$7/(10^($C28*G$14/10000)))/($B$6*$B$5*1000000000)</f>
        <v>3.45731222996435</v>
      </c>
      <c r="H28" s="239" t="n">
        <f aca="false">3600*($B$7/(10^($C28*H$14/10000)))/($B$6*$B$5*1000000000)</f>
        <v>3.34763887445568</v>
      </c>
      <c r="I28" s="239" t="n">
        <f aca="false">3600*($B$7/(10^($C28*I$14/10000)))/($B$6*$B$5*1000000000)</f>
        <v>3.24144459289477</v>
      </c>
      <c r="J28" s="239" t="n">
        <f aca="false">3600*($B$7/(10^($C28*J$14/10000)))/($B$6*$B$5*1000000000)</f>
        <v>3.13861902159776</v>
      </c>
      <c r="K28" s="239" t="n">
        <f aca="false">3600*($B$7/(10^($C28*K$14/10000)))/($B$6*$B$5*1000000000)</f>
        <v>3.03905529785346</v>
      </c>
      <c r="L28" s="239" t="n">
        <f aca="false">3600*($B$7/(10^($C28*L$14/10000)))/($B$6*$B$5*1000000000)</f>
        <v>2.94264994886494</v>
      </c>
      <c r="M28" s="239" t="n">
        <f aca="false">3600*($B$7/(10^($C28*M$14/10000)))/($B$6*$B$5*1000000000)</f>
        <v>2.84930278421422</v>
      </c>
      <c r="N28" s="239" t="n">
        <f aca="false">3600*($B$7/(10^($C28*N$14/10000)))/($B$6*$B$5*1000000000)</f>
        <v>2.75891679173815</v>
      </c>
      <c r="O28" s="239" t="n">
        <f aca="false">3600*($B$7/(10^($C28*O$14/10000)))/($B$6*$B$5*1000000000)</f>
        <v>2.67139803670738</v>
      </c>
    </row>
    <row r="29" customFormat="false" ht="15" hidden="false" customHeight="false" outlineLevel="0" collapsed="false">
      <c r="C29" s="237" t="n">
        <v>1500</v>
      </c>
      <c r="D29" s="239" t="n">
        <f aca="false">3600*($B$7/(10^($C29*D$14/10)))/($B$6*$B$5*1000000000)</f>
        <v>3.68755581436191</v>
      </c>
      <c r="E29" s="239" t="n">
        <f aca="false">3600*($B$7/(10^($C29*E$14/10000)))/($B$6*$B$5*1000000000)</f>
        <v>3.56236653578832</v>
      </c>
      <c r="F29" s="239" t="n">
        <f aca="false">3600*($B$7/(10^($C29*F$14/10000)))/($B$6*$B$5*1000000000)</f>
        <v>3.50137480590865</v>
      </c>
      <c r="G29" s="239" t="n">
        <f aca="false">3600*($B$7/(10^($C29*G$14/10000)))/($B$6*$B$5*1000000000)</f>
        <v>3.4414273231822</v>
      </c>
      <c r="H29" s="239" t="n">
        <f aca="false">3600*($B$7/(10^($C29*H$14/10000)))/($B$6*$B$5*1000000000)</f>
        <v>3.32459389053973</v>
      </c>
      <c r="I29" s="239" t="n">
        <f aca="false">3600*($B$7/(10^($C29*I$14/10000)))/($B$6*$B$5*1000000000)</f>
        <v>3.21172685024007</v>
      </c>
      <c r="J29" s="239" t="n">
        <f aca="false">3600*($B$7/(10^($C29*J$14/10000)))/($B$6*$B$5*1000000000)</f>
        <v>3.1026915467496</v>
      </c>
      <c r="K29" s="239" t="n">
        <f aca="false">3600*($B$7/(10^($C29*K$14/10000)))/($B$6*$B$5*1000000000)</f>
        <v>2.99735789597172</v>
      </c>
      <c r="L29" s="239" t="n">
        <f aca="false">3600*($B$7/(10^($C29*L$14/10000)))/($B$6*$B$5*1000000000)</f>
        <v>2.89560023005053</v>
      </c>
      <c r="M29" s="239" t="n">
        <f aca="false">3600*($B$7/(10^($C29*M$14/10000)))/($B$6*$B$5*1000000000)</f>
        <v>2.79729714744343</v>
      </c>
      <c r="N29" s="239" t="n">
        <f aca="false">3600*($B$7/(10^($C29*N$14/10000)))/($B$6*$B$5*1000000000)</f>
        <v>2.70233136808342</v>
      </c>
      <c r="O29" s="239" t="n">
        <f aca="false">3600*($B$7/(10^($C29*O$14/10000)))/($B$6*$B$5*1000000000)</f>
        <v>2.61058959345873</v>
      </c>
    </row>
    <row r="30" customFormat="false" ht="15" hidden="false" customHeight="false" outlineLevel="0" collapsed="false">
      <c r="C30" s="237" t="n">
        <v>1600</v>
      </c>
      <c r="D30" s="239" t="n">
        <f aca="false">3600*($B$7/(10^($C30*D$14/10)))/($B$6*$B$5*1000000000)</f>
        <v>3.68755581436191</v>
      </c>
      <c r="E30" s="239" t="n">
        <f aca="false">3600*($B$7/(10^($C30*E$14/10000)))/($B$6*$B$5*1000000000)</f>
        <v>3.55417332011534</v>
      </c>
      <c r="F30" s="239" t="n">
        <f aca="false">3600*($B$7/(10^($C30*F$14/10000)))/($B$6*$B$5*1000000000)</f>
        <v>3.48930234615974</v>
      </c>
      <c r="G30" s="239" t="n">
        <f aca="false">3600*($B$7/(10^($C30*G$14/10000)))/($B$6*$B$5*1000000000)</f>
        <v>3.42561540091713</v>
      </c>
      <c r="H30" s="239" t="n">
        <f aca="false">3600*($B$7/(10^($C30*H$14/10000)))/($B$6*$B$5*1000000000)</f>
        <v>3.30170754717719</v>
      </c>
      <c r="I30" s="239" t="n">
        <f aca="false">3600*($B$7/(10^($C30*I$14/10000)))/($B$6*$B$5*1000000000)</f>
        <v>3.18228156148769</v>
      </c>
      <c r="J30" s="239" t="n">
        <f aca="false">3600*($B$7/(10^($C30*J$14/10000)))/($B$6*$B$5*1000000000)</f>
        <v>3.06717533030524</v>
      </c>
      <c r="K30" s="239" t="n">
        <f aca="false">3600*($B$7/(10^($C30*K$14/10000)))/($B$6*$B$5*1000000000)</f>
        <v>2.95623260389163</v>
      </c>
      <c r="L30" s="239" t="n">
        <f aca="false">3600*($B$7/(10^($C30*L$14/10000)))/($B$6*$B$5*1000000000)</f>
        <v>2.84930278421422</v>
      </c>
      <c r="M30" s="239" t="n">
        <f aca="false">3600*($B$7/(10^($C30*M$14/10000)))/($B$6*$B$5*1000000000)</f>
        <v>2.74624072051825</v>
      </c>
      <c r="N30" s="239" t="n">
        <f aca="false">3600*($B$7/(10^($C30*N$14/10000)))/($B$6*$B$5*1000000000)</f>
        <v>2.6469065122935</v>
      </c>
      <c r="O30" s="239" t="n">
        <f aca="false">3600*($B$7/(10^($C30*O$14/10000)))/($B$6*$B$5*1000000000)</f>
        <v>2.55116531936777</v>
      </c>
    </row>
    <row r="31" customFormat="false" ht="15" hidden="false" customHeight="false" outlineLevel="0" collapsed="false">
      <c r="C31" s="237" t="n">
        <v>1700</v>
      </c>
      <c r="D31" s="239" t="n">
        <f aca="false">3600*($B$7/(10^($C31*D$14/10)))/($B$6*$B$5*1000000000)</f>
        <v>3.68755581436191</v>
      </c>
      <c r="E31" s="239" t="n">
        <f aca="false">3600*($B$7/(10^($C31*E$14/10000)))/($B$6*$B$5*1000000000)</f>
        <v>3.54599894831549</v>
      </c>
      <c r="F31" s="239" t="n">
        <f aca="false">3600*($B$7/(10^($C31*F$14/10000)))/($B$6*$B$5*1000000000)</f>
        <v>3.47727151128462</v>
      </c>
      <c r="G31" s="239" t="n">
        <f aca="false">3600*($B$7/(10^($C31*G$14/10000)))/($B$6*$B$5*1000000000)</f>
        <v>3.40987612783573</v>
      </c>
      <c r="H31" s="239" t="n">
        <f aca="false">3600*($B$7/(10^($C31*H$14/10000)))/($B$6*$B$5*1000000000)</f>
        <v>3.27897875229419</v>
      </c>
      <c r="I31" s="239" t="n">
        <f aca="false">3600*($B$7/(10^($C31*I$14/10000)))/($B$6*$B$5*1000000000)</f>
        <v>3.15310622876524</v>
      </c>
      <c r="J31" s="239" t="n">
        <f aca="false">3600*($B$7/(10^($C31*J$14/10000)))/($B$6*$B$5*1000000000)</f>
        <v>3.03206566462867</v>
      </c>
      <c r="K31" s="239" t="n">
        <f aca="false">3600*($B$7/(10^($C31*K$14/10000)))/($B$6*$B$5*1000000000)</f>
        <v>2.91567157197245</v>
      </c>
      <c r="L31" s="239" t="n">
        <f aca="false">3600*($B$7/(10^($C31*L$14/10000)))/($B$6*$B$5*1000000000)</f>
        <v>2.80374558334291</v>
      </c>
      <c r="M31" s="239" t="n">
        <f aca="false">3600*($B$7/(10^($C31*M$14/10000)))/($B$6*$B$5*1000000000)</f>
        <v>2.69611617840651</v>
      </c>
      <c r="N31" s="239" t="n">
        <f aca="false">3600*($B$7/(10^($C31*N$14/10000)))/($B$6*$B$5*1000000000)</f>
        <v>2.59261842110455</v>
      </c>
      <c r="O31" s="239" t="n">
        <f aca="false">3600*($B$7/(10^($C31*O$14/10000)))/($B$6*$B$5*1000000000)</f>
        <v>2.4930937068978</v>
      </c>
    </row>
    <row r="32" customFormat="false" ht="15" hidden="false" customHeight="false" outlineLevel="0" collapsed="false">
      <c r="C32" s="237" t="n">
        <v>1800</v>
      </c>
      <c r="D32" s="239" t="n">
        <f aca="false">3600*($B$7/(10^($C32*D$14/10)))/($B$6*$B$5*1000000000)</f>
        <v>3.68755581436191</v>
      </c>
      <c r="E32" s="239" t="n">
        <f aca="false">3600*($B$7/(10^($C32*E$14/10000)))/($B$6*$B$5*1000000000)</f>
        <v>3.53784337704907</v>
      </c>
      <c r="F32" s="239" t="n">
        <f aca="false">3600*($B$7/(10^($C32*F$14/10000)))/($B$6*$B$5*1000000000)</f>
        <v>3.46528215776405</v>
      </c>
      <c r="G32" s="239" t="n">
        <f aca="false">3600*($B$7/(10^($C32*G$14/10000)))/($B$6*$B$5*1000000000)</f>
        <v>3.39420917014534</v>
      </c>
      <c r="H32" s="239" t="n">
        <f aca="false">3600*($B$7/(10^($C32*H$14/10000)))/($B$6*$B$5*1000000000)</f>
        <v>3.25640642133461</v>
      </c>
      <c r="I32" s="239" t="n">
        <f aca="false">3600*($B$7/(10^($C32*I$14/10000)))/($B$6*$B$5*1000000000)</f>
        <v>3.12419837710096</v>
      </c>
      <c r="J32" s="239" t="n">
        <f aca="false">3600*($B$7/(10^($C32*J$14/10000)))/($B$6*$B$5*1000000000)</f>
        <v>2.99735789597172</v>
      </c>
      <c r="K32" s="239" t="n">
        <f aca="false">3600*($B$7/(10^($C32*K$14/10000)))/($B$6*$B$5*1000000000)</f>
        <v>2.87566705827453</v>
      </c>
      <c r="L32" s="239" t="n">
        <f aca="false">3600*($B$7/(10^($C32*L$14/10000)))/($B$6*$B$5*1000000000)</f>
        <v>2.75891679173815</v>
      </c>
      <c r="M32" s="239" t="n">
        <f aca="false">3600*($B$7/(10^($C32*M$14/10000)))/($B$6*$B$5*1000000000)</f>
        <v>2.6469065122935</v>
      </c>
      <c r="N32" s="239" t="n">
        <f aca="false">3600*($B$7/(10^($C32*N$14/10000)))/($B$6*$B$5*1000000000)</f>
        <v>2.53944377945802</v>
      </c>
      <c r="O32" s="239" t="n">
        <f aca="false">3600*($B$7/(10^($C32*O$14/10000)))/($B$6*$B$5*1000000000)</f>
        <v>2.43634396571123</v>
      </c>
    </row>
    <row r="33" customFormat="false" ht="15" hidden="false" customHeight="false" outlineLevel="0" collapsed="false">
      <c r="C33" s="237" t="n">
        <v>1900</v>
      </c>
      <c r="D33" s="239" t="n">
        <f aca="false">3600*($B$7/(10^($C33*D$14/10)))/($B$6*$B$5*1000000000)</f>
        <v>3.68755581436191</v>
      </c>
      <c r="E33" s="239" t="n">
        <f aca="false">3600*($B$7/(10^($C33*E$14/10000)))/($B$6*$B$5*1000000000)</f>
        <v>3.52970656307605</v>
      </c>
      <c r="F33" s="239" t="n">
        <f aca="false">3600*($B$7/(10^($C33*F$14/10000)))/($B$6*$B$5*1000000000)</f>
        <v>3.45333414257367</v>
      </c>
      <c r="G33" s="239" t="n">
        <f aca="false">3600*($B$7/(10^($C33*G$14/10000)))/($B$6*$B$5*1000000000)</f>
        <v>3.3786141955869</v>
      </c>
      <c r="H33" s="239" t="n">
        <f aca="false">3600*($B$7/(10^($C33*H$14/10000)))/($B$6*$B$5*1000000000)</f>
        <v>3.23398947720838</v>
      </c>
      <c r="I33" s="239" t="n">
        <f aca="false">3600*($B$7/(10^($C33*I$14/10000)))/($B$6*$B$5*1000000000)</f>
        <v>3.09555555421378</v>
      </c>
      <c r="J33" s="239" t="n">
        <f aca="false">3600*($B$7/(10^($C33*J$14/10000)))/($B$6*$B$5*1000000000)</f>
        <v>2.96304742385725</v>
      </c>
      <c r="K33" s="239" t="n">
        <f aca="false">3600*($B$7/(10^($C33*K$14/10000)))/($B$6*$B$5*1000000000)</f>
        <v>2.83621142708162</v>
      </c>
      <c r="L33" s="239" t="n">
        <f aca="false">3600*($B$7/(10^($C33*L$14/10000)))/($B$6*$B$5*1000000000)</f>
        <v>2.71480476294122</v>
      </c>
      <c r="M33" s="239" t="n">
        <f aca="false">3600*($B$7/(10^($C33*M$14/10000)))/($B$6*$B$5*1000000000)</f>
        <v>2.59859502381034</v>
      </c>
      <c r="N33" s="239" t="n">
        <f aca="false">3600*($B$7/(10^($C33*N$14/10000)))/($B$6*$B$5*1000000000)</f>
        <v>2.48735975048754</v>
      </c>
      <c r="O33" s="239" t="n">
        <f aca="false">3600*($B$7/(10^($C33*O$14/10000)))/($B$6*$B$5*1000000000)</f>
        <v>2.3808860063441</v>
      </c>
    </row>
    <row r="34" customFormat="false" ht="15" hidden="false" customHeight="false" outlineLevel="0" collapsed="false">
      <c r="C34" s="237" t="n">
        <v>2000</v>
      </c>
      <c r="D34" s="239" t="n">
        <f aca="false">3600*($B$7/(10^($C34*D$14/10)))/($B$6*$B$5*1000000000)</f>
        <v>3.68755581436191</v>
      </c>
      <c r="E34" s="239" t="n">
        <f aca="false">3600*($B$7/(10^($C34*E$14/10000)))/($B$6*$B$5*1000000000)</f>
        <v>3.52158846325586</v>
      </c>
      <c r="F34" s="239" t="n">
        <f aca="false">3600*($B$7/(10^($C34*F$14/10000)))/($B$6*$B$5*1000000000)</f>
        <v>3.4414273231822</v>
      </c>
      <c r="G34" s="239" t="n">
        <f aca="false">3600*($B$7/(10^($C34*G$14/10000)))/($B$6*$B$5*1000000000)</f>
        <v>3.36309087342797</v>
      </c>
      <c r="H34" s="239" t="n">
        <f aca="false">3600*($B$7/(10^($C34*H$14/10000)))/($B$6*$B$5*1000000000)</f>
        <v>3.21172685024007</v>
      </c>
      <c r="I34" s="239" t="n">
        <f aca="false">3600*($B$7/(10^($C34*I$14/10000)))/($B$6*$B$5*1000000000)</f>
        <v>3.06717533030524</v>
      </c>
      <c r="J34" s="239" t="n">
        <f aca="false">3600*($B$7/(10^($C34*J$14/10000)))/($B$6*$B$5*1000000000)</f>
        <v>2.92912970046936</v>
      </c>
      <c r="K34" s="239" t="n">
        <f aca="false">3600*($B$7/(10^($C34*K$14/10000)))/($B$6*$B$5*1000000000)</f>
        <v>2.79729714744343</v>
      </c>
      <c r="L34" s="239" t="n">
        <f aca="false">3600*($B$7/(10^($C34*L$14/10000)))/($B$6*$B$5*1000000000)</f>
        <v>2.67139803670738</v>
      </c>
      <c r="M34" s="239" t="n">
        <f aca="false">3600*($B$7/(10^($C34*M$14/10000)))/($B$6*$B$5*1000000000)</f>
        <v>2.55116531936777</v>
      </c>
      <c r="N34" s="239" t="n">
        <f aca="false">3600*($B$7/(10^($C34*N$14/10000)))/($B$6*$B$5*1000000000)</f>
        <v>2.43634396571123</v>
      </c>
      <c r="O34" s="239" t="n">
        <f aca="false">3600*($B$7/(10^($C34*O$14/10000)))/($B$6*$B$5*1000000000)</f>
        <v>2.32669042425229</v>
      </c>
    </row>
    <row r="35" customFormat="false" ht="15" hidden="false" customHeight="false" outlineLevel="0" collapsed="false">
      <c r="C35" s="237" t="n">
        <v>2100</v>
      </c>
      <c r="D35" s="239" t="n">
        <f aca="false">3600*($B$7/(10^($C35*D$14/10)))/($B$6*$B$5*1000000000)</f>
        <v>3.68755581436191</v>
      </c>
      <c r="E35" s="239" t="n">
        <f aca="false">3600*($B$7/(10^($C35*E$14/10000)))/($B$6*$B$5*1000000000)</f>
        <v>3.51348903454714</v>
      </c>
      <c r="F35" s="239" t="n">
        <f aca="false">3600*($B$7/(10^($C35*F$14/10000)))/($B$6*$B$5*1000000000)</f>
        <v>3.42956155754985</v>
      </c>
      <c r="G35" s="239" t="n">
        <f aca="false">3600*($B$7/(10^($C35*G$14/10000)))/($B$6*$B$5*1000000000)</f>
        <v>3.34763887445568</v>
      </c>
      <c r="H35" s="239" t="n">
        <f aca="false">3600*($B$7/(10^($C35*H$14/10000)))/($B$6*$B$5*1000000000)</f>
        <v>3.18961747811783</v>
      </c>
      <c r="I35" s="239" t="n">
        <f aca="false">3600*($B$7/(10^($C35*I$14/10000)))/($B$6*$B$5*1000000000)</f>
        <v>3.03905529785346</v>
      </c>
      <c r="J35" s="239" t="n">
        <f aca="false">3600*($B$7/(10^($C35*J$14/10000)))/($B$6*$B$5*1000000000)</f>
        <v>2.89560023005053</v>
      </c>
      <c r="K35" s="239" t="n">
        <f aca="false">3600*($B$7/(10^($C35*K$14/10000)))/($B$6*$B$5*1000000000)</f>
        <v>2.75891679173815</v>
      </c>
      <c r="L35" s="239" t="n">
        <f aca="false">3600*($B$7/(10^($C35*L$14/10000)))/($B$6*$B$5*1000000000)</f>
        <v>2.62868533602855</v>
      </c>
      <c r="M35" s="239" t="n">
        <f aca="false">3600*($B$7/(10^($C35*M$14/10000)))/($B$6*$B$5*1000000000)</f>
        <v>2.50460130459323</v>
      </c>
      <c r="N35" s="239" t="n">
        <f aca="false">3600*($B$7/(10^($C35*N$14/10000)))/($B$6*$B$5*1000000000)</f>
        <v>2.38637451542506</v>
      </c>
      <c r="O35" s="239" t="n">
        <f aca="false">3600*($B$7/(10^($C35*O$14/10000)))/($B$6*$B$5*1000000000)</f>
        <v>2.2737284842208</v>
      </c>
    </row>
    <row r="36" customFormat="false" ht="15" hidden="false" customHeight="false" outlineLevel="0" collapsed="false">
      <c r="C36" s="237" t="n">
        <v>2200</v>
      </c>
      <c r="D36" s="239" t="n">
        <f aca="false">3600*($B$7/(10^($C36*D$14/10)))/($B$6*$B$5*1000000000)</f>
        <v>3.68755581436191</v>
      </c>
      <c r="E36" s="239" t="n">
        <f aca="false">3600*($B$7/(10^($C36*E$14/10000)))/($B$6*$B$5*1000000000)</f>
        <v>3.50540823400753</v>
      </c>
      <c r="F36" s="239" t="n">
        <f aca="false">3600*($B$7/(10^($C36*F$14/10000)))/($B$6*$B$5*1000000000)</f>
        <v>3.41773670412654</v>
      </c>
      <c r="G36" s="239" t="n">
        <f aca="false">3600*($B$7/(10^($C36*G$14/10000)))/($B$6*$B$5*1000000000)</f>
        <v>3.33225787096975</v>
      </c>
      <c r="H36" s="239" t="n">
        <f aca="false">3600*($B$7/(10^($C36*H$14/10000)))/($B$6*$B$5*1000000000)</f>
        <v>3.16766030584272</v>
      </c>
      <c r="I36" s="239" t="n">
        <f aca="false">3600*($B$7/(10^($C36*I$14/10000)))/($B$6*$B$5*1000000000)</f>
        <v>3.01119307140881</v>
      </c>
      <c r="J36" s="239" t="n">
        <f aca="false">3600*($B$7/(10^($C36*J$14/10000)))/($B$6*$B$5*1000000000)</f>
        <v>2.8624545683058</v>
      </c>
      <c r="K36" s="239" t="n">
        <f aca="false">3600*($B$7/(10^($C36*K$14/10000)))/($B$6*$B$5*1000000000)</f>
        <v>2.72106303425482</v>
      </c>
      <c r="L36" s="239" t="n">
        <f aca="false">3600*($B$7/(10^($C36*L$14/10000)))/($B$6*$B$5*1000000000)</f>
        <v>2.58665556420353</v>
      </c>
      <c r="M36" s="239" t="n">
        <f aca="false">3600*($B$7/(10^($C36*M$14/10000)))/($B$6*$B$5*1000000000)</f>
        <v>2.45888717886957</v>
      </c>
      <c r="N36" s="239" t="n">
        <f aca="false">3600*($B$7/(10^($C36*N$14/10000)))/($B$6*$B$5*1000000000)</f>
        <v>2.33742993929339</v>
      </c>
      <c r="O36" s="239" t="n">
        <f aca="false">3600*($B$7/(10^($C36*O$14/10000)))/($B$6*$B$5*1000000000)</f>
        <v>2.221972105128</v>
      </c>
    </row>
    <row r="37" customFormat="false" ht="15" hidden="false" customHeight="false" outlineLevel="0" collapsed="false">
      <c r="C37" s="237" t="n">
        <v>2300</v>
      </c>
      <c r="D37" s="239" t="n">
        <f aca="false">3600*($B$7/(10^($C37*D$14/10)))/($B$6*$B$5*1000000000)</f>
        <v>3.68755581436191</v>
      </c>
      <c r="E37" s="239" t="n">
        <f aca="false">3600*($B$7/(10^($C37*E$14/10000)))/($B$6*$B$5*1000000000)</f>
        <v>3.49734601879341</v>
      </c>
      <c r="F37" s="239" t="n">
        <f aca="false">3600*($B$7/(10^($C37*F$14/10000)))/($B$6*$B$5*1000000000)</f>
        <v>3.40595262185025</v>
      </c>
      <c r="G37" s="239" t="n">
        <f aca="false">3600*($B$7/(10^($C37*G$14/10000)))/($B$6*$B$5*1000000000)</f>
        <v>3.31694753677556</v>
      </c>
      <c r="H37" s="239" t="n">
        <f aca="false">3600*($B$7/(10^($C37*H$14/10000)))/($B$6*$B$5*1000000000)</f>
        <v>3.14585428567837</v>
      </c>
      <c r="I37" s="239" t="n">
        <f aca="false">3600*($B$7/(10^($C37*I$14/10000)))/($B$6*$B$5*1000000000)</f>
        <v>2.98358628739162</v>
      </c>
      <c r="J37" s="239" t="n">
        <f aca="false">3600*($B$7/(10^($C37*J$14/10000)))/($B$6*$B$5*1000000000)</f>
        <v>2.82968832181359</v>
      </c>
      <c r="K37" s="239" t="n">
        <f aca="false">3600*($B$7/(10^($C37*K$14/10000)))/($B$6*$B$5*1000000000)</f>
        <v>2.68372864979494</v>
      </c>
      <c r="L37" s="239" t="n">
        <f aca="false">3600*($B$7/(10^($C37*L$14/10000)))/($B$6*$B$5*1000000000)</f>
        <v>2.54529780195511</v>
      </c>
      <c r="M37" s="239" t="n">
        <f aca="false">3600*($B$7/(10^($C37*M$14/10000)))/($B$6*$B$5*1000000000)</f>
        <v>2.41400742997342</v>
      </c>
      <c r="N37" s="239" t="n">
        <f aca="false">3600*($B$7/(10^($C37*N$14/10000)))/($B$6*$B$5*1000000000)</f>
        <v>2.28948921713234</v>
      </c>
      <c r="O37" s="239" t="n">
        <f aca="false">3600*($B$7/(10^($C37*O$14/10000)))/($B$6*$B$5*1000000000)</f>
        <v>2.17139384505662</v>
      </c>
    </row>
    <row r="38" customFormat="false" ht="15" hidden="false" customHeight="false" outlineLevel="0" collapsed="false">
      <c r="C38" s="237" t="n">
        <v>2400</v>
      </c>
      <c r="D38" s="239" t="n">
        <f aca="false">3600*($B$7/(10^($C38*D$14/10)))/($B$6*$B$5*1000000000)</f>
        <v>3.68755581436191</v>
      </c>
      <c r="E38" s="239" t="n">
        <f aca="false">3600*($B$7/(10^($C38*E$14/10000)))/($B$6*$B$5*1000000000)</f>
        <v>3.48930234615974</v>
      </c>
      <c r="F38" s="239" t="n">
        <f aca="false">3600*($B$7/(10^($C38*F$14/10000)))/($B$6*$B$5*1000000000)</f>
        <v>3.39420917014534</v>
      </c>
      <c r="G38" s="239" t="n">
        <f aca="false">3600*($B$7/(10^($C38*G$14/10000)))/($B$6*$B$5*1000000000)</f>
        <v>3.30170754717719</v>
      </c>
      <c r="H38" s="239" t="n">
        <f aca="false">3600*($B$7/(10^($C38*H$14/10000)))/($B$6*$B$5*1000000000)</f>
        <v>3.12419837710096</v>
      </c>
      <c r="I38" s="239" t="n">
        <f aca="false">3600*($B$7/(10^($C38*I$14/10000)))/($B$6*$B$5*1000000000)</f>
        <v>2.95623260389163</v>
      </c>
      <c r="J38" s="239" t="n">
        <f aca="false">3600*($B$7/(10^($C38*J$14/10000)))/($B$6*$B$5*1000000000)</f>
        <v>2.79729714744343</v>
      </c>
      <c r="K38" s="239" t="n">
        <f aca="false">3600*($B$7/(10^($C38*K$14/10000)))/($B$6*$B$5*1000000000)</f>
        <v>2.6469065122935</v>
      </c>
      <c r="L38" s="239" t="n">
        <f aca="false">3600*($B$7/(10^($C38*L$14/10000)))/($B$6*$B$5*1000000000)</f>
        <v>2.50460130459323</v>
      </c>
      <c r="M38" s="239" t="n">
        <f aca="false">3600*($B$7/(10^($C38*M$14/10000)))/($B$6*$B$5*1000000000)</f>
        <v>2.36994682881136</v>
      </c>
      <c r="N38" s="239" t="n">
        <f aca="false">3600*($B$7/(10^($C38*N$14/10000)))/($B$6*$B$5*1000000000)</f>
        <v>2.24253175988232</v>
      </c>
      <c r="O38" s="239" t="n">
        <f aca="false">3600*($B$7/(10^($C38*O$14/10000)))/($B$6*$B$5*1000000000)</f>
        <v>2.12196688674369</v>
      </c>
    </row>
    <row r="39" customFormat="false" ht="15" hidden="false" customHeight="false" outlineLevel="0" collapsed="false">
      <c r="C39" s="237" t="n">
        <v>2500</v>
      </c>
      <c r="D39" s="239" t="n">
        <f aca="false">3600*($B$7/(10^($C39*D$14/10)))/($B$6*$B$5*1000000000)</f>
        <v>3.68755581436191</v>
      </c>
      <c r="E39" s="239" t="n">
        <f aca="false">3600*($B$7/(10^($C39*E$14/10000)))/($B$6*$B$5*1000000000)</f>
        <v>3.48127717345976</v>
      </c>
      <c r="F39" s="239" t="n">
        <f aca="false">3600*($B$7/(10^($C39*F$14/10000)))/($B$6*$B$5*1000000000)</f>
        <v>3.38250620892084</v>
      </c>
      <c r="G39" s="239" t="n">
        <f aca="false">3600*($B$7/(10^($C39*G$14/10000)))/($B$6*$B$5*1000000000)</f>
        <v>3.2865375789706</v>
      </c>
      <c r="H39" s="239" t="n">
        <f aca="false">3600*($B$7/(10^($C39*H$14/10000)))/($B$6*$B$5*1000000000)</f>
        <v>3.1026915467496</v>
      </c>
      <c r="I39" s="239" t="n">
        <f aca="false">3600*($B$7/(10^($C39*I$14/10000)))/($B$6*$B$5*1000000000)</f>
        <v>2.92912970046936</v>
      </c>
      <c r="J39" s="239" t="n">
        <f aca="false">3600*($B$7/(10^($C39*J$14/10000)))/($B$6*$B$5*1000000000)</f>
        <v>2.76527675178023</v>
      </c>
      <c r="K39" s="239" t="n">
        <f aca="false">3600*($B$7/(10^($C39*K$14/10000)))/($B$6*$B$5*1000000000)</f>
        <v>2.61058959345873</v>
      </c>
      <c r="L39" s="239" t="n">
        <f aca="false">3600*($B$7/(10^($C39*L$14/10000)))/($B$6*$B$5*1000000000)</f>
        <v>2.46455549922356</v>
      </c>
      <c r="M39" s="239" t="n">
        <f aca="false">3600*($B$7/(10^($C39*M$14/10000)))/($B$6*$B$5*1000000000)</f>
        <v>2.32669042425229</v>
      </c>
      <c r="N39" s="239" t="n">
        <f aca="false">3600*($B$7/(10^($C39*N$14/10000)))/($B$6*$B$5*1000000000)</f>
        <v>2.19653740076568</v>
      </c>
      <c r="O39" s="239" t="n">
        <f aca="false">3600*($B$7/(10^($C39*O$14/10000)))/($B$6*$B$5*1000000000)</f>
        <v>2.07366502336165</v>
      </c>
    </row>
    <row r="40" customFormat="false" ht="15" hidden="false" customHeight="false" outlineLevel="0" collapsed="false">
      <c r="C40" s="237" t="n">
        <v>2600</v>
      </c>
      <c r="D40" s="239" t="n">
        <f aca="false">3600*($B$7/(10^($C40*D$14/10)))/($B$6*$B$5*1000000000)</f>
        <v>3.68755581436191</v>
      </c>
      <c r="E40" s="239" t="n">
        <f aca="false">3600*($B$7/(10^($C40*E$14/10000)))/($B$6*$B$5*1000000000)</f>
        <v>3.4732704581448</v>
      </c>
      <c r="F40" s="239" t="n">
        <f aca="false">3600*($B$7/(10^($C40*F$14/10000)))/($B$6*$B$5*1000000000)</f>
        <v>3.37084359856883</v>
      </c>
      <c r="G40" s="239" t="n">
        <f aca="false">3600*($B$7/(10^($C40*G$14/10000)))/($B$6*$B$5*1000000000)</f>
        <v>3.27143731043671</v>
      </c>
      <c r="H40" s="239" t="n">
        <f aca="false">3600*($B$7/(10^($C40*H$14/10000)))/($B$6*$B$5*1000000000)</f>
        <v>3.081332768377</v>
      </c>
      <c r="I40" s="239" t="n">
        <f aca="false">3600*($B$7/(10^($C40*I$14/10000)))/($B$6*$B$5*1000000000)</f>
        <v>2.90227527795922</v>
      </c>
      <c r="J40" s="239" t="n">
        <f aca="false">3600*($B$7/(10^($C40*J$14/10000)))/($B$6*$B$5*1000000000)</f>
        <v>2.73362289055523</v>
      </c>
      <c r="K40" s="239" t="n">
        <f aca="false">3600*($B$7/(10^($C40*K$14/10000)))/($B$6*$B$5*1000000000)</f>
        <v>2.57477096143067</v>
      </c>
      <c r="L40" s="239" t="n">
        <f aca="false">3600*($B$7/(10^($C40*L$14/10000)))/($B$6*$B$5*1000000000)</f>
        <v>2.42514998200066</v>
      </c>
      <c r="M40" s="239" t="n">
        <f aca="false">3600*($B$7/(10^($C40*M$14/10000)))/($B$6*$B$5*1000000000)</f>
        <v>2.28422353805398</v>
      </c>
      <c r="N40" s="239" t="n">
        <f aca="false">3600*($B$7/(10^($C40*N$14/10000)))/($B$6*$B$5*1000000000)</f>
        <v>2.15148638662564</v>
      </c>
      <c r="O40" s="239" t="n">
        <f aca="false">3600*($B$7/(10^($C40*O$14/10000)))/($B$6*$B$5*1000000000)</f>
        <v>2.02646264462321</v>
      </c>
    </row>
    <row r="41" customFormat="false" ht="15" hidden="false" customHeight="false" outlineLevel="0" collapsed="false">
      <c r="C41" s="237" t="n">
        <v>2700</v>
      </c>
      <c r="D41" s="239" t="n">
        <f aca="false">3600*($B$7/(10^($C41*D$14/10)))/($B$6*$B$5*1000000000)</f>
        <v>3.68755581436191</v>
      </c>
      <c r="E41" s="239" t="n">
        <f aca="false">3600*($B$7/(10^($C41*E$14/10000)))/($B$6*$B$5*1000000000)</f>
        <v>3.46528215776405</v>
      </c>
      <c r="F41" s="239" t="n">
        <f aca="false">3600*($B$7/(10^($C41*F$14/10000)))/($B$6*$B$5*1000000000)</f>
        <v>3.35922119996274</v>
      </c>
      <c r="G41" s="239" t="n">
        <f aca="false">3600*($B$7/(10^($C41*G$14/10000)))/($B$6*$B$5*1000000000)</f>
        <v>3.25640642133461</v>
      </c>
      <c r="H41" s="239" t="n">
        <f aca="false">3600*($B$7/(10^($C41*H$14/10000)))/($B$6*$B$5*1000000000)</f>
        <v>3.0601210228005</v>
      </c>
      <c r="I41" s="239" t="n">
        <f aca="false">3600*($B$7/(10^($C41*I$14/10000)))/($B$6*$B$5*1000000000)</f>
        <v>2.87566705827453</v>
      </c>
      <c r="J41" s="239" t="n">
        <f aca="false">3600*($B$7/(10^($C41*J$14/10000)))/($B$6*$B$5*1000000000)</f>
        <v>2.70233136808342</v>
      </c>
      <c r="K41" s="239" t="n">
        <f aca="false">3600*($B$7/(10^($C41*K$14/10000)))/($B$6*$B$5*1000000000)</f>
        <v>2.53944377945802</v>
      </c>
      <c r="L41" s="239" t="n">
        <f aca="false">3600*($B$7/(10^($C41*L$14/10000)))/($B$6*$B$5*1000000000)</f>
        <v>2.38637451542506</v>
      </c>
      <c r="M41" s="239" t="n">
        <f aca="false">3600*($B$7/(10^($C41*M$14/10000)))/($B$6*$B$5*1000000000)</f>
        <v>2.24253175988232</v>
      </c>
      <c r="N41" s="239" t="n">
        <f aca="false">3600*($B$7/(10^($C41*N$14/10000)))/($B$6*$B$5*1000000000)</f>
        <v>2.10735936944296</v>
      </c>
      <c r="O41" s="239" t="n">
        <f aca="false">3600*($B$7/(10^($C41*O$14/10000)))/($B$6*$B$5*1000000000)</f>
        <v>1.98033472320235</v>
      </c>
    </row>
    <row r="42" customFormat="false" ht="15" hidden="false" customHeight="false" outlineLevel="0" collapsed="false">
      <c r="C42" s="237" t="n">
        <v>2800</v>
      </c>
      <c r="D42" s="239" t="n">
        <f aca="false">3600*($B$7/(10^($C42*D$14/10)))/($B$6*$B$5*1000000000)</f>
        <v>3.68755581436191</v>
      </c>
      <c r="E42" s="239" t="n">
        <f aca="false">3600*($B$7/(10^($C42*E$14/10000)))/($B$6*$B$5*1000000000)</f>
        <v>3.45731222996435</v>
      </c>
      <c r="F42" s="239" t="n">
        <f aca="false">3600*($B$7/(10^($C42*F$14/10000)))/($B$6*$B$5*1000000000)</f>
        <v>3.34763887445568</v>
      </c>
      <c r="G42" s="239" t="n">
        <f aca="false">3600*($B$7/(10^($C42*G$14/10000)))/($B$6*$B$5*1000000000)</f>
        <v>3.24144459289477</v>
      </c>
      <c r="H42" s="239" t="n">
        <f aca="false">3600*($B$7/(10^($C42*H$14/10000)))/($B$6*$B$5*1000000000)</f>
        <v>3.03905529785346</v>
      </c>
      <c r="I42" s="239" t="n">
        <f aca="false">3600*($B$7/(10^($C42*I$14/10000)))/($B$6*$B$5*1000000000)</f>
        <v>2.84930278421422</v>
      </c>
      <c r="J42" s="239" t="n">
        <f aca="false">3600*($B$7/(10^($C42*J$14/10000)))/($B$6*$B$5*1000000000)</f>
        <v>2.67139803670738</v>
      </c>
      <c r="K42" s="239" t="n">
        <f aca="false">3600*($B$7/(10^($C42*K$14/10000)))/($B$6*$B$5*1000000000)</f>
        <v>2.50460130459323</v>
      </c>
      <c r="L42" s="239" t="n">
        <f aca="false">3600*($B$7/(10^($C42*L$14/10000)))/($B$6*$B$5*1000000000)</f>
        <v>2.34821902568361</v>
      </c>
      <c r="M42" s="239" t="n">
        <f aca="false">3600*($B$7/(10^($C42*M$14/10000)))/($B$6*$B$5*1000000000)</f>
        <v>2.20160094242146</v>
      </c>
      <c r="N42" s="239" t="n">
        <f aca="false">3600*($B$7/(10^($C42*N$14/10000)))/($B$6*$B$5*1000000000)</f>
        <v>2.06413739802657</v>
      </c>
      <c r="O42" s="239" t="n">
        <f aca="false">3600*($B$7/(10^($C42*O$14/10000)))/($B$6*$B$5*1000000000)</f>
        <v>1.93525680146456</v>
      </c>
    </row>
    <row r="43" customFormat="false" ht="15" hidden="false" customHeight="false" outlineLevel="0" collapsed="false">
      <c r="C43" s="237" t="n">
        <v>2900</v>
      </c>
      <c r="D43" s="239" t="n">
        <f aca="false">3600*($B$7/(10^($C43*D$14/10)))/($B$6*$B$5*1000000000)</f>
        <v>3.68755581436191</v>
      </c>
      <c r="E43" s="239" t="n">
        <f aca="false">3600*($B$7/(10^($C43*E$14/10000)))/($B$6*$B$5*1000000000)</f>
        <v>3.44936063248993</v>
      </c>
      <c r="F43" s="239" t="n">
        <f aca="false">3600*($B$7/(10^($C43*F$14/10000)))/($B$6*$B$5*1000000000)</f>
        <v>3.33609648387882</v>
      </c>
      <c r="G43" s="239" t="n">
        <f aca="false">3600*($B$7/(10^($C43*G$14/10000)))/($B$6*$B$5*1000000000)</f>
        <v>3.22655150781227</v>
      </c>
      <c r="H43" s="239" t="n">
        <f aca="false">3600*($B$7/(10^($C43*H$14/10000)))/($B$6*$B$5*1000000000)</f>
        <v>3.01813458833693</v>
      </c>
      <c r="I43" s="239" t="n">
        <f aca="false">3600*($B$7/(10^($C43*I$14/10000)))/($B$6*$B$5*1000000000)</f>
        <v>2.82318021927135</v>
      </c>
      <c r="J43" s="239" t="n">
        <f aca="false">3600*($B$7/(10^($C43*J$14/10000)))/($B$6*$B$5*1000000000)</f>
        <v>2.64081879624755</v>
      </c>
      <c r="K43" s="239" t="n">
        <f aca="false">3600*($B$7/(10^($C43*K$14/10000)))/($B$6*$B$5*1000000000)</f>
        <v>2.47023688640547</v>
      </c>
      <c r="L43" s="239" t="n">
        <f aca="false">3600*($B$7/(10^($C43*L$14/10000)))/($B$6*$B$5*1000000000)</f>
        <v>2.31067360003226</v>
      </c>
      <c r="M43" s="239" t="n">
        <f aca="false">3600*($B$7/(10^($C43*M$14/10000)))/($B$6*$B$5*1000000000)</f>
        <v>2.16141719657312</v>
      </c>
      <c r="N43" s="239" t="n">
        <f aca="false">3600*($B$7/(10^($C43*N$14/10000)))/($B$6*$B$5*1000000000)</f>
        <v>2.0218019098746</v>
      </c>
      <c r="O43" s="239" t="n">
        <f aca="false">3600*($B$7/(10^($C43*O$14/10000)))/($B$6*$B$5*1000000000)</f>
        <v>1.89120497849905</v>
      </c>
    </row>
    <row r="44" customFormat="false" ht="15" hidden="false" customHeight="false" outlineLevel="0" collapsed="false">
      <c r="C44" s="237" t="n">
        <v>3000</v>
      </c>
      <c r="D44" s="239" t="n">
        <f aca="false">3600*($B$7/(10^($C44*D$14/10)))/($B$6*$B$5*1000000000)</f>
        <v>3.68755581436191</v>
      </c>
      <c r="E44" s="239" t="n">
        <f aca="false">3600*($B$7/(10^($C44*E$14/10000)))/($B$6*$B$5*1000000000)</f>
        <v>3.4414273231822</v>
      </c>
      <c r="F44" s="239" t="n">
        <f aca="false">3600*($B$7/(10^($C44*F$14/10000)))/($B$6*$B$5*1000000000)</f>
        <v>3.32459389053973</v>
      </c>
      <c r="G44" s="239" t="n">
        <f aca="false">3600*($B$7/(10^($C44*G$14/10000)))/($B$6*$B$5*1000000000)</f>
        <v>3.21172685024007</v>
      </c>
      <c r="H44" s="239" t="n">
        <f aca="false">3600*($B$7/(10^($C44*H$14/10000)))/($B$6*$B$5*1000000000)</f>
        <v>2.99735789597172</v>
      </c>
      <c r="I44" s="239" t="n">
        <f aca="false">3600*($B$7/(10^($C44*I$14/10000)))/($B$6*$B$5*1000000000)</f>
        <v>2.79729714744343</v>
      </c>
      <c r="J44" s="239" t="n">
        <f aca="false">3600*($B$7/(10^($C44*J$14/10000)))/($B$6*$B$5*1000000000)</f>
        <v>2.61058959345873</v>
      </c>
      <c r="K44" s="239" t="n">
        <f aca="false">3600*($B$7/(10^($C44*K$14/10000)))/($B$6*$B$5*1000000000)</f>
        <v>2.43634396571123</v>
      </c>
      <c r="L44" s="239" t="n">
        <f aca="false">3600*($B$7/(10^($C44*L$14/10000)))/($B$6*$B$5*1000000000)</f>
        <v>2.2737284842208</v>
      </c>
      <c r="M44" s="239" t="n">
        <f aca="false">3600*($B$7/(10^($C44*M$14/10000)))/($B$6*$B$5*1000000000)</f>
        <v>2.12196688674369</v>
      </c>
      <c r="N44" s="239" t="n">
        <f aca="false">3600*($B$7/(10^($C44*N$14/10000)))/($B$6*$B$5*1000000000)</f>
        <v>1.98033472320235</v>
      </c>
      <c r="O44" s="239" t="n">
        <f aca="false">3600*($B$7/(10^($C44*O$14/10000)))/($B$6*$B$5*1000000000)</f>
        <v>1.84815589744621</v>
      </c>
    </row>
    <row r="45" customFormat="false" ht="15" hidden="false" customHeight="false" outlineLevel="0" collapsed="false">
      <c r="C45" s="237" t="n">
        <v>3100</v>
      </c>
      <c r="D45" s="239" t="n">
        <f aca="false">3600*($B$7/(10^($C45*D$14/10)))/($B$6*$B$5*1000000000)</f>
        <v>3.68755581436191</v>
      </c>
      <c r="E45" s="239" t="n">
        <f aca="false">3600*($B$7/(10^($C45*E$14/10000)))/($B$6*$B$5*1000000000)</f>
        <v>3.43351225997956</v>
      </c>
      <c r="F45" s="239" t="n">
        <f aca="false">3600*($B$7/(10^($C45*F$14/10000)))/($B$6*$B$5*1000000000)</f>
        <v>3.31313095722071</v>
      </c>
      <c r="G45" s="239" t="n">
        <f aca="false">3600*($B$7/(10^($C45*G$14/10000)))/($B$6*$B$5*1000000000)</f>
        <v>3.19697030578232</v>
      </c>
      <c r="H45" s="239" t="n">
        <f aca="false">3600*($B$7/(10^($C45*H$14/10000)))/($B$6*$B$5*1000000000)</f>
        <v>2.97672422935072</v>
      </c>
      <c r="I45" s="239" t="n">
        <f aca="false">3600*($B$7/(10^($C45*I$14/10000)))/($B$6*$B$5*1000000000)</f>
        <v>2.77165137304436</v>
      </c>
      <c r="J45" s="239" t="n">
        <f aca="false">3600*($B$7/(10^($C45*J$14/10000)))/($B$6*$B$5*1000000000)</f>
        <v>2.58070642149283</v>
      </c>
      <c r="K45" s="239" t="n">
        <f aca="false">3600*($B$7/(10^($C45*K$14/10000)))/($B$6*$B$5*1000000000)</f>
        <v>2.40291607332237</v>
      </c>
      <c r="L45" s="239" t="n">
        <f aca="false">3600*($B$7/(10^($C45*L$14/10000)))/($B$6*$B$5*1000000000)</f>
        <v>2.2373740799587</v>
      </c>
      <c r="M45" s="239" t="n">
        <f aca="false">3600*($B$7/(10^($C45*M$14/10000)))/($B$6*$B$5*1000000000)</f>
        <v>2.08323662621713</v>
      </c>
      <c r="N45" s="239" t="n">
        <f aca="false">3600*($B$7/(10^($C45*N$14/10000)))/($B$6*$B$5*1000000000)</f>
        <v>1.93971802913381</v>
      </c>
      <c r="O45" s="239" t="n">
        <f aca="false">3600*($B$7/(10^($C45*O$14/10000)))/($B$6*$B$5*1000000000)</f>
        <v>1.80608673311343</v>
      </c>
    </row>
    <row r="46" customFormat="false" ht="15" hidden="false" customHeight="false" outlineLevel="0" collapsed="false">
      <c r="C46" s="237" t="n">
        <v>3200</v>
      </c>
      <c r="D46" s="239" t="n">
        <f aca="false">3600*($B$7/(10^($C46*D$14/10)))/($B$6*$B$5*1000000000)</f>
        <v>3.68755581436191</v>
      </c>
      <c r="E46" s="239" t="n">
        <f aca="false">3600*($B$7/(10^($C46*E$14/10000)))/($B$6*$B$5*1000000000)</f>
        <v>3.42561540091713</v>
      </c>
      <c r="F46" s="239" t="n">
        <f aca="false">3600*($B$7/(10^($C46*F$14/10000)))/($B$6*$B$5*1000000000)</f>
        <v>3.30170754717719</v>
      </c>
      <c r="G46" s="239" t="n">
        <f aca="false">3600*($B$7/(10^($C46*G$14/10000)))/($B$6*$B$5*1000000000)</f>
        <v>3.18228156148769</v>
      </c>
      <c r="H46" s="239" t="n">
        <f aca="false">3600*($B$7/(10^($C46*H$14/10000)))/($B$6*$B$5*1000000000)</f>
        <v>2.95623260389163</v>
      </c>
      <c r="I46" s="239" t="n">
        <f aca="false">3600*($B$7/(10^($C46*I$14/10000)))/($B$6*$B$5*1000000000)</f>
        <v>2.74624072051825</v>
      </c>
      <c r="J46" s="239" t="n">
        <f aca="false">3600*($B$7/(10^($C46*J$14/10000)))/($B$6*$B$5*1000000000)</f>
        <v>2.55116531936777</v>
      </c>
      <c r="K46" s="239" t="n">
        <f aca="false">3600*($B$7/(10^($C46*K$14/10000)))/($B$6*$B$5*1000000000)</f>
        <v>2.36994682881136</v>
      </c>
      <c r="L46" s="239" t="n">
        <f aca="false">3600*($B$7/(10^($C46*L$14/10000)))/($B$6*$B$5*1000000000)</f>
        <v>2.20160094242146</v>
      </c>
      <c r="M46" s="239" t="n">
        <f aca="false">3600*($B$7/(10^($C46*M$14/10000)))/($B$6*$B$5*1000000000)</f>
        <v>2.04521327261256</v>
      </c>
      <c r="N46" s="239" t="n">
        <f aca="false">3600*($B$7/(10^($C46*N$14/10000)))/($B$6*$B$5*1000000000)</f>
        <v>1.89993438405326</v>
      </c>
      <c r="O46" s="239" t="n">
        <f aca="false">3600*($B$7/(10^($C46*O$14/10000)))/($B$6*$B$5*1000000000)</f>
        <v>1.76497517987292</v>
      </c>
    </row>
    <row r="47" customFormat="false" ht="15" hidden="false" customHeight="false" outlineLevel="0" collapsed="false">
      <c r="C47" s="237" t="n">
        <v>3300</v>
      </c>
      <c r="D47" s="239" t="n">
        <f aca="false">3600*($B$7/(10^($C47*D$14/10)))/($B$6*$B$5*1000000000)</f>
        <v>3.68755581436191</v>
      </c>
      <c r="E47" s="239" t="n">
        <f aca="false">3600*($B$7/(10^($C47*E$14/10000)))/($B$6*$B$5*1000000000)</f>
        <v>3.41773670412654</v>
      </c>
      <c r="F47" s="239" t="n">
        <f aca="false">3600*($B$7/(10^($C47*F$14/10000)))/($B$6*$B$5*1000000000)</f>
        <v>3.2903235241361</v>
      </c>
      <c r="G47" s="239" t="n">
        <f aca="false">3600*($B$7/(10^($C47*G$14/10000)))/($B$6*$B$5*1000000000)</f>
        <v>3.16766030584272</v>
      </c>
      <c r="H47" s="239" t="n">
        <f aca="false">3600*($B$7/(10^($C47*H$14/10000)))/($B$6*$B$5*1000000000)</f>
        <v>2.93588204178999</v>
      </c>
      <c r="I47" s="239" t="n">
        <f aca="false">3600*($B$7/(10^($C47*I$14/10000)))/($B$6*$B$5*1000000000)</f>
        <v>2.72106303425482</v>
      </c>
      <c r="J47" s="239" t="n">
        <f aca="false">3600*($B$7/(10^($C47*J$14/10000)))/($B$6*$B$5*1000000000)</f>
        <v>2.52196237144247</v>
      </c>
      <c r="K47" s="239" t="n">
        <f aca="false">3600*($B$7/(10^($C47*K$14/10000)))/($B$6*$B$5*1000000000)</f>
        <v>2.33742993929339</v>
      </c>
      <c r="L47" s="239" t="n">
        <f aca="false">3600*($B$7/(10^($C47*L$14/10000)))/($B$6*$B$5*1000000000)</f>
        <v>2.16639977779689</v>
      </c>
      <c r="M47" s="239" t="n">
        <f aca="false">3600*($B$7/(10^($C47*M$14/10000)))/($B$6*$B$5*1000000000)</f>
        <v>2.00788392342456</v>
      </c>
      <c r="N47" s="239" t="n">
        <f aca="false">3600*($B$7/(10^($C47*N$14/10000)))/($B$6*$B$5*1000000000)</f>
        <v>1.86096670211382</v>
      </c>
      <c r="O47" s="239" t="n">
        <f aca="false">3600*($B$7/(10^($C47*O$14/10000)))/($B$6*$B$5*1000000000)</f>
        <v>1.724799439835</v>
      </c>
    </row>
    <row r="48" customFormat="false" ht="15" hidden="false" customHeight="false" outlineLevel="0" collapsed="false">
      <c r="C48" s="237" t="n">
        <v>3400</v>
      </c>
      <c r="D48" s="239" t="n">
        <f aca="false">3600*($B$7/(10^($C48*D$14/10)))/($B$6*$B$5*1000000000)</f>
        <v>3.68755581436191</v>
      </c>
      <c r="E48" s="239" t="n">
        <f aca="false">3600*($B$7/(10^($C48*E$14/10000)))/($B$6*$B$5*1000000000)</f>
        <v>3.40987612783573</v>
      </c>
      <c r="F48" s="239" t="n">
        <f aca="false">3600*($B$7/(10^($C48*F$14/10000)))/($B$6*$B$5*1000000000)</f>
        <v>3.27897875229419</v>
      </c>
      <c r="G48" s="239" t="n">
        <f aca="false">3600*($B$7/(10^($C48*G$14/10000)))/($B$6*$B$5*1000000000)</f>
        <v>3.15310622876524</v>
      </c>
      <c r="H48" s="239" t="n">
        <f aca="false">3600*($B$7/(10^($C48*H$14/10000)))/($B$6*$B$5*1000000000)</f>
        <v>2.91567157197245</v>
      </c>
      <c r="I48" s="239" t="n">
        <f aca="false">3600*($B$7/(10^($C48*I$14/10000)))/($B$6*$B$5*1000000000)</f>
        <v>2.69611617840651</v>
      </c>
      <c r="J48" s="239" t="n">
        <f aca="false">3600*($B$7/(10^($C48*J$14/10000)))/($B$6*$B$5*1000000000)</f>
        <v>2.4930937068978</v>
      </c>
      <c r="K48" s="239" t="n">
        <f aca="false">3600*($B$7/(10^($C48*K$14/10000)))/($B$6*$B$5*1000000000)</f>
        <v>2.30535919822527</v>
      </c>
      <c r="L48" s="239" t="n">
        <f aca="false">3600*($B$7/(10^($C48*L$14/10000)))/($B$6*$B$5*1000000000)</f>
        <v>2.13176144087059</v>
      </c>
      <c r="M48" s="239" t="n">
        <f aca="false">3600*($B$7/(10^($C48*M$14/10000)))/($B$6*$B$5*1000000000)</f>
        <v>1.97123591164495</v>
      </c>
      <c r="N48" s="239" t="n">
        <f aca="false">3600*($B$7/(10^($C48*N$14/10000)))/($B$6*$B$5*1000000000)</f>
        <v>1.82279824789954</v>
      </c>
      <c r="O48" s="239" t="n">
        <f aca="false">3600*($B$7/(10^($C48*O$14/10000)))/($B$6*$B$5*1000000000)</f>
        <v>1.68553821129049</v>
      </c>
    </row>
    <row r="49" customFormat="false" ht="15" hidden="false" customHeight="false" outlineLevel="0" collapsed="false">
      <c r="C49" s="237" t="n">
        <v>3500</v>
      </c>
      <c r="D49" s="239" t="n">
        <f aca="false">3600*($B$7/(10^($C49*D$14/10)))/($B$6*$B$5*1000000000)</f>
        <v>3.68755581436191</v>
      </c>
      <c r="E49" s="239" t="n">
        <f aca="false">3600*($B$7/(10^($C49*E$14/10000)))/($B$6*$B$5*1000000000)</f>
        <v>3.40203363036871</v>
      </c>
      <c r="F49" s="239" t="n">
        <f aca="false">3600*($B$7/(10^($C49*F$14/10000)))/($B$6*$B$5*1000000000)</f>
        <v>3.26767309631648</v>
      </c>
      <c r="G49" s="239" t="n">
        <f aca="false">3600*($B$7/(10^($C49*G$14/10000)))/($B$6*$B$5*1000000000)</f>
        <v>3.13861902159776</v>
      </c>
      <c r="H49" s="239" t="n">
        <f aca="false">3600*($B$7/(10^($C49*H$14/10000)))/($B$6*$B$5*1000000000)</f>
        <v>2.89560023005053</v>
      </c>
      <c r="I49" s="239" t="n">
        <f aca="false">3600*($B$7/(10^($C49*I$14/10000)))/($B$6*$B$5*1000000000)</f>
        <v>2.67139803670738</v>
      </c>
      <c r="J49" s="239" t="n">
        <f aca="false">3600*($B$7/(10^($C49*J$14/10000)))/($B$6*$B$5*1000000000)</f>
        <v>2.46455549922356</v>
      </c>
      <c r="K49" s="239" t="n">
        <f aca="false">3600*($B$7/(10^($C49*K$14/10000)))/($B$6*$B$5*1000000000)</f>
        <v>2.2737284842208</v>
      </c>
      <c r="L49" s="239" t="n">
        <f aca="false">3600*($B$7/(10^($C49*L$14/10000)))/($B$6*$B$5*1000000000)</f>
        <v>2.09767693265002</v>
      </c>
      <c r="M49" s="239" t="n">
        <f aca="false">3600*($B$7/(10^($C49*M$14/10000)))/($B$6*$B$5*1000000000)</f>
        <v>1.93525680146456</v>
      </c>
      <c r="N49" s="239" t="n">
        <f aca="false">3600*($B$7/(10^($C49*N$14/10000)))/($B$6*$B$5*1000000000)</f>
        <v>1.78541262923812</v>
      </c>
      <c r="O49" s="239" t="n">
        <f aca="false">3600*($B$7/(10^($C49*O$14/10000)))/($B$6*$B$5*1000000000)</f>
        <v>1.64717067741635</v>
      </c>
    </row>
    <row r="50" customFormat="false" ht="15" hidden="false" customHeight="false" outlineLevel="0" collapsed="false">
      <c r="C50" s="237" t="n">
        <v>3600</v>
      </c>
      <c r="D50" s="239" t="n">
        <f aca="false">3600*($B$7/(10^($C50*D$14/10)))/($B$6*$B$5*1000000000)</f>
        <v>3.68755581436191</v>
      </c>
      <c r="E50" s="239" t="n">
        <f aca="false">3600*($B$7/(10^($C50*E$14/10000)))/($B$6*$B$5*1000000000)</f>
        <v>3.39420917014534</v>
      </c>
      <c r="F50" s="239" t="n">
        <f aca="false">3600*($B$7/(10^($C50*F$14/10000)))/($B$6*$B$5*1000000000)</f>
        <v>3.25640642133461</v>
      </c>
      <c r="G50" s="239" t="n">
        <f aca="false">3600*($B$7/(10^($C50*G$14/10000)))/($B$6*$B$5*1000000000)</f>
        <v>3.12419837710096</v>
      </c>
      <c r="H50" s="239" t="n">
        <f aca="false">3600*($B$7/(10^($C50*H$14/10000)))/($B$6*$B$5*1000000000)</f>
        <v>2.87566705827453</v>
      </c>
      <c r="I50" s="239" t="n">
        <f aca="false">3600*($B$7/(10^($C50*I$14/10000)))/($B$6*$B$5*1000000000)</f>
        <v>2.6469065122935</v>
      </c>
      <c r="J50" s="239" t="n">
        <f aca="false">3600*($B$7/(10^($C50*J$14/10000)))/($B$6*$B$5*1000000000)</f>
        <v>2.43634396571123</v>
      </c>
      <c r="K50" s="239" t="n">
        <f aca="false">3600*($B$7/(10^($C50*K$14/10000)))/($B$6*$B$5*1000000000)</f>
        <v>2.24253175988232</v>
      </c>
      <c r="L50" s="239" t="n">
        <f aca="false">3600*($B$7/(10^($C50*L$14/10000)))/($B$6*$B$5*1000000000)</f>
        <v>2.06413739802657</v>
      </c>
      <c r="M50" s="239" t="n">
        <f aca="false">3600*($B$7/(10^($C50*M$14/10000)))/($B$6*$B$5*1000000000)</f>
        <v>1.89993438405326</v>
      </c>
      <c r="N50" s="239" t="n">
        <f aca="false">3600*($B$7/(10^($C50*N$14/10000)))/($B$6*$B$5*1000000000)</f>
        <v>1.74879379016095</v>
      </c>
      <c r="O50" s="239" t="n">
        <f aca="false">3600*($B$7/(10^($C50*O$14/10000)))/($B$6*$B$5*1000000000)</f>
        <v>1.60967649523825</v>
      </c>
    </row>
    <row r="51" customFormat="false" ht="15" hidden="false" customHeight="false" outlineLevel="0" collapsed="false">
      <c r="C51" s="237" t="n">
        <v>3700</v>
      </c>
      <c r="D51" s="239" t="n">
        <f aca="false">3600*($B$7/(10^($C51*D$14/10)))/($B$6*$B$5*1000000000)</f>
        <v>3.68755581436191</v>
      </c>
      <c r="E51" s="239" t="n">
        <f aca="false">3600*($B$7/(10^($C51*E$14/10000)))/($B$6*$B$5*1000000000)</f>
        <v>3.3864027056811</v>
      </c>
      <c r="F51" s="239" t="n">
        <f aca="false">3600*($B$7/(10^($C51*F$14/10000)))/($B$6*$B$5*1000000000)</f>
        <v>3.24517859294522</v>
      </c>
      <c r="G51" s="239" t="n">
        <f aca="false">3600*($B$7/(10^($C51*G$14/10000)))/($B$6*$B$5*1000000000)</f>
        <v>3.10984398944715</v>
      </c>
      <c r="H51" s="239" t="n">
        <f aca="false">3600*($B$7/(10^($C51*H$14/10000)))/($B$6*$B$5*1000000000)</f>
        <v>2.85587110548786</v>
      </c>
      <c r="I51" s="239" t="n">
        <f aca="false">3600*($B$7/(10^($C51*I$14/10000)))/($B$6*$B$5*1000000000)</f>
        <v>2.6226395275251</v>
      </c>
      <c r="J51" s="239" t="n">
        <f aca="false">3600*($B$7/(10^($C51*J$14/10000)))/($B$6*$B$5*1000000000)</f>
        <v>2.40845536695259</v>
      </c>
      <c r="K51" s="239" t="n">
        <f aca="false">3600*($B$7/(10^($C51*K$14/10000)))/($B$6*$B$5*1000000000)</f>
        <v>2.21176307064839</v>
      </c>
      <c r="L51" s="239" t="n">
        <f aca="false">3600*($B$7/(10^($C51*L$14/10000)))/($B$6*$B$5*1000000000)</f>
        <v>2.03113412347504</v>
      </c>
      <c r="M51" s="239" t="n">
        <f aca="false">3600*($B$7/(10^($C51*M$14/10000)))/($B$6*$B$5*1000000000)</f>
        <v>1.86525667341723</v>
      </c>
      <c r="N51" s="239" t="n">
        <f aca="false">3600*($B$7/(10^($C51*N$14/10000)))/($B$6*$B$5*1000000000)</f>
        <v>1.71292600400757</v>
      </c>
      <c r="O51" s="239" t="n">
        <f aca="false">3600*($B$7/(10^($C51*O$14/10000)))/($B$6*$B$5*1000000000)</f>
        <v>1.57303578484452</v>
      </c>
    </row>
    <row r="52" customFormat="false" ht="15" hidden="false" customHeight="false" outlineLevel="0" collapsed="false">
      <c r="C52" s="237" t="n">
        <v>3800</v>
      </c>
      <c r="D52" s="239" t="n">
        <f aca="false">3600*($B$7/(10^($C52*D$14/10)))/($B$6*$B$5*1000000000)</f>
        <v>3.68755581436191</v>
      </c>
      <c r="E52" s="239" t="n">
        <f aca="false">3600*($B$7/(10^($C52*E$14/10000)))/($B$6*$B$5*1000000000)</f>
        <v>3.3786141955869</v>
      </c>
      <c r="F52" s="239" t="n">
        <f aca="false">3600*($B$7/(10^($C52*F$14/10000)))/($B$6*$B$5*1000000000)</f>
        <v>3.23398947720838</v>
      </c>
      <c r="G52" s="239" t="n">
        <f aca="false">3600*($B$7/(10^($C52*G$14/10000)))/($B$6*$B$5*1000000000)</f>
        <v>3.09555555421378</v>
      </c>
      <c r="H52" s="239" t="n">
        <f aca="false">3600*($B$7/(10^($C52*H$14/10000)))/($B$6*$B$5*1000000000)</f>
        <v>2.83621142708162</v>
      </c>
      <c r="I52" s="239" t="n">
        <f aca="false">3600*($B$7/(10^($C52*I$14/10000)))/($B$6*$B$5*1000000000)</f>
        <v>2.59859502381034</v>
      </c>
      <c r="J52" s="239" t="n">
        <f aca="false">3600*($B$7/(10^($C52*J$14/10000)))/($B$6*$B$5*1000000000)</f>
        <v>2.3808860063441</v>
      </c>
      <c r="K52" s="239" t="n">
        <f aca="false">3600*($B$7/(10^($C52*K$14/10000)))/($B$6*$B$5*1000000000)</f>
        <v>2.1814165436572</v>
      </c>
      <c r="L52" s="239" t="n">
        <f aca="false">3600*($B$7/(10^($C52*L$14/10000)))/($B$6*$B$5*1000000000)</f>
        <v>1.99865853478984</v>
      </c>
      <c r="M52" s="239" t="n">
        <f aca="false">3600*($B$7/(10^($C52*M$14/10000)))/($B$6*$B$5*1000000000)</f>
        <v>1.83121190233167</v>
      </c>
      <c r="N52" s="239" t="n">
        <f aca="false">3600*($B$7/(10^($C52*N$14/10000)))/($B$6*$B$5*1000000000)</f>
        <v>1.67779386667156</v>
      </c>
      <c r="O52" s="239" t="n">
        <f aca="false">3600*($B$7/(10^($C52*O$14/10000)))/($B$6*$B$5*1000000000)</f>
        <v>1.5372291188455</v>
      </c>
    </row>
    <row r="53" customFormat="false" ht="15" hidden="false" customHeight="false" outlineLevel="0" collapsed="false">
      <c r="C53" s="237" t="n">
        <v>3900</v>
      </c>
      <c r="D53" s="239" t="n">
        <f aca="false">3600*($B$7/(10^($C53*D$14/10)))/($B$6*$B$5*1000000000)</f>
        <v>3.68755581436191</v>
      </c>
      <c r="E53" s="239" t="n">
        <f aca="false">3600*($B$7/(10^($C53*E$14/10000)))/($B$6*$B$5*1000000000)</f>
        <v>3.37084359856883</v>
      </c>
      <c r="F53" s="239" t="n">
        <f aca="false">3600*($B$7/(10^($C53*F$14/10000)))/($B$6*$B$5*1000000000)</f>
        <v>3.22283894064596</v>
      </c>
      <c r="G53" s="239" t="n">
        <f aca="false">3600*($B$7/(10^($C53*G$14/10000)))/($B$6*$B$5*1000000000)</f>
        <v>3.081332768377</v>
      </c>
      <c r="H53" s="239" t="n">
        <f aca="false">3600*($B$7/(10^($C53*H$14/10000)))/($B$6*$B$5*1000000000)</f>
        <v>2.8166870849496</v>
      </c>
      <c r="I53" s="239" t="n">
        <f aca="false">3600*($B$7/(10^($C53*I$14/10000)))/($B$6*$B$5*1000000000)</f>
        <v>2.57477096143067</v>
      </c>
      <c r="J53" s="239" t="n">
        <f aca="false">3600*($B$7/(10^($C53*J$14/10000)))/($B$6*$B$5*1000000000)</f>
        <v>2.35363222959686</v>
      </c>
      <c r="K53" s="239" t="n">
        <f aca="false">3600*($B$7/(10^($C53*K$14/10000)))/($B$6*$B$5*1000000000)</f>
        <v>2.15148638662564</v>
      </c>
      <c r="L53" s="239" t="n">
        <f aca="false">3600*($B$7/(10^($C53*L$14/10000)))/($B$6*$B$5*1000000000)</f>
        <v>1.96670219485748</v>
      </c>
      <c r="M53" s="239" t="n">
        <f aca="false">3600*($B$7/(10^($C53*M$14/10000)))/($B$6*$B$5*1000000000)</f>
        <v>1.79778851834783</v>
      </c>
      <c r="N53" s="239" t="n">
        <f aca="false">3600*($B$7/(10^($C53*N$14/10000)))/($B$6*$B$5*1000000000)</f>
        <v>1.64338228998493</v>
      </c>
      <c r="O53" s="239" t="n">
        <f aca="false">3600*($B$7/(10^($C53*O$14/10000)))/($B$6*$B$5*1000000000)</f>
        <v>1.50223751207293</v>
      </c>
    </row>
    <row r="54" customFormat="false" ht="15" hidden="false" customHeight="false" outlineLevel="0" collapsed="false">
      <c r="C54" s="237" t="n">
        <v>4000</v>
      </c>
      <c r="D54" s="239" t="n">
        <f aca="false">3600*($B$7/(10^($C54*D$14/10)))/($B$6*$B$5*1000000000)</f>
        <v>3.68755581436191</v>
      </c>
      <c r="E54" s="239" t="n">
        <f aca="false">3600*($B$7/(10^($C54*E$14/10000)))/($B$6*$B$5*1000000000)</f>
        <v>3.36309087342797</v>
      </c>
      <c r="F54" s="239" t="n">
        <f aca="false">3600*($B$7/(10^($C54*F$14/10000)))/($B$6*$B$5*1000000000)</f>
        <v>3.21172685024007</v>
      </c>
      <c r="G54" s="239" t="n">
        <f aca="false">3600*($B$7/(10^($C54*G$14/10000)))/($B$6*$B$5*1000000000)</f>
        <v>3.06717533030524</v>
      </c>
      <c r="H54" s="239" t="n">
        <f aca="false">3600*($B$7/(10^($C54*H$14/10000)))/($B$6*$B$5*1000000000)</f>
        <v>2.79729714744343</v>
      </c>
      <c r="I54" s="239" t="n">
        <f aca="false">3600*($B$7/(10^($C54*I$14/10000)))/($B$6*$B$5*1000000000)</f>
        <v>2.55116531936777</v>
      </c>
      <c r="J54" s="239" t="n">
        <f aca="false">3600*($B$7/(10^($C54*J$14/10000)))/($B$6*$B$5*1000000000)</f>
        <v>2.32669042425229</v>
      </c>
      <c r="K54" s="239" t="n">
        <f aca="false">3600*($B$7/(10^($C54*K$14/10000)))/($B$6*$B$5*1000000000)</f>
        <v>2.12196688674369</v>
      </c>
      <c r="L54" s="239" t="n">
        <f aca="false">3600*($B$7/(10^($C54*L$14/10000)))/($B$6*$B$5*1000000000)</f>
        <v>1.93525680146456</v>
      </c>
      <c r="M54" s="239" t="n">
        <f aca="false">3600*($B$7/(10^($C54*M$14/10000)))/($B$6*$B$5*1000000000)</f>
        <v>1.76497517987292</v>
      </c>
      <c r="N54" s="239" t="n">
        <f aca="false">3600*($B$7/(10^($C54*N$14/10000)))/($B$6*$B$5*1000000000)</f>
        <v>1.60967649523825</v>
      </c>
      <c r="O54" s="239" t="n">
        <f aca="false">3600*($B$7/(10^($C54*O$14/10000)))/($B$6*$B$5*1000000000)</f>
        <v>1.46804241151372</v>
      </c>
    </row>
    <row r="55" customFormat="false" ht="15" hidden="false" customHeight="false" outlineLevel="0" collapsed="false">
      <c r="C55" s="237" t="n">
        <v>4100</v>
      </c>
      <c r="D55" s="239" t="n">
        <f aca="false">3600*($B$7/(10^($C55*D$14/10)))/($B$6*$B$5*1000000000)</f>
        <v>3.68755581436191</v>
      </c>
      <c r="E55" s="239" t="n">
        <f aca="false">3600*($B$7/(10^($C55*E$14/10000)))/($B$6*$B$5*1000000000)</f>
        <v>3.35535597906013</v>
      </c>
      <c r="F55" s="239" t="n">
        <f aca="false">3600*($B$7/(10^($C55*F$14/10000)))/($B$6*$B$5*1000000000)</f>
        <v>3.20065307343143</v>
      </c>
      <c r="G55" s="239" t="n">
        <f aca="false">3600*($B$7/(10^($C55*G$14/10000)))/($B$6*$B$5*1000000000)</f>
        <v>3.0530829397528</v>
      </c>
      <c r="H55" s="239" t="n">
        <f aca="false">3600*($B$7/(10^($C55*H$14/10000)))/($B$6*$B$5*1000000000)</f>
        <v>2.77804068932816</v>
      </c>
      <c r="I55" s="239" t="n">
        <f aca="false">3600*($B$7/(10^($C55*I$14/10000)))/($B$6*$B$5*1000000000)</f>
        <v>2.52777609513215</v>
      </c>
      <c r="J55" s="239" t="n">
        <f aca="false">3600*($B$7/(10^($C55*J$14/10000)))/($B$6*$B$5*1000000000)</f>
        <v>2.30005701920327</v>
      </c>
      <c r="K55" s="239" t="n">
        <f aca="false">3600*($B$7/(10^($C55*K$14/10000)))/($B$6*$B$5*1000000000)</f>
        <v>2.09285240958402</v>
      </c>
      <c r="L55" s="239" t="n">
        <f aca="false">3600*($B$7/(10^($C55*L$14/10000)))/($B$6*$B$5*1000000000)</f>
        <v>1.90431418514089</v>
      </c>
      <c r="M55" s="239" t="n">
        <f aca="false">3600*($B$7/(10^($C55*M$14/10000)))/($B$6*$B$5*1000000000)</f>
        <v>1.73276075232157</v>
      </c>
      <c r="N55" s="239" t="n">
        <f aca="false">3600*($B$7/(10^($C55*N$14/10000)))/($B$6*$B$5*1000000000)</f>
        <v>1.57666200683364</v>
      </c>
      <c r="O55" s="239" t="n">
        <f aca="false">3600*($B$7/(10^($C55*O$14/10000)))/($B$6*$B$5*1000000000)</f>
        <v>1.43462568647293</v>
      </c>
    </row>
    <row r="56" customFormat="false" ht="15" hidden="false" customHeight="false" outlineLevel="0" collapsed="false">
      <c r="C56" s="237" t="n">
        <v>4200</v>
      </c>
      <c r="D56" s="239" t="n">
        <f aca="false">3600*($B$7/(10^($C56*D$14/10)))/($B$6*$B$5*1000000000)</f>
        <v>3.68755581436191</v>
      </c>
      <c r="E56" s="239" t="n">
        <f aca="false">3600*($B$7/(10^($C56*E$14/10000)))/($B$6*$B$5*1000000000)</f>
        <v>3.34763887445568</v>
      </c>
      <c r="F56" s="239" t="n">
        <f aca="false">3600*($B$7/(10^($C56*F$14/10000)))/($B$6*$B$5*1000000000)</f>
        <v>3.18961747811783</v>
      </c>
      <c r="G56" s="239" t="n">
        <f aca="false">3600*($B$7/(10^($C56*G$14/10000)))/($B$6*$B$5*1000000000)</f>
        <v>3.03905529785346</v>
      </c>
      <c r="H56" s="239" t="n">
        <f aca="false">3600*($B$7/(10^($C56*H$14/10000)))/($B$6*$B$5*1000000000)</f>
        <v>2.75891679173815</v>
      </c>
      <c r="I56" s="239" t="n">
        <f aca="false">3600*($B$7/(10^($C56*I$14/10000)))/($B$6*$B$5*1000000000)</f>
        <v>2.50460130459323</v>
      </c>
      <c r="J56" s="239" t="n">
        <f aca="false">3600*($B$7/(10^($C56*J$14/10000)))/($B$6*$B$5*1000000000)</f>
        <v>2.2737284842208</v>
      </c>
      <c r="K56" s="239" t="n">
        <f aca="false">3600*($B$7/(10^($C56*K$14/10000)))/($B$6*$B$5*1000000000)</f>
        <v>2.06413739802657</v>
      </c>
      <c r="L56" s="239" t="n">
        <f aca="false">3600*($B$7/(10^($C56*L$14/10000)))/($B$6*$B$5*1000000000)</f>
        <v>1.8738663070371</v>
      </c>
      <c r="M56" s="239" t="n">
        <f aca="false">3600*($B$7/(10^($C56*M$14/10000)))/($B$6*$B$5*1000000000)</f>
        <v>1.70113430433746</v>
      </c>
      <c r="N56" s="239" t="n">
        <f aca="false">3600*($B$7/(10^($C56*N$14/10000)))/($B$6*$B$5*1000000000)</f>
        <v>1.54432464606793</v>
      </c>
      <c r="O56" s="239" t="n">
        <f aca="false">3600*($B$7/(10^($C56*O$14/10000)))/($B$6*$B$5*1000000000)</f>
        <v>1.40196961896063</v>
      </c>
    </row>
    <row r="57" customFormat="false" ht="15" hidden="false" customHeight="false" outlineLevel="0" collapsed="false">
      <c r="C57" s="237" t="n">
        <v>4300</v>
      </c>
      <c r="D57" s="239" t="n">
        <f aca="false">3600*($B$7/(10^($C57*D$14/10)))/($B$6*$B$5*1000000000)</f>
        <v>3.68755581436191</v>
      </c>
      <c r="E57" s="239" t="n">
        <f aca="false">3600*($B$7/(10^($C57*E$14/10000)))/($B$6*$B$5*1000000000)</f>
        <v>3.33993951869929</v>
      </c>
      <c r="F57" s="239" t="n">
        <f aca="false">3600*($B$7/(10^($C57*F$14/10000)))/($B$6*$B$5*1000000000)</f>
        <v>3.17861993265254</v>
      </c>
      <c r="G57" s="239" t="n">
        <f aca="false">3600*($B$7/(10^($C57*G$14/10000)))/($B$6*$B$5*1000000000)</f>
        <v>3.02509210711419</v>
      </c>
      <c r="H57" s="239" t="n">
        <f aca="false">3600*($B$7/(10^($C57*H$14/10000)))/($B$6*$B$5*1000000000)</f>
        <v>2.73992454213316</v>
      </c>
      <c r="I57" s="239" t="n">
        <f aca="false">3600*($B$7/(10^($C57*I$14/10000)))/($B$6*$B$5*1000000000)</f>
        <v>2.48163898181107</v>
      </c>
      <c r="J57" s="239" t="n">
        <f aca="false">3600*($B$7/(10^($C57*J$14/10000)))/($B$6*$B$5*1000000000)</f>
        <v>2.2477013294861</v>
      </c>
      <c r="K57" s="239" t="n">
        <f aca="false">3600*($B$7/(10^($C57*K$14/10000)))/($B$6*$B$5*1000000000)</f>
        <v>2.03581637119779</v>
      </c>
      <c r="L57" s="239" t="n">
        <f aca="false">3600*($B$7/(10^($C57*L$14/10000)))/($B$6*$B$5*1000000000)</f>
        <v>1.84390525683611</v>
      </c>
      <c r="M57" s="239" t="n">
        <f aca="false">3600*($B$7/(10^($C57*M$14/10000)))/($B$6*$B$5*1000000000)</f>
        <v>1.67008510408403</v>
      </c>
      <c r="N57" s="239" t="n">
        <f aca="false">3600*($B$7/(10^($C57*N$14/10000)))/($B$6*$B$5*1000000000)</f>
        <v>1.51265052504337</v>
      </c>
      <c r="O57" s="239" t="n">
        <f aca="false">3600*($B$7/(10^($C57*O$14/10000)))/($B$6*$B$5*1000000000)</f>
        <v>1.37005689429756</v>
      </c>
    </row>
    <row r="58" customFormat="false" ht="15" hidden="false" customHeight="false" outlineLevel="0" collapsed="false">
      <c r="C58" s="237" t="n">
        <v>4400</v>
      </c>
      <c r="D58" s="239" t="n">
        <f aca="false">3600*($B$7/(10^($C58*D$14/10)))/($B$6*$B$5*1000000000)</f>
        <v>3.68755581436191</v>
      </c>
      <c r="E58" s="239" t="n">
        <f aca="false">3600*($B$7/(10^($C58*E$14/10000)))/($B$6*$B$5*1000000000)</f>
        <v>3.33225787096975</v>
      </c>
      <c r="F58" s="239" t="n">
        <f aca="false">3600*($B$7/(10^($C58*F$14/10000)))/($B$6*$B$5*1000000000)</f>
        <v>3.16766030584272</v>
      </c>
      <c r="G58" s="239" t="n">
        <f aca="false">3600*($B$7/(10^($C58*G$14/10000)))/($B$6*$B$5*1000000000)</f>
        <v>3.01119307140881</v>
      </c>
      <c r="H58" s="239" t="n">
        <f aca="false">3600*($B$7/(10^($C58*H$14/10000)))/($B$6*$B$5*1000000000)</f>
        <v>2.72106303425482</v>
      </c>
      <c r="I58" s="239" t="n">
        <f aca="false">3600*($B$7/(10^($C58*I$14/10000)))/($B$6*$B$5*1000000000)</f>
        <v>2.45888717886957</v>
      </c>
      <c r="J58" s="239" t="n">
        <f aca="false">3600*($B$7/(10^($C58*J$14/10000)))/($B$6*$B$5*1000000000)</f>
        <v>2.221972105128</v>
      </c>
      <c r="K58" s="239" t="n">
        <f aca="false">3600*($B$7/(10^($C58*K$14/10000)))/($B$6*$B$5*1000000000)</f>
        <v>2.00788392342456</v>
      </c>
      <c r="L58" s="239" t="n">
        <f aca="false">3600*($B$7/(10^($C58*L$14/10000)))/($B$6*$B$5*1000000000)</f>
        <v>1.81442325069807</v>
      </c>
      <c r="M58" s="239" t="n">
        <f aca="false">3600*($B$7/(10^($C58*M$14/10000)))/($B$6*$B$5*1000000000)</f>
        <v>1.63960261560282</v>
      </c>
      <c r="N58" s="239" t="n">
        <f aca="false">3600*($B$7/(10^($C58*N$14/10000)))/($B$6*$B$5*1000000000)</f>
        <v>1.4816260407032</v>
      </c>
      <c r="O58" s="239" t="n">
        <f aca="false">3600*($B$7/(10^($C58*O$14/10000)))/($B$6*$B$5*1000000000)</f>
        <v>1.3388705919347</v>
      </c>
    </row>
    <row r="59" customFormat="false" ht="15" hidden="false" customHeight="false" outlineLevel="0" collapsed="false">
      <c r="C59" s="237" t="n">
        <v>4500</v>
      </c>
      <c r="D59" s="239" t="n">
        <f aca="false">3600*($B$7/(10^($C59*D$14/10)))/($B$6*$B$5*1000000000)</f>
        <v>3.68755581436191</v>
      </c>
      <c r="E59" s="239" t="n">
        <f aca="false">3600*($B$7/(10^($C59*E$14/10000)))/($B$6*$B$5*1000000000)</f>
        <v>3.32459389053973</v>
      </c>
      <c r="F59" s="239" t="n">
        <f aca="false">3600*($B$7/(10^($C59*F$14/10000)))/($B$6*$B$5*1000000000)</f>
        <v>3.1567384669479</v>
      </c>
      <c r="G59" s="239" t="n">
        <f aca="false">3600*($B$7/(10^($C59*G$14/10000)))/($B$6*$B$5*1000000000)</f>
        <v>2.99735789597172</v>
      </c>
      <c r="H59" s="239" t="n">
        <f aca="false">3600*($B$7/(10^($C59*H$14/10000)))/($B$6*$B$5*1000000000)</f>
        <v>2.70233136808342</v>
      </c>
      <c r="I59" s="239" t="n">
        <f aca="false">3600*($B$7/(10^($C59*I$14/10000)))/($B$6*$B$5*1000000000)</f>
        <v>2.43634396571123</v>
      </c>
      <c r="J59" s="239" t="n">
        <f aca="false">3600*($B$7/(10^($C59*J$14/10000)))/($B$6*$B$5*1000000000)</f>
        <v>2.19653740076568</v>
      </c>
      <c r="K59" s="239" t="n">
        <f aca="false">3600*($B$7/(10^($C59*K$14/10000)))/($B$6*$B$5*1000000000)</f>
        <v>1.98033472320235</v>
      </c>
      <c r="L59" s="239" t="n">
        <f aca="false">3600*($B$7/(10^($C59*L$14/10000)))/($B$6*$B$5*1000000000)</f>
        <v>1.78541262923812</v>
      </c>
      <c r="M59" s="239" t="n">
        <f aca="false">3600*($B$7/(10^($C59*M$14/10000)))/($B$6*$B$5*1000000000)</f>
        <v>1.60967649523825</v>
      </c>
      <c r="N59" s="239" t="n">
        <f aca="false">3600*($B$7/(10^($C59*N$14/10000)))/($B$6*$B$5*1000000000)</f>
        <v>1.45123786898952</v>
      </c>
      <c r="O59" s="239" t="n">
        <f aca="false">3600*($B$7/(10^($C59*O$14/10000)))/($B$6*$B$5*1000000000)</f>
        <v>1.30839417648173</v>
      </c>
    </row>
    <row r="60" customFormat="false" ht="15" hidden="false" customHeight="false" outlineLevel="0" collapsed="false">
      <c r="C60" s="237" t="n">
        <v>4600</v>
      </c>
      <c r="D60" s="239" t="n">
        <f aca="false">3600*($B$7/(10^($C60*D$14/10)))/($B$6*$B$5*1000000000)</f>
        <v>3.68755581436191</v>
      </c>
      <c r="E60" s="239" t="n">
        <f aca="false">3600*($B$7/(10^($C60*E$14/10000)))/($B$6*$B$5*1000000000)</f>
        <v>3.31694753677556</v>
      </c>
      <c r="F60" s="239" t="n">
        <f aca="false">3600*($B$7/(10^($C60*F$14/10000)))/($B$6*$B$5*1000000000)</f>
        <v>3.14585428567837</v>
      </c>
      <c r="G60" s="239" t="n">
        <f aca="false">3600*($B$7/(10^($C60*G$14/10000)))/($B$6*$B$5*1000000000)</f>
        <v>2.98358628739162</v>
      </c>
      <c r="H60" s="239" t="n">
        <f aca="false">3600*($B$7/(10^($C60*H$14/10000)))/($B$6*$B$5*1000000000)</f>
        <v>2.68372864979494</v>
      </c>
      <c r="I60" s="239" t="n">
        <f aca="false">3600*($B$7/(10^($C60*I$14/10000)))/($B$6*$B$5*1000000000)</f>
        <v>2.41400742997342</v>
      </c>
      <c r="J60" s="239" t="n">
        <f aca="false">3600*($B$7/(10^($C60*J$14/10000)))/($B$6*$B$5*1000000000)</f>
        <v>2.17139384505662</v>
      </c>
      <c r="K60" s="239" t="n">
        <f aca="false">3600*($B$7/(10^($C60*K$14/10000)))/($B$6*$B$5*1000000000)</f>
        <v>1.95316351217764</v>
      </c>
      <c r="L60" s="239" t="n">
        <f aca="false">3600*($B$7/(10^($C60*L$14/10000)))/($B$6*$B$5*1000000000)</f>
        <v>1.75686585553649</v>
      </c>
      <c r="M60" s="239" t="n">
        <f aca="false">3600*($B$7/(10^($C60*M$14/10000)))/($B$6*$B$5*1000000000)</f>
        <v>1.58029658812777</v>
      </c>
      <c r="N60" s="239" t="n">
        <f aca="false">3600*($B$7/(10^($C60*N$14/10000)))/($B$6*$B$5*1000000000)</f>
        <v>1.4214729591211</v>
      </c>
      <c r="O60" s="239" t="n">
        <f aca="false">3600*($B$7/(10^($C60*O$14/10000)))/($B$6*$B$5*1000000000)</f>
        <v>1.27861148893977</v>
      </c>
    </row>
    <row r="61" customFormat="false" ht="15" hidden="false" customHeight="false" outlineLevel="0" collapsed="false">
      <c r="C61" s="237" t="n">
        <v>4700</v>
      </c>
      <c r="D61" s="239" t="n">
        <f aca="false">3600*($B$7/(10^($C61*D$14/10)))/($B$6*$B$5*1000000000)</f>
        <v>3.68755581436191</v>
      </c>
      <c r="E61" s="239" t="n">
        <f aca="false">3600*($B$7/(10^($C61*E$14/10000)))/($B$6*$B$5*1000000000)</f>
        <v>3.30931876913703</v>
      </c>
      <c r="F61" s="239" t="n">
        <f aca="false">3600*($B$7/(10^($C61*F$14/10000)))/($B$6*$B$5*1000000000)</f>
        <v>3.13500763219366</v>
      </c>
      <c r="G61" s="239" t="n">
        <f aca="false">3600*($B$7/(10^($C61*G$14/10000)))/($B$6*$B$5*1000000000)</f>
        <v>2.96987795360535</v>
      </c>
      <c r="H61" s="239" t="n">
        <f aca="false">3600*($B$7/(10^($C61*H$14/10000)))/($B$6*$B$5*1000000000)</f>
        <v>2.6652539917184</v>
      </c>
      <c r="I61" s="239" t="n">
        <f aca="false">3600*($B$7/(10^($C61*I$14/10000)))/($B$6*$B$5*1000000000)</f>
        <v>2.39187567682615</v>
      </c>
      <c r="J61" s="239" t="n">
        <f aca="false">3600*($B$7/(10^($C61*J$14/10000)))/($B$6*$B$5*1000000000)</f>
        <v>2.14653810524975</v>
      </c>
      <c r="K61" s="239" t="n">
        <f aca="false">3600*($B$7/(10^($C61*K$14/10000)))/($B$6*$B$5*1000000000)</f>
        <v>1.92636510414421</v>
      </c>
      <c r="L61" s="239" t="n">
        <f aca="false">3600*($B$7/(10^($C61*L$14/10000)))/($B$6*$B$5*1000000000)</f>
        <v>1.72877551318045</v>
      </c>
      <c r="M61" s="239" t="n">
        <f aca="false">3600*($B$7/(10^($C61*M$14/10000)))/($B$6*$B$5*1000000000)</f>
        <v>1.55145292475594</v>
      </c>
      <c r="N61" s="239" t="n">
        <f aca="false">3600*($B$7/(10^($C61*N$14/10000)))/($B$6*$B$5*1000000000)</f>
        <v>1.39231852798838</v>
      </c>
      <c r="O61" s="239" t="n">
        <f aca="false">3600*($B$7/(10^($C61*O$14/10000)))/($B$6*$B$5*1000000000)</f>
        <v>1.24950673813367</v>
      </c>
    </row>
    <row r="62" customFormat="false" ht="15" hidden="false" customHeight="false" outlineLevel="0" collapsed="false">
      <c r="C62" s="237" t="n">
        <v>4800</v>
      </c>
      <c r="D62" s="239" t="n">
        <f aca="false">3600*($B$7/(10^($C62*D$14/10)))/($B$6*$B$5*1000000000)</f>
        <v>3.68755581436191</v>
      </c>
      <c r="E62" s="239" t="n">
        <f aca="false">3600*($B$7/(10^($C62*E$14/10000)))/($B$6*$B$5*1000000000)</f>
        <v>3.30170754717719</v>
      </c>
      <c r="F62" s="239" t="n">
        <f aca="false">3600*($B$7/(10^($C62*F$14/10000)))/($B$6*$B$5*1000000000)</f>
        <v>3.12419837710096</v>
      </c>
      <c r="G62" s="239" t="n">
        <f aca="false">3600*($B$7/(10^($C62*G$14/10000)))/($B$6*$B$5*1000000000)</f>
        <v>2.95623260389163</v>
      </c>
      <c r="H62" s="239" t="n">
        <f aca="false">3600*($B$7/(10^($C62*H$14/10000)))/($B$6*$B$5*1000000000)</f>
        <v>2.6469065122935</v>
      </c>
      <c r="I62" s="239" t="n">
        <f aca="false">3600*($B$7/(10^($C62*I$14/10000)))/($B$6*$B$5*1000000000)</f>
        <v>2.36994682881136</v>
      </c>
      <c r="J62" s="239" t="n">
        <f aca="false">3600*($B$7/(10^($C62*J$14/10000)))/($B$6*$B$5*1000000000)</f>
        <v>2.12196688674369</v>
      </c>
      <c r="K62" s="239" t="n">
        <f aca="false">3600*($B$7/(10^($C62*K$14/10000)))/($B$6*$B$5*1000000000)</f>
        <v>1.89993438405326</v>
      </c>
      <c r="L62" s="239" t="n">
        <f aca="false">3600*($B$7/(10^($C62*L$14/10000)))/($B$6*$B$5*1000000000)</f>
        <v>1.70113430433746</v>
      </c>
      <c r="M62" s="239" t="n">
        <f aca="false">3600*($B$7/(10^($C62*M$14/10000)))/($B$6*$B$5*1000000000)</f>
        <v>1.52313571757148</v>
      </c>
      <c r="N62" s="239" t="n">
        <f aca="false">3600*($B$7/(10^($C62*N$14/10000)))/($B$6*$B$5*1000000000)</f>
        <v>1.3637620546636</v>
      </c>
      <c r="O62" s="239" t="n">
        <f aca="false">3600*($B$7/(10^($C62*O$14/10000)))/($B$6*$B$5*1000000000)</f>
        <v>1.22106449233931</v>
      </c>
    </row>
    <row r="63" customFormat="false" ht="15" hidden="false" customHeight="false" outlineLevel="0" collapsed="false">
      <c r="C63" s="237" t="n">
        <v>4900</v>
      </c>
      <c r="D63" s="239" t="n">
        <f aca="false">3600*($B$7/(10^($C63*D$14/10)))/($B$6*$B$5*1000000000)</f>
        <v>3.68755581436191</v>
      </c>
      <c r="E63" s="239" t="n">
        <f aca="false">3600*($B$7/(10^($C63*E$14/10000)))/($B$6*$B$5*1000000000)</f>
        <v>3.29411383054209</v>
      </c>
      <c r="F63" s="239" t="n">
        <f aca="false">3600*($B$7/(10^($C63*F$14/10000)))/($B$6*$B$5*1000000000)</f>
        <v>3.11342639145363</v>
      </c>
      <c r="G63" s="239" t="n">
        <f aca="false">3600*($B$7/(10^($C63*G$14/10000)))/($B$6*$B$5*1000000000)</f>
        <v>2.94264994886494</v>
      </c>
      <c r="H63" s="239" t="n">
        <f aca="false">3600*($B$7/(10^($C63*H$14/10000)))/($B$6*$B$5*1000000000)</f>
        <v>2.62868533602855</v>
      </c>
      <c r="I63" s="239" t="n">
        <f aca="false">3600*($B$7/(10^($C63*I$14/10000)))/($B$6*$B$5*1000000000)</f>
        <v>2.34821902568361</v>
      </c>
      <c r="J63" s="239" t="n">
        <f aca="false">3600*($B$7/(10^($C63*J$14/10000)))/($B$6*$B$5*1000000000)</f>
        <v>2.09767693265002</v>
      </c>
      <c r="K63" s="239" t="n">
        <f aca="false">3600*($B$7/(10^($C63*K$14/10000)))/($B$6*$B$5*1000000000)</f>
        <v>1.8738663070371</v>
      </c>
      <c r="L63" s="239" t="n">
        <f aca="false">3600*($B$7/(10^($C63*L$14/10000)))/($B$6*$B$5*1000000000)</f>
        <v>1.6739350478593</v>
      </c>
      <c r="M63" s="239" t="n">
        <f aca="false">3600*($B$7/(10^($C63*M$14/10000)))/($B$6*$B$5*1000000000)</f>
        <v>1.49533535766607</v>
      </c>
      <c r="N63" s="239" t="n">
        <f aca="false">3600*($B$7/(10^($C63*N$14/10000)))/($B$6*$B$5*1000000000)</f>
        <v>1.33579127502339</v>
      </c>
      <c r="O63" s="239" t="n">
        <f aca="false">3600*($B$7/(10^($C63*O$14/10000)))/($B$6*$B$5*1000000000)</f>
        <v>1.19326967110148</v>
      </c>
    </row>
    <row r="64" customFormat="false" ht="15" hidden="false" customHeight="false" outlineLevel="0" collapsed="false">
      <c r="C64" s="237" t="n">
        <v>5000</v>
      </c>
      <c r="D64" s="239" t="n">
        <f aca="false">3600*($B$7/(10^($C64*D$14/10)))/($B$6*$B$5*1000000000)</f>
        <v>3.68755581436191</v>
      </c>
      <c r="E64" s="239" t="n">
        <f aca="false">3600*($B$7/(10^($C64*E$14/10000)))/($B$6*$B$5*1000000000)</f>
        <v>3.2865375789706</v>
      </c>
      <c r="F64" s="239" t="n">
        <f aca="false">3600*($B$7/(10^($C64*F$14/10000)))/($B$6*$B$5*1000000000)</f>
        <v>3.1026915467496</v>
      </c>
      <c r="G64" s="239" t="n">
        <f aca="false">3600*($B$7/(10^($C64*G$14/10000)))/($B$6*$B$5*1000000000)</f>
        <v>2.92912970046936</v>
      </c>
      <c r="H64" s="239" t="n">
        <f aca="false">3600*($B$7/(10^($C64*H$14/10000)))/($B$6*$B$5*1000000000)</f>
        <v>2.61058959345873</v>
      </c>
      <c r="I64" s="239" t="n">
        <f aca="false">3600*($B$7/(10^($C64*I$14/10000)))/($B$6*$B$5*1000000000)</f>
        <v>2.32669042425229</v>
      </c>
      <c r="J64" s="239" t="n">
        <f aca="false">3600*($B$7/(10^($C64*J$14/10000)))/($B$6*$B$5*1000000000)</f>
        <v>2.07366502336165</v>
      </c>
      <c r="K64" s="239" t="n">
        <f aca="false">3600*($B$7/(10^($C64*K$14/10000)))/($B$6*$B$5*1000000000)</f>
        <v>1.84815589744621</v>
      </c>
      <c r="L64" s="239" t="n">
        <f aca="false">3600*($B$7/(10^($C64*L$14/10000)))/($B$6*$B$5*1000000000)</f>
        <v>1.64717067741635</v>
      </c>
      <c r="M64" s="239" t="n">
        <f aca="false">3600*($B$7/(10^($C64*M$14/10000)))/($B$6*$B$5*1000000000)</f>
        <v>1.46804241151372</v>
      </c>
      <c r="N64" s="239" t="n">
        <f aca="false">3600*($B$7/(10^($C64*N$14/10000)))/($B$6*$B$5*1000000000)</f>
        <v>1.30839417648173</v>
      </c>
      <c r="O64" s="239" t="n">
        <f aca="false">3600*($B$7/(10^($C64*O$14/10000)))/($B$6*$B$5*1000000000)</f>
        <v>1.16610753723807</v>
      </c>
    </row>
    <row r="65" customFormat="false" ht="15" hidden="false" customHeight="false" outlineLevel="0" collapsed="false">
      <c r="C65" s="237" t="n">
        <v>5100</v>
      </c>
      <c r="D65" s="239" t="n">
        <f aca="false">3600*($B$7/(10^($C65*D$14/10)))/($B$6*$B$5*1000000000)</f>
        <v>3.68755581436191</v>
      </c>
      <c r="E65" s="239" t="n">
        <f aca="false">3600*($B$7/(10^($C65*E$14/10000)))/($B$6*$B$5*1000000000)</f>
        <v>3.27897875229419</v>
      </c>
      <c r="F65" s="239" t="n">
        <f aca="false">3600*($B$7/(10^($C65*F$14/10000)))/($B$6*$B$5*1000000000)</f>
        <v>3.09199371492988</v>
      </c>
      <c r="G65" s="239" t="n">
        <f aca="false">3600*($B$7/(10^($C65*G$14/10000)))/($B$6*$B$5*1000000000)</f>
        <v>2.91567157197245</v>
      </c>
      <c r="H65" s="239" t="n">
        <f aca="false">3600*($B$7/(10^($C65*H$14/10000)))/($B$6*$B$5*1000000000)</f>
        <v>2.59261842110455</v>
      </c>
      <c r="I65" s="239" t="n">
        <f aca="false">3600*($B$7/(10^($C65*I$14/10000)))/($B$6*$B$5*1000000000)</f>
        <v>2.30535919822527</v>
      </c>
      <c r="J65" s="239" t="n">
        <f aca="false">3600*($B$7/(10^($C65*J$14/10000)))/($B$6*$B$5*1000000000)</f>
        <v>2.04992797612602</v>
      </c>
      <c r="K65" s="239" t="n">
        <f aca="false">3600*($B$7/(10^($C65*K$14/10000)))/($B$6*$B$5*1000000000)</f>
        <v>1.82279824789954</v>
      </c>
      <c r="L65" s="239" t="n">
        <f aca="false">3600*($B$7/(10^($C65*L$14/10000)))/($B$6*$B$5*1000000000)</f>
        <v>1.62083423966178</v>
      </c>
      <c r="M65" s="239" t="n">
        <f aca="false">3600*($B$7/(10^($C65*M$14/10000)))/($B$6*$B$5*1000000000)</f>
        <v>1.44124761776969</v>
      </c>
      <c r="N65" s="239" t="n">
        <f aca="false">3600*($B$7/(10^($C65*N$14/10000)))/($B$6*$B$5*1000000000)</f>
        <v>1.28155899283091</v>
      </c>
      <c r="O65" s="239" t="n">
        <f aca="false">3600*($B$7/(10^($C65*O$14/10000)))/($B$6*$B$5*1000000000)</f>
        <v>1.13956368902615</v>
      </c>
    </row>
    <row r="66" customFormat="false" ht="15" hidden="false" customHeight="false" outlineLevel="0" collapsed="false">
      <c r="C66" s="237" t="n">
        <v>5200</v>
      </c>
      <c r="D66" s="239" t="n">
        <f aca="false">3600*($B$7/(10^($C66*D$14/10)))/($B$6*$B$5*1000000000)</f>
        <v>3.68755581436191</v>
      </c>
      <c r="E66" s="239" t="n">
        <f aca="false">3600*($B$7/(10^($C66*E$14/10000)))/($B$6*$B$5*1000000000)</f>
        <v>3.27143731043671</v>
      </c>
      <c r="F66" s="239" t="n">
        <f aca="false">3600*($B$7/(10^($C66*F$14/10000)))/($B$6*$B$5*1000000000)</f>
        <v>3.081332768377</v>
      </c>
      <c r="G66" s="239" t="n">
        <f aca="false">3600*($B$7/(10^($C66*G$14/10000)))/($B$6*$B$5*1000000000)</f>
        <v>2.90227527795922</v>
      </c>
      <c r="H66" s="239" t="n">
        <f aca="false">3600*($B$7/(10^($C66*H$14/10000)))/($B$6*$B$5*1000000000)</f>
        <v>2.57477096143067</v>
      </c>
      <c r="I66" s="239" t="n">
        <f aca="false">3600*($B$7/(10^($C66*I$14/10000)))/($B$6*$B$5*1000000000)</f>
        <v>2.28422353805398</v>
      </c>
      <c r="J66" s="239" t="n">
        <f aca="false">3600*($B$7/(10^($C66*J$14/10000)))/($B$6*$B$5*1000000000)</f>
        <v>2.02646264462321</v>
      </c>
      <c r="K66" s="239" t="n">
        <f aca="false">3600*($B$7/(10^($C66*K$14/10000)))/($B$6*$B$5*1000000000)</f>
        <v>1.79778851834783</v>
      </c>
      <c r="L66" s="239" t="n">
        <f aca="false">3600*($B$7/(10^($C66*L$14/10000)))/($B$6*$B$5*1000000000)</f>
        <v>1.59491889242509</v>
      </c>
      <c r="M66" s="239" t="n">
        <f aca="false">3600*($B$7/(10^($C66*M$14/10000)))/($B$6*$B$5*1000000000)</f>
        <v>1.41494188412785</v>
      </c>
      <c r="N66" s="239" t="n">
        <f aca="false">3600*($B$7/(10^($C66*N$14/10000)))/($B$6*$B$5*1000000000)</f>
        <v>1.25527419918834</v>
      </c>
      <c r="O66" s="239" t="n">
        <f aca="false">3600*($B$7/(10^($C66*O$14/10000)))/($B$6*$B$5*1000000000)</f>
        <v>1.11362405256607</v>
      </c>
    </row>
    <row r="67" customFormat="false" ht="15" hidden="false" customHeight="false" outlineLevel="0" collapsed="false">
      <c r="C67" s="237" t="n">
        <v>5300</v>
      </c>
      <c r="D67" s="239" t="n">
        <f aca="false">3600*($B$7/(10^($C67*D$14/10)))/($B$6*$B$5*1000000000)</f>
        <v>3.68755581436191</v>
      </c>
      <c r="E67" s="239" t="n">
        <f aca="false">3600*($B$7/(10^($C67*E$14/10000)))/($B$6*$B$5*1000000000)</f>
        <v>3.26391321341419</v>
      </c>
      <c r="F67" s="239" t="n">
        <f aca="false">3600*($B$7/(10^($C67*F$14/10000)))/($B$6*$B$5*1000000000)</f>
        <v>3.07070857991352</v>
      </c>
      <c r="G67" s="239" t="n">
        <f aca="false">3600*($B$7/(10^($C67*G$14/10000)))/($B$6*$B$5*1000000000)</f>
        <v>2.88894053432602</v>
      </c>
      <c r="H67" s="239" t="n">
        <f aca="false">3600*($B$7/(10^($C67*H$14/10000)))/($B$6*$B$5*1000000000)</f>
        <v>2.55704636280499</v>
      </c>
      <c r="I67" s="239" t="n">
        <f aca="false">3600*($B$7/(10^($C67*I$14/10000)))/($B$6*$B$5*1000000000)</f>
        <v>2.26328165077986</v>
      </c>
      <c r="J67" s="239" t="n">
        <f aca="false">3600*($B$7/(10^($C67*J$14/10000)))/($B$6*$B$5*1000000000)</f>
        <v>2.00326591854896</v>
      </c>
      <c r="K67" s="239" t="n">
        <f aca="false">3600*($B$7/(10^($C67*K$14/10000)))/($B$6*$B$5*1000000000)</f>
        <v>1.77312193514979</v>
      </c>
      <c r="L67" s="239" t="n">
        <f aca="false">3600*($B$7/(10^($C67*L$14/10000)))/($B$6*$B$5*1000000000)</f>
        <v>1.56941790293454</v>
      </c>
      <c r="M67" s="239" t="n">
        <f aca="false">3600*($B$7/(10^($C67*M$14/10000)))/($B$6*$B$5*1000000000)</f>
        <v>1.38911628423533</v>
      </c>
      <c r="N67" s="239" t="n">
        <f aca="false">3600*($B$7/(10^($C67*N$14/10000)))/($B$6*$B$5*1000000000)</f>
        <v>1.2295285070469</v>
      </c>
      <c r="O67" s="239" t="n">
        <f aca="false">3600*($B$7/(10^($C67*O$14/10000)))/($B$6*$B$5*1000000000)</f>
        <v>1.08827487431921</v>
      </c>
    </row>
    <row r="68" customFormat="false" ht="15" hidden="false" customHeight="false" outlineLevel="0" collapsed="false">
      <c r="C68" s="237" t="n">
        <v>5400</v>
      </c>
      <c r="D68" s="239" t="n">
        <f aca="false">3600*($B$7/(10^($C68*D$14/10)))/($B$6*$B$5*1000000000)</f>
        <v>3.68755581436191</v>
      </c>
      <c r="E68" s="239" t="n">
        <f aca="false">3600*($B$7/(10^($C68*E$14/10000)))/($B$6*$B$5*1000000000)</f>
        <v>3.25640642133461</v>
      </c>
      <c r="F68" s="239" t="n">
        <f aca="false">3600*($B$7/(10^($C68*F$14/10000)))/($B$6*$B$5*1000000000)</f>
        <v>3.0601210228005</v>
      </c>
      <c r="G68" s="239" t="n">
        <f aca="false">3600*($B$7/(10^($C68*G$14/10000)))/($B$6*$B$5*1000000000)</f>
        <v>2.87566705827453</v>
      </c>
      <c r="H68" s="239" t="n">
        <f aca="false">3600*($B$7/(10^($C68*H$14/10000)))/($B$6*$B$5*1000000000)</f>
        <v>2.53944377945802</v>
      </c>
      <c r="I68" s="239" t="n">
        <f aca="false">3600*($B$7/(10^($C68*I$14/10000)))/($B$6*$B$5*1000000000)</f>
        <v>2.24253175988232</v>
      </c>
      <c r="J68" s="239" t="n">
        <f aca="false">3600*($B$7/(10^($C68*J$14/10000)))/($B$6*$B$5*1000000000)</f>
        <v>1.98033472320235</v>
      </c>
      <c r="K68" s="239" t="n">
        <f aca="false">3600*($B$7/(10^($C68*K$14/10000)))/($B$6*$B$5*1000000000)</f>
        <v>1.74879379016095</v>
      </c>
      <c r="L68" s="239" t="n">
        <f aca="false">3600*($B$7/(10^($C68*L$14/10000)))/($B$6*$B$5*1000000000)</f>
        <v>1.54432464606793</v>
      </c>
      <c r="M68" s="239" t="n">
        <f aca="false">3600*($B$7/(10^($C68*M$14/10000)))/($B$6*$B$5*1000000000)</f>
        <v>1.3637620546636</v>
      </c>
      <c r="N68" s="239" t="n">
        <f aca="false">3600*($B$7/(10^($C68*N$14/10000)))/($B$6*$B$5*1000000000)</f>
        <v>1.20431085942695</v>
      </c>
      <c r="O68" s="239" t="n">
        <f aca="false">3600*($B$7/(10^($C68*O$14/10000)))/($B$6*$B$5*1000000000)</f>
        <v>1.06350271381574</v>
      </c>
    </row>
    <row r="69" customFormat="false" ht="15" hidden="false" customHeight="false" outlineLevel="0" collapsed="false">
      <c r="C69" s="237" t="n">
        <v>5500</v>
      </c>
      <c r="D69" s="239" t="n">
        <f aca="false">3600*($B$7/(10^($C69*D$14/10)))/($B$6*$B$5*1000000000)</f>
        <v>3.68755581436191</v>
      </c>
      <c r="E69" s="239" t="n">
        <f aca="false">3600*($B$7/(10^($C69*E$14/10000)))/($B$6*$B$5*1000000000)</f>
        <v>3.24891689439771</v>
      </c>
      <c r="F69" s="239" t="n">
        <f aca="false">3600*($B$7/(10^($C69*F$14/10000)))/($B$6*$B$5*1000000000)</f>
        <v>3.04956997073598</v>
      </c>
      <c r="G69" s="239" t="n">
        <f aca="false">3600*($B$7/(10^($C69*G$14/10000)))/($B$6*$B$5*1000000000)</f>
        <v>2.8624545683058</v>
      </c>
      <c r="H69" s="239" t="n">
        <f aca="false">3600*($B$7/(10^($C69*H$14/10000)))/($B$6*$B$5*1000000000)</f>
        <v>2.52196237144247</v>
      </c>
      <c r="I69" s="239" t="n">
        <f aca="false">3600*($B$7/(10^($C69*I$14/10000)))/($B$6*$B$5*1000000000)</f>
        <v>2.221972105128</v>
      </c>
      <c r="J69" s="239" t="n">
        <f aca="false">3600*($B$7/(10^($C69*J$14/10000)))/($B$6*$B$5*1000000000)</f>
        <v>1.95766601907827</v>
      </c>
      <c r="K69" s="239" t="n">
        <f aca="false">3600*($B$7/(10^($C69*K$14/10000)))/($B$6*$B$5*1000000000)</f>
        <v>1.724799439835</v>
      </c>
      <c r="L69" s="239" t="n">
        <f aca="false">3600*($B$7/(10^($C69*L$14/10000)))/($B$6*$B$5*1000000000)</f>
        <v>1.51963260263148</v>
      </c>
      <c r="M69" s="239" t="n">
        <f aca="false">3600*($B$7/(10^($C69*M$14/10000)))/($B$6*$B$5*1000000000)</f>
        <v>1.3388705919347</v>
      </c>
      <c r="N69" s="239" t="n">
        <f aca="false">3600*($B$7/(10^($C69*N$14/10000)))/($B$6*$B$5*1000000000)</f>
        <v>1.17961042612764</v>
      </c>
      <c r="O69" s="239" t="n">
        <f aca="false">3600*($B$7/(10^($C69*O$14/10000)))/($B$6*$B$5*1000000000)</f>
        <v>1.03929443652826</v>
      </c>
    </row>
    <row r="70" customFormat="false" ht="15" hidden="false" customHeight="false" outlineLevel="0" collapsed="false">
      <c r="C70" s="237" t="n">
        <v>5600</v>
      </c>
      <c r="D70" s="239" t="n">
        <f aca="false">3600*($B$7/(10^($C70*D$14/10)))/($B$6*$B$5*1000000000)</f>
        <v>3.68755581436191</v>
      </c>
      <c r="E70" s="239" t="n">
        <f aca="false">3600*($B$7/(10^($C70*E$14/10000)))/($B$6*$B$5*1000000000)</f>
        <v>3.24144459289477</v>
      </c>
      <c r="F70" s="239" t="n">
        <f aca="false">3600*($B$7/(10^($C70*F$14/10000)))/($B$6*$B$5*1000000000)</f>
        <v>3.03905529785346</v>
      </c>
      <c r="G70" s="239" t="n">
        <f aca="false">3600*($B$7/(10^($C70*G$14/10000)))/($B$6*$B$5*1000000000)</f>
        <v>2.84930278421422</v>
      </c>
      <c r="H70" s="239" t="n">
        <f aca="false">3600*($B$7/(10^($C70*H$14/10000)))/($B$6*$B$5*1000000000)</f>
        <v>2.50460130459323</v>
      </c>
      <c r="I70" s="239" t="n">
        <f aca="false">3600*($B$7/(10^($C70*I$14/10000)))/($B$6*$B$5*1000000000)</f>
        <v>2.20160094242146</v>
      </c>
      <c r="J70" s="239" t="n">
        <f aca="false">3600*($B$7/(10^($C70*J$14/10000)))/($B$6*$B$5*1000000000)</f>
        <v>1.93525680146456</v>
      </c>
      <c r="K70" s="239" t="n">
        <f aca="false">3600*($B$7/(10^($C70*K$14/10000)))/($B$6*$B$5*1000000000)</f>
        <v>1.70113430433746</v>
      </c>
      <c r="L70" s="239" t="n">
        <f aca="false">3600*($B$7/(10^($C70*L$14/10000)))/($B$6*$B$5*1000000000)</f>
        <v>1.49533535766607</v>
      </c>
      <c r="M70" s="239" t="n">
        <f aca="false">3600*($B$7/(10^($C70*M$14/10000)))/($B$6*$B$5*1000000000)</f>
        <v>1.31443344960184</v>
      </c>
      <c r="N70" s="239" t="n">
        <f aca="false">3600*($B$7/(10^($C70*N$14/10000)))/($B$6*$B$5*1000000000)</f>
        <v>1.15541659907571</v>
      </c>
      <c r="O70" s="239" t="n">
        <f aca="false">3600*($B$7/(10^($C70*O$14/10000)))/($B$6*$B$5*1000000000)</f>
        <v>1.01563720690771</v>
      </c>
    </row>
    <row r="71" customFormat="false" ht="15" hidden="false" customHeight="false" outlineLevel="0" collapsed="false">
      <c r="C71" s="237" t="n">
        <v>5700</v>
      </c>
      <c r="D71" s="239" t="n">
        <f aca="false">3600*($B$7/(10^($C71*D$14/10)))/($B$6*$B$5*1000000000)</f>
        <v>3.68755581436191</v>
      </c>
      <c r="E71" s="239" t="n">
        <f aca="false">3600*($B$7/(10^($C71*E$14/10000)))/($B$6*$B$5*1000000000)</f>
        <v>3.23398947720838</v>
      </c>
      <c r="F71" s="239" t="n">
        <f aca="false">3600*($B$7/(10^($C71*F$14/10000)))/($B$6*$B$5*1000000000)</f>
        <v>3.02857687872046</v>
      </c>
      <c r="G71" s="239" t="n">
        <f aca="false">3600*($B$7/(10^($C71*G$14/10000)))/($B$6*$B$5*1000000000)</f>
        <v>2.83621142708162</v>
      </c>
      <c r="H71" s="239" t="n">
        <f aca="false">3600*($B$7/(10^($C71*H$14/10000)))/($B$6*$B$5*1000000000)</f>
        <v>2.48735975048754</v>
      </c>
      <c r="I71" s="239" t="n">
        <f aca="false">3600*($B$7/(10^($C71*I$14/10000)))/($B$6*$B$5*1000000000)</f>
        <v>2.1814165436572</v>
      </c>
      <c r="J71" s="239" t="n">
        <f aca="false">3600*($B$7/(10^($C71*J$14/10000)))/($B$6*$B$5*1000000000)</f>
        <v>1.91310410004368</v>
      </c>
      <c r="K71" s="239" t="n">
        <f aca="false">3600*($B$7/(10^($C71*K$14/10000)))/($B$6*$B$5*1000000000)</f>
        <v>1.67779386667156</v>
      </c>
      <c r="L71" s="239" t="n">
        <f aca="false">3600*($B$7/(10^($C71*L$14/10000)))/($B$6*$B$5*1000000000)</f>
        <v>1.47142659878071</v>
      </c>
      <c r="M71" s="239" t="n">
        <f aca="false">3600*($B$7/(10^($C71*M$14/10000)))/($B$6*$B$5*1000000000)</f>
        <v>1.29044233538327</v>
      </c>
      <c r="N71" s="239" t="n">
        <f aca="false">3600*($B$7/(10^($C71*N$14/10000)))/($B$6*$B$5*1000000000)</f>
        <v>1.13171898776964</v>
      </c>
      <c r="O71" s="239" t="n">
        <f aca="false">3600*($B$7/(10^($C71*O$14/10000)))/($B$6*$B$5*1000000000)</f>
        <v>0.992518481577814</v>
      </c>
    </row>
    <row r="72" customFormat="false" ht="15" hidden="false" customHeight="false" outlineLevel="0" collapsed="false">
      <c r="C72" s="237" t="n">
        <v>5800</v>
      </c>
      <c r="D72" s="239" t="n">
        <f aca="false">3600*($B$7/(10^($C72*D$14/10)))/($B$6*$B$5*1000000000)</f>
        <v>3.68755581436191</v>
      </c>
      <c r="E72" s="239" t="n">
        <f aca="false">3600*($B$7/(10^($C72*E$14/10000)))/($B$6*$B$5*1000000000)</f>
        <v>3.22655150781227</v>
      </c>
      <c r="F72" s="239" t="n">
        <f aca="false">3600*($B$7/(10^($C72*F$14/10000)))/($B$6*$B$5*1000000000)</f>
        <v>3.01813458833693</v>
      </c>
      <c r="G72" s="239" t="n">
        <f aca="false">3600*($B$7/(10^($C72*G$14/10000)))/($B$6*$B$5*1000000000)</f>
        <v>2.82318021927135</v>
      </c>
      <c r="H72" s="239" t="n">
        <f aca="false">3600*($B$7/(10^($C72*H$14/10000)))/($B$6*$B$5*1000000000)</f>
        <v>2.47023688640547</v>
      </c>
      <c r="I72" s="239" t="n">
        <f aca="false">3600*($B$7/(10^($C72*I$14/10000)))/($B$6*$B$5*1000000000)</f>
        <v>2.16141719657312</v>
      </c>
      <c r="J72" s="239" t="n">
        <f aca="false">3600*($B$7/(10^($C72*J$14/10000)))/($B$6*$B$5*1000000000)</f>
        <v>1.89120497849905</v>
      </c>
      <c r="K72" s="239" t="n">
        <f aca="false">3600*($B$7/(10^($C72*K$14/10000)))/($B$6*$B$5*1000000000)</f>
        <v>1.65477367181602</v>
      </c>
      <c r="L72" s="239" t="n">
        <f aca="false">3600*($B$7/(10^($C72*L$14/10000)))/($B$6*$B$5*1000000000)</f>
        <v>1.44790011451255</v>
      </c>
      <c r="M72" s="239" t="n">
        <f aca="false">3600*($B$7/(10^($C72*M$14/10000)))/($B$6*$B$5*1000000000)</f>
        <v>1.26688910834843</v>
      </c>
      <c r="N72" s="239" t="n">
        <f aca="false">3600*($B$7/(10^($C72*N$14/10000)))/($B$6*$B$5*1000000000)</f>
        <v>1.10850741481723</v>
      </c>
      <c r="O72" s="239" t="n">
        <f aca="false">3600*($B$7/(10^($C72*O$14/10000)))/($B$6*$B$5*1000000000)</f>
        <v>0.969926002684384</v>
      </c>
    </row>
    <row r="73" customFormat="false" ht="15" hidden="false" customHeight="false" outlineLevel="0" collapsed="false">
      <c r="C73" s="237" t="n">
        <v>5900</v>
      </c>
      <c r="D73" s="239" t="n">
        <f aca="false">3600*($B$7/(10^($C73*D$14/10)))/($B$6*$B$5*1000000000)</f>
        <v>3.68755581436191</v>
      </c>
      <c r="E73" s="239" t="n">
        <f aca="false">3600*($B$7/(10^($C73*E$14/10000)))/($B$6*$B$5*1000000000)</f>
        <v>3.21913064527105</v>
      </c>
      <c r="F73" s="239" t="n">
        <f aca="false">3600*($B$7/(10^($C73*F$14/10000)))/($B$6*$B$5*1000000000)</f>
        <v>3.00772830213386</v>
      </c>
      <c r="G73" s="239" t="n">
        <f aca="false">3600*($B$7/(10^($C73*G$14/10000)))/($B$6*$B$5*1000000000)</f>
        <v>2.81020888442238</v>
      </c>
      <c r="H73" s="239" t="n">
        <f aca="false">3600*($B$7/(10^($C73*H$14/10000)))/($B$6*$B$5*1000000000)</f>
        <v>2.45323189529063</v>
      </c>
      <c r="I73" s="239" t="n">
        <f aca="false">3600*($B$7/(10^($C73*I$14/10000)))/($B$6*$B$5*1000000000)</f>
        <v>2.14160120460522</v>
      </c>
      <c r="J73" s="239" t="n">
        <f aca="false">3600*($B$7/(10^($C73*J$14/10000)))/($B$6*$B$5*1000000000)</f>
        <v>1.86955653412585</v>
      </c>
      <c r="K73" s="239" t="n">
        <f aca="false">3600*($B$7/(10^($C73*K$14/10000)))/($B$6*$B$5*1000000000)</f>
        <v>1.63206932587478</v>
      </c>
      <c r="L73" s="239" t="n">
        <f aca="false">3600*($B$7/(10^($C73*L$14/10000)))/($B$6*$B$5*1000000000)</f>
        <v>1.42474979271317</v>
      </c>
      <c r="M73" s="239" t="n">
        <f aca="false">3600*($B$7/(10^($C73*M$14/10000)))/($B$6*$B$5*1000000000)</f>
        <v>1.24376577615549</v>
      </c>
      <c r="N73" s="239" t="n">
        <f aca="false">3600*($B$7/(10^($C73*N$14/10000)))/($B$6*$B$5*1000000000)</f>
        <v>1.08577191156476</v>
      </c>
      <c r="O73" s="239" t="n">
        <f aca="false">3600*($B$7/(10^($C73*O$14/10000)))/($B$6*$B$5*1000000000)</f>
        <v>0.947847791396066</v>
      </c>
    </row>
    <row r="74" customFormat="false" ht="15" hidden="false" customHeight="false" outlineLevel="0" collapsed="false">
      <c r="C74" s="237" t="n">
        <v>6000</v>
      </c>
      <c r="D74" s="239" t="n">
        <f aca="false">3600*($B$7/(10^($C74*D$14/10)))/($B$6*$B$5*1000000000)</f>
        <v>3.68755581436191</v>
      </c>
      <c r="E74" s="239" t="n">
        <f aca="false">3600*($B$7/(10^($C74*E$14/10000)))/($B$6*$B$5*1000000000)</f>
        <v>3.21172685024007</v>
      </c>
      <c r="F74" s="239" t="n">
        <f aca="false">3600*($B$7/(10^($C74*F$14/10000)))/($B$6*$B$5*1000000000)</f>
        <v>2.99735789597172</v>
      </c>
      <c r="G74" s="239" t="n">
        <f aca="false">3600*($B$7/(10^($C74*G$14/10000)))/($B$6*$B$5*1000000000)</f>
        <v>2.79729714744343</v>
      </c>
      <c r="H74" s="239" t="n">
        <f aca="false">3600*($B$7/(10^($C74*H$14/10000)))/($B$6*$B$5*1000000000)</f>
        <v>2.43634396571123</v>
      </c>
      <c r="I74" s="239" t="n">
        <f aca="false">3600*($B$7/(10^($C74*I$14/10000)))/($B$6*$B$5*1000000000)</f>
        <v>2.12196688674369</v>
      </c>
      <c r="J74" s="239" t="n">
        <f aca="false">3600*($B$7/(10^($C74*J$14/10000)))/($B$6*$B$5*1000000000)</f>
        <v>1.84815589744621</v>
      </c>
      <c r="K74" s="239" t="n">
        <f aca="false">3600*($B$7/(10^($C74*K$14/10000)))/($B$6*$B$5*1000000000)</f>
        <v>1.60967649523825</v>
      </c>
      <c r="L74" s="239" t="n">
        <f aca="false">3600*($B$7/(10^($C74*L$14/10000)))/($B$6*$B$5*1000000000)</f>
        <v>1.40196961896063</v>
      </c>
      <c r="M74" s="239" t="n">
        <f aca="false">3600*($B$7/(10^($C74*M$14/10000)))/($B$6*$B$5*1000000000)</f>
        <v>1.22106449233931</v>
      </c>
      <c r="N74" s="239" t="n">
        <f aca="false">3600*($B$7/(10^($C74*N$14/10000)))/($B$6*$B$5*1000000000)</f>
        <v>1.06350271381574</v>
      </c>
      <c r="O74" s="239" t="n">
        <f aca="false">3600*($B$7/(10^($C74*O$14/10000)))/($B$6*$B$5*1000000000)</f>
        <v>0.926272141552994</v>
      </c>
    </row>
    <row r="75" customFormat="false" ht="15" hidden="false" customHeight="false" outlineLevel="0" collapsed="false">
      <c r="C75" s="237" t="n">
        <v>6100</v>
      </c>
      <c r="D75" s="239" t="n">
        <f aca="false">3600*($B$7/(10^($C75*D$14/10)))/($B$6*$B$5*1000000000)</f>
        <v>3.68755581436191</v>
      </c>
      <c r="E75" s="239" t="n">
        <f aca="false">3600*($B$7/(10^($C75*E$14/10000)))/($B$6*$B$5*1000000000)</f>
        <v>3.20434008346512</v>
      </c>
      <c r="F75" s="239" t="n">
        <f aca="false">3600*($B$7/(10^($C75*F$14/10000)))/($B$6*$B$5*1000000000)</f>
        <v>2.98702324613899</v>
      </c>
      <c r="G75" s="239" t="n">
        <f aca="false">3600*($B$7/(10^($C75*G$14/10000)))/($B$6*$B$5*1000000000)</f>
        <v>2.78444473450716</v>
      </c>
      <c r="H75" s="239" t="n">
        <f aca="false">3600*($B$7/(10^($C75*H$14/10000)))/($B$6*$B$5*1000000000)</f>
        <v>2.41957229182132</v>
      </c>
      <c r="I75" s="239" t="n">
        <f aca="false">3600*($B$7/(10^($C75*I$14/10000)))/($B$6*$B$5*1000000000)</f>
        <v>2.1025125773903</v>
      </c>
      <c r="J75" s="239" t="n">
        <f aca="false">3600*($B$7/(10^($C75*J$14/10000)))/($B$6*$B$5*1000000000)</f>
        <v>1.82700023182892</v>
      </c>
      <c r="K75" s="239" t="n">
        <f aca="false">3600*($B$7/(10^($C75*K$14/10000)))/($B$6*$B$5*1000000000)</f>
        <v>1.58759090575623</v>
      </c>
      <c r="L75" s="239" t="n">
        <f aca="false">3600*($B$7/(10^($C75*L$14/10000)))/($B$6*$B$5*1000000000)</f>
        <v>1.37955367499697</v>
      </c>
      <c r="M75" s="239" t="n">
        <f aca="false">3600*($B$7/(10^($C75*M$14/10000)))/($B$6*$B$5*1000000000)</f>
        <v>1.19877755364886</v>
      </c>
      <c r="N75" s="239" t="n">
        <f aca="false">3600*($B$7/(10^($C75*N$14/10000)))/($B$6*$B$5*1000000000)</f>
        <v>1.04169025763749</v>
      </c>
      <c r="O75" s="239" t="n">
        <f aca="false">3600*($B$7/(10^($C75*O$14/10000)))/($B$6*$B$5*1000000000)</f>
        <v>0.905187613460035</v>
      </c>
    </row>
    <row r="76" customFormat="false" ht="15" hidden="false" customHeight="false" outlineLevel="0" collapsed="false">
      <c r="C76" s="237" t="n">
        <v>6200</v>
      </c>
      <c r="D76" s="239" t="n">
        <f aca="false">3600*($B$7/(10^($C76*D$14/10)))/($B$6*$B$5*1000000000)</f>
        <v>3.68755581436191</v>
      </c>
      <c r="E76" s="239" t="n">
        <f aca="false">3600*($B$7/(10^($C76*E$14/10000)))/($B$6*$B$5*1000000000)</f>
        <v>3.19697030578232</v>
      </c>
      <c r="F76" s="239" t="n">
        <f aca="false">3600*($B$7/(10^($C76*F$14/10000)))/($B$6*$B$5*1000000000)</f>
        <v>2.97672422935072</v>
      </c>
      <c r="G76" s="239" t="n">
        <f aca="false">3600*($B$7/(10^($C76*G$14/10000)))/($B$6*$B$5*1000000000)</f>
        <v>2.77165137304436</v>
      </c>
      <c r="H76" s="239" t="n">
        <f aca="false">3600*($B$7/(10^($C76*H$14/10000)))/($B$6*$B$5*1000000000)</f>
        <v>2.40291607332237</v>
      </c>
      <c r="I76" s="239" t="n">
        <f aca="false">3600*($B$7/(10^($C76*I$14/10000)))/($B$6*$B$5*1000000000)</f>
        <v>2.08323662621713</v>
      </c>
      <c r="J76" s="239" t="n">
        <f aca="false">3600*($B$7/(10^($C76*J$14/10000)))/($B$6*$B$5*1000000000)</f>
        <v>1.80608673311343</v>
      </c>
      <c r="K76" s="239" t="n">
        <f aca="false">3600*($B$7/(10^($C76*K$14/10000)))/($B$6*$B$5*1000000000)</f>
        <v>1.56580834192205</v>
      </c>
      <c r="L76" s="239" t="n">
        <f aca="false">3600*($B$7/(10^($C76*L$14/10000)))/($B$6*$B$5*1000000000)</f>
        <v>1.3574961371906</v>
      </c>
      <c r="M76" s="239" t="n">
        <f aca="false">3600*($B$7/(10^($C76*M$14/10000)))/($B$6*$B$5*1000000000)</f>
        <v>1.1768973974333</v>
      </c>
      <c r="N76" s="239" t="n">
        <f aca="false">3600*($B$7/(10^($C76*N$14/10000)))/($B$6*$B$5*1000000000)</f>
        <v>1.02032517525373</v>
      </c>
      <c r="O76" s="239" t="n">
        <f aca="false">3600*($B$7/(10^($C76*O$14/10000)))/($B$6*$B$5*1000000000)</f>
        <v>0.884583027821308</v>
      </c>
    </row>
    <row r="77" customFormat="false" ht="15" hidden="false" customHeight="false" outlineLevel="0" collapsed="false">
      <c r="C77" s="237" t="n">
        <v>6300</v>
      </c>
      <c r="D77" s="239" t="n">
        <f aca="false">3600*($B$7/(10^($C77*D$14/10)))/($B$6*$B$5*1000000000)</f>
        <v>3.68755581436191</v>
      </c>
      <c r="E77" s="239" t="n">
        <f aca="false">3600*($B$7/(10^($C77*E$14/10000)))/($B$6*$B$5*1000000000)</f>
        <v>3.18961747811783</v>
      </c>
      <c r="F77" s="239" t="n">
        <f aca="false">3600*($B$7/(10^($C77*F$14/10000)))/($B$6*$B$5*1000000000)</f>
        <v>2.96646072274702</v>
      </c>
      <c r="G77" s="239" t="n">
        <f aca="false">3600*($B$7/(10^($C77*G$14/10000)))/($B$6*$B$5*1000000000)</f>
        <v>2.75891679173815</v>
      </c>
      <c r="H77" s="239" t="n">
        <f aca="false">3600*($B$7/(10^($C77*H$14/10000)))/($B$6*$B$5*1000000000)</f>
        <v>2.38637451542506</v>
      </c>
      <c r="I77" s="239" t="n">
        <f aca="false">3600*($B$7/(10^($C77*I$14/10000)))/($B$6*$B$5*1000000000)</f>
        <v>2.06413739802657</v>
      </c>
      <c r="J77" s="239" t="n">
        <f aca="false">3600*($B$7/(10^($C77*J$14/10000)))/($B$6*$B$5*1000000000)</f>
        <v>1.78541262923812</v>
      </c>
      <c r="K77" s="239" t="n">
        <f aca="false">3600*($B$7/(10^($C77*K$14/10000)))/($B$6*$B$5*1000000000)</f>
        <v>1.54432464606793</v>
      </c>
      <c r="L77" s="239" t="n">
        <f aca="false">3600*($B$7/(10^($C77*L$14/10000)))/($B$6*$B$5*1000000000)</f>
        <v>1.33579127502339</v>
      </c>
      <c r="M77" s="239" t="n">
        <f aca="false">3600*($B$7/(10^($C77*M$14/10000)))/($B$6*$B$5*1000000000)</f>
        <v>1.15541659907571</v>
      </c>
      <c r="N77" s="239" t="n">
        <f aca="false">3600*($B$7/(10^($C77*N$14/10000)))/($B$6*$B$5*1000000000)</f>
        <v>0.999398291021407</v>
      </c>
      <c r="O77" s="239" t="n">
        <f aca="false">3600*($B$7/(10^($C77*O$14/10000)))/($B$6*$B$5*1000000000)</f>
        <v>0.864447459812771</v>
      </c>
    </row>
    <row r="78" customFormat="false" ht="15" hidden="false" customHeight="false" outlineLevel="0" collapsed="false">
      <c r="C78" s="237" t="n">
        <v>6400</v>
      </c>
      <c r="D78" s="239" t="n">
        <f aca="false">3600*($B$7/(10^($C78*D$14/10)))/($B$6*$B$5*1000000000)</f>
        <v>3.68755581436191</v>
      </c>
      <c r="E78" s="239" t="n">
        <f aca="false">3600*($B$7/(10^($C78*E$14/10000)))/($B$6*$B$5*1000000000)</f>
        <v>3.18228156148769</v>
      </c>
      <c r="F78" s="239" t="n">
        <f aca="false">3600*($B$7/(10^($C78*F$14/10000)))/($B$6*$B$5*1000000000)</f>
        <v>2.95623260389163</v>
      </c>
      <c r="G78" s="239" t="n">
        <f aca="false">3600*($B$7/(10^($C78*G$14/10000)))/($B$6*$B$5*1000000000)</f>
        <v>2.74624072051825</v>
      </c>
      <c r="H78" s="239" t="n">
        <f aca="false">3600*($B$7/(10^($C78*H$14/10000)))/($B$6*$B$5*1000000000)</f>
        <v>2.36994682881136</v>
      </c>
      <c r="I78" s="239" t="n">
        <f aca="false">3600*($B$7/(10^($C78*I$14/10000)))/($B$6*$B$5*1000000000)</f>
        <v>2.04521327261256</v>
      </c>
      <c r="J78" s="239" t="n">
        <f aca="false">3600*($B$7/(10^($C78*J$14/10000)))/($B$6*$B$5*1000000000)</f>
        <v>1.76497517987292</v>
      </c>
      <c r="K78" s="239" t="n">
        <f aca="false">3600*($B$7/(10^($C78*K$14/10000)))/($B$6*$B$5*1000000000)</f>
        <v>1.52313571757148</v>
      </c>
      <c r="L78" s="239" t="n">
        <f aca="false">3600*($B$7/(10^($C78*L$14/10000)))/($B$6*$B$5*1000000000)</f>
        <v>1.31443344960184</v>
      </c>
      <c r="M78" s="239" t="n">
        <f aca="false">3600*($B$7/(10^($C78*M$14/10000)))/($B$6*$B$5*1000000000)</f>
        <v>1.13432786947373</v>
      </c>
      <c r="N78" s="239" t="n">
        <f aca="false">3600*($B$7/(10^($C78*N$14/10000)))/($B$6*$B$5*1000000000)</f>
        <v>0.978900617490037</v>
      </c>
      <c r="O78" s="239" t="n">
        <f aca="false">3600*($B$7/(10^($C78*O$14/10000)))/($B$6*$B$5*1000000000)</f>
        <v>0.844770233289742</v>
      </c>
    </row>
    <row r="79" customFormat="false" ht="15" hidden="false" customHeight="false" outlineLevel="0" collapsed="false">
      <c r="C79" s="237" t="n">
        <v>6500</v>
      </c>
      <c r="D79" s="239" t="n">
        <f aca="false">3600*($B$7/(10^($C79*D$14/10)))/($B$6*$B$5*1000000000)</f>
        <v>3.68755581436191</v>
      </c>
      <c r="E79" s="239" t="n">
        <f aca="false">3600*($B$7/(10^($C79*E$14/10000)))/($B$6*$B$5*1000000000)</f>
        <v>3.1749625169976</v>
      </c>
      <c r="F79" s="239" t="n">
        <f aca="false">3600*($B$7/(10^($C79*F$14/10000)))/($B$6*$B$5*1000000000)</f>
        <v>2.94603975077043</v>
      </c>
      <c r="G79" s="239" t="n">
        <f aca="false">3600*($B$7/(10^($C79*G$14/10000)))/($B$6*$B$5*1000000000)</f>
        <v>2.73362289055523</v>
      </c>
      <c r="H79" s="239" t="n">
        <f aca="false">3600*($B$7/(10^($C79*H$14/10000)))/($B$6*$B$5*1000000000)</f>
        <v>2.35363222959686</v>
      </c>
      <c r="I79" s="239" t="n">
        <f aca="false">3600*($B$7/(10^($C79*I$14/10000)))/($B$6*$B$5*1000000000)</f>
        <v>2.02646264462321</v>
      </c>
      <c r="J79" s="239" t="n">
        <f aca="false">3600*($B$7/(10^($C79*J$14/10000)))/($B$6*$B$5*1000000000)</f>
        <v>1.74477167605607</v>
      </c>
      <c r="K79" s="239" t="n">
        <f aca="false">3600*($B$7/(10^($C79*K$14/10000)))/($B$6*$B$5*1000000000)</f>
        <v>1.50223751207293</v>
      </c>
      <c r="L79" s="239" t="n">
        <f aca="false">3600*($B$7/(10^($C79*L$14/10000)))/($B$6*$B$5*1000000000)</f>
        <v>1.29341711219213</v>
      </c>
      <c r="M79" s="239" t="n">
        <f aca="false">3600*($B$7/(10^($C79*M$14/10000)))/($B$6*$B$5*1000000000)</f>
        <v>1.11362405256607</v>
      </c>
      <c r="N79" s="239" t="n">
        <f aca="false">3600*($B$7/(10^($C79*N$14/10000)))/($B$6*$B$5*1000000000)</f>
        <v>0.958823351541882</v>
      </c>
      <c r="O79" s="239" t="n">
        <f aca="false">3600*($B$7/(10^($C79*O$14/10000)))/($B$6*$B$5*1000000000)</f>
        <v>0.82554091512626</v>
      </c>
    </row>
    <row r="80" customFormat="false" ht="15" hidden="false" customHeight="false" outlineLevel="0" collapsed="false">
      <c r="C80" s="237" t="n">
        <v>6600</v>
      </c>
      <c r="D80" s="239" t="n">
        <f aca="false">3600*($B$7/(10^($C80*D$14/10)))/($B$6*$B$5*1000000000)</f>
        <v>3.68755581436191</v>
      </c>
      <c r="E80" s="239" t="n">
        <f aca="false">3600*($B$7/(10^($C80*E$14/10000)))/($B$6*$B$5*1000000000)</f>
        <v>3.16766030584272</v>
      </c>
      <c r="F80" s="239" t="n">
        <f aca="false">3600*($B$7/(10^($C80*F$14/10000)))/($B$6*$B$5*1000000000)</f>
        <v>2.93588204178999</v>
      </c>
      <c r="G80" s="239" t="n">
        <f aca="false">3600*($B$7/(10^($C80*G$14/10000)))/($B$6*$B$5*1000000000)</f>
        <v>2.72106303425482</v>
      </c>
      <c r="H80" s="239" t="n">
        <f aca="false">3600*($B$7/(10^($C80*H$14/10000)))/($B$6*$B$5*1000000000)</f>
        <v>2.33742993929339</v>
      </c>
      <c r="I80" s="239" t="n">
        <f aca="false">3600*($B$7/(10^($C80*I$14/10000)))/($B$6*$B$5*1000000000)</f>
        <v>2.00788392342456</v>
      </c>
      <c r="J80" s="239" t="n">
        <f aca="false">3600*($B$7/(10^($C80*J$14/10000)))/($B$6*$B$5*1000000000)</f>
        <v>1.724799439835</v>
      </c>
      <c r="K80" s="239" t="n">
        <f aca="false">3600*($B$7/(10^($C80*K$14/10000)))/($B$6*$B$5*1000000000)</f>
        <v>1.4816260407032</v>
      </c>
      <c r="L80" s="239" t="n">
        <f aca="false">3600*($B$7/(10^($C80*L$14/10000)))/($B$6*$B$5*1000000000)</f>
        <v>1.27273680277855</v>
      </c>
      <c r="M80" s="239" t="n">
        <f aca="false">3600*($B$7/(10^($C80*M$14/10000)))/($B$6*$B$5*1000000000)</f>
        <v>1.09329812290432</v>
      </c>
      <c r="N80" s="239" t="n">
        <f aca="false">3600*($B$7/(10^($C80*N$14/10000)))/($B$6*$B$5*1000000000)</f>
        <v>0.939157870611278</v>
      </c>
      <c r="O80" s="239" t="n">
        <f aca="false">3600*($B$7/(10^($C80*O$14/10000)))/($B$6*$B$5*1000000000)</f>
        <v>0.806749309683303</v>
      </c>
    </row>
    <row r="81" customFormat="false" ht="15" hidden="false" customHeight="false" outlineLevel="0" collapsed="false">
      <c r="C81" s="237" t="n">
        <v>6700</v>
      </c>
      <c r="D81" s="239" t="n">
        <f aca="false">3600*($B$7/(10^($C81*D$14/10)))/($B$6*$B$5*1000000000)</f>
        <v>3.68755581436191</v>
      </c>
      <c r="E81" s="239" t="n">
        <f aca="false">3600*($B$7/(10^($C81*E$14/10000)))/($B$6*$B$5*1000000000)</f>
        <v>3.16037488930745</v>
      </c>
      <c r="F81" s="239" t="n">
        <f aca="false">3600*($B$7/(10^($C81*F$14/10000)))/($B$6*$B$5*1000000000)</f>
        <v>2.92575935577612</v>
      </c>
      <c r="G81" s="239" t="n">
        <f aca="false">3600*($B$7/(10^($C81*G$14/10000)))/($B$6*$B$5*1000000000)</f>
        <v>2.70856088525223</v>
      </c>
      <c r="H81" s="239" t="n">
        <f aca="false">3600*($B$7/(10^($C81*H$14/10000)))/($B$6*$B$5*1000000000)</f>
        <v>2.32133918477183</v>
      </c>
      <c r="I81" s="239" t="n">
        <f aca="false">3600*($B$7/(10^($C81*I$14/10000)))/($B$6*$B$5*1000000000)</f>
        <v>1.98947553296567</v>
      </c>
      <c r="J81" s="239" t="n">
        <f aca="false">3600*($B$7/(10^($C81*J$14/10000)))/($B$6*$B$5*1000000000)</f>
        <v>1.70505582391144</v>
      </c>
      <c r="K81" s="239" t="n">
        <f aca="false">3600*($B$7/(10^($C81*K$14/10000)))/($B$6*$B$5*1000000000)</f>
        <v>1.46129736932255</v>
      </c>
      <c r="L81" s="239" t="n">
        <f aca="false">3600*($B$7/(10^($C81*L$14/10000)))/($B$6*$B$5*1000000000)</f>
        <v>1.25238714864501</v>
      </c>
      <c r="M81" s="239" t="n">
        <f aca="false">3600*($B$7/(10^($C81*M$14/10000)))/($B$6*$B$5*1000000000)</f>
        <v>1.07334318326893</v>
      </c>
      <c r="N81" s="239" t="n">
        <f aca="false">3600*($B$7/(10^($C81*N$14/10000)))/($B$6*$B$5*1000000000)</f>
        <v>0.919895728981505</v>
      </c>
      <c r="O81" s="239" t="n">
        <f aca="false">3600*($B$7/(10^($C81*O$14/10000)))/($B$6*$B$5*1000000000)</f>
        <v>0.788385453402929</v>
      </c>
    </row>
    <row r="82" customFormat="false" ht="15" hidden="false" customHeight="false" outlineLevel="0" collapsed="false">
      <c r="C82" s="237" t="n">
        <v>6800</v>
      </c>
      <c r="D82" s="239" t="n">
        <f aca="false">3600*($B$7/(10^($C82*D$14/10)))/($B$6*$B$5*1000000000)</f>
        <v>3.68755581436191</v>
      </c>
      <c r="E82" s="239" t="n">
        <f aca="false">3600*($B$7/(10^($C82*E$14/10000)))/($B$6*$B$5*1000000000)</f>
        <v>3.15310622876524</v>
      </c>
      <c r="F82" s="239" t="n">
        <f aca="false">3600*($B$7/(10^($C82*F$14/10000)))/($B$6*$B$5*1000000000)</f>
        <v>2.91567157197245</v>
      </c>
      <c r="G82" s="239" t="n">
        <f aca="false">3600*($B$7/(10^($C82*G$14/10000)))/($B$6*$B$5*1000000000)</f>
        <v>2.69611617840651</v>
      </c>
      <c r="H82" s="239" t="n">
        <f aca="false">3600*($B$7/(10^($C82*H$14/10000)))/($B$6*$B$5*1000000000)</f>
        <v>2.30535919822527</v>
      </c>
      <c r="I82" s="239" t="n">
        <f aca="false">3600*($B$7/(10^($C82*I$14/10000)))/($B$6*$B$5*1000000000)</f>
        <v>1.97123591164495</v>
      </c>
      <c r="J82" s="239" t="n">
        <f aca="false">3600*($B$7/(10^($C82*J$14/10000)))/($B$6*$B$5*1000000000)</f>
        <v>1.68553821129049</v>
      </c>
      <c r="K82" s="239" t="n">
        <f aca="false">3600*($B$7/(10^($C82*K$14/10000)))/($B$6*$B$5*1000000000)</f>
        <v>1.44124761776969</v>
      </c>
      <c r="L82" s="239" t="n">
        <f aca="false">3600*($B$7/(10^($C82*L$14/10000)))/($B$6*$B$5*1000000000)</f>
        <v>1.23236286297921</v>
      </c>
      <c r="M82" s="239" t="n">
        <f aca="false">3600*($B$7/(10^($C82*M$14/10000)))/($B$6*$B$5*1000000000)</f>
        <v>1.05375246232879</v>
      </c>
      <c r="N82" s="239" t="n">
        <f aca="false">3600*($B$7/(10^($C82*N$14/10000)))/($B$6*$B$5*1000000000)</f>
        <v>0.901028654157619</v>
      </c>
      <c r="O82" s="239" t="n">
        <f aca="false">3600*($B$7/(10^($C82*O$14/10000)))/($B$6*$B$5*1000000000)</f>
        <v>0.770439609525466</v>
      </c>
    </row>
    <row r="83" customFormat="false" ht="15" hidden="false" customHeight="false" outlineLevel="0" collapsed="false">
      <c r="C83" s="237" t="n">
        <v>6900</v>
      </c>
      <c r="D83" s="239" t="n">
        <f aca="false">3600*($B$7/(10^($C83*D$14/10)))/($B$6*$B$5*1000000000)</f>
        <v>3.68755581436191</v>
      </c>
      <c r="E83" s="239" t="n">
        <f aca="false">3600*($B$7/(10^($C83*E$14/10000)))/($B$6*$B$5*1000000000)</f>
        <v>3.14585428567837</v>
      </c>
      <c r="F83" s="239" t="n">
        <f aca="false">3600*($B$7/(10^($C83*F$14/10000)))/($B$6*$B$5*1000000000)</f>
        <v>2.90561857003896</v>
      </c>
      <c r="G83" s="239" t="n">
        <f aca="false">3600*($B$7/(10^($C83*G$14/10000)))/($B$6*$B$5*1000000000)</f>
        <v>2.68372864979494</v>
      </c>
      <c r="H83" s="239" t="n">
        <f aca="false">3600*($B$7/(10^($C83*H$14/10000)))/($B$6*$B$5*1000000000)</f>
        <v>2.28948921713234</v>
      </c>
      <c r="I83" s="239" t="n">
        <f aca="false">3600*($B$7/(10^($C83*I$14/10000)))/($B$6*$B$5*1000000000)</f>
        <v>1.95316351217764</v>
      </c>
      <c r="J83" s="239" t="n">
        <f aca="false">3600*($B$7/(10^($C83*J$14/10000)))/($B$6*$B$5*1000000000)</f>
        <v>1.66624401493374</v>
      </c>
      <c r="K83" s="239" t="n">
        <f aca="false">3600*($B$7/(10^($C83*K$14/10000)))/($B$6*$B$5*1000000000)</f>
        <v>1.4214729591211</v>
      </c>
      <c r="L83" s="239" t="n">
        <f aca="false">3600*($B$7/(10^($C83*L$14/10000)))/($B$6*$B$5*1000000000)</f>
        <v>1.21265874349913</v>
      </c>
      <c r="M83" s="239" t="n">
        <f aca="false">3600*($B$7/(10^($C83*M$14/10000)))/($B$6*$B$5*1000000000)</f>
        <v>1.03451931234353</v>
      </c>
      <c r="N83" s="239" t="n">
        <f aca="false">3600*($B$7/(10^($C83*N$14/10000)))/($B$6*$B$5*1000000000)</f>
        <v>0.882548543313666</v>
      </c>
      <c r="O83" s="239" t="n">
        <f aca="false">3600*($B$7/(10^($C83*O$14/10000)))/($B$6*$B$5*1000000000)</f>
        <v>0.752902262926946</v>
      </c>
    </row>
    <row r="84" customFormat="false" ht="15" hidden="false" customHeight="false" outlineLevel="0" collapsed="false">
      <c r="C84" s="237" t="n">
        <v>7000</v>
      </c>
      <c r="D84" s="239" t="n">
        <f aca="false">3600*($B$7/(10^($C84*D$14/10)))/($B$6*$B$5*1000000000)</f>
        <v>3.68755581436191</v>
      </c>
      <c r="E84" s="239" t="n">
        <f aca="false">3600*($B$7/(10^($C84*E$14/10000)))/($B$6*$B$5*1000000000)</f>
        <v>3.13861902159776</v>
      </c>
      <c r="F84" s="239" t="n">
        <f aca="false">3600*($B$7/(10^($C84*F$14/10000)))/($B$6*$B$5*1000000000)</f>
        <v>2.89560023005053</v>
      </c>
      <c r="G84" s="239" t="n">
        <f aca="false">3600*($B$7/(10^($C84*G$14/10000)))/($B$6*$B$5*1000000000)</f>
        <v>2.67139803670738</v>
      </c>
      <c r="H84" s="239" t="n">
        <f aca="false">3600*($B$7/(10^($C84*H$14/10000)))/($B$6*$B$5*1000000000)</f>
        <v>2.2737284842208</v>
      </c>
      <c r="I84" s="239" t="n">
        <f aca="false">3600*($B$7/(10^($C84*I$14/10000)))/($B$6*$B$5*1000000000)</f>
        <v>1.93525680146456</v>
      </c>
      <c r="J84" s="239" t="n">
        <f aca="false">3600*($B$7/(10^($C84*J$14/10000)))/($B$6*$B$5*1000000000)</f>
        <v>1.64717067741635</v>
      </c>
      <c r="K84" s="239" t="n">
        <f aca="false">3600*($B$7/(10^($C84*K$14/10000)))/($B$6*$B$5*1000000000)</f>
        <v>1.40196961896063</v>
      </c>
      <c r="L84" s="239" t="n">
        <f aca="false">3600*($B$7/(10^($C84*L$14/10000)))/($B$6*$B$5*1000000000)</f>
        <v>1.19326967110148</v>
      </c>
      <c r="M84" s="239" t="n">
        <f aca="false">3600*($B$7/(10^($C84*M$14/10000)))/($B$6*$B$5*1000000000)</f>
        <v>1.01563720690771</v>
      </c>
      <c r="N84" s="239" t="n">
        <f aca="false">3600*($B$7/(10^($C84*N$14/10000)))/($B$6*$B$5*1000000000)</f>
        <v>0.864447459812771</v>
      </c>
      <c r="O84" s="239" t="n">
        <f aca="false">3600*($B$7/(10^($C84*O$14/10000)))/($B$6*$B$5*1000000000)</f>
        <v>0.73576411507407</v>
      </c>
    </row>
    <row r="85" customFormat="false" ht="15" hidden="false" customHeight="false" outlineLevel="0" collapsed="false">
      <c r="C85" s="237" t="n">
        <v>7100</v>
      </c>
      <c r="D85" s="239" t="n">
        <f aca="false">3600*($B$7/(10^($C85*D$14/10)))/($B$6*$B$5*1000000000)</f>
        <v>3.68755581436191</v>
      </c>
      <c r="E85" s="239" t="n">
        <f aca="false">3600*($B$7/(10^($C85*E$14/10000)))/($B$6*$B$5*1000000000)</f>
        <v>3.13140039816277</v>
      </c>
      <c r="F85" s="239" t="n">
        <f aca="false">3600*($B$7/(10^($C85*F$14/10000)))/($B$6*$B$5*1000000000)</f>
        <v>2.88561643249557</v>
      </c>
      <c r="G85" s="239" t="n">
        <f aca="false">3600*($B$7/(10^($C85*G$14/10000)))/($B$6*$B$5*1000000000)</f>
        <v>2.65912407764076</v>
      </c>
      <c r="H85" s="239" t="n">
        <f aca="false">3600*($B$7/(10^($C85*H$14/10000)))/($B$6*$B$5*1000000000)</f>
        <v>2.25807624743148</v>
      </c>
      <c r="I85" s="239" t="n">
        <f aca="false">3600*($B$7/(10^($C85*I$14/10000)))/($B$6*$B$5*1000000000)</f>
        <v>1.91751426046208</v>
      </c>
      <c r="J85" s="239" t="n">
        <f aca="false">3600*($B$7/(10^($C85*J$14/10000)))/($B$6*$B$5*1000000000)</f>
        <v>1.6283156705881</v>
      </c>
      <c r="K85" s="239" t="n">
        <f aca="false">3600*($B$7/(10^($C85*K$14/10000)))/($B$6*$B$5*1000000000)</f>
        <v>1.38273387465907</v>
      </c>
      <c r="L85" s="239" t="n">
        <f aca="false">3600*($B$7/(10^($C85*L$14/10000)))/($B$6*$B$5*1000000000)</f>
        <v>1.1741906085318</v>
      </c>
      <c r="M85" s="239" t="n">
        <f aca="false">3600*($B$7/(10^($C85*M$14/10000)))/($B$6*$B$5*1000000000)</f>
        <v>0.997099738736209</v>
      </c>
      <c r="N85" s="239" t="n">
        <f aca="false">3600*($B$7/(10^($C85*N$14/10000)))/($B$6*$B$5*1000000000)</f>
        <v>0.846717629798598</v>
      </c>
      <c r="O85" s="239" t="n">
        <f aca="false">3600*($B$7/(10^($C85*O$14/10000)))/($B$6*$B$5*1000000000)</f>
        <v>0.719016079093995</v>
      </c>
    </row>
    <row r="86" customFormat="false" ht="15" hidden="false" customHeight="false" outlineLevel="0" collapsed="false">
      <c r="C86" s="237" t="n">
        <v>7200</v>
      </c>
      <c r="D86" s="239" t="n">
        <f aca="false">3600*($B$7/(10^($C86*D$14/10)))/($B$6*$B$5*1000000000)</f>
        <v>3.68755581436191</v>
      </c>
      <c r="E86" s="239" t="n">
        <f aca="false">3600*($B$7/(10^($C86*E$14/10000)))/($B$6*$B$5*1000000000)</f>
        <v>3.12419837710096</v>
      </c>
      <c r="F86" s="239" t="n">
        <f aca="false">3600*($B$7/(10^($C86*F$14/10000)))/($B$6*$B$5*1000000000)</f>
        <v>2.87566705827453</v>
      </c>
      <c r="G86" s="239" t="n">
        <f aca="false">3600*($B$7/(10^($C86*G$14/10000)))/($B$6*$B$5*1000000000)</f>
        <v>2.6469065122935</v>
      </c>
      <c r="H86" s="239" t="n">
        <f aca="false">3600*($B$7/(10^($C86*H$14/10000)))/($B$6*$B$5*1000000000)</f>
        <v>2.24253175988232</v>
      </c>
      <c r="I86" s="239" t="n">
        <f aca="false">3600*($B$7/(10^($C86*I$14/10000)))/($B$6*$B$5*1000000000)</f>
        <v>1.89993438405326</v>
      </c>
      <c r="J86" s="239" t="n">
        <f aca="false">3600*($B$7/(10^($C86*J$14/10000)))/($B$6*$B$5*1000000000)</f>
        <v>1.60967649523825</v>
      </c>
      <c r="K86" s="239" t="n">
        <f aca="false">3600*($B$7/(10^($C86*K$14/10000)))/($B$6*$B$5*1000000000)</f>
        <v>1.3637620546636</v>
      </c>
      <c r="L86" s="239" t="n">
        <f aca="false">3600*($B$7/(10^($C86*L$14/10000)))/($B$6*$B$5*1000000000)</f>
        <v>1.15541659907571</v>
      </c>
      <c r="M86" s="239" t="n">
        <f aca="false">3600*($B$7/(10^($C86*M$14/10000)))/($B$6*$B$5*1000000000)</f>
        <v>0.978900617490037</v>
      </c>
      <c r="N86" s="239" t="n">
        <f aca="false">3600*($B$7/(10^($C86*N$14/10000)))/($B$6*$B$5*1000000000)</f>
        <v>0.829351438856717</v>
      </c>
      <c r="O86" s="239" t="n">
        <f aca="false">3600*($B$7/(10^($C86*O$14/10000)))/($B$6*$B$5*1000000000)</f>
        <v>0.702649274956359</v>
      </c>
    </row>
    <row r="87" customFormat="false" ht="15" hidden="false" customHeight="false" outlineLevel="0" collapsed="false">
      <c r="C87" s="237" t="n">
        <v>7300</v>
      </c>
      <c r="D87" s="239" t="n">
        <f aca="false">3600*($B$7/(10^($C87*D$14/10)))/($B$6*$B$5*1000000000)</f>
        <v>3.68755581436191</v>
      </c>
      <c r="E87" s="239" t="n">
        <f aca="false">3600*($B$7/(10^($C87*E$14/10000)))/($B$6*$B$5*1000000000)</f>
        <v>3.11701292022795</v>
      </c>
      <c r="F87" s="239" t="n">
        <f aca="false">3600*($B$7/(10^($C87*F$14/10000)))/($B$6*$B$5*1000000000)</f>
        <v>2.86575198869852</v>
      </c>
      <c r="G87" s="239" t="n">
        <f aca="false">3600*($B$7/(10^($C87*G$14/10000)))/($B$6*$B$5*1000000000)</f>
        <v>2.63474508155998</v>
      </c>
      <c r="H87" s="239" t="n">
        <f aca="false">3600*($B$7/(10^($C87*H$14/10000)))/($B$6*$B$5*1000000000)</f>
        <v>2.22709427983278</v>
      </c>
      <c r="I87" s="239" t="n">
        <f aca="false">3600*($B$7/(10^($C87*I$14/10000)))/($B$6*$B$5*1000000000)</f>
        <v>1.88251568092014</v>
      </c>
      <c r="J87" s="239" t="n">
        <f aca="false">3600*($B$7/(10^($C87*J$14/10000)))/($B$6*$B$5*1000000000)</f>
        <v>1.59125068076431</v>
      </c>
      <c r="K87" s="239" t="n">
        <f aca="false">3600*($B$7/(10^($C87*K$14/10000)))/($B$6*$B$5*1000000000)</f>
        <v>1.34505053779698</v>
      </c>
      <c r="L87" s="239" t="n">
        <f aca="false">3600*($B$7/(10^($C87*L$14/10000)))/($B$6*$B$5*1000000000)</f>
        <v>1.13694276527126</v>
      </c>
      <c r="M87" s="239" t="n">
        <f aca="false">3600*($B$7/(10^($C87*M$14/10000)))/($B$6*$B$5*1000000000)</f>
        <v>0.961033667641836</v>
      </c>
      <c r="N87" s="239" t="n">
        <f aca="false">3600*($B$7/(10^($C87*N$14/10000)))/($B$6*$B$5*1000000000)</f>
        <v>0.812341428744449</v>
      </c>
      <c r="O87" s="239" t="n">
        <f aca="false">3600*($B$7/(10^($C87*O$14/10000)))/($B$6*$B$5*1000000000)</f>
        <v>0.686655024764968</v>
      </c>
    </row>
    <row r="88" customFormat="false" ht="15" hidden="false" customHeight="false" outlineLevel="0" collapsed="false">
      <c r="C88" s="237" t="n">
        <v>7400</v>
      </c>
      <c r="D88" s="239" t="n">
        <f aca="false">3600*($B$7/(10^($C88*D$14/10)))/($B$6*$B$5*1000000000)</f>
        <v>3.68755581436191</v>
      </c>
      <c r="E88" s="239" t="n">
        <f aca="false">3600*($B$7/(10^($C88*E$14/10000)))/($B$6*$B$5*1000000000)</f>
        <v>3.10984398944715</v>
      </c>
      <c r="F88" s="239" t="n">
        <f aca="false">3600*($B$7/(10^($C88*F$14/10000)))/($B$6*$B$5*1000000000)</f>
        <v>2.85587110548786</v>
      </c>
      <c r="G88" s="239" t="n">
        <f aca="false">3600*($B$7/(10^($C88*G$14/10000)))/($B$6*$B$5*1000000000)</f>
        <v>2.6226395275251</v>
      </c>
      <c r="H88" s="239" t="n">
        <f aca="false">3600*($B$7/(10^($C88*H$14/10000)))/($B$6*$B$5*1000000000)</f>
        <v>2.21176307064839</v>
      </c>
      <c r="I88" s="239" t="n">
        <f aca="false">3600*($B$7/(10^($C88*I$14/10000)))/($B$6*$B$5*1000000000)</f>
        <v>1.86525667341723</v>
      </c>
      <c r="J88" s="239" t="n">
        <f aca="false">3600*($B$7/(10^($C88*J$14/10000)))/($B$6*$B$5*1000000000)</f>
        <v>1.57303578484452</v>
      </c>
      <c r="K88" s="239" t="n">
        <f aca="false">3600*($B$7/(10^($C88*K$14/10000)))/($B$6*$B$5*1000000000)</f>
        <v>1.32659575256639</v>
      </c>
      <c r="L88" s="239" t="n">
        <f aca="false">3600*($B$7/(10^($C88*L$14/10000)))/($B$6*$B$5*1000000000)</f>
        <v>1.11876430764169</v>
      </c>
      <c r="M88" s="239" t="n">
        <f aca="false">3600*($B$7/(10^($C88*M$14/10000)))/($B$6*$B$5*1000000000)</f>
        <v>0.943492826380324</v>
      </c>
      <c r="N88" s="239" t="n">
        <f aca="false">3600*($B$7/(10^($C88*N$14/10000)))/($B$6*$B$5*1000000000)</f>
        <v>0.795680294187782</v>
      </c>
      <c r="O88" s="239" t="n">
        <f aca="false">3600*($B$7/(10^($C88*O$14/10000)))/($B$6*$B$5*1000000000)</f>
        <v>0.67102484815666</v>
      </c>
    </row>
    <row r="89" customFormat="false" ht="15" hidden="false" customHeight="false" outlineLevel="0" collapsed="false">
      <c r="C89" s="237" t="n">
        <v>7500</v>
      </c>
      <c r="D89" s="239" t="n">
        <f aca="false">3600*($B$7/(10^($C89*D$14/10)))/($B$6*$B$5*1000000000)</f>
        <v>3.68755581436191</v>
      </c>
      <c r="E89" s="239" t="n">
        <f aca="false">3600*($B$7/(10^($C89*E$14/10000)))/($B$6*$B$5*1000000000)</f>
        <v>3.1026915467496</v>
      </c>
      <c r="F89" s="239" t="n">
        <f aca="false">3600*($B$7/(10^($C89*F$14/10000)))/($B$6*$B$5*1000000000)</f>
        <v>2.8460242907707</v>
      </c>
      <c r="G89" s="239" t="n">
        <f aca="false">3600*($B$7/(10^($C89*G$14/10000)))/($B$6*$B$5*1000000000)</f>
        <v>2.61058959345873</v>
      </c>
      <c r="H89" s="239" t="n">
        <f aca="false">3600*($B$7/(10^($C89*H$14/10000)))/($B$6*$B$5*1000000000)</f>
        <v>2.19653740076568</v>
      </c>
      <c r="I89" s="239" t="n">
        <f aca="false">3600*($B$7/(10^($C89*I$14/10000)))/($B$6*$B$5*1000000000)</f>
        <v>1.84815589744621</v>
      </c>
      <c r="J89" s="239" t="n">
        <f aca="false">3600*($B$7/(10^($C89*J$14/10000)))/($B$6*$B$5*1000000000)</f>
        <v>1.55502939311416</v>
      </c>
      <c r="K89" s="239" t="n">
        <f aca="false">3600*($B$7/(10^($C89*K$14/10000)))/($B$6*$B$5*1000000000)</f>
        <v>1.30839417648173</v>
      </c>
      <c r="L89" s="239" t="n">
        <f aca="false">3600*($B$7/(10^($C89*L$14/10000)))/($B$6*$B$5*1000000000)</f>
        <v>1.10087650344859</v>
      </c>
      <c r="M89" s="239" t="n">
        <f aca="false">3600*($B$7/(10^($C89*M$14/10000)))/($B$6*$B$5*1000000000)</f>
        <v>0.926272141552994</v>
      </c>
      <c r="N89" s="239" t="n">
        <f aca="false">3600*($B$7/(10^($C89*N$14/10000)))/($B$6*$B$5*1000000000)</f>
        <v>0.77936087974398</v>
      </c>
      <c r="O89" s="239" t="n">
        <f aca="false">3600*($B$7/(10^($C89*O$14/10000)))/($B$6*$B$5*1000000000)</f>
        <v>0.65575045780491</v>
      </c>
    </row>
    <row r="90" customFormat="false" ht="15" hidden="false" customHeight="false" outlineLevel="0" collapsed="false">
      <c r="C90" s="237" t="n">
        <v>7600</v>
      </c>
      <c r="D90" s="239" t="n">
        <f aca="false">3600*($B$7/(10^($C90*D$14/10)))/($B$6*$B$5*1000000000)</f>
        <v>3.68755581436191</v>
      </c>
      <c r="E90" s="239" t="n">
        <f aca="false">3600*($B$7/(10^($C90*E$14/10000)))/($B$6*$B$5*1000000000)</f>
        <v>3.09555555421378</v>
      </c>
      <c r="F90" s="239" t="n">
        <f aca="false">3600*($B$7/(10^($C90*F$14/10000)))/($B$6*$B$5*1000000000)</f>
        <v>2.83621142708162</v>
      </c>
      <c r="G90" s="239" t="n">
        <f aca="false">3600*($B$7/(10^($C90*G$14/10000)))/($B$6*$B$5*1000000000)</f>
        <v>2.59859502381034</v>
      </c>
      <c r="H90" s="239" t="n">
        <f aca="false">3600*($B$7/(10^($C90*H$14/10000)))/($B$6*$B$5*1000000000)</f>
        <v>2.1814165436572</v>
      </c>
      <c r="I90" s="239" t="n">
        <f aca="false">3600*($B$7/(10^($C90*I$14/10000)))/($B$6*$B$5*1000000000)</f>
        <v>1.83121190233167</v>
      </c>
      <c r="J90" s="239" t="n">
        <f aca="false">3600*($B$7/(10^($C90*J$14/10000)))/($B$6*$B$5*1000000000)</f>
        <v>1.5372291188455</v>
      </c>
      <c r="K90" s="239" t="n">
        <f aca="false">3600*($B$7/(10^($C90*K$14/10000)))/($B$6*$B$5*1000000000)</f>
        <v>1.29044233538327</v>
      </c>
      <c r="L90" s="239" t="n">
        <f aca="false">3600*($B$7/(10^($C90*L$14/10000)))/($B$6*$B$5*1000000000)</f>
        <v>1.0832747054649</v>
      </c>
      <c r="M90" s="239" t="n">
        <f aca="false">3600*($B$7/(10^($C90*M$14/10000)))/($B$6*$B$5*1000000000)</f>
        <v>0.909365769646368</v>
      </c>
      <c r="N90" s="239" t="n">
        <f aca="false">3600*($B$7/(10^($C90*N$14/10000)))/($B$6*$B$5*1000000000)</f>
        <v>0.763376176728541</v>
      </c>
      <c r="O90" s="239" t="n">
        <f aca="false">3600*($B$7/(10^($C90*O$14/10000)))/($B$6*$B$5*1000000000)</f>
        <v>0.640823755025771</v>
      </c>
    </row>
    <row r="91" customFormat="false" ht="15" hidden="false" customHeight="false" outlineLevel="0" collapsed="false">
      <c r="C91" s="237" t="n">
        <v>7700</v>
      </c>
      <c r="D91" s="239" t="n">
        <f aca="false">3600*($B$7/(10^($C91*D$14/10)))/($B$6*$B$5*1000000000)</f>
        <v>3.68755581436191</v>
      </c>
      <c r="E91" s="239" t="n">
        <f aca="false">3600*($B$7/(10^($C91*E$14/10000)))/($B$6*$B$5*1000000000)</f>
        <v>3.08843597400534</v>
      </c>
      <c r="F91" s="239" t="n">
        <f aca="false">3600*($B$7/(10^($C91*F$14/10000)))/($B$6*$B$5*1000000000)</f>
        <v>2.82643239736019</v>
      </c>
      <c r="G91" s="239" t="n">
        <f aca="false">3600*($B$7/(10^($C91*G$14/10000)))/($B$6*$B$5*1000000000)</f>
        <v>2.58665556420353</v>
      </c>
      <c r="H91" s="239" t="n">
        <f aca="false">3600*($B$7/(10^($C91*H$14/10000)))/($B$6*$B$5*1000000000)</f>
        <v>2.16639977779689</v>
      </c>
      <c r="I91" s="239" t="n">
        <f aca="false">3600*($B$7/(10^($C91*I$14/10000)))/($B$6*$B$5*1000000000)</f>
        <v>1.81442325069807</v>
      </c>
      <c r="J91" s="239" t="n">
        <f aca="false">3600*($B$7/(10^($C91*J$14/10000)))/($B$6*$B$5*1000000000)</f>
        <v>1.51963260263148</v>
      </c>
      <c r="K91" s="239" t="n">
        <f aca="false">3600*($B$7/(10^($C91*K$14/10000)))/($B$6*$B$5*1000000000)</f>
        <v>1.27273680277855</v>
      </c>
      <c r="L91" s="239" t="n">
        <f aca="false">3600*($B$7/(10^($C91*L$14/10000)))/($B$6*$B$5*1000000000)</f>
        <v>1.06595434076758</v>
      </c>
      <c r="M91" s="239" t="n">
        <f aca="false">3600*($B$7/(10^($C91*M$14/10000)))/($B$6*$B$5*1000000000)</f>
        <v>0.892767973803107</v>
      </c>
      <c r="N91" s="239" t="n">
        <f aca="false">3600*($B$7/(10^($C91*N$14/10000)))/($B$6*$B$5*1000000000)</f>
        <v>0.747719320205188</v>
      </c>
      <c r="O91" s="239" t="n">
        <f aca="false">3600*($B$7/(10^($C91*O$14/10000)))/($B$6*$B$5*1000000000)</f>
        <v>0.626236825483851</v>
      </c>
    </row>
    <row r="92" customFormat="false" ht="15" hidden="false" customHeight="false" outlineLevel="0" collapsed="false">
      <c r="C92" s="237" t="n">
        <v>7800</v>
      </c>
      <c r="D92" s="239" t="n">
        <f aca="false">3600*($B$7/(10^($C92*D$14/10)))/($B$6*$B$5*1000000000)</f>
        <v>3.68755581436191</v>
      </c>
      <c r="E92" s="239" t="n">
        <f aca="false">3600*($B$7/(10^($C92*E$14/10000)))/($B$6*$B$5*1000000000)</f>
        <v>3.081332768377</v>
      </c>
      <c r="F92" s="239" t="n">
        <f aca="false">3600*($B$7/(10^($C92*F$14/10000)))/($B$6*$B$5*1000000000)</f>
        <v>2.8166870849496</v>
      </c>
      <c r="G92" s="239" t="n">
        <f aca="false">3600*($B$7/(10^($C92*G$14/10000)))/($B$6*$B$5*1000000000)</f>
        <v>2.57477096143067</v>
      </c>
      <c r="H92" s="239" t="n">
        <f aca="false">3600*($B$7/(10^($C92*H$14/10000)))/($B$6*$B$5*1000000000)</f>
        <v>2.15148638662564</v>
      </c>
      <c r="I92" s="239" t="n">
        <f aca="false">3600*($B$7/(10^($C92*I$14/10000)))/($B$6*$B$5*1000000000)</f>
        <v>1.79778851834783</v>
      </c>
      <c r="J92" s="239" t="n">
        <f aca="false">3600*($B$7/(10^($C92*J$14/10000)))/($B$6*$B$5*1000000000)</f>
        <v>1.50223751207293</v>
      </c>
      <c r="K92" s="239" t="n">
        <f aca="false">3600*($B$7/(10^($C92*K$14/10000)))/($B$6*$B$5*1000000000)</f>
        <v>1.25527419918834</v>
      </c>
      <c r="L92" s="239" t="n">
        <f aca="false">3600*($B$7/(10^($C92*L$14/10000)))/($B$6*$B$5*1000000000)</f>
        <v>1.04891090954959</v>
      </c>
      <c r="M92" s="239" t="n">
        <f aca="false">3600*($B$7/(10^($C92*M$14/10000)))/($B$6*$B$5*1000000000)</f>
        <v>0.876473121875319</v>
      </c>
      <c r="N92" s="239" t="n">
        <f aca="false">3600*($B$7/(10^($C92*N$14/10000)))/($B$6*$B$5*1000000000)</f>
        <v>0.732383586037582</v>
      </c>
      <c r="O92" s="239" t="n">
        <f aca="false">3600*($B$7/(10^($C92*O$14/10000)))/($B$6*$B$5*1000000000)</f>
        <v>0.611981934996028</v>
      </c>
    </row>
    <row r="93" customFormat="false" ht="15" hidden="false" customHeight="false" outlineLevel="0" collapsed="false">
      <c r="C93" s="237" t="n">
        <v>7900</v>
      </c>
      <c r="D93" s="239" t="n">
        <f aca="false">3600*($B$7/(10^($C93*D$14/10)))/($B$6*$B$5*1000000000)</f>
        <v>3.68755581436191</v>
      </c>
      <c r="E93" s="239" t="n">
        <f aca="false">3600*($B$7/(10^($C93*E$14/10000)))/($B$6*$B$5*1000000000)</f>
        <v>3.07424589966826</v>
      </c>
      <c r="F93" s="239" t="n">
        <f aca="false">3600*($B$7/(10^($C93*F$14/10000)))/($B$6*$B$5*1000000000)</f>
        <v>2.80697537359526</v>
      </c>
      <c r="G93" s="239" t="n">
        <f aca="false">3600*($B$7/(10^($C93*G$14/10000)))/($B$6*$B$5*1000000000)</f>
        <v>2.56294096344749</v>
      </c>
      <c r="H93" s="239" t="n">
        <f aca="false">3600*($B$7/(10^($C93*H$14/10000)))/($B$6*$B$5*1000000000)</f>
        <v>2.13667565851709</v>
      </c>
      <c r="I93" s="239" t="n">
        <f aca="false">3600*($B$7/(10^($C93*I$14/10000)))/($B$6*$B$5*1000000000)</f>
        <v>1.78130629414046</v>
      </c>
      <c r="J93" s="239" t="n">
        <f aca="false">3600*($B$7/(10^($C93*J$14/10000)))/($B$6*$B$5*1000000000)</f>
        <v>1.48504154146943</v>
      </c>
      <c r="K93" s="239" t="n">
        <f aca="false">3600*($B$7/(10^($C93*K$14/10000)))/($B$6*$B$5*1000000000)</f>
        <v>1.2380511915016</v>
      </c>
      <c r="L93" s="239" t="n">
        <f aca="false">3600*($B$7/(10^($C93*L$14/10000)))/($B$6*$B$5*1000000000)</f>
        <v>1.03213998395081</v>
      </c>
      <c r="M93" s="239" t="n">
        <f aca="false">3600*($B$7/(10^($C93*M$14/10000)))/($B$6*$B$5*1000000000)</f>
        <v>0.860475684513399</v>
      </c>
      <c r="N93" s="239" t="n">
        <f aca="false">3600*($B$7/(10^($C93*N$14/10000)))/($B$6*$B$5*1000000000)</f>
        <v>0.717362388001521</v>
      </c>
      <c r="O93" s="239" t="n">
        <f aca="false">3600*($B$7/(10^($C93*O$14/10000)))/($B$6*$B$5*1000000000)</f>
        <v>0.598051525430678</v>
      </c>
    </row>
    <row r="94" customFormat="false" ht="15" hidden="false" customHeight="false" outlineLevel="0" collapsed="false">
      <c r="C94" s="237" t="n">
        <v>8000</v>
      </c>
      <c r="D94" s="239" t="n">
        <f aca="false">3600*($B$7/(10^($C94*D$14/10)))/($B$6*$B$5*1000000000)</f>
        <v>3.68755581436191</v>
      </c>
      <c r="E94" s="239" t="n">
        <f aca="false">3600*($B$7/(10^($C94*E$14/10000)))/($B$6*$B$5*1000000000)</f>
        <v>3.06717533030524</v>
      </c>
      <c r="F94" s="239" t="n">
        <f aca="false">3600*($B$7/(10^($C94*F$14/10000)))/($B$6*$B$5*1000000000)</f>
        <v>2.79729714744343</v>
      </c>
      <c r="G94" s="239" t="n">
        <f aca="false">3600*($B$7/(10^($C94*G$14/10000)))/($B$6*$B$5*1000000000)</f>
        <v>2.55116531936777</v>
      </c>
      <c r="H94" s="239" t="n">
        <f aca="false">3600*($B$7/(10^($C94*H$14/10000)))/($B$6*$B$5*1000000000)</f>
        <v>2.12196688674369</v>
      </c>
      <c r="I94" s="239" t="n">
        <f aca="false">3600*($B$7/(10^($C94*I$14/10000)))/($B$6*$B$5*1000000000)</f>
        <v>1.76497517987292</v>
      </c>
      <c r="J94" s="239" t="n">
        <f aca="false">3600*($B$7/(10^($C94*J$14/10000)))/($B$6*$B$5*1000000000)</f>
        <v>1.46804241151372</v>
      </c>
      <c r="K94" s="239" t="n">
        <f aca="false">3600*($B$7/(10^($C94*K$14/10000)))/($B$6*$B$5*1000000000)</f>
        <v>1.22106449233931</v>
      </c>
      <c r="L94" s="239" t="n">
        <f aca="false">3600*($B$7/(10^($C94*L$14/10000)))/($B$6*$B$5*1000000000)</f>
        <v>1.01563720690771</v>
      </c>
      <c r="M94" s="239" t="n">
        <f aca="false">3600*($B$7/(10^($C94*M$14/10000)))/($B$6*$B$5*1000000000)</f>
        <v>0.844770233289742</v>
      </c>
      <c r="N94" s="239" t="n">
        <f aca="false">3600*($B$7/(10^($C94*N$14/10000)))/($B$6*$B$5*1000000000)</f>
        <v>0.702649274956359</v>
      </c>
      <c r="O94" s="239" t="n">
        <f aca="false">3600*($B$7/(10^($C94*O$14/10000)))/($B$6*$B$5*1000000000)</f>
        <v>0.584438210700259</v>
      </c>
    </row>
    <row r="95" customFormat="false" ht="15" hidden="false" customHeight="false" outlineLevel="0" collapsed="false">
      <c r="C95" s="237" t="n">
        <v>8100</v>
      </c>
      <c r="D95" s="239" t="n">
        <f aca="false">3600*($B$7/(10^($C95*D$14/10)))/($B$6*$B$5*1000000000)</f>
        <v>3.68755581436191</v>
      </c>
      <c r="E95" s="239" t="n">
        <f aca="false">3600*($B$7/(10^($C95*E$14/10000)))/($B$6*$B$5*1000000000)</f>
        <v>3.0601210228005</v>
      </c>
      <c r="F95" s="239" t="n">
        <f aca="false">3600*($B$7/(10^($C95*F$14/10000)))/($B$6*$B$5*1000000000)</f>
        <v>2.7876522910398</v>
      </c>
      <c r="G95" s="239" t="n">
        <f aca="false">3600*($B$7/(10^($C95*G$14/10000)))/($B$6*$B$5*1000000000)</f>
        <v>2.53944377945802</v>
      </c>
      <c r="H95" s="239" t="n">
        <f aca="false">3600*($B$7/(10^($C95*H$14/10000)))/($B$6*$B$5*1000000000)</f>
        <v>2.10735936944296</v>
      </c>
      <c r="I95" s="239" t="n">
        <f aca="false">3600*($B$7/(10^($C95*I$14/10000)))/($B$6*$B$5*1000000000)</f>
        <v>1.74879379016095</v>
      </c>
      <c r="J95" s="239" t="n">
        <f aca="false">3600*($B$7/(10^($C95*J$14/10000)))/($B$6*$B$5*1000000000)</f>
        <v>1.45123786898952</v>
      </c>
      <c r="K95" s="239" t="n">
        <f aca="false">3600*($B$7/(10^($C95*K$14/10000)))/($B$6*$B$5*1000000000)</f>
        <v>1.20431085942695</v>
      </c>
      <c r="L95" s="239" t="n">
        <f aca="false">3600*($B$7/(10^($C95*L$14/10000)))/($B$6*$B$5*1000000000)</f>
        <v>0.999398291021407</v>
      </c>
      <c r="M95" s="239" t="n">
        <f aca="false">3600*($B$7/(10^($C95*M$14/10000)))/($B$6*$B$5*1000000000)</f>
        <v>0.829351438856717</v>
      </c>
      <c r="N95" s="239" t="n">
        <f aca="false">3600*($B$7/(10^($C95*N$14/10000)))/($B$6*$B$5*1000000000)</f>
        <v>0.688237928074437</v>
      </c>
      <c r="O95" s="239" t="n">
        <f aca="false">3600*($B$7/(10^($C95*O$14/10000)))/($B$6*$B$5*1000000000)</f>
        <v>0.571134772845108</v>
      </c>
    </row>
    <row r="96" customFormat="false" ht="15" hidden="false" customHeight="false" outlineLevel="0" collapsed="false">
      <c r="C96" s="237" t="n">
        <v>8200</v>
      </c>
      <c r="D96" s="239" t="n">
        <f aca="false">3600*($B$7/(10^($C96*D$14/10)))/($B$6*$B$5*1000000000)</f>
        <v>3.68755581436191</v>
      </c>
      <c r="E96" s="239" t="n">
        <f aca="false">3600*($B$7/(10^($C96*E$14/10000)))/($B$6*$B$5*1000000000)</f>
        <v>3.0530829397528</v>
      </c>
      <c r="F96" s="239" t="n">
        <f aca="false">3600*($B$7/(10^($C96*F$14/10000)))/($B$6*$B$5*1000000000)</f>
        <v>2.77804068932816</v>
      </c>
      <c r="G96" s="239" t="n">
        <f aca="false">3600*($B$7/(10^($C96*G$14/10000)))/($B$6*$B$5*1000000000)</f>
        <v>2.52777609513215</v>
      </c>
      <c r="H96" s="239" t="n">
        <f aca="false">3600*($B$7/(10^($C96*H$14/10000)))/($B$6*$B$5*1000000000)</f>
        <v>2.09285240958402</v>
      </c>
      <c r="I96" s="239" t="n">
        <f aca="false">3600*($B$7/(10^($C96*I$14/10000)))/($B$6*$B$5*1000000000)</f>
        <v>1.73276075232157</v>
      </c>
      <c r="J96" s="239" t="n">
        <f aca="false">3600*($B$7/(10^($C96*J$14/10000)))/($B$6*$B$5*1000000000)</f>
        <v>1.43462568647293</v>
      </c>
      <c r="K96" s="239" t="n">
        <f aca="false">3600*($B$7/(10^($C96*K$14/10000)))/($B$6*$B$5*1000000000)</f>
        <v>1.18778709497569</v>
      </c>
      <c r="L96" s="239" t="n">
        <f aca="false">3600*($B$7/(10^($C96*L$14/10000)))/($B$6*$B$5*1000000000)</f>
        <v>0.983419017443762</v>
      </c>
      <c r="M96" s="239" t="n">
        <f aca="false">3600*($B$7/(10^($C96*M$14/10000)))/($B$6*$B$5*1000000000)</f>
        <v>0.814214069138246</v>
      </c>
      <c r="N96" s="239" t="n">
        <f aca="false">3600*($B$7/(10^($C96*N$14/10000)))/($B$6*$B$5*1000000000)</f>
        <v>0.674122158127344</v>
      </c>
      <c r="O96" s="239" t="n">
        <f aca="false">3600*($B$7/(10^($C96*O$14/10000)))/($B$6*$B$5*1000000000)</f>
        <v>0.558134158206381</v>
      </c>
    </row>
    <row r="97" customFormat="false" ht="15" hidden="false" customHeight="false" outlineLevel="0" collapsed="false">
      <c r="C97" s="237" t="n">
        <v>8300</v>
      </c>
      <c r="D97" s="239" t="n">
        <f aca="false">3600*($B$7/(10^($C97*D$14/10)))/($B$6*$B$5*1000000000)</f>
        <v>3.68755581436191</v>
      </c>
      <c r="E97" s="239" t="n">
        <f aca="false">3600*($B$7/(10^($C97*E$14/10000)))/($B$6*$B$5*1000000000)</f>
        <v>3.04606104384692</v>
      </c>
      <c r="F97" s="239" t="n">
        <f aca="false">3600*($B$7/(10^($C97*F$14/10000)))/($B$6*$B$5*1000000000)</f>
        <v>2.76846222764901</v>
      </c>
      <c r="G97" s="239" t="n">
        <f aca="false">3600*($B$7/(10^($C97*G$14/10000)))/($B$6*$B$5*1000000000)</f>
        <v>2.51616201894623</v>
      </c>
      <c r="H97" s="239" t="n">
        <f aca="false">3600*($B$7/(10^($C97*H$14/10000)))/($B$6*$B$5*1000000000)</f>
        <v>2.07844531493432</v>
      </c>
      <c r="I97" s="239" t="n">
        <f aca="false">3600*($B$7/(10^($C97*I$14/10000)))/($B$6*$B$5*1000000000)</f>
        <v>1.71687470625664</v>
      </c>
      <c r="J97" s="239" t="n">
        <f aca="false">3600*($B$7/(10^($C97*J$14/10000)))/($B$6*$B$5*1000000000)</f>
        <v>1.41820366203715</v>
      </c>
      <c r="K97" s="239" t="n">
        <f aca="false">3600*($B$7/(10^($C97*K$14/10000)))/($B$6*$B$5*1000000000)</f>
        <v>1.17149004507202</v>
      </c>
      <c r="L97" s="239" t="n">
        <f aca="false">3600*($B$7/(10^($C97*L$14/10000)))/($B$6*$B$5*1000000000)</f>
        <v>0.967695234781364</v>
      </c>
      <c r="M97" s="239" t="n">
        <f aca="false">3600*($B$7/(10^($C97*M$14/10000)))/($B$6*$B$5*1000000000)</f>
        <v>0.799352987554405</v>
      </c>
      <c r="N97" s="239" t="n">
        <f aca="false">3600*($B$7/(10^($C97*N$14/10000)))/($B$6*$B$5*1000000000)</f>
        <v>0.660295902827832</v>
      </c>
      <c r="O97" s="239" t="n">
        <f aca="false">3600*($B$7/(10^($C97*O$14/10000)))/($B$6*$B$5*1000000000)</f>
        <v>0.545429473686115</v>
      </c>
    </row>
    <row r="98" customFormat="false" ht="15" hidden="false" customHeight="false" outlineLevel="0" collapsed="false">
      <c r="C98" s="237" t="n">
        <v>8400</v>
      </c>
      <c r="D98" s="239" t="n">
        <f aca="false">3600*($B$7/(10^($C98*D$14/10)))/($B$6*$B$5*1000000000)</f>
        <v>3.68755581436191</v>
      </c>
      <c r="E98" s="239" t="n">
        <f aca="false">3600*($B$7/(10^($C98*E$14/10000)))/($B$6*$B$5*1000000000)</f>
        <v>3.03905529785346</v>
      </c>
      <c r="F98" s="239" t="n">
        <f aca="false">3600*($B$7/(10^($C98*F$14/10000)))/($B$6*$B$5*1000000000)</f>
        <v>2.75891679173815</v>
      </c>
      <c r="G98" s="239" t="n">
        <f aca="false">3600*($B$7/(10^($C98*G$14/10000)))/($B$6*$B$5*1000000000)</f>
        <v>2.50460130459323</v>
      </c>
      <c r="H98" s="239" t="n">
        <f aca="false">3600*($B$7/(10^($C98*H$14/10000)))/($B$6*$B$5*1000000000)</f>
        <v>2.06413739802657</v>
      </c>
      <c r="I98" s="239" t="n">
        <f aca="false">3600*($B$7/(10^($C98*I$14/10000)))/($B$6*$B$5*1000000000)</f>
        <v>1.70113430433746</v>
      </c>
      <c r="J98" s="239" t="n">
        <f aca="false">3600*($B$7/(10^($C98*J$14/10000)))/($B$6*$B$5*1000000000)</f>
        <v>1.40196961896063</v>
      </c>
      <c r="K98" s="239" t="n">
        <f aca="false">3600*($B$7/(10^($C98*K$14/10000)))/($B$6*$B$5*1000000000)</f>
        <v>1.15541659907571</v>
      </c>
      <c r="L98" s="239" t="n">
        <f aca="false">3600*($B$7/(10^($C98*L$14/10000)))/($B$6*$B$5*1000000000)</f>
        <v>0.95222285801699</v>
      </c>
      <c r="M98" s="239" t="n">
        <f aca="false">3600*($B$7/(10^($C98*M$14/10000)))/($B$6*$B$5*1000000000)</f>
        <v>0.784763151278416</v>
      </c>
      <c r="N98" s="239" t="n">
        <f aca="false">3600*($B$7/(10^($C98*N$14/10000)))/($B$6*$B$5*1000000000)</f>
        <v>0.646753224226257</v>
      </c>
      <c r="O98" s="239" t="n">
        <f aca="false">3600*($B$7/(10^($C98*O$14/10000)))/($B$6*$B$5*1000000000)</f>
        <v>0.533013983092409</v>
      </c>
    </row>
    <row r="99" customFormat="false" ht="15" hidden="false" customHeight="false" outlineLevel="0" collapsed="false">
      <c r="C99" s="237" t="n">
        <v>8500</v>
      </c>
      <c r="D99" s="239" t="n">
        <f aca="false">3600*($B$7/(10^($C99*D$14/10)))/($B$6*$B$5*1000000000)</f>
        <v>3.68755581436191</v>
      </c>
      <c r="E99" s="239" t="n">
        <f aca="false">3600*($B$7/(10^($C99*E$14/10000)))/($B$6*$B$5*1000000000)</f>
        <v>3.03206566462867</v>
      </c>
      <c r="F99" s="239" t="n">
        <f aca="false">3600*($B$7/(10^($C99*F$14/10000)))/($B$6*$B$5*1000000000)</f>
        <v>2.7494042677254</v>
      </c>
      <c r="G99" s="239" t="n">
        <f aca="false">3600*($B$7/(10^($C99*G$14/10000)))/($B$6*$B$5*1000000000)</f>
        <v>2.4930937068978</v>
      </c>
      <c r="H99" s="239" t="n">
        <f aca="false">3600*($B$7/(10^($C99*H$14/10000)))/($B$6*$B$5*1000000000)</f>
        <v>2.04992797612602</v>
      </c>
      <c r="I99" s="239" t="n">
        <f aca="false">3600*($B$7/(10^($C99*I$14/10000)))/($B$6*$B$5*1000000000)</f>
        <v>1.68553821129049</v>
      </c>
      <c r="J99" s="239" t="n">
        <f aca="false">3600*($B$7/(10^($C99*J$14/10000)))/($B$6*$B$5*1000000000)</f>
        <v>1.38592140543854</v>
      </c>
      <c r="K99" s="239" t="n">
        <f aca="false">3600*($B$7/(10^($C99*K$14/10000)))/($B$6*$B$5*1000000000)</f>
        <v>1.13956368902615</v>
      </c>
      <c r="L99" s="239" t="n">
        <f aca="false">3600*($B$7/(10^($C99*L$14/10000)))/($B$6*$B$5*1000000000)</f>
        <v>0.936997867448326</v>
      </c>
      <c r="M99" s="239" t="n">
        <f aca="false">3600*($B$7/(10^($C99*M$14/10000)))/($B$6*$B$5*1000000000)</f>
        <v>0.770439609525466</v>
      </c>
      <c r="N99" s="239" t="n">
        <f aca="false">3600*($B$7/(10^($C99*N$14/10000)))/($B$6*$B$5*1000000000)</f>
        <v>0.633488306160406</v>
      </c>
      <c r="O99" s="239" t="n">
        <f aca="false">3600*($B$7/(10^($C99*O$14/10000)))/($B$6*$B$5*1000000000)</f>
        <v>0.520881103567814</v>
      </c>
    </row>
    <row r="100" customFormat="false" ht="15" hidden="false" customHeight="false" outlineLevel="0" collapsed="false">
      <c r="C100" s="237" t="n">
        <v>8600</v>
      </c>
      <c r="D100" s="239" t="n">
        <f aca="false">3600*($B$7/(10^($C100*D$14/10)))/($B$6*$B$5*1000000000)</f>
        <v>3.68755581436191</v>
      </c>
      <c r="E100" s="239" t="n">
        <f aca="false">3600*($B$7/(10^($C100*E$14/10000)))/($B$6*$B$5*1000000000)</f>
        <v>3.02509210711419</v>
      </c>
      <c r="F100" s="239" t="n">
        <f aca="false">3600*($B$7/(10^($C100*F$14/10000)))/($B$6*$B$5*1000000000)</f>
        <v>2.73992454213316</v>
      </c>
      <c r="G100" s="239" t="n">
        <f aca="false">3600*($B$7/(10^($C100*G$14/10000)))/($B$6*$B$5*1000000000)</f>
        <v>2.48163898181107</v>
      </c>
      <c r="H100" s="239" t="n">
        <f aca="false">3600*($B$7/(10^($C100*H$14/10000)))/($B$6*$B$5*1000000000)</f>
        <v>2.03581637119779</v>
      </c>
      <c r="I100" s="239" t="n">
        <f aca="false">3600*($B$7/(10^($C100*I$14/10000)))/($B$6*$B$5*1000000000)</f>
        <v>1.67008510408403</v>
      </c>
      <c r="J100" s="239" t="n">
        <f aca="false">3600*($B$7/(10^($C100*J$14/10000)))/($B$6*$B$5*1000000000)</f>
        <v>1.37005689429756</v>
      </c>
      <c r="K100" s="239" t="n">
        <f aca="false">3600*($B$7/(10^($C100*K$14/10000)))/($B$6*$B$5*1000000000)</f>
        <v>1.12392828905672</v>
      </c>
      <c r="L100" s="239" t="n">
        <f aca="false">3600*($B$7/(10^($C100*L$14/10000)))/($B$6*$B$5*1000000000)</f>
        <v>0.922016307643651</v>
      </c>
      <c r="M100" s="239" t="n">
        <f aca="false">3600*($B$7/(10^($C100*M$14/10000)))/($B$6*$B$5*1000000000)</f>
        <v>0.756377501872746</v>
      </c>
      <c r="N100" s="239" t="n">
        <f aca="false">3600*($B$7/(10^($C100*N$14/10000)))/($B$6*$B$5*1000000000)</f>
        <v>0.620495451757637</v>
      </c>
      <c r="O100" s="239" t="n">
        <f aca="false">3600*($B$7/(10^($C100*O$14/10000)))/($B$6*$B$5*1000000000)</f>
        <v>0.509024402099006</v>
      </c>
    </row>
    <row r="101" customFormat="false" ht="15" hidden="false" customHeight="false" outlineLevel="0" collapsed="false">
      <c r="C101" s="237" t="n">
        <v>8700</v>
      </c>
      <c r="D101" s="239" t="n">
        <f aca="false">3600*($B$7/(10^($C101*D$14/10)))/($B$6*$B$5*1000000000)</f>
        <v>3.68755581436191</v>
      </c>
      <c r="E101" s="239" t="n">
        <f aca="false">3600*($B$7/(10^($C101*E$14/10000)))/($B$6*$B$5*1000000000)</f>
        <v>3.01813458833693</v>
      </c>
      <c r="F101" s="239" t="n">
        <f aca="false">3600*($B$7/(10^($C101*F$14/10000)))/($B$6*$B$5*1000000000)</f>
        <v>2.7304775018751</v>
      </c>
      <c r="G101" s="239" t="n">
        <f aca="false">3600*($B$7/(10^($C101*G$14/10000)))/($B$6*$B$5*1000000000)</f>
        <v>2.47023688640547</v>
      </c>
      <c r="H101" s="239" t="n">
        <f aca="false">3600*($B$7/(10^($C101*H$14/10000)))/($B$6*$B$5*1000000000)</f>
        <v>2.0218019098746</v>
      </c>
      <c r="I101" s="239" t="n">
        <f aca="false">3600*($B$7/(10^($C101*I$14/10000)))/($B$6*$B$5*1000000000)</f>
        <v>1.65477367181602</v>
      </c>
      <c r="J101" s="239" t="n">
        <f aca="false">3600*($B$7/(10^($C101*J$14/10000)))/($B$6*$B$5*1000000000)</f>
        <v>1.35437398271393</v>
      </c>
      <c r="K101" s="239" t="n">
        <f aca="false">3600*($B$7/(10^($C101*K$14/10000)))/($B$6*$B$5*1000000000)</f>
        <v>1.10850741481723</v>
      </c>
      <c r="L101" s="239" t="n">
        <f aca="false">3600*($B$7/(10^($C101*L$14/10000)))/($B$6*$B$5*1000000000)</f>
        <v>0.907274286414227</v>
      </c>
      <c r="M101" s="239" t="n">
        <f aca="false">3600*($B$7/(10^($C101*M$14/10000)))/($B$6*$B$5*1000000000)</f>
        <v>0.742572056610163</v>
      </c>
      <c r="N101" s="239" t="n">
        <f aca="false">3600*($B$7/(10^($C101*N$14/10000)))/($B$6*$B$5*1000000000)</f>
        <v>0.607769080988252</v>
      </c>
      <c r="O101" s="239" t="n">
        <f aca="false">3600*($B$7/(10^($C101*O$14/10000)))/($B$6*$B$5*1000000000)</f>
        <v>0.497437592105926</v>
      </c>
    </row>
    <row r="102" customFormat="false" ht="15" hidden="false" customHeight="false" outlineLevel="0" collapsed="false">
      <c r="C102" s="237" t="n">
        <v>8800</v>
      </c>
      <c r="D102" s="239" t="n">
        <f aca="false">3600*($B$7/(10^($C102*D$14/10)))/($B$6*$B$5*1000000000)</f>
        <v>3.68755581436191</v>
      </c>
      <c r="E102" s="239" t="n">
        <f aca="false">3600*($B$7/(10^($C102*E$14/10000)))/($B$6*$B$5*1000000000)</f>
        <v>3.01119307140881</v>
      </c>
      <c r="F102" s="239" t="n">
        <f aca="false">3600*($B$7/(10^($C102*F$14/10000)))/($B$6*$B$5*1000000000)</f>
        <v>2.72106303425482</v>
      </c>
      <c r="G102" s="239" t="n">
        <f aca="false">3600*($B$7/(10^($C102*G$14/10000)))/($B$6*$B$5*1000000000)</f>
        <v>2.45888717886957</v>
      </c>
      <c r="H102" s="239" t="n">
        <f aca="false">3600*($B$7/(10^($C102*H$14/10000)))/($B$6*$B$5*1000000000)</f>
        <v>2.00788392342456</v>
      </c>
      <c r="I102" s="239" t="n">
        <f aca="false">3600*($B$7/(10^($C102*I$14/10000)))/($B$6*$B$5*1000000000)</f>
        <v>1.63960261560282</v>
      </c>
      <c r="J102" s="239" t="n">
        <f aca="false">3600*($B$7/(10^($C102*J$14/10000)))/($B$6*$B$5*1000000000)</f>
        <v>1.3388705919347</v>
      </c>
      <c r="K102" s="239" t="n">
        <f aca="false">3600*($B$7/(10^($C102*K$14/10000)))/($B$6*$B$5*1000000000)</f>
        <v>1.09329812290432</v>
      </c>
      <c r="L102" s="239" t="n">
        <f aca="false">3600*($B$7/(10^($C102*L$14/10000)))/($B$6*$B$5*1000000000)</f>
        <v>0.892767973803107</v>
      </c>
      <c r="M102" s="239" t="n">
        <f aca="false">3600*($B$7/(10^($C102*M$14/10000)))/($B$6*$B$5*1000000000)</f>
        <v>0.729018589121147</v>
      </c>
      <c r="N102" s="239" t="n">
        <f aca="false">3600*($B$7/(10^($C102*N$14/10000)))/($B$6*$B$5*1000000000)</f>
        <v>0.595303728269041</v>
      </c>
      <c r="O102" s="239" t="n">
        <f aca="false">3600*($B$7/(10^($C102*O$14/10000)))/($B$6*$B$5*1000000000)</f>
        <v>0.486114530108545</v>
      </c>
      <c r="Q102" s="239"/>
    </row>
    <row r="103" customFormat="false" ht="15" hidden="false" customHeight="false" outlineLevel="0" collapsed="false">
      <c r="C103" s="237" t="n">
        <v>8900</v>
      </c>
      <c r="D103" s="239" t="n">
        <f aca="false">3600*($B$7/(10^($C103*D$14/10)))/($B$6*$B$5*1000000000)</f>
        <v>3.68755581436191</v>
      </c>
      <c r="E103" s="239" t="n">
        <f aca="false">3600*($B$7/(10^($C103*E$14/10000)))/($B$6*$B$5*1000000000)</f>
        <v>3.0042675195266</v>
      </c>
      <c r="F103" s="239" t="n">
        <f aca="false">3600*($B$7/(10^($C103*F$14/10000)))/($B$6*$B$5*1000000000)</f>
        <v>2.71168102696446</v>
      </c>
      <c r="G103" s="239" t="n">
        <f aca="false">3600*($B$7/(10^($C103*G$14/10000)))/($B$6*$B$5*1000000000)</f>
        <v>2.44758961850299</v>
      </c>
      <c r="H103" s="239" t="n">
        <f aca="false">3600*($B$7/(10^($C103*H$14/10000)))/($B$6*$B$5*1000000000)</f>
        <v>1.99406174771931</v>
      </c>
      <c r="I103" s="239" t="n">
        <f aca="false">3600*($B$7/(10^($C103*I$14/10000)))/($B$6*$B$5*1000000000)</f>
        <v>1.62457064846901</v>
      </c>
      <c r="J103" s="239" t="n">
        <f aca="false">3600*($B$7/(10^($C103*J$14/10000)))/($B$6*$B$5*1000000000)</f>
        <v>1.32354466700221</v>
      </c>
      <c r="K103" s="239" t="n">
        <f aca="false">3600*($B$7/(10^($C103*K$14/10000)))/($B$6*$B$5*1000000000)</f>
        <v>1.07829751029964</v>
      </c>
      <c r="L103" s="239" t="n">
        <f aca="false">3600*($B$7/(10^($C103*L$14/10000)))/($B$6*$B$5*1000000000)</f>
        <v>0.878493601090122</v>
      </c>
      <c r="M103" s="239" t="n">
        <f aca="false">3600*($B$7/(10^($C103*M$14/10000)))/($B$6*$B$5*1000000000)</f>
        <v>0.715712500293017</v>
      </c>
      <c r="N103" s="239" t="n">
        <f aca="false">3600*($B$7/(10^($C103*N$14/10000)))/($B$6*$B$5*1000000000)</f>
        <v>0.583094040115987</v>
      </c>
      <c r="O103" s="239" t="n">
        <f aca="false">3600*($B$7/(10^($C103*O$14/10000)))/($B$6*$B$5*1000000000)</f>
        <v>0.475049212469514</v>
      </c>
    </row>
    <row r="104" customFormat="false" ht="15" hidden="false" customHeight="false" outlineLevel="0" collapsed="false">
      <c r="C104" s="237" t="n">
        <v>9000</v>
      </c>
      <c r="D104" s="239" t="n">
        <f aca="false">3600*($B$7/(10^($C104*D$14/10)))/($B$6*$B$5*1000000000)</f>
        <v>3.68755581436191</v>
      </c>
      <c r="E104" s="239" t="n">
        <f aca="false">3600*($B$7/(10^($C104*E$14/10000)))/($B$6*$B$5*1000000000)</f>
        <v>2.99735789597172</v>
      </c>
      <c r="F104" s="239" t="n">
        <f aca="false">3600*($B$7/(10^($C104*F$14/10000)))/($B$6*$B$5*1000000000)</f>
        <v>2.70233136808342</v>
      </c>
      <c r="G104" s="239" t="n">
        <f aca="false">3600*($B$7/(10^($C104*G$14/10000)))/($B$6*$B$5*1000000000)</f>
        <v>2.43634396571123</v>
      </c>
      <c r="H104" s="239" t="n">
        <f aca="false">3600*($B$7/(10^($C104*H$14/10000)))/($B$6*$B$5*1000000000)</f>
        <v>1.98033472320235</v>
      </c>
      <c r="I104" s="239" t="n">
        <f aca="false">3600*($B$7/(10^($C104*I$14/10000)))/($B$6*$B$5*1000000000)</f>
        <v>1.60967649523825</v>
      </c>
      <c r="J104" s="239" t="n">
        <f aca="false">3600*($B$7/(10^($C104*J$14/10000)))/($B$6*$B$5*1000000000)</f>
        <v>1.30839417648173</v>
      </c>
      <c r="K104" s="239" t="n">
        <f aca="false">3600*($B$7/(10^($C104*K$14/10000)))/($B$6*$B$5*1000000000)</f>
        <v>1.06350271381574</v>
      </c>
      <c r="L104" s="239" t="n">
        <f aca="false">3600*($B$7/(10^($C104*L$14/10000)))/($B$6*$B$5*1000000000)</f>
        <v>0.864447459812771</v>
      </c>
      <c r="M104" s="239" t="n">
        <f aca="false">3600*($B$7/(10^($C104*M$14/10000)))/($B$6*$B$5*1000000000)</f>
        <v>0.702649274956359</v>
      </c>
      <c r="N104" s="239" t="n">
        <f aca="false">3600*($B$7/(10^($C104*N$14/10000)))/($B$6*$B$5*1000000000)</f>
        <v>0.571134772845108</v>
      </c>
      <c r="O104" s="239" t="n">
        <f aca="false">3600*($B$7/(10^($C104*O$14/10000)))/($B$6*$B$5*1000000000)</f>
        <v>0.464235772210954</v>
      </c>
    </row>
    <row r="105" customFormat="false" ht="15" hidden="false" customHeight="false" outlineLevel="0" collapsed="false">
      <c r="C105" s="237" t="n">
        <v>9100</v>
      </c>
      <c r="D105" s="239" t="n">
        <f aca="false">3600*($B$7/(10^($C105*D$14/10)))/($B$6*$B$5*1000000000)</f>
        <v>3.68755581436191</v>
      </c>
      <c r="E105" s="239" t="n">
        <f aca="false">3600*($B$7/(10^($C105*E$14/10000)))/($B$6*$B$5*1000000000)</f>
        <v>2.99046416411002</v>
      </c>
      <c r="F105" s="239" t="n">
        <f aca="false">3600*($B$7/(10^($C105*F$14/10000)))/($B$6*$B$5*1000000000)</f>
        <v>2.69301394607696</v>
      </c>
      <c r="G105" s="239" t="n">
        <f aca="false">3600*($B$7/(10^($C105*G$14/10000)))/($B$6*$B$5*1000000000)</f>
        <v>2.42514998200066</v>
      </c>
      <c r="H105" s="239" t="n">
        <f aca="false">3600*($B$7/(10^($C105*H$14/10000)))/($B$6*$B$5*1000000000)</f>
        <v>1.96670219485748</v>
      </c>
      <c r="I105" s="239" t="n">
        <f aca="false">3600*($B$7/(10^($C105*I$14/10000)))/($B$6*$B$5*1000000000)</f>
        <v>1.59491889242509</v>
      </c>
      <c r="J105" s="239" t="n">
        <f aca="false">3600*($B$7/(10^($C105*J$14/10000)))/($B$6*$B$5*1000000000)</f>
        <v>1.29341711219213</v>
      </c>
      <c r="K105" s="239" t="n">
        <f aca="false">3600*($B$7/(10^($C105*K$14/10000)))/($B$6*$B$5*1000000000)</f>
        <v>1.04891090954959</v>
      </c>
      <c r="L105" s="239" t="n">
        <f aca="false">3600*($B$7/(10^($C105*L$14/10000)))/($B$6*$B$5*1000000000)</f>
        <v>0.850625900802768</v>
      </c>
      <c r="M105" s="239" t="n">
        <f aca="false">3600*($B$7/(10^($C105*M$14/10000)))/($B$6*$B$5*1000000000)</f>
        <v>0.689824480352889</v>
      </c>
      <c r="N105" s="239" t="n">
        <f aca="false">3600*($B$7/(10^($C105*N$14/10000)))/($B$6*$B$5*1000000000)</f>
        <v>0.559420790320455</v>
      </c>
      <c r="O105" s="239" t="n">
        <f aca="false">3600*($B$7/(10^($C105*O$14/10000)))/($B$6*$B$5*1000000000)</f>
        <v>0.453668475903708</v>
      </c>
    </row>
    <row r="106" customFormat="false" ht="15" hidden="false" customHeight="false" outlineLevel="0" collapsed="false">
      <c r="C106" s="237" t="n">
        <v>9200</v>
      </c>
      <c r="D106" s="239" t="n">
        <f aca="false">3600*($B$7/(10^($C106*D$14/10)))/($B$6*$B$5*1000000000)</f>
        <v>3.68755581436191</v>
      </c>
      <c r="E106" s="239" t="n">
        <f aca="false">3600*($B$7/(10^($C106*E$14/10000)))/($B$6*$B$5*1000000000)</f>
        <v>2.98358628739162</v>
      </c>
      <c r="F106" s="239" t="n">
        <f aca="false">3600*($B$7/(10^($C106*F$14/10000)))/($B$6*$B$5*1000000000)</f>
        <v>2.68372864979494</v>
      </c>
      <c r="G106" s="239" t="n">
        <f aca="false">3600*($B$7/(10^($C106*G$14/10000)))/($B$6*$B$5*1000000000)</f>
        <v>2.41400742997342</v>
      </c>
      <c r="H106" s="239" t="n">
        <f aca="false">3600*($B$7/(10^($C106*H$14/10000)))/($B$6*$B$5*1000000000)</f>
        <v>1.95316351217764</v>
      </c>
      <c r="I106" s="239" t="n">
        <f aca="false">3600*($B$7/(10^($C106*I$14/10000)))/($B$6*$B$5*1000000000)</f>
        <v>1.58029658812777</v>
      </c>
      <c r="J106" s="239" t="n">
        <f aca="false">3600*($B$7/(10^($C106*J$14/10000)))/($B$6*$B$5*1000000000)</f>
        <v>1.27861148893977</v>
      </c>
      <c r="K106" s="239" t="n">
        <f aca="false">3600*($B$7/(10^($C106*K$14/10000)))/($B$6*$B$5*1000000000)</f>
        <v>1.03451931234353</v>
      </c>
      <c r="L106" s="239" t="n">
        <f aca="false">3600*($B$7/(10^($C106*L$14/10000)))/($B$6*$B$5*1000000000)</f>
        <v>0.837025333237992</v>
      </c>
      <c r="M106" s="239" t="n">
        <f aca="false">3600*($B$7/(10^($C106*M$14/10000)))/($B$6*$B$5*1000000000)</f>
        <v>0.677233764631279</v>
      </c>
      <c r="N106" s="239" t="n">
        <f aca="false">3600*($B$7/(10^($C106*N$14/10000)))/($B$6*$B$5*1000000000)</f>
        <v>0.547947061748305</v>
      </c>
      <c r="O106" s="239" t="n">
        <f aca="false">3600*($B$7/(10^($C106*O$14/10000)))/($B$6*$B$5*1000000000)</f>
        <v>0.443341720627398</v>
      </c>
    </row>
    <row r="107" customFormat="false" ht="15" hidden="false" customHeight="false" outlineLevel="0" collapsed="false">
      <c r="C107" s="237" t="n">
        <v>9300</v>
      </c>
      <c r="D107" s="239" t="n">
        <f aca="false">3600*($B$7/(10^($C107*D$14/10)))/($B$6*$B$5*1000000000)</f>
        <v>3.68755581436191</v>
      </c>
      <c r="E107" s="239" t="n">
        <f aca="false">3600*($B$7/(10^($C107*E$14/10000)))/($B$6*$B$5*1000000000)</f>
        <v>2.97672422935072</v>
      </c>
      <c r="F107" s="239" t="n">
        <f aca="false">3600*($B$7/(10^($C107*F$14/10000)))/($B$6*$B$5*1000000000)</f>
        <v>2.67447536847042</v>
      </c>
      <c r="G107" s="239" t="n">
        <f aca="false">3600*($B$7/(10^($C107*G$14/10000)))/($B$6*$B$5*1000000000)</f>
        <v>2.40291607332237</v>
      </c>
      <c r="H107" s="239" t="n">
        <f aca="false">3600*($B$7/(10^($C107*H$14/10000)))/($B$6*$B$5*1000000000)</f>
        <v>1.93971802913381</v>
      </c>
      <c r="I107" s="239" t="n">
        <f aca="false">3600*($B$7/(10^($C107*I$14/10000)))/($B$6*$B$5*1000000000)</f>
        <v>1.56580834192205</v>
      </c>
      <c r="J107" s="239" t="n">
        <f aca="false">3600*($B$7/(10^($C107*J$14/10000)))/($B$6*$B$5*1000000000)</f>
        <v>1.26397534425533</v>
      </c>
      <c r="K107" s="239" t="n">
        <f aca="false">3600*($B$7/(10^($C107*K$14/10000)))/($B$6*$B$5*1000000000)</f>
        <v>1.02032517525373</v>
      </c>
      <c r="L107" s="239" t="n">
        <f aca="false">3600*($B$7/(10^($C107*L$14/10000)))/($B$6*$B$5*1000000000)</f>
        <v>0.823642223709598</v>
      </c>
      <c r="M107" s="239" t="n">
        <f aca="false">3600*($B$7/(10^($C107*M$14/10000)))/($B$6*$B$5*1000000000)</f>
        <v>0.664872855370438</v>
      </c>
      <c r="N107" s="239" t="n">
        <f aca="false">3600*($B$7/(10^($C107*N$14/10000)))/($B$6*$B$5*1000000000)</f>
        <v>0.536708659516587</v>
      </c>
      <c r="O107" s="239" t="n">
        <f aca="false">3600*($B$7/(10^($C107*O$14/10000)))/($B$6*$B$5*1000000000)</f>
        <v>0.433250030999685</v>
      </c>
    </row>
    <row r="108" customFormat="false" ht="15" hidden="false" customHeight="false" outlineLevel="0" collapsed="false">
      <c r="C108" s="237" t="n">
        <v>9400</v>
      </c>
      <c r="D108" s="239" t="n">
        <f aca="false">3600*($B$7/(10^($C108*D$14/10)))/($B$6*$B$5*1000000000)</f>
        <v>3.68755581436191</v>
      </c>
      <c r="E108" s="239" t="n">
        <f aca="false">3600*($B$7/(10^($C108*E$14/10000)))/($B$6*$B$5*1000000000)</f>
        <v>2.96987795360535</v>
      </c>
      <c r="F108" s="239" t="n">
        <f aca="false">3600*($B$7/(10^($C108*F$14/10000)))/($B$6*$B$5*1000000000)</f>
        <v>2.6652539917184</v>
      </c>
      <c r="G108" s="239" t="n">
        <f aca="false">3600*($B$7/(10^($C108*G$14/10000)))/($B$6*$B$5*1000000000)</f>
        <v>2.39187567682615</v>
      </c>
      <c r="H108" s="239" t="n">
        <f aca="false">3600*($B$7/(10^($C108*H$14/10000)))/($B$6*$B$5*1000000000)</f>
        <v>1.92636510414421</v>
      </c>
      <c r="I108" s="239" t="n">
        <f aca="false">3600*($B$7/(10^($C108*I$14/10000)))/($B$6*$B$5*1000000000)</f>
        <v>1.55145292475594</v>
      </c>
      <c r="J108" s="239" t="n">
        <f aca="false">3600*($B$7/(10^($C108*J$14/10000)))/($B$6*$B$5*1000000000)</f>
        <v>1.24950673813367</v>
      </c>
      <c r="K108" s="239" t="n">
        <f aca="false">3600*($B$7/(10^($C108*K$14/10000)))/($B$6*$B$5*1000000000)</f>
        <v>1.00632578902583</v>
      </c>
      <c r="L108" s="239" t="n">
        <f aca="false">3600*($B$7/(10^($C108*L$14/10000)))/($B$6*$B$5*1000000000)</f>
        <v>0.810473095304041</v>
      </c>
      <c r="M108" s="239" t="n">
        <f aca="false">3600*($B$7/(10^($C108*M$14/10000)))/($B$6*$B$5*1000000000)</f>
        <v>0.652737558129751</v>
      </c>
      <c r="N108" s="239" t="n">
        <f aca="false">3600*($B$7/(10^($C108*N$14/10000)))/($B$6*$B$5*1000000000)</f>
        <v>0.525700757078624</v>
      </c>
      <c r="O108" s="239" t="n">
        <f aca="false">3600*($B$7/(10^($C108*O$14/10000)))/($B$6*$B$5*1000000000)</f>
        <v>0.423388056273152</v>
      </c>
    </row>
    <row r="109" customFormat="false" ht="15" hidden="false" customHeight="false" outlineLevel="0" collapsed="false">
      <c r="C109" s="237" t="n">
        <v>9500</v>
      </c>
      <c r="D109" s="239" t="n">
        <f aca="false">3600*($B$7/(10^($C109*D$14/10)))/($B$6*$B$5*1000000000)</f>
        <v>3.68755581436191</v>
      </c>
      <c r="E109" s="239" t="n">
        <f aca="false">3600*($B$7/(10^($C109*E$14/10000)))/($B$6*$B$5*1000000000)</f>
        <v>2.96304742385725</v>
      </c>
      <c r="F109" s="239" t="n">
        <f aca="false">3600*($B$7/(10^($C109*F$14/10000)))/($B$6*$B$5*1000000000)</f>
        <v>2.65606440953447</v>
      </c>
      <c r="G109" s="239" t="n">
        <f aca="false">3600*($B$7/(10^($C109*G$14/10000)))/($B$6*$B$5*1000000000)</f>
        <v>2.3808860063441</v>
      </c>
      <c r="H109" s="239" t="n">
        <f aca="false">3600*($B$7/(10^($C109*H$14/10000)))/($B$6*$B$5*1000000000)</f>
        <v>1.91310410004368</v>
      </c>
      <c r="I109" s="239" t="n">
        <f aca="false">3600*($B$7/(10^($C109*I$14/10000)))/($B$6*$B$5*1000000000)</f>
        <v>1.5372291188455</v>
      </c>
      <c r="J109" s="239" t="n">
        <f aca="false">3600*($B$7/(10^($C109*J$14/10000)))/($B$6*$B$5*1000000000)</f>
        <v>1.23520375277674</v>
      </c>
      <c r="K109" s="239" t="n">
        <f aca="false">3600*($B$7/(10^($C109*K$14/10000)))/($B$6*$B$5*1000000000)</f>
        <v>0.992518481577814</v>
      </c>
      <c r="L109" s="239" t="n">
        <f aca="false">3600*($B$7/(10^($C109*L$14/10000)))/($B$6*$B$5*1000000000)</f>
        <v>0.797514526699778</v>
      </c>
      <c r="M109" s="239" t="n">
        <f aca="false">3600*($B$7/(10^($C109*M$14/10000)))/($B$6*$B$5*1000000000)</f>
        <v>0.640823755025771</v>
      </c>
      <c r="N109" s="239" t="n">
        <f aca="false">3600*($B$7/(10^($C109*N$14/10000)))/($B$6*$B$5*1000000000)</f>
        <v>0.514918626880283</v>
      </c>
      <c r="O109" s="239" t="n">
        <f aca="false">3600*($B$7/(10^($C109*O$14/10000)))/($B$6*$B$5*1000000000)</f>
        <v>0.413750567498257</v>
      </c>
    </row>
    <row r="110" customFormat="false" ht="15" hidden="false" customHeight="false" outlineLevel="0" collapsed="false">
      <c r="C110" s="237" t="n">
        <v>9600</v>
      </c>
      <c r="D110" s="239" t="n">
        <f aca="false">3600*($B$7/(10^($C110*D$14/10)))/($B$6*$B$5*1000000000)</f>
        <v>3.68755581436191</v>
      </c>
      <c r="E110" s="239" t="n">
        <f aca="false">3600*($B$7/(10^($C110*E$14/10000)))/($B$6*$B$5*1000000000)</f>
        <v>2.95623260389163</v>
      </c>
      <c r="F110" s="239" t="n">
        <f aca="false">3600*($B$7/(10^($C110*F$14/10000)))/($B$6*$B$5*1000000000)</f>
        <v>2.6469065122935</v>
      </c>
      <c r="G110" s="239" t="n">
        <f aca="false">3600*($B$7/(10^($C110*G$14/10000)))/($B$6*$B$5*1000000000)</f>
        <v>2.36994682881136</v>
      </c>
      <c r="H110" s="239" t="n">
        <f aca="false">3600*($B$7/(10^($C110*H$14/10000)))/($B$6*$B$5*1000000000)</f>
        <v>1.89993438405326</v>
      </c>
      <c r="I110" s="239" t="n">
        <f aca="false">3600*($B$7/(10^($C110*I$14/10000)))/($B$6*$B$5*1000000000)</f>
        <v>1.52313571757148</v>
      </c>
      <c r="J110" s="239" t="n">
        <f aca="false">3600*($B$7/(10^($C110*J$14/10000)))/($B$6*$B$5*1000000000)</f>
        <v>1.22106449233931</v>
      </c>
      <c r="K110" s="239" t="n">
        <f aca="false">3600*($B$7/(10^($C110*K$14/10000)))/($B$6*$B$5*1000000000)</f>
        <v>0.978900617490037</v>
      </c>
      <c r="L110" s="239" t="n">
        <f aca="false">3600*($B$7/(10^($C110*L$14/10000)))/($B$6*$B$5*1000000000)</f>
        <v>0.784763151278416</v>
      </c>
      <c r="M110" s="239" t="n">
        <f aca="false">3600*($B$7/(10^($C110*M$14/10000)))/($B$6*$B$5*1000000000)</f>
        <v>0.629127403334893</v>
      </c>
      <c r="N110" s="239" t="n">
        <f aca="false">3600*($B$7/(10^($C110*N$14/10000)))/($B$6*$B$5*1000000000)</f>
        <v>0.504357638329636</v>
      </c>
      <c r="O110" s="239" t="n">
        <f aca="false">3600*($B$7/(10^($C110*O$14/10000)))/($B$6*$B$5*1000000000)</f>
        <v>0.404332454750886</v>
      </c>
    </row>
    <row r="111" customFormat="false" ht="15" hidden="false" customHeight="false" outlineLevel="0" collapsed="false">
      <c r="C111" s="237" t="n">
        <v>9700</v>
      </c>
      <c r="D111" s="239" t="n">
        <f aca="false">3600*($B$7/(10^($C111*D$14/10)))/($B$6*$B$5*1000000000)</f>
        <v>3.68755581436191</v>
      </c>
      <c r="E111" s="239" t="n">
        <f aca="false">3600*($B$7/(10^($C111*E$14/10000)))/($B$6*$B$5*1000000000)</f>
        <v>2.94943345757699</v>
      </c>
      <c r="F111" s="239" t="n">
        <f aca="false">3600*($B$7/(10^($C111*F$14/10000)))/($B$6*$B$5*1000000000)</f>
        <v>2.63778019074835</v>
      </c>
      <c r="G111" s="239" t="n">
        <f aca="false">3600*($B$7/(10^($C111*G$14/10000)))/($B$6*$B$5*1000000000)</f>
        <v>2.3590579122339</v>
      </c>
      <c r="H111" s="239" t="n">
        <f aca="false">3600*($B$7/(10^($C111*H$14/10000)))/($B$6*$B$5*1000000000)</f>
        <v>1.88685532775004</v>
      </c>
      <c r="I111" s="239" t="n">
        <f aca="false">3600*($B$7/(10^($C111*I$14/10000)))/($B$6*$B$5*1000000000)</f>
        <v>1.50917152537699</v>
      </c>
      <c r="J111" s="239" t="n">
        <f aca="false">3600*($B$7/(10^($C111*J$14/10000)))/($B$6*$B$5*1000000000)</f>
        <v>1.20708708267773</v>
      </c>
      <c r="K111" s="239" t="n">
        <f aca="false">3600*($B$7/(10^($C111*K$14/10000)))/($B$6*$B$5*1000000000)</f>
        <v>0.965469597502148</v>
      </c>
      <c r="L111" s="239" t="n">
        <f aca="false">3600*($B$7/(10^($C111*L$14/10000)))/($B$6*$B$5*1000000000)</f>
        <v>0.772215656250066</v>
      </c>
      <c r="M111" s="239" t="n">
        <f aca="false">3600*($B$7/(10^($C111*M$14/10000)))/($B$6*$B$5*1000000000)</f>
        <v>0.617644534121535</v>
      </c>
      <c r="N111" s="239" t="n">
        <f aca="false">3600*($B$7/(10^($C111*N$14/10000)))/($B$6*$B$5*1000000000)</f>
        <v>0.494013255808261</v>
      </c>
      <c r="O111" s="239" t="n">
        <f aca="false">3600*($B$7/(10^($C111*O$14/10000)))/($B$6*$B$5*1000000000)</f>
        <v>0.395128724422997</v>
      </c>
    </row>
    <row r="112" customFormat="false" ht="15" hidden="false" customHeight="false" outlineLevel="0" collapsed="false">
      <c r="C112" s="237" t="n">
        <v>9800</v>
      </c>
      <c r="D112" s="239" t="n">
        <f aca="false">3600*($B$7/(10^($C112*D$14/10)))/($B$6*$B$5*1000000000)</f>
        <v>3.68755581436191</v>
      </c>
      <c r="E112" s="239" t="n">
        <f aca="false">3600*($B$7/(10^($C112*E$14/10000)))/($B$6*$B$5*1000000000)</f>
        <v>2.94264994886494</v>
      </c>
      <c r="F112" s="239" t="n">
        <f aca="false">3600*($B$7/(10^($C112*F$14/10000)))/($B$6*$B$5*1000000000)</f>
        <v>2.62868533602855</v>
      </c>
      <c r="G112" s="239" t="n">
        <f aca="false">3600*($B$7/(10^($C112*G$14/10000)))/($B$6*$B$5*1000000000)</f>
        <v>2.34821902568361</v>
      </c>
      <c r="H112" s="239" t="n">
        <f aca="false">3600*($B$7/(10^($C112*H$14/10000)))/($B$6*$B$5*1000000000)</f>
        <v>1.8738663070371</v>
      </c>
      <c r="I112" s="239" t="n">
        <f aca="false">3600*($B$7/(10^($C112*I$14/10000)))/($B$6*$B$5*1000000000)</f>
        <v>1.49533535766607</v>
      </c>
      <c r="J112" s="239" t="n">
        <f aca="false">3600*($B$7/(10^($C112*J$14/10000)))/($B$6*$B$5*1000000000)</f>
        <v>1.19326967110148</v>
      </c>
      <c r="K112" s="239" t="n">
        <f aca="false">3600*($B$7/(10^($C112*K$14/10000)))/($B$6*$B$5*1000000000)</f>
        <v>0.95222285801699</v>
      </c>
      <c r="L112" s="239" t="n">
        <f aca="false">3600*($B$7/(10^($C112*L$14/10000)))/($B$6*$B$5*1000000000)</f>
        <v>0.759868781792687</v>
      </c>
      <c r="M112" s="239" t="n">
        <f aca="false">3600*($B$7/(10^($C112*M$14/10000)))/($B$6*$B$5*1000000000)</f>
        <v>0.606371250891354</v>
      </c>
      <c r="N112" s="239" t="n">
        <f aca="false">3600*($B$7/(10^($C112*N$14/10000)))/($B$6*$B$5*1000000000)</f>
        <v>0.483881036723338</v>
      </c>
      <c r="O112" s="239" t="n">
        <f aca="false">3600*($B$7/(10^($C112*O$14/10000)))/($B$6*$B$5*1000000000)</f>
        <v>0.386134496574944</v>
      </c>
    </row>
    <row r="113" customFormat="false" ht="15" hidden="false" customHeight="false" outlineLevel="0" collapsed="false">
      <c r="C113" s="237" t="n">
        <v>9900</v>
      </c>
      <c r="D113" s="239" t="n">
        <f aca="false">3600*($B$7/(10^($C113*D$14/10)))/($B$6*$B$5*1000000000)</f>
        <v>3.68755581436191</v>
      </c>
      <c r="E113" s="239" t="n">
        <f aca="false">3600*($B$7/(10^($C113*E$14/10000)))/($B$6*$B$5*1000000000)</f>
        <v>2.93588204178999</v>
      </c>
      <c r="F113" s="239" t="n">
        <f aca="false">3600*($B$7/(10^($C113*F$14/10000)))/($B$6*$B$5*1000000000)</f>
        <v>2.61962183963902</v>
      </c>
      <c r="G113" s="239" t="n">
        <f aca="false">3600*($B$7/(10^($C113*G$14/10000)))/($B$6*$B$5*1000000000)</f>
        <v>2.33742993929339</v>
      </c>
      <c r="H113" s="239" t="n">
        <f aca="false">3600*($B$7/(10^($C113*H$14/10000)))/($B$6*$B$5*1000000000)</f>
        <v>1.86096670211382</v>
      </c>
      <c r="I113" s="239" t="n">
        <f aca="false">3600*($B$7/(10^($C113*I$14/10000)))/($B$6*$B$5*1000000000)</f>
        <v>1.4816260407032</v>
      </c>
      <c r="J113" s="239" t="n">
        <f aca="false">3600*($B$7/(10^($C113*J$14/10000)))/($B$6*$B$5*1000000000)</f>
        <v>1.17961042612764</v>
      </c>
      <c r="K113" s="239" t="n">
        <f aca="false">3600*($B$7/(10^($C113*K$14/10000)))/($B$6*$B$5*1000000000)</f>
        <v>0.939157870611278</v>
      </c>
      <c r="L113" s="239" t="n">
        <f aca="false">3600*($B$7/(10^($C113*L$14/10000)))/($B$6*$B$5*1000000000)</f>
        <v>0.747719320205188</v>
      </c>
      <c r="M113" s="239" t="n">
        <f aca="false">3600*($B$7/(10^($C113*M$14/10000)))/($B$6*$B$5*1000000000)</f>
        <v>0.595303728269041</v>
      </c>
      <c r="N113" s="239" t="n">
        <f aca="false">3600*($B$7/(10^($C113*N$14/10000)))/($B$6*$B$5*1000000000)</f>
        <v>0.473956629599688</v>
      </c>
      <c r="O113" s="239" t="n">
        <f aca="false">3600*($B$7/(10^($C113*O$14/10000)))/($B$6*$B$5*1000000000)</f>
        <v>0.377345002348069</v>
      </c>
    </row>
    <row r="114" customFormat="false" ht="15" hidden="false" customHeight="false" outlineLevel="0" collapsed="false">
      <c r="C114" s="237" t="n">
        <v>10000</v>
      </c>
      <c r="D114" s="239" t="n">
        <f aca="false">3600*($B$7/(10^($C114*D$14/10)))/($B$6*$B$5*1000000000)</f>
        <v>3.68755581436191</v>
      </c>
      <c r="E114" s="239" t="n">
        <f aca="false">3600*($B$7/(10^($C114*E$14/10000)))/($B$6*$B$5*1000000000)</f>
        <v>2.92912970046936</v>
      </c>
      <c r="F114" s="239" t="n">
        <f aca="false">3600*($B$7/(10^($C114*F$14/10000)))/($B$6*$B$5*1000000000)</f>
        <v>2.61058959345873</v>
      </c>
      <c r="G114" s="239" t="n">
        <f aca="false">3600*($B$7/(10^($C114*G$14/10000)))/($B$6*$B$5*1000000000)</f>
        <v>2.32669042425229</v>
      </c>
      <c r="H114" s="239" t="n">
        <f aca="false">3600*($B$7/(10^($C114*H$14/10000)))/($B$6*$B$5*1000000000)</f>
        <v>1.84815589744621</v>
      </c>
      <c r="I114" s="239" t="n">
        <f aca="false">3600*($B$7/(10^($C114*I$14/10000)))/($B$6*$B$5*1000000000)</f>
        <v>1.46804241151372</v>
      </c>
      <c r="J114" s="239" t="n">
        <f aca="false">3600*($B$7/(10^($C114*J$14/10000)))/($B$6*$B$5*1000000000)</f>
        <v>1.16610753723807</v>
      </c>
      <c r="K114" s="239" t="n">
        <f aca="false">3600*($B$7/(10^($C114*K$14/10000)))/($B$6*$B$5*1000000000)</f>
        <v>0.926272141552994</v>
      </c>
      <c r="L114" s="239" t="n">
        <f aca="false">3600*($B$7/(10^($C114*L$14/10000)))/($B$6*$B$5*1000000000)</f>
        <v>0.73576411507407</v>
      </c>
      <c r="M114" s="239" t="n">
        <f aca="false">3600*($B$7/(10^($C114*M$14/10000)))/($B$6*$B$5*1000000000)</f>
        <v>0.584438210700259</v>
      </c>
      <c r="N114" s="239" t="n">
        <f aca="false">3600*($B$7/(10^($C114*N$14/10000)))/($B$6*$B$5*1000000000)</f>
        <v>0.464235772210954</v>
      </c>
      <c r="O114" s="239" t="n">
        <f aca="false">3600*($B$7/(10^($C114*O$14/10000)))/($B$6*$B$5*1000000000)</f>
        <v>0.368755581436191</v>
      </c>
    </row>
    <row r="115" customFormat="false" ht="15" hidden="false" customHeight="false" outlineLevel="0" collapsed="false">
      <c r="C115" s="237" t="n">
        <v>10100</v>
      </c>
      <c r="D115" s="239" t="n">
        <f aca="false">3600*($B$7/(10^($C115*D$14/10)))/($B$6*$B$5*1000000000)</f>
        <v>3.68755581436191</v>
      </c>
      <c r="E115" s="239" t="n">
        <f aca="false">3600*($B$7/(10^($C115*E$14/10000)))/($B$6*$B$5*1000000000)</f>
        <v>2.92239288910281</v>
      </c>
      <c r="F115" s="239" t="n">
        <f aca="false">3600*($B$7/(10^($C115*F$14/10000)))/($B$6*$B$5*1000000000)</f>
        <v>2.60158848973948</v>
      </c>
      <c r="G115" s="239" t="n">
        <f aca="false">3600*($B$7/(10^($C115*G$14/10000)))/($B$6*$B$5*1000000000)</f>
        <v>2.31600025280065</v>
      </c>
      <c r="H115" s="239" t="n">
        <f aca="false">3600*($B$7/(10^($C115*H$14/10000)))/($B$6*$B$5*1000000000)</f>
        <v>1.83543328173762</v>
      </c>
      <c r="I115" s="239" t="n">
        <f aca="false">3600*($B$7/(10^($C115*I$14/10000)))/($B$6*$B$5*1000000000)</f>
        <v>1.45458331778521</v>
      </c>
      <c r="J115" s="239" t="n">
        <f aca="false">3600*($B$7/(10^($C115*J$14/10000)))/($B$6*$B$5*1000000000)</f>
        <v>1.15275921463947</v>
      </c>
      <c r="K115" s="239" t="n">
        <f aca="false">3600*($B$7/(10^($C115*K$14/10000)))/($B$6*$B$5*1000000000)</f>
        <v>0.913563211325407</v>
      </c>
      <c r="L115" s="239" t="n">
        <f aca="false">3600*($B$7/(10^($C115*L$14/10000)))/($B$6*$B$5*1000000000)</f>
        <v>0.724000060453398</v>
      </c>
      <c r="M115" s="239" t="n">
        <f aca="false">3600*($B$7/(10^($C115*M$14/10000)))/($B$6*$B$5*1000000000)</f>
        <v>0.573771011177259</v>
      </c>
      <c r="N115" s="239" t="n">
        <f aca="false">3600*($B$7/(10^($C115*N$14/10000)))/($B$6*$B$5*1000000000)</f>
        <v>0.454714289749104</v>
      </c>
      <c r="O115" s="239" t="n">
        <f aca="false">3600*($B$7/(10^($C115*O$14/10000)))/($B$6*$B$5*1000000000)</f>
        <v>0.360361679614647</v>
      </c>
    </row>
    <row r="116" customFormat="false" ht="15" hidden="false" customHeight="false" outlineLevel="0" collapsed="false">
      <c r="C116" s="237" t="n">
        <v>10200</v>
      </c>
      <c r="D116" s="239" t="n">
        <f aca="false">3600*($B$7/(10^($C116*D$14/10)))/($B$6*$B$5*1000000000)</f>
        <v>3.68755581436191</v>
      </c>
      <c r="E116" s="239" t="n">
        <f aca="false">3600*($B$7/(10^($C116*E$14/10000)))/($B$6*$B$5*1000000000)</f>
        <v>2.91567157197245</v>
      </c>
      <c r="F116" s="239" t="n">
        <f aca="false">3600*($B$7/(10^($C116*F$14/10000)))/($B$6*$B$5*1000000000)</f>
        <v>2.59261842110455</v>
      </c>
      <c r="G116" s="239" t="n">
        <f aca="false">3600*($B$7/(10^($C116*G$14/10000)))/($B$6*$B$5*1000000000)</f>
        <v>2.30535919822527</v>
      </c>
      <c r="H116" s="239" t="n">
        <f aca="false">3600*($B$7/(10^($C116*H$14/10000)))/($B$6*$B$5*1000000000)</f>
        <v>1.82279824789954</v>
      </c>
      <c r="I116" s="239" t="n">
        <f aca="false">3600*($B$7/(10^($C116*I$14/10000)))/($B$6*$B$5*1000000000)</f>
        <v>1.44124761776969</v>
      </c>
      <c r="J116" s="239" t="n">
        <f aca="false">3600*($B$7/(10^($C116*J$14/10000)))/($B$6*$B$5*1000000000)</f>
        <v>1.13956368902615</v>
      </c>
      <c r="K116" s="239" t="n">
        <f aca="false">3600*($B$7/(10^($C116*K$14/10000)))/($B$6*$B$5*1000000000)</f>
        <v>0.901028654157619</v>
      </c>
      <c r="L116" s="239" t="n">
        <f aca="false">3600*($B$7/(10^($C116*L$14/10000)))/($B$6*$B$5*1000000000)</f>
        <v>0.712424100057875</v>
      </c>
      <c r="M116" s="239" t="n">
        <f aca="false">3600*($B$7/(10^($C116*M$14/10000)))/($B$6*$B$5*1000000000)</f>
        <v>0.563298509987771</v>
      </c>
      <c r="N116" s="239" t="n">
        <f aca="false">3600*($B$7/(10^($C116*N$14/10000)))/($B$6*$B$5*1000000000)</f>
        <v>0.445388093031477</v>
      </c>
      <c r="O116" s="239" t="n">
        <f aca="false">3600*($B$7/(10^($C116*O$14/10000)))/($B$6*$B$5*1000000000)</f>
        <v>0.352158846325586</v>
      </c>
    </row>
    <row r="117" customFormat="false" ht="15" hidden="false" customHeight="false" outlineLevel="0" collapsed="false">
      <c r="C117" s="237" t="n">
        <v>10300</v>
      </c>
      <c r="D117" s="239" t="n">
        <f aca="false">3600*($B$7/(10^($C117*D$14/10)))/($B$6*$B$5*1000000000)</f>
        <v>3.68755581436191</v>
      </c>
      <c r="E117" s="239" t="n">
        <f aca="false">3600*($B$7/(10^($C117*E$14/10000)))/($B$6*$B$5*1000000000)</f>
        <v>2.90896571344252</v>
      </c>
      <c r="F117" s="239" t="n">
        <f aca="false">3600*($B$7/(10^($C117*F$14/10000)))/($B$6*$B$5*1000000000)</f>
        <v>2.58367928054746</v>
      </c>
      <c r="G117" s="239" t="n">
        <f aca="false">3600*($B$7/(10^($C117*G$14/10000)))/($B$6*$B$5*1000000000)</f>
        <v>2.29476703485461</v>
      </c>
      <c r="H117" s="239" t="n">
        <f aca="false">3600*($B$7/(10^($C117*H$14/10000)))/($B$6*$B$5*1000000000)</f>
        <v>1.81025019302259</v>
      </c>
      <c r="I117" s="239" t="n">
        <f aca="false">3600*($B$7/(10^($C117*I$14/10000)))/($B$6*$B$5*1000000000)</f>
        <v>1.42803418018681</v>
      </c>
      <c r="J117" s="239" t="n">
        <f aca="false">3600*($B$7/(10^($C117*J$14/10000)))/($B$6*$B$5*1000000000)</f>
        <v>1.12651921134548</v>
      </c>
      <c r="K117" s="239" t="n">
        <f aca="false">3600*($B$7/(10^($C117*K$14/10000)))/($B$6*$B$5*1000000000)</f>
        <v>0.888666077561559</v>
      </c>
      <c r="L117" s="239" t="n">
        <f aca="false">3600*($B$7/(10^($C117*L$14/10000)))/($B$6*$B$5*1000000000)</f>
        <v>0.701033226468831</v>
      </c>
      <c r="M117" s="239" t="n">
        <f aca="false">3600*($B$7/(10^($C117*M$14/10000)))/($B$6*$B$5*1000000000)</f>
        <v>0.553017153486716</v>
      </c>
      <c r="N117" s="239" t="n">
        <f aca="false">3600*($B$7/(10^($C117*N$14/10000)))/($B$6*$B$5*1000000000)</f>
        <v>0.436253176744609</v>
      </c>
      <c r="O117" s="239" t="n">
        <f aca="false">3600*($B$7/(10^($C117*O$14/10000)))/($B$6*$B$5*1000000000)</f>
        <v>0.34414273231822</v>
      </c>
    </row>
    <row r="118" customFormat="false" ht="15" hidden="false" customHeight="false" outlineLevel="0" collapsed="false">
      <c r="C118" s="237" t="n">
        <v>10400</v>
      </c>
      <c r="D118" s="239" t="n">
        <f aca="false">3600*($B$7/(10^($C118*D$14/10)))/($B$6*$B$5*1000000000)</f>
        <v>3.68755581436191</v>
      </c>
      <c r="E118" s="239" t="n">
        <f aca="false">3600*($B$7/(10^($C118*E$14/10000)))/($B$6*$B$5*1000000000)</f>
        <v>2.90227527795922</v>
      </c>
      <c r="F118" s="239" t="n">
        <f aca="false">3600*($B$7/(10^($C118*F$14/10000)))/($B$6*$B$5*1000000000)</f>
        <v>2.57477096143067</v>
      </c>
      <c r="G118" s="239" t="n">
        <f aca="false">3600*($B$7/(10^($C118*G$14/10000)))/($B$6*$B$5*1000000000)</f>
        <v>2.28422353805398</v>
      </c>
      <c r="H118" s="239" t="n">
        <f aca="false">3600*($B$7/(10^($C118*H$14/10000)))/($B$6*$B$5*1000000000)</f>
        <v>1.79778851834783</v>
      </c>
      <c r="I118" s="239" t="n">
        <f aca="false">3600*($B$7/(10^($C118*I$14/10000)))/($B$6*$B$5*1000000000)</f>
        <v>1.41494188412785</v>
      </c>
      <c r="J118" s="239" t="n">
        <f aca="false">3600*($B$7/(10^($C118*J$14/10000)))/($B$6*$B$5*1000000000)</f>
        <v>1.11362405256607</v>
      </c>
      <c r="K118" s="239" t="n">
        <f aca="false">3600*($B$7/(10^($C118*K$14/10000)))/($B$6*$B$5*1000000000)</f>
        <v>0.876473121875319</v>
      </c>
      <c r="L118" s="239" t="n">
        <f aca="false">3600*($B$7/(10^($C118*L$14/10000)))/($B$6*$B$5*1000000000)</f>
        <v>0.689824480352889</v>
      </c>
      <c r="M118" s="239" t="n">
        <f aca="false">3600*($B$7/(10^($C118*M$14/10000)))/($B$6*$B$5*1000000000)</f>
        <v>0.542923452890351</v>
      </c>
      <c r="N118" s="239" t="n">
        <f aca="false">3600*($B$7/(10^($C118*N$14/10000)))/($B$6*$B$5*1000000000)</f>
        <v>0.427305617724076</v>
      </c>
      <c r="O118" s="239" t="n">
        <f aca="false">3600*($B$7/(10^($C118*O$14/10000)))/($B$6*$B$5*1000000000)</f>
        <v>0.336309087342797</v>
      </c>
    </row>
    <row r="119" customFormat="false" ht="15" hidden="false" customHeight="false" outlineLevel="0" collapsed="false">
      <c r="C119" s="237" t="n">
        <v>10500</v>
      </c>
      <c r="D119" s="239" t="n">
        <f aca="false">3600*($B$7/(10^($C119*D$14/10)))/($B$6*$B$5*1000000000)</f>
        <v>3.68755581436191</v>
      </c>
      <c r="E119" s="239" t="n">
        <f aca="false">3600*($B$7/(10^($C119*E$14/10000)))/($B$6*$B$5*1000000000)</f>
        <v>2.89560023005053</v>
      </c>
      <c r="F119" s="239" t="n">
        <f aca="false">3600*($B$7/(10^($C119*F$14/10000)))/($B$6*$B$5*1000000000)</f>
        <v>2.56589335748433</v>
      </c>
      <c r="G119" s="239" t="n">
        <f aca="false">3600*($B$7/(10^($C119*G$14/10000)))/($B$6*$B$5*1000000000)</f>
        <v>2.2737284842208</v>
      </c>
      <c r="H119" s="239" t="n">
        <f aca="false">3600*($B$7/(10^($C119*H$14/10000)))/($B$6*$B$5*1000000000)</f>
        <v>1.78541262923812</v>
      </c>
      <c r="I119" s="239" t="n">
        <f aca="false">3600*($B$7/(10^($C119*I$14/10000)))/($B$6*$B$5*1000000000)</f>
        <v>1.40196961896063</v>
      </c>
      <c r="J119" s="239" t="n">
        <f aca="false">3600*($B$7/(10^($C119*J$14/10000)))/($B$6*$B$5*1000000000)</f>
        <v>1.10087650344859</v>
      </c>
      <c r="K119" s="239" t="n">
        <f aca="false">3600*($B$7/(10^($C119*K$14/10000)))/($B$6*$B$5*1000000000)</f>
        <v>0.864447459812771</v>
      </c>
      <c r="L119" s="239" t="n">
        <f aca="false">3600*($B$7/(10^($C119*L$14/10000)))/($B$6*$B$5*1000000000)</f>
        <v>0.678794949693146</v>
      </c>
      <c r="M119" s="239" t="n">
        <f aca="false">3600*($B$7/(10^($C119*M$14/10000)))/($B$6*$B$5*1000000000)</f>
        <v>0.533013983092409</v>
      </c>
      <c r="N119" s="239" t="n">
        <f aca="false">3600*($B$7/(10^($C119*N$14/10000)))/($B$6*$B$5*1000000000)</f>
        <v>0.41854157326961</v>
      </c>
      <c r="O119" s="239" t="n">
        <f aca="false">3600*($B$7/(10^($C119*O$14/10000)))/($B$6*$B$5*1000000000)</f>
        <v>0.32865375789706</v>
      </c>
    </row>
    <row r="120" customFormat="false" ht="15" hidden="false" customHeight="false" outlineLevel="0" collapsed="false">
      <c r="C120" s="237" t="n">
        <v>10600</v>
      </c>
      <c r="D120" s="239" t="n">
        <f aca="false">3600*($B$7/(10^($C120*D$14/10)))/($B$6*$B$5*1000000000)</f>
        <v>3.68755581436191</v>
      </c>
      <c r="E120" s="239" t="n">
        <f aca="false">3600*($B$7/(10^($C120*E$14/10000)))/($B$6*$B$5*1000000000)</f>
        <v>2.88894053432602</v>
      </c>
      <c r="F120" s="239" t="n">
        <f aca="false">3600*($B$7/(10^($C120*F$14/10000)))/($B$6*$B$5*1000000000)</f>
        <v>2.55704636280499</v>
      </c>
      <c r="G120" s="239" t="n">
        <f aca="false">3600*($B$7/(10^($C120*G$14/10000)))/($B$6*$B$5*1000000000)</f>
        <v>2.26328165077986</v>
      </c>
      <c r="H120" s="239" t="n">
        <f aca="false">3600*($B$7/(10^($C120*H$14/10000)))/($B$6*$B$5*1000000000)</f>
        <v>1.77312193514979</v>
      </c>
      <c r="I120" s="239" t="n">
        <f aca="false">3600*($B$7/(10^($C120*I$14/10000)))/($B$6*$B$5*1000000000)</f>
        <v>1.38911628423533</v>
      </c>
      <c r="J120" s="239" t="n">
        <f aca="false">3600*($B$7/(10^($C120*J$14/10000)))/($B$6*$B$5*1000000000)</f>
        <v>1.08827487431921</v>
      </c>
      <c r="K120" s="239" t="n">
        <f aca="false">3600*($B$7/(10^($C120*K$14/10000)))/($B$6*$B$5*1000000000)</f>
        <v>0.852586796019346</v>
      </c>
      <c r="L120" s="239" t="n">
        <f aca="false">3600*($B$7/(10^($C120*L$14/10000)))/($B$6*$B$5*1000000000)</f>
        <v>0.667941769032626</v>
      </c>
      <c r="M120" s="239" t="n">
        <f aca="false">3600*($B$7/(10^($C120*M$14/10000)))/($B$6*$B$5*1000000000)</f>
        <v>0.523285381501862</v>
      </c>
      <c r="N120" s="239" t="n">
        <f aca="false">3600*($B$7/(10^($C120*N$14/10000)))/($B$6*$B$5*1000000000)</f>
        <v>0.409957279494784</v>
      </c>
      <c r="O120" s="239" t="n">
        <f aca="false">3600*($B$7/(10^($C120*O$14/10000)))/($B$6*$B$5*1000000000)</f>
        <v>0.321172685024007</v>
      </c>
    </row>
    <row r="121" customFormat="false" ht="15" hidden="false" customHeight="false" outlineLevel="0" collapsed="false">
      <c r="C121" s="237" t="n">
        <v>10700</v>
      </c>
      <c r="D121" s="239" t="n">
        <f aca="false">3600*($B$7/(10^($C121*D$14/10)))/($B$6*$B$5*1000000000)</f>
        <v>3.68755581436191</v>
      </c>
      <c r="E121" s="239" t="n">
        <f aca="false">3600*($B$7/(10^($C121*E$14/10000)))/($B$6*$B$5*1000000000)</f>
        <v>2.88229615547663</v>
      </c>
      <c r="F121" s="239" t="n">
        <f aca="false">3600*($B$7/(10^($C121*F$14/10000)))/($B$6*$B$5*1000000000)</f>
        <v>2.54822987185436</v>
      </c>
      <c r="G121" s="239" t="n">
        <f aca="false">3600*($B$7/(10^($C121*G$14/10000)))/($B$6*$B$5*1000000000)</f>
        <v>2.25288281617858</v>
      </c>
      <c r="H121" s="239" t="n">
        <f aca="false">3600*($B$7/(10^($C121*H$14/10000)))/($B$6*$B$5*1000000000)</f>
        <v>1.76091584960444</v>
      </c>
      <c r="I121" s="239" t="n">
        <f aca="false">3600*($B$7/(10^($C121*I$14/10000)))/($B$6*$B$5*1000000000)</f>
        <v>1.37638078959111</v>
      </c>
      <c r="J121" s="239" t="n">
        <f aca="false">3600*($B$7/(10^($C121*J$14/10000)))/($B$6*$B$5*1000000000)</f>
        <v>1.07581749484565</v>
      </c>
      <c r="K121" s="239" t="n">
        <f aca="false">3600*($B$7/(10^($C121*K$14/10000)))/($B$6*$B$5*1000000000)</f>
        <v>0.840888866633923</v>
      </c>
      <c r="L121" s="239" t="n">
        <f aca="false">3600*($B$7/(10^($C121*L$14/10000)))/($B$6*$B$5*1000000000)</f>
        <v>0.657262118729842</v>
      </c>
      <c r="M121" s="239" t="n">
        <f aca="false">3600*($B$7/(10^($C121*M$14/10000)))/($B$6*$B$5*1000000000)</f>
        <v>0.51373434690188</v>
      </c>
      <c r="N121" s="239" t="n">
        <f aca="false">3600*($B$7/(10^($C121*N$14/10000)))/($B$6*$B$5*1000000000)</f>
        <v>0.401549049710536</v>
      </c>
      <c r="O121" s="239" t="n">
        <f aca="false">3600*($B$7/(10^($C121*O$14/10000)))/($B$6*$B$5*1000000000)</f>
        <v>0.313861902159776</v>
      </c>
    </row>
    <row r="122" customFormat="false" ht="15" hidden="false" customHeight="false" outlineLevel="0" collapsed="false">
      <c r="C122" s="237" t="n">
        <v>10800</v>
      </c>
      <c r="D122" s="239" t="n">
        <f aca="false">3600*($B$7/(10^($C122*D$14/10)))/($B$6*$B$5*1000000000)</f>
        <v>3.68755581436191</v>
      </c>
      <c r="E122" s="239" t="n">
        <f aca="false">3600*($B$7/(10^($C122*E$14/10000)))/($B$6*$B$5*1000000000)</f>
        <v>2.87566705827453</v>
      </c>
      <c r="F122" s="239" t="n">
        <f aca="false">3600*($B$7/(10^($C122*F$14/10000)))/($B$6*$B$5*1000000000)</f>
        <v>2.53944377945802</v>
      </c>
      <c r="G122" s="239" t="n">
        <f aca="false">3600*($B$7/(10^($C122*G$14/10000)))/($B$6*$B$5*1000000000)</f>
        <v>2.24253175988232</v>
      </c>
      <c r="H122" s="239" t="n">
        <f aca="false">3600*($B$7/(10^($C122*H$14/10000)))/($B$6*$B$5*1000000000)</f>
        <v>1.74879379016095</v>
      </c>
      <c r="I122" s="239" t="n">
        <f aca="false">3600*($B$7/(10^($C122*I$14/10000)))/($B$6*$B$5*1000000000)</f>
        <v>1.3637620546636</v>
      </c>
      <c r="J122" s="239" t="n">
        <f aca="false">3600*($B$7/(10^($C122*J$14/10000)))/($B$6*$B$5*1000000000)</f>
        <v>1.06350271381574</v>
      </c>
      <c r="K122" s="239" t="n">
        <f aca="false">3600*($B$7/(10^($C122*K$14/10000)))/($B$6*$B$5*1000000000)</f>
        <v>0.829351438856717</v>
      </c>
      <c r="L122" s="239" t="n">
        <f aca="false">3600*($B$7/(10^($C122*L$14/10000)))/($B$6*$B$5*1000000000)</f>
        <v>0.646753224226257</v>
      </c>
      <c r="M122" s="239" t="n">
        <f aca="false">3600*($B$7/(10^($C122*M$14/10000)))/($B$6*$B$5*1000000000)</f>
        <v>0.504357638329636</v>
      </c>
      <c r="N122" s="239" t="n">
        <f aca="false">3600*($B$7/(10^($C122*N$14/10000)))/($B$6*$B$5*1000000000)</f>
        <v>0.39331327284185</v>
      </c>
      <c r="O122" s="239" t="n">
        <f aca="false">3600*($B$7/(10^($C122*O$14/10000)))/($B$6*$B$5*1000000000)</f>
        <v>0.306717533030524</v>
      </c>
    </row>
    <row r="123" customFormat="false" ht="15" hidden="false" customHeight="false" outlineLevel="0" collapsed="false">
      <c r="C123" s="237" t="n">
        <v>10900</v>
      </c>
      <c r="D123" s="239" t="n">
        <f aca="false">3600*($B$7/(10^($C123*D$14/10)))/($B$6*$B$5*1000000000)</f>
        <v>3.68755581436191</v>
      </c>
      <c r="E123" s="239" t="n">
        <f aca="false">3600*($B$7/(10^($C123*E$14/10000)))/($B$6*$B$5*1000000000)</f>
        <v>2.86905320757292</v>
      </c>
      <c r="F123" s="239" t="n">
        <f aca="false">3600*($B$7/(10^($C123*F$14/10000)))/($B$6*$B$5*1000000000)</f>
        <v>2.53068798080418</v>
      </c>
      <c r="G123" s="239" t="n">
        <f aca="false">3600*($B$7/(10^($C123*G$14/10000)))/($B$6*$B$5*1000000000)</f>
        <v>2.23222826236972</v>
      </c>
      <c r="H123" s="239" t="n">
        <f aca="false">3600*($B$7/(10^($C123*H$14/10000)))/($B$6*$B$5*1000000000)</f>
        <v>1.73675517838771</v>
      </c>
      <c r="I123" s="239" t="n">
        <f aca="false">3600*($B$7/(10^($C123*I$14/10000)))/($B$6*$B$5*1000000000)</f>
        <v>1.35125900899329</v>
      </c>
      <c r="J123" s="239" t="n">
        <f aca="false">3600*($B$7/(10^($C123*J$14/10000)))/($B$6*$B$5*1000000000)</f>
        <v>1.05132889891861</v>
      </c>
      <c r="K123" s="239" t="n">
        <f aca="false">3600*($B$7/(10^($C123*K$14/10000)))/($B$6*$B$5*1000000000)</f>
        <v>0.817972310523107</v>
      </c>
      <c r="L123" s="239" t="n">
        <f aca="false">3600*($B$7/(10^($C123*L$14/10000)))/($B$6*$B$5*1000000000)</f>
        <v>0.636412355325458</v>
      </c>
      <c r="M123" s="239" t="n">
        <f aca="false">3600*($B$7/(10^($C123*M$14/10000)))/($B$6*$B$5*1000000000)</f>
        <v>0.495152073976537</v>
      </c>
      <c r="N123" s="239" t="n">
        <f aca="false">3600*($B$7/(10^($C123*N$14/10000)))/($B$6*$B$5*1000000000)</f>
        <v>0.385246411876911</v>
      </c>
      <c r="O123" s="239" t="n">
        <f aca="false">3600*($B$7/(10^($C123*O$14/10000)))/($B$6*$B$5*1000000000)</f>
        <v>0.299735789597172</v>
      </c>
    </row>
    <row r="124" customFormat="false" ht="15" hidden="false" customHeight="false" outlineLevel="0" collapsed="false">
      <c r="C124" s="237" t="n">
        <v>11000</v>
      </c>
      <c r="D124" s="239" t="n">
        <f aca="false">3600*($B$7/(10^($C124*D$14/10)))/($B$6*$B$5*1000000000)</f>
        <v>3.68755581436191</v>
      </c>
      <c r="E124" s="239" t="n">
        <f aca="false">3600*($B$7/(10^($C124*E$14/10000)))/($B$6*$B$5*1000000000)</f>
        <v>2.8624545683058</v>
      </c>
      <c r="F124" s="239" t="n">
        <f aca="false">3600*($B$7/(10^($C124*F$14/10000)))/($B$6*$B$5*1000000000)</f>
        <v>2.52196237144247</v>
      </c>
      <c r="G124" s="239" t="n">
        <f aca="false">3600*($B$7/(10^($C124*G$14/10000)))/($B$6*$B$5*1000000000)</f>
        <v>2.221972105128</v>
      </c>
      <c r="H124" s="239" t="n">
        <f aca="false">3600*($B$7/(10^($C124*H$14/10000)))/($B$6*$B$5*1000000000)</f>
        <v>1.724799439835</v>
      </c>
      <c r="I124" s="239" t="n">
        <f aca="false">3600*($B$7/(10^($C124*I$14/10000)))/($B$6*$B$5*1000000000)</f>
        <v>1.3388705919347</v>
      </c>
      <c r="J124" s="239" t="n">
        <f aca="false">3600*($B$7/(10^($C124*J$14/10000)))/($B$6*$B$5*1000000000)</f>
        <v>1.03929443652826</v>
      </c>
      <c r="K124" s="239" t="n">
        <f aca="false">3600*($B$7/(10^($C124*K$14/10000)))/($B$6*$B$5*1000000000)</f>
        <v>0.806749309683303</v>
      </c>
      <c r="L124" s="239" t="n">
        <f aca="false">3600*($B$7/(10^($C124*L$14/10000)))/($B$6*$B$5*1000000000)</f>
        <v>0.626236825483851</v>
      </c>
      <c r="M124" s="239" t="n">
        <f aca="false">3600*($B$7/(10^($C124*M$14/10000)))/($B$6*$B$5*1000000000)</f>
        <v>0.486114530108545</v>
      </c>
      <c r="N124" s="239" t="n">
        <f aca="false">3600*($B$7/(10^($C124*N$14/10000)))/($B$6*$B$5*1000000000)</f>
        <v>0.377345002348069</v>
      </c>
      <c r="O124" s="239" t="n">
        <f aca="false">3600*($B$7/(10^($C124*O$14/10000)))/($B$6*$B$5*1000000000)</f>
        <v>0.292912970046936</v>
      </c>
    </row>
    <row r="125" customFormat="false" ht="15" hidden="false" customHeight="false" outlineLevel="0" collapsed="false">
      <c r="C125" s="237" t="n">
        <v>11100</v>
      </c>
      <c r="D125" s="239" t="n">
        <f aca="false">3600*($B$7/(10^($C125*D$14/10)))/($B$6*$B$5*1000000000)</f>
        <v>3.68755581436191</v>
      </c>
      <c r="E125" s="239" t="n">
        <f aca="false">3600*($B$7/(10^($C125*E$14/10000)))/($B$6*$B$5*1000000000)</f>
        <v>2.85587110548786</v>
      </c>
      <c r="F125" s="239" t="n">
        <f aca="false">3600*($B$7/(10^($C125*F$14/10000)))/($B$6*$B$5*1000000000)</f>
        <v>2.5132668472826</v>
      </c>
      <c r="G125" s="239" t="n">
        <f aca="false">3600*($B$7/(10^($C125*G$14/10000)))/($B$6*$B$5*1000000000)</f>
        <v>2.21176307064839</v>
      </c>
      <c r="H125" s="239" t="n">
        <f aca="false">3600*($B$7/(10^($C125*H$14/10000)))/($B$6*$B$5*1000000000)</f>
        <v>1.71292600400757</v>
      </c>
      <c r="I125" s="239" t="n">
        <f aca="false">3600*($B$7/(10^($C125*I$14/10000)))/($B$6*$B$5*1000000000)</f>
        <v>1.32659575256639</v>
      </c>
      <c r="J125" s="239" t="n">
        <f aca="false">3600*($B$7/(10^($C125*J$14/10000)))/($B$6*$B$5*1000000000)</f>
        <v>1.02739773148975</v>
      </c>
      <c r="K125" s="239" t="n">
        <f aca="false">3600*($B$7/(10^($C125*K$14/10000)))/($B$6*$B$5*1000000000)</f>
        <v>0.795680294187782</v>
      </c>
      <c r="L125" s="239" t="n">
        <f aca="false">3600*($B$7/(10^($C125*L$14/10000)))/($B$6*$B$5*1000000000)</f>
        <v>0.616223991112707</v>
      </c>
      <c r="M125" s="239" t="n">
        <f aca="false">3600*($B$7/(10^($C125*M$14/10000)))/($B$6*$B$5*1000000000)</f>
        <v>0.47724194000619</v>
      </c>
      <c r="N125" s="239" t="n">
        <f aca="false">3600*($B$7/(10^($C125*N$14/10000)))/($B$6*$B$5*1000000000)</f>
        <v>0.369605650843956</v>
      </c>
      <c r="O125" s="239" t="n">
        <f aca="false">3600*($B$7/(10^($C125*O$14/10000)))/($B$6*$B$5*1000000000)</f>
        <v>0.28624545683058</v>
      </c>
    </row>
    <row r="126" customFormat="false" ht="15" hidden="false" customHeight="false" outlineLevel="0" collapsed="false">
      <c r="C126" s="237" t="n">
        <v>11200</v>
      </c>
      <c r="D126" s="239" t="n">
        <f aca="false">3600*($B$7/(10^($C126*D$14/10)))/($B$6*$B$5*1000000000)</f>
        <v>3.68755581436191</v>
      </c>
      <c r="E126" s="239" t="n">
        <f aca="false">3600*($B$7/(10^($C126*E$14/10000)))/($B$6*$B$5*1000000000)</f>
        <v>2.84930278421422</v>
      </c>
      <c r="F126" s="239" t="n">
        <f aca="false">3600*($B$7/(10^($C126*F$14/10000)))/($B$6*$B$5*1000000000)</f>
        <v>2.50460130459323</v>
      </c>
      <c r="G126" s="239" t="n">
        <f aca="false">3600*($B$7/(10^($C126*G$14/10000)))/($B$6*$B$5*1000000000)</f>
        <v>2.20160094242146</v>
      </c>
      <c r="H126" s="239" t="n">
        <f aca="false">3600*($B$7/(10^($C126*H$14/10000)))/($B$6*$B$5*1000000000)</f>
        <v>1.70113430433746</v>
      </c>
      <c r="I126" s="239" t="n">
        <f aca="false">3600*($B$7/(10^($C126*I$14/10000)))/($B$6*$B$5*1000000000)</f>
        <v>1.31443344960184</v>
      </c>
      <c r="J126" s="239" t="n">
        <f aca="false">3600*($B$7/(10^($C126*J$14/10000)))/($B$6*$B$5*1000000000)</f>
        <v>1.01563720690771</v>
      </c>
      <c r="K126" s="239" t="n">
        <f aca="false">3600*($B$7/(10^($C126*K$14/10000)))/($B$6*$B$5*1000000000)</f>
        <v>0.784763151278416</v>
      </c>
      <c r="L126" s="239" t="n">
        <f aca="false">3600*($B$7/(10^($C126*L$14/10000)))/($B$6*$B$5*1000000000)</f>
        <v>0.606371250891354</v>
      </c>
      <c r="M126" s="239" t="n">
        <f aca="false">3600*($B$7/(10^($C126*M$14/10000)))/($B$6*$B$5*1000000000)</f>
        <v>0.468531292923944</v>
      </c>
      <c r="N126" s="239" t="n">
        <f aca="false">3600*($B$7/(10^($C126*N$14/10000)))/($B$6*$B$5*1000000000)</f>
        <v>0.362025033552119</v>
      </c>
      <c r="O126" s="239" t="n">
        <f aca="false">3600*($B$7/(10^($C126*O$14/10000)))/($B$6*$B$5*1000000000)</f>
        <v>0.279729714744342</v>
      </c>
    </row>
    <row r="127" customFormat="false" ht="15" hidden="false" customHeight="false" outlineLevel="0" collapsed="false">
      <c r="C127" s="237" t="n">
        <v>11300</v>
      </c>
      <c r="D127" s="239" t="n">
        <f aca="false">3600*($B$7/(10^($C127*D$14/10)))/($B$6*$B$5*1000000000)</f>
        <v>3.68755581436191</v>
      </c>
      <c r="E127" s="239" t="n">
        <f aca="false">3600*($B$7/(10^($C127*E$14/10000)))/($B$6*$B$5*1000000000)</f>
        <v>2.84274956966031</v>
      </c>
      <c r="F127" s="239" t="n">
        <f aca="false">3600*($B$7/(10^($C127*F$14/10000)))/($B$6*$B$5*1000000000)</f>
        <v>2.49596564000064</v>
      </c>
      <c r="G127" s="239" t="n">
        <f aca="false">3600*($B$7/(10^($C127*G$14/10000)))/($B$6*$B$5*1000000000)</f>
        <v>2.19148550493255</v>
      </c>
      <c r="H127" s="239" t="n">
        <f aca="false">3600*($B$7/(10^($C127*H$14/10000)))/($B$6*$B$5*1000000000)</f>
        <v>1.68942377815691</v>
      </c>
      <c r="I127" s="239" t="n">
        <f aca="false">3600*($B$7/(10^($C127*I$14/10000)))/($B$6*$B$5*1000000000)</f>
        <v>1.3023826513011</v>
      </c>
      <c r="J127" s="239" t="n">
        <f aca="false">3600*($B$7/(10^($C127*J$14/10000)))/($B$6*$B$5*1000000000)</f>
        <v>1.00401130393735</v>
      </c>
      <c r="K127" s="239" t="n">
        <f aca="false">3600*($B$7/(10^($C127*K$14/10000)))/($B$6*$B$5*1000000000)</f>
        <v>0.773995797185204</v>
      </c>
      <c r="L127" s="239" t="n">
        <f aca="false">3600*($B$7/(10^($C127*L$14/10000)))/($B$6*$B$5*1000000000)</f>
        <v>0.596676045091363</v>
      </c>
      <c r="M127" s="239" t="n">
        <f aca="false">3600*($B$7/(10^($C127*M$14/10000)))/($B$6*$B$5*1000000000)</f>
        <v>0.459979633068576</v>
      </c>
      <c r="N127" s="239" t="n">
        <f aca="false">3600*($B$7/(10^($C127*N$14/10000)))/($B$6*$B$5*1000000000)</f>
        <v>0.354599894831549</v>
      </c>
      <c r="O127" s="239" t="n">
        <f aca="false">3600*($B$7/(10^($C127*O$14/10000)))/($B$6*$B$5*1000000000)</f>
        <v>0.273362289055523</v>
      </c>
    </row>
    <row r="128" customFormat="false" ht="15" hidden="false" customHeight="false" outlineLevel="0" collapsed="false">
      <c r="C128" s="237" t="n">
        <v>11400</v>
      </c>
      <c r="D128" s="239" t="n">
        <f aca="false">3600*($B$7/(10^($C128*D$14/10)))/($B$6*$B$5*1000000000)</f>
        <v>3.68755581436191</v>
      </c>
      <c r="E128" s="239" t="n">
        <f aca="false">3600*($B$7/(10^($C128*E$14/10000)))/($B$6*$B$5*1000000000)</f>
        <v>2.83621142708162</v>
      </c>
      <c r="F128" s="239" t="n">
        <f aca="false">3600*($B$7/(10^($C128*F$14/10000)))/($B$6*$B$5*1000000000)</f>
        <v>2.48735975048754</v>
      </c>
      <c r="G128" s="239" t="n">
        <f aca="false">3600*($B$7/(10^($C128*G$14/10000)))/($B$6*$B$5*1000000000)</f>
        <v>2.1814165436572</v>
      </c>
      <c r="H128" s="239" t="n">
        <f aca="false">3600*($B$7/(10^($C128*H$14/10000)))/($B$6*$B$5*1000000000)</f>
        <v>1.67779386667156</v>
      </c>
      <c r="I128" s="239" t="n">
        <f aca="false">3600*($B$7/(10^($C128*I$14/10000)))/($B$6*$B$5*1000000000)</f>
        <v>1.29044233538327</v>
      </c>
      <c r="J128" s="239" t="n">
        <f aca="false">3600*($B$7/(10^($C128*J$14/10000)))/($B$6*$B$5*1000000000)</f>
        <v>0.992518481577814</v>
      </c>
      <c r="K128" s="239" t="n">
        <f aca="false">3600*($B$7/(10^($C128*K$14/10000)))/($B$6*$B$5*1000000000)</f>
        <v>0.763376176728541</v>
      </c>
      <c r="L128" s="239" t="n">
        <f aca="false">3600*($B$7/(10^($C128*L$14/10000)))/($B$6*$B$5*1000000000)</f>
        <v>0.587135854911532</v>
      </c>
      <c r="M128" s="239" t="n">
        <f aca="false">3600*($B$7/(10^($C128*M$14/10000)))/($B$6*$B$5*1000000000)</f>
        <v>0.451584058596161</v>
      </c>
      <c r="N128" s="239" t="n">
        <f aca="false">3600*($B$7/(10^($C128*N$14/10000)))/($B$6*$B$5*1000000000)</f>
        <v>0.34732704581448</v>
      </c>
      <c r="O128" s="239" t="n">
        <f aca="false">3600*($B$7/(10^($C128*O$14/10000)))/($B$6*$B$5*1000000000)</f>
        <v>0.267139803670738</v>
      </c>
    </row>
    <row r="129" customFormat="false" ht="15" hidden="false" customHeight="false" outlineLevel="0" collapsed="false">
      <c r="C129" s="237" t="n">
        <v>11500</v>
      </c>
      <c r="D129" s="239" t="n">
        <f aca="false">3600*($B$7/(10^($C129*D$14/10)))/($B$6*$B$5*1000000000)</f>
        <v>3.68755581436191</v>
      </c>
      <c r="E129" s="239" t="n">
        <f aca="false">3600*($B$7/(10^($C129*E$14/10000)))/($B$6*$B$5*1000000000)</f>
        <v>2.82968832181359</v>
      </c>
      <c r="F129" s="239" t="n">
        <f aca="false">3600*($B$7/(10^($C129*F$14/10000)))/($B$6*$B$5*1000000000)</f>
        <v>2.47878353339186</v>
      </c>
      <c r="G129" s="239" t="n">
        <f aca="false">3600*($B$7/(10^($C129*G$14/10000)))/($B$6*$B$5*1000000000)</f>
        <v>2.17139384505662</v>
      </c>
      <c r="H129" s="239" t="n">
        <f aca="false">3600*($B$7/(10^($C129*H$14/10000)))/($B$6*$B$5*1000000000)</f>
        <v>1.66624401493374</v>
      </c>
      <c r="I129" s="239" t="n">
        <f aca="false">3600*($B$7/(10^($C129*I$14/10000)))/($B$6*$B$5*1000000000)</f>
        <v>1.27861148893977</v>
      </c>
      <c r="J129" s="239" t="n">
        <f aca="false">3600*($B$7/(10^($C129*J$14/10000)))/($B$6*$B$5*1000000000)</f>
        <v>0.981157216467954</v>
      </c>
      <c r="K129" s="239" t="n">
        <f aca="false">3600*($B$7/(10^($C129*K$14/10000)))/($B$6*$B$5*1000000000)</f>
        <v>0.752902262926946</v>
      </c>
      <c r="L129" s="239" t="n">
        <f aca="false">3600*($B$7/(10^($C129*L$14/10000)))/($B$6*$B$5*1000000000)</f>
        <v>0.577748201823505</v>
      </c>
      <c r="M129" s="239" t="n">
        <f aca="false">3600*($B$7/(10^($C129*M$14/10000)))/($B$6*$B$5*1000000000)</f>
        <v>0.443341720627398</v>
      </c>
      <c r="N129" s="239" t="n">
        <f aca="false">3600*($B$7/(10^($C129*N$14/10000)))/($B$6*$B$5*1000000000)</f>
        <v>0.340203363036871</v>
      </c>
      <c r="O129" s="239" t="n">
        <f aca="false">3600*($B$7/(10^($C129*O$14/10000)))/($B$6*$B$5*1000000000)</f>
        <v>0.261058959345873</v>
      </c>
    </row>
    <row r="130" customFormat="false" ht="15" hidden="false" customHeight="false" outlineLevel="0" collapsed="false">
      <c r="C130" s="237" t="n">
        <v>11600</v>
      </c>
      <c r="D130" s="239" t="n">
        <f aca="false">3600*($B$7/(10^($C130*D$14/10)))/($B$6*$B$5*1000000000)</f>
        <v>3.68755581436191</v>
      </c>
      <c r="E130" s="239" t="n">
        <f aca="false">3600*($B$7/(10^($C130*E$14/10000)))/($B$6*$B$5*1000000000)</f>
        <v>2.82318021927135</v>
      </c>
      <c r="F130" s="239" t="n">
        <f aca="false">3600*($B$7/(10^($C130*F$14/10000)))/($B$6*$B$5*1000000000)</f>
        <v>2.47023688640547</v>
      </c>
      <c r="G130" s="239" t="n">
        <f aca="false">3600*($B$7/(10^($C130*G$14/10000)))/($B$6*$B$5*1000000000)</f>
        <v>2.16141719657312</v>
      </c>
      <c r="H130" s="239" t="n">
        <f aca="false">3600*($B$7/(10^($C130*H$14/10000)))/($B$6*$B$5*1000000000)</f>
        <v>1.65477367181602</v>
      </c>
      <c r="I130" s="239" t="n">
        <f aca="false">3600*($B$7/(10^($C130*I$14/10000)))/($B$6*$B$5*1000000000)</f>
        <v>1.26688910834843</v>
      </c>
      <c r="J130" s="239" t="n">
        <f aca="false">3600*($B$7/(10^($C130*J$14/10000)))/($B$6*$B$5*1000000000)</f>
        <v>0.969926002684384</v>
      </c>
      <c r="K130" s="239" t="n">
        <f aca="false">3600*($B$7/(10^($C130*K$14/10000)))/($B$6*$B$5*1000000000)</f>
        <v>0.742572056610163</v>
      </c>
      <c r="L130" s="239" t="n">
        <f aca="false">3600*($B$7/(10^($C130*L$14/10000)))/($B$6*$B$5*1000000000)</f>
        <v>0.568510646927854</v>
      </c>
      <c r="M130" s="239" t="n">
        <f aca="false">3600*($B$7/(10^($C130*M$14/10000)))/($B$6*$B$5*1000000000)</f>
        <v>0.435249822280888</v>
      </c>
      <c r="N130" s="239" t="n">
        <f aca="false">3600*($B$7/(10^($C130*N$14/10000)))/($B$6*$B$5*1000000000)</f>
        <v>0.333225787096975</v>
      </c>
      <c r="O130" s="239" t="n">
        <f aca="false">3600*($B$7/(10^($C130*O$14/10000)))/($B$6*$B$5*1000000000)</f>
        <v>0.255116531936777</v>
      </c>
    </row>
    <row r="131" customFormat="false" ht="15" hidden="false" customHeight="false" outlineLevel="0" collapsed="false">
      <c r="C131" s="237" t="n">
        <v>11700</v>
      </c>
      <c r="D131" s="239" t="n">
        <f aca="false">3600*($B$7/(10^($C131*D$14/10)))/($B$6*$B$5*1000000000)</f>
        <v>3.68755581436191</v>
      </c>
      <c r="E131" s="239" t="n">
        <f aca="false">3600*($B$7/(10^($C131*E$14/10000)))/($B$6*$B$5*1000000000)</f>
        <v>2.8166870849496</v>
      </c>
      <c r="F131" s="239" t="n">
        <f aca="false">3600*($B$7/(10^($C131*F$14/10000)))/($B$6*$B$5*1000000000)</f>
        <v>2.461719707573</v>
      </c>
      <c r="G131" s="239" t="n">
        <f aca="false">3600*($B$7/(10^($C131*G$14/10000)))/($B$6*$B$5*1000000000)</f>
        <v>2.15148638662564</v>
      </c>
      <c r="H131" s="239" t="n">
        <f aca="false">3600*($B$7/(10^($C131*H$14/10000)))/($B$6*$B$5*1000000000)</f>
        <v>1.64338228998493</v>
      </c>
      <c r="I131" s="239" t="n">
        <f aca="false">3600*($B$7/(10^($C131*I$14/10000)))/($B$6*$B$5*1000000000)</f>
        <v>1.25527419918834</v>
      </c>
      <c r="J131" s="239" t="n">
        <f aca="false">3600*($B$7/(10^($C131*J$14/10000)))/($B$6*$B$5*1000000000)</f>
        <v>0.958823351541882</v>
      </c>
      <c r="K131" s="239" t="n">
        <f aca="false">3600*($B$7/(10^($C131*K$14/10000)))/($B$6*$B$5*1000000000)</f>
        <v>0.732383586037582</v>
      </c>
      <c r="L131" s="239" t="n">
        <f aca="false">3600*($B$7/(10^($C131*L$14/10000)))/($B$6*$B$5*1000000000)</f>
        <v>0.559420790320455</v>
      </c>
      <c r="M131" s="239" t="n">
        <f aca="false">3600*($B$7/(10^($C131*M$14/10000)))/($B$6*$B$5*1000000000)</f>
        <v>0.427305617724076</v>
      </c>
      <c r="N131" s="239" t="n">
        <f aca="false">3600*($B$7/(10^($C131*N$14/10000)))/($B$6*$B$5*1000000000)</f>
        <v>0.326391321341419</v>
      </c>
      <c r="O131" s="239" t="n">
        <f aca="false">3600*($B$7/(10^($C131*O$14/10000)))/($B$6*$B$5*1000000000)</f>
        <v>0.24930937068978</v>
      </c>
    </row>
    <row r="132" customFormat="false" ht="15" hidden="false" customHeight="false" outlineLevel="0" collapsed="false">
      <c r="C132" s="237" t="n">
        <v>11800</v>
      </c>
      <c r="D132" s="239" t="n">
        <f aca="false">3600*($B$7/(10^($C132*D$14/10)))/($B$6*$B$5*1000000000)</f>
        <v>3.68755581436191</v>
      </c>
      <c r="E132" s="239" t="n">
        <f aca="false">3600*($B$7/(10^($C132*E$14/10000)))/($B$6*$B$5*1000000000)</f>
        <v>2.81020888442238</v>
      </c>
      <c r="F132" s="239" t="n">
        <f aca="false">3600*($B$7/(10^($C132*F$14/10000)))/($B$6*$B$5*1000000000)</f>
        <v>2.45323189529063</v>
      </c>
      <c r="G132" s="239" t="n">
        <f aca="false">3600*($B$7/(10^($C132*G$14/10000)))/($B$6*$B$5*1000000000)</f>
        <v>2.14160120460522</v>
      </c>
      <c r="H132" s="239" t="n">
        <f aca="false">3600*($B$7/(10^($C132*H$14/10000)))/($B$6*$B$5*1000000000)</f>
        <v>1.63206932587478</v>
      </c>
      <c r="I132" s="239" t="n">
        <f aca="false">3600*($B$7/(10^($C132*I$14/10000)))/($B$6*$B$5*1000000000)</f>
        <v>1.24376577615549</v>
      </c>
      <c r="J132" s="239" t="n">
        <f aca="false">3600*($B$7/(10^($C132*J$14/10000)))/($B$6*$B$5*1000000000)</f>
        <v>0.947847791396066</v>
      </c>
      <c r="K132" s="239" t="n">
        <f aca="false">3600*($B$7/(10^($C132*K$14/10000)))/($B$6*$B$5*1000000000)</f>
        <v>0.722334906521887</v>
      </c>
      <c r="L132" s="239" t="n">
        <f aca="false">3600*($B$7/(10^($C132*L$14/10000)))/($B$6*$B$5*1000000000)</f>
        <v>0.550476270468998</v>
      </c>
      <c r="M132" s="239" t="n">
        <f aca="false">3600*($B$7/(10^($C132*M$14/10000)))/($B$6*$B$5*1000000000)</f>
        <v>0.419506411241495</v>
      </c>
      <c r="N132" s="239" t="n">
        <f aca="false">3600*($B$7/(10^($C132*N$14/10000)))/($B$6*$B$5*1000000000)</f>
        <v>0.319697030578232</v>
      </c>
      <c r="O132" s="239" t="n">
        <f aca="false">3600*($B$7/(10^($C132*O$14/10000)))/($B$6*$B$5*1000000000)</f>
        <v>0.243634396571123</v>
      </c>
    </row>
    <row r="133" customFormat="false" ht="15" hidden="false" customHeight="false" outlineLevel="0" collapsed="false">
      <c r="C133" s="237" t="n">
        <v>11900</v>
      </c>
      <c r="D133" s="239" t="n">
        <f aca="false">3600*($B$7/(10^($C133*D$14/10)))/($B$6*$B$5*1000000000)</f>
        <v>3.68755581436191</v>
      </c>
      <c r="E133" s="239" t="n">
        <f aca="false">3600*($B$7/(10^($C133*E$14/10000)))/($B$6*$B$5*1000000000)</f>
        <v>2.80374558334291</v>
      </c>
      <c r="F133" s="239" t="n">
        <f aca="false">3600*($B$7/(10^($C133*F$14/10000)))/($B$6*$B$5*1000000000)</f>
        <v>2.44477334830484</v>
      </c>
      <c r="G133" s="239" t="n">
        <f aca="false">3600*($B$7/(10^($C133*G$14/10000)))/($B$6*$B$5*1000000000)</f>
        <v>2.13176144087059</v>
      </c>
      <c r="H133" s="239" t="n">
        <f aca="false">3600*($B$7/(10^($C133*H$14/10000)))/($B$6*$B$5*1000000000)</f>
        <v>1.62083423966178</v>
      </c>
      <c r="I133" s="239" t="n">
        <f aca="false">3600*($B$7/(10^($C133*I$14/10000)))/($B$6*$B$5*1000000000)</f>
        <v>1.23236286297921</v>
      </c>
      <c r="J133" s="239" t="n">
        <f aca="false">3600*($B$7/(10^($C133*J$14/10000)))/($B$6*$B$5*1000000000)</f>
        <v>0.936997867448326</v>
      </c>
      <c r="K133" s="239" t="n">
        <f aca="false">3600*($B$7/(10^($C133*K$14/10000)))/($B$6*$B$5*1000000000)</f>
        <v>0.712424100057875</v>
      </c>
      <c r="L133" s="239" t="n">
        <f aca="false">3600*($B$7/(10^($C133*L$14/10000)))/($B$6*$B$5*1000000000)</f>
        <v>0.541674763599464</v>
      </c>
      <c r="M133" s="239" t="n">
        <f aca="false">3600*($B$7/(10^($C133*M$14/10000)))/($B$6*$B$5*1000000000)</f>
        <v>0.411849556320034</v>
      </c>
      <c r="N133" s="239" t="n">
        <f aca="false">3600*($B$7/(10^($C133*N$14/10000)))/($B$6*$B$5*1000000000)</f>
        <v>0.313140039816277</v>
      </c>
      <c r="O133" s="239" t="n">
        <f aca="false">3600*($B$7/(10^($C133*O$14/10000)))/($B$6*$B$5*1000000000)</f>
        <v>0.23808860063441</v>
      </c>
    </row>
    <row r="134" customFormat="false" ht="15" hidden="false" customHeight="false" outlineLevel="0" collapsed="false">
      <c r="C134" s="237" t="n">
        <v>12000</v>
      </c>
      <c r="D134" s="239" t="n">
        <f aca="false">3600*($B$7/(10^($C134*D$14/10)))/($B$6*$B$5*1000000000)</f>
        <v>3.68755581436191</v>
      </c>
      <c r="E134" s="239" t="n">
        <f aca="false">3600*($B$7/(10^($C134*E$14/10000)))/($B$6*$B$5*1000000000)</f>
        <v>2.79729714744343</v>
      </c>
      <c r="F134" s="239" t="n">
        <f aca="false">3600*($B$7/(10^($C134*F$14/10000)))/($B$6*$B$5*1000000000)</f>
        <v>2.43634396571123</v>
      </c>
      <c r="G134" s="239" t="n">
        <f aca="false">3600*($B$7/(10^($C134*G$14/10000)))/($B$6*$B$5*1000000000)</f>
        <v>2.12196688674369</v>
      </c>
      <c r="H134" s="239" t="n">
        <f aca="false">3600*($B$7/(10^($C134*H$14/10000)))/($B$6*$B$5*1000000000)</f>
        <v>1.60967649523825</v>
      </c>
      <c r="I134" s="239" t="n">
        <f aca="false">3600*($B$7/(10^($C134*I$14/10000)))/($B$6*$B$5*1000000000)</f>
        <v>1.22106449233931</v>
      </c>
      <c r="J134" s="239" t="n">
        <f aca="false">3600*($B$7/(10^($C134*J$14/10000)))/($B$6*$B$5*1000000000)</f>
        <v>0.926272141552994</v>
      </c>
      <c r="K134" s="239" t="n">
        <f aca="false">3600*($B$7/(10^($C134*K$14/10000)))/($B$6*$B$5*1000000000)</f>
        <v>0.702649274956359</v>
      </c>
      <c r="L134" s="239" t="n">
        <f aca="false">3600*($B$7/(10^($C134*L$14/10000)))/($B$6*$B$5*1000000000)</f>
        <v>0.533013983092409</v>
      </c>
      <c r="M134" s="239" t="n">
        <f aca="false">3600*($B$7/(10^($C134*M$14/10000)))/($B$6*$B$5*1000000000)</f>
        <v>0.404332454750886</v>
      </c>
      <c r="N134" s="239" t="n">
        <f aca="false">3600*($B$7/(10^($C134*N$14/10000)))/($B$6*$B$5*1000000000)</f>
        <v>0.306717533030524</v>
      </c>
      <c r="O134" s="239" t="n">
        <f aca="false">3600*($B$7/(10^($C134*O$14/10000)))/($B$6*$B$5*1000000000)</f>
        <v>0.232669042425229</v>
      </c>
    </row>
    <row r="135" customFormat="false" ht="15" hidden="false" customHeight="false" outlineLevel="0" collapsed="false">
      <c r="C135" s="237" t="n">
        <v>12100</v>
      </c>
      <c r="D135" s="239" t="n">
        <f aca="false">3600*($B$7/(10^($C135*D$14/10)))/($B$6*$B$5*1000000000)</f>
        <v>3.68755581436191</v>
      </c>
      <c r="E135" s="239" t="n">
        <f aca="false">3600*($B$7/(10^($C135*E$14/10000)))/($B$6*$B$5*1000000000)</f>
        <v>2.79086354253495</v>
      </c>
      <c r="F135" s="239" t="n">
        <f aca="false">3600*($B$7/(10^($C135*F$14/10000)))/($B$6*$B$5*1000000000)</f>
        <v>2.42794364695332</v>
      </c>
      <c r="G135" s="239" t="n">
        <f aca="false">3600*($B$7/(10^($C135*G$14/10000)))/($B$6*$B$5*1000000000)</f>
        <v>2.11221733450522</v>
      </c>
      <c r="H135" s="239" t="n">
        <f aca="false">3600*($B$7/(10^($C135*H$14/10000)))/($B$6*$B$5*1000000000)</f>
        <v>1.59859556018707</v>
      </c>
      <c r="I135" s="239" t="n">
        <f aca="false">3600*($B$7/(10^($C135*I$14/10000)))/($B$6*$B$5*1000000000)</f>
        <v>1.20986970578406</v>
      </c>
      <c r="J135" s="239" t="n">
        <f aca="false">3600*($B$7/(10^($C135*J$14/10000)))/($B$6*$B$5*1000000000)</f>
        <v>0.915669192026723</v>
      </c>
      <c r="K135" s="239" t="n">
        <f aca="false">3600*($B$7/(10^($C135*K$14/10000)))/($B$6*$B$5*1000000000)</f>
        <v>0.693008565483101</v>
      </c>
      <c r="L135" s="239" t="n">
        <f aca="false">3600*($B$7/(10^($C135*L$14/10000)))/($B$6*$B$5*1000000000)</f>
        <v>0.524491678888908</v>
      </c>
      <c r="M135" s="239" t="n">
        <f aca="false">3600*($B$7/(10^($C135*M$14/10000)))/($B$6*$B$5*1000000000)</f>
        <v>0.396952555747903</v>
      </c>
      <c r="N135" s="239" t="n">
        <f aca="false">3600*($B$7/(10^($C135*N$14/10000)))/($B$6*$B$5*1000000000)</f>
        <v>0.300426751952661</v>
      </c>
      <c r="O135" s="239" t="n">
        <f aca="false">3600*($B$7/(10^($C135*O$14/10000)))/($B$6*$B$5*1000000000)</f>
        <v>0.22737284842208</v>
      </c>
    </row>
    <row r="136" customFormat="false" ht="15" hidden="false" customHeight="false" outlineLevel="0" collapsed="false">
      <c r="C136" s="237" t="n">
        <v>12200</v>
      </c>
      <c r="D136" s="239" t="n">
        <f aca="false">3600*($B$7/(10^($C136*D$14/10)))/($B$6*$B$5*1000000000)</f>
        <v>3.68755581436191</v>
      </c>
      <c r="E136" s="239" t="n">
        <f aca="false">3600*($B$7/(10^($C136*E$14/10000)))/($B$6*$B$5*1000000000)</f>
        <v>2.78444473450716</v>
      </c>
      <c r="F136" s="239" t="n">
        <f aca="false">3600*($B$7/(10^($C136*F$14/10000)))/($B$6*$B$5*1000000000)</f>
        <v>2.41957229182132</v>
      </c>
      <c r="G136" s="239" t="n">
        <f aca="false">3600*($B$7/(10^($C136*G$14/10000)))/($B$6*$B$5*1000000000)</f>
        <v>2.1025125773903</v>
      </c>
      <c r="H136" s="239" t="n">
        <f aca="false">3600*($B$7/(10^($C136*H$14/10000)))/($B$6*$B$5*1000000000)</f>
        <v>1.58759090575623</v>
      </c>
      <c r="I136" s="239" t="n">
        <f aca="false">3600*($B$7/(10^($C136*I$14/10000)))/($B$6*$B$5*1000000000)</f>
        <v>1.19877755364886</v>
      </c>
      <c r="J136" s="239" t="n">
        <f aca="false">3600*($B$7/(10^($C136*J$14/10000)))/($B$6*$B$5*1000000000)</f>
        <v>0.905187613460035</v>
      </c>
      <c r="K136" s="239" t="n">
        <f aca="false">3600*($B$7/(10^($C136*K$14/10000)))/($B$6*$B$5*1000000000)</f>
        <v>0.683500131502696</v>
      </c>
      <c r="L136" s="239" t="n">
        <f aca="false">3600*($B$7/(10^($C136*L$14/10000)))/($B$6*$B$5*1000000000)</f>
        <v>0.516105636905988</v>
      </c>
      <c r="M136" s="239" t="n">
        <f aca="false">3600*($B$7/(10^($C136*M$14/10000)))/($B$6*$B$5*1000000000)</f>
        <v>0.38970735508203</v>
      </c>
      <c r="N136" s="239" t="n">
        <f aca="false">3600*($B$7/(10^($C136*N$14/10000)))/($B$6*$B$5*1000000000)</f>
        <v>0.294264994886494</v>
      </c>
      <c r="O136" s="239" t="n">
        <f aca="false">3600*($B$7/(10^($C136*O$14/10000)))/($B$6*$B$5*1000000000)</f>
        <v>0.2221972105128</v>
      </c>
    </row>
    <row r="137" customFormat="false" ht="15" hidden="false" customHeight="false" outlineLevel="0" collapsed="false">
      <c r="C137" s="237" t="n">
        <v>12300</v>
      </c>
      <c r="D137" s="239" t="n">
        <f aca="false">3600*($B$7/(10^($C137*D$14/10)))/($B$6*$B$5*1000000000)</f>
        <v>3.68755581436191</v>
      </c>
      <c r="E137" s="239" t="n">
        <f aca="false">3600*($B$7/(10^($C137*E$14/10000)))/($B$6*$B$5*1000000000)</f>
        <v>2.77804068932816</v>
      </c>
      <c r="F137" s="239" t="n">
        <f aca="false">3600*($B$7/(10^($C137*F$14/10000)))/($B$6*$B$5*1000000000)</f>
        <v>2.41122980045099</v>
      </c>
      <c r="G137" s="239" t="n">
        <f aca="false">3600*($B$7/(10^($C137*G$14/10000)))/($B$6*$B$5*1000000000)</f>
        <v>2.09285240958402</v>
      </c>
      <c r="H137" s="239" t="n">
        <f aca="false">3600*($B$7/(10^($C137*H$14/10000)))/($B$6*$B$5*1000000000)</f>
        <v>1.57666200683364</v>
      </c>
      <c r="I137" s="239" t="n">
        <f aca="false">3600*($B$7/(10^($C137*I$14/10000)))/($B$6*$B$5*1000000000)</f>
        <v>1.18778709497569</v>
      </c>
      <c r="J137" s="239" t="n">
        <f aca="false">3600*($B$7/(10^($C137*J$14/10000)))/($B$6*$B$5*1000000000)</f>
        <v>0.894826016531047</v>
      </c>
      <c r="K137" s="239" t="n">
        <f aca="false">3600*($B$7/(10^($C137*K$14/10000)))/($B$6*$B$5*1000000000)</f>
        <v>0.674122158127344</v>
      </c>
      <c r="L137" s="239" t="n">
        <f aca="false">3600*($B$7/(10^($C137*L$14/10000)))/($B$6*$B$5*1000000000)</f>
        <v>0.507853678461415</v>
      </c>
      <c r="M137" s="239" t="n">
        <f aca="false">3600*($B$7/(10^($C137*M$14/10000)))/($B$6*$B$5*1000000000)</f>
        <v>0.382594394231541</v>
      </c>
      <c r="N137" s="239" t="n">
        <f aca="false">3600*($B$7/(10^($C137*N$14/10000)))/($B$6*$B$5*1000000000)</f>
        <v>0.288229615547663</v>
      </c>
      <c r="O137" s="239" t="n">
        <f aca="false">3600*($B$7/(10^($C137*O$14/10000)))/($B$6*$B$5*1000000000)</f>
        <v>0.217139384505662</v>
      </c>
    </row>
    <row r="138" customFormat="false" ht="15" hidden="false" customHeight="false" outlineLevel="0" collapsed="false">
      <c r="C138" s="237" t="n">
        <v>12400</v>
      </c>
      <c r="D138" s="239" t="n">
        <f aca="false">3600*($B$7/(10^($C138*D$14/10)))/($B$6*$B$5*1000000000)</f>
        <v>3.68755581436191</v>
      </c>
      <c r="E138" s="239" t="n">
        <f aca="false">3600*($B$7/(10^($C138*E$14/10000)))/($B$6*$B$5*1000000000)</f>
        <v>2.77165137304436</v>
      </c>
      <c r="F138" s="239" t="n">
        <f aca="false">3600*($B$7/(10^($C138*F$14/10000)))/($B$6*$B$5*1000000000)</f>
        <v>2.40291607332237</v>
      </c>
      <c r="G138" s="239" t="n">
        <f aca="false">3600*($B$7/(10^($C138*G$14/10000)))/($B$6*$B$5*1000000000)</f>
        <v>2.08323662621713</v>
      </c>
      <c r="H138" s="239" t="n">
        <f aca="false">3600*($B$7/(10^($C138*H$14/10000)))/($B$6*$B$5*1000000000)</f>
        <v>1.56580834192205</v>
      </c>
      <c r="I138" s="239" t="n">
        <f aca="false">3600*($B$7/(10^($C138*I$14/10000)))/($B$6*$B$5*1000000000)</f>
        <v>1.1768973974333</v>
      </c>
      <c r="J138" s="239" t="n">
        <f aca="false">3600*($B$7/(10^($C138*J$14/10000)))/($B$6*$B$5*1000000000)</f>
        <v>0.884583027821308</v>
      </c>
      <c r="K138" s="239" t="n">
        <f aca="false">3600*($B$7/(10^($C138*K$14/10000)))/($B$6*$B$5*1000000000)</f>
        <v>0.664872855370438</v>
      </c>
      <c r="L138" s="239" t="n">
        <f aca="false">3600*($B$7/(10^($C138*L$14/10000)))/($B$6*$B$5*1000000000)</f>
        <v>0.499733659707676</v>
      </c>
      <c r="M138" s="239" t="n">
        <f aca="false">3600*($B$7/(10^($C138*M$14/10000)))/($B$6*$B$5*1000000000)</f>
        <v>0.375611259547793</v>
      </c>
      <c r="N138" s="239" t="n">
        <f aca="false">3600*($B$7/(10^($C138*N$14/10000)))/($B$6*$B$5*1000000000)</f>
        <v>0.282318021927135</v>
      </c>
      <c r="O138" s="239" t="n">
        <f aca="false">3600*($B$7/(10^($C138*O$14/10000)))/($B$6*$B$5*1000000000)</f>
        <v>0.212196688674369</v>
      </c>
    </row>
    <row r="139" customFormat="false" ht="15" hidden="false" customHeight="false" outlineLevel="0" collapsed="false">
      <c r="C139" s="237" t="n">
        <v>12500</v>
      </c>
      <c r="D139" s="239" t="n">
        <f aca="false">3600*($B$7/(10^($C139*D$14/10)))/($B$6*$B$5*1000000000)</f>
        <v>3.68755581436191</v>
      </c>
      <c r="E139" s="239" t="n">
        <f aca="false">3600*($B$7/(10^($C139*E$14/10000)))/($B$6*$B$5*1000000000)</f>
        <v>2.76527675178023</v>
      </c>
      <c r="F139" s="239" t="n">
        <f aca="false">3600*($B$7/(10^($C139*F$14/10000)))/($B$6*$B$5*1000000000)</f>
        <v>2.39463101125868</v>
      </c>
      <c r="G139" s="239" t="n">
        <f aca="false">3600*($B$7/(10^($C139*G$14/10000)))/($B$6*$B$5*1000000000)</f>
        <v>2.07366502336165</v>
      </c>
      <c r="H139" s="239" t="n">
        <f aca="false">3600*($B$7/(10^($C139*H$14/10000)))/($B$6*$B$5*1000000000)</f>
        <v>1.55502939311416</v>
      </c>
      <c r="I139" s="239" t="n">
        <f aca="false">3600*($B$7/(10^($C139*I$14/10000)))/($B$6*$B$5*1000000000)</f>
        <v>1.16610753723807</v>
      </c>
      <c r="J139" s="239" t="n">
        <f aca="false">3600*($B$7/(10^($C139*J$14/10000)))/($B$6*$B$5*1000000000)</f>
        <v>0.874457289633759</v>
      </c>
      <c r="K139" s="239" t="n">
        <f aca="false">3600*($B$7/(10^($C139*K$14/10000)))/($B$6*$B$5*1000000000)</f>
        <v>0.65575045780491</v>
      </c>
      <c r="L139" s="239" t="n">
        <f aca="false">3600*($B$7/(10^($C139*L$14/10000)))/($B$6*$B$5*1000000000)</f>
        <v>0.491743471075009</v>
      </c>
      <c r="M139" s="239" t="n">
        <f aca="false">3600*($B$7/(10^($C139*M$14/10000)))/($B$6*$B$5*1000000000)</f>
        <v>0.368755581436191</v>
      </c>
      <c r="N139" s="239" t="n">
        <f aca="false">3600*($B$7/(10^($C139*N$14/10000)))/($B$6*$B$5*1000000000)</f>
        <v>0.276527675178023</v>
      </c>
      <c r="O139" s="239" t="n">
        <f aca="false">3600*($B$7/(10^($C139*O$14/10000)))/($B$6*$B$5*1000000000)</f>
        <v>0.207366502336165</v>
      </c>
    </row>
    <row r="140" customFormat="false" ht="15" hidden="false" customHeight="false" outlineLevel="0" collapsed="false">
      <c r="C140" s="237" t="n">
        <v>12600</v>
      </c>
      <c r="D140" s="239" t="n">
        <f aca="false">3600*($B$7/(10^($C140*D$14/10)))/($B$6*$B$5*1000000000)</f>
        <v>3.68755581436191</v>
      </c>
      <c r="E140" s="239" t="n">
        <f aca="false">3600*($B$7/(10^($C140*E$14/10000)))/($B$6*$B$5*1000000000)</f>
        <v>2.75891679173815</v>
      </c>
      <c r="F140" s="239" t="n">
        <f aca="false">3600*($B$7/(10^($C140*F$14/10000)))/($B$6*$B$5*1000000000)</f>
        <v>2.38637451542506</v>
      </c>
      <c r="G140" s="239" t="n">
        <f aca="false">3600*($B$7/(10^($C140*G$14/10000)))/($B$6*$B$5*1000000000)</f>
        <v>2.06413739802657</v>
      </c>
      <c r="H140" s="239" t="n">
        <f aca="false">3600*($B$7/(10^($C140*H$14/10000)))/($B$6*$B$5*1000000000)</f>
        <v>1.54432464606793</v>
      </c>
      <c r="I140" s="239" t="n">
        <f aca="false">3600*($B$7/(10^($C140*I$14/10000)))/($B$6*$B$5*1000000000)</f>
        <v>1.15541659907571</v>
      </c>
      <c r="J140" s="239" t="n">
        <f aca="false">3600*($B$7/(10^($C140*J$14/10000)))/($B$6*$B$5*1000000000)</f>
        <v>0.864447459812771</v>
      </c>
      <c r="K140" s="239" t="n">
        <f aca="false">3600*($B$7/(10^($C140*K$14/10000)))/($B$6*$B$5*1000000000)</f>
        <v>0.646753224226257</v>
      </c>
      <c r="L140" s="239" t="n">
        <f aca="false">3600*($B$7/(10^($C140*L$14/10000)))/($B$6*$B$5*1000000000)</f>
        <v>0.483881036723338</v>
      </c>
      <c r="M140" s="239" t="n">
        <f aca="false">3600*($B$7/(10^($C140*M$14/10000)))/($B$6*$B$5*1000000000)</f>
        <v>0.362025033552119</v>
      </c>
      <c r="N140" s="239" t="n">
        <f aca="false">3600*($B$7/(10^($C140*N$14/10000)))/($B$6*$B$5*1000000000)</f>
        <v>0.270856088525223</v>
      </c>
      <c r="O140" s="239" t="n">
        <f aca="false">3600*($B$7/(10^($C140*O$14/10000)))/($B$6*$B$5*1000000000)</f>
        <v>0.202646264462321</v>
      </c>
    </row>
    <row r="141" customFormat="false" ht="15" hidden="false" customHeight="false" outlineLevel="0" collapsed="false">
      <c r="C141" s="237" t="n">
        <v>12700</v>
      </c>
      <c r="D141" s="239" t="n">
        <f aca="false">3600*($B$7/(10^($C141*D$14/10)))/($B$6*$B$5*1000000000)</f>
        <v>3.68755581436191</v>
      </c>
      <c r="E141" s="239" t="n">
        <f aca="false">3600*($B$7/(10^($C141*E$14/10000)))/($B$6*$B$5*1000000000)</f>
        <v>2.75257145919827</v>
      </c>
      <c r="F141" s="239" t="n">
        <f aca="false">3600*($B$7/(10^($C141*F$14/10000)))/($B$6*$B$5*1000000000)</f>
        <v>2.37814648732745</v>
      </c>
      <c r="G141" s="239" t="n">
        <f aca="false">3600*($B$7/(10^($C141*G$14/10000)))/($B$6*$B$5*1000000000)</f>
        <v>2.05465354815353</v>
      </c>
      <c r="H141" s="239" t="n">
        <f aca="false">3600*($B$7/(10^($C141*H$14/10000)))/($B$6*$B$5*1000000000)</f>
        <v>1.53369358998204</v>
      </c>
      <c r="I141" s="239" t="n">
        <f aca="false">3600*($B$7/(10^($C141*I$14/10000)))/($B$6*$B$5*1000000000)</f>
        <v>1.14482367602357</v>
      </c>
      <c r="J141" s="239" t="n">
        <f aca="false">3600*($B$7/(10^($C141*J$14/10000)))/($B$6*$B$5*1000000000)</f>
        <v>0.854552211566245</v>
      </c>
      <c r="K141" s="239" t="n">
        <f aca="false">3600*($B$7/(10^($C141*K$14/10000)))/($B$6*$B$5*1000000000)</f>
        <v>0.6378794373202</v>
      </c>
      <c r="L141" s="239" t="n">
        <f aca="false">3600*($B$7/(10^($C141*L$14/10000)))/($B$6*$B$5*1000000000)</f>
        <v>0.476144314002975</v>
      </c>
      <c r="M141" s="239" t="n">
        <f aca="false">3600*($B$7/(10^($C141*M$14/10000)))/($B$6*$B$5*1000000000)</f>
        <v>0.355417332011534</v>
      </c>
      <c r="N141" s="239" t="n">
        <f aca="false">3600*($B$7/(10^($C141*N$14/10000)))/($B$6*$B$5*1000000000)</f>
        <v>0.265300826197428</v>
      </c>
      <c r="O141" s="239" t="n">
        <f aca="false">3600*($B$7/(10^($C141*O$14/10000)))/($B$6*$B$5*1000000000)</f>
        <v>0.198033472320235</v>
      </c>
    </row>
    <row r="142" customFormat="false" ht="15" hidden="false" customHeight="false" outlineLevel="0" collapsed="false">
      <c r="C142" s="237" t="n">
        <v>12800</v>
      </c>
      <c r="D142" s="239" t="n">
        <f aca="false">3600*($B$7/(10^($C142*D$14/10)))/($B$6*$B$5*1000000000)</f>
        <v>3.68755581436191</v>
      </c>
      <c r="E142" s="239" t="n">
        <f aca="false">3600*($B$7/(10^($C142*E$14/10000)))/($B$6*$B$5*1000000000)</f>
        <v>2.74624072051825</v>
      </c>
      <c r="F142" s="239" t="n">
        <f aca="false">3600*($B$7/(10^($C142*F$14/10000)))/($B$6*$B$5*1000000000)</f>
        <v>2.36994682881136</v>
      </c>
      <c r="G142" s="239" t="n">
        <f aca="false">3600*($B$7/(10^($C142*G$14/10000)))/($B$6*$B$5*1000000000)</f>
        <v>2.04521327261256</v>
      </c>
      <c r="H142" s="239" t="n">
        <f aca="false">3600*($B$7/(10^($C142*H$14/10000)))/($B$6*$B$5*1000000000)</f>
        <v>1.52313571757148</v>
      </c>
      <c r="I142" s="239" t="n">
        <f aca="false">3600*($B$7/(10^($C142*I$14/10000)))/($B$6*$B$5*1000000000)</f>
        <v>1.13432786947373</v>
      </c>
      <c r="J142" s="239" t="n">
        <f aca="false">3600*($B$7/(10^($C142*J$14/10000)))/($B$6*$B$5*1000000000)</f>
        <v>0.844770233289742</v>
      </c>
      <c r="K142" s="239" t="n">
        <f aca="false">3600*($B$7/(10^($C142*K$14/10000)))/($B$6*$B$5*1000000000)</f>
        <v>0.629127403334893</v>
      </c>
      <c r="L142" s="239" t="n">
        <f aca="false">3600*($B$7/(10^($C142*L$14/10000)))/($B$6*$B$5*1000000000)</f>
        <v>0.468531292923944</v>
      </c>
      <c r="M142" s="239" t="n">
        <f aca="false">3600*($B$7/(10^($C142*M$14/10000)))/($B$6*$B$5*1000000000)</f>
        <v>0.348930234615974</v>
      </c>
      <c r="N142" s="239" t="n">
        <f aca="false">3600*($B$7/(10^($C142*N$14/10000)))/($B$6*$B$5*1000000000)</f>
        <v>0.259859502381034</v>
      </c>
      <c r="O142" s="239" t="n">
        <f aca="false">3600*($B$7/(10^($C142*O$14/10000)))/($B$6*$B$5*1000000000)</f>
        <v>0.193525680146456</v>
      </c>
    </row>
    <row r="143" customFormat="false" ht="15" hidden="false" customHeight="false" outlineLevel="0" collapsed="false">
      <c r="C143" s="237" t="n">
        <v>12900</v>
      </c>
      <c r="D143" s="239" t="n">
        <f aca="false">3600*($B$7/(10^($C143*D$14/10)))/($B$6*$B$5*1000000000)</f>
        <v>3.68755581436191</v>
      </c>
      <c r="E143" s="239" t="n">
        <f aca="false">3600*($B$7/(10^($C143*E$14/10000)))/($B$6*$B$5*1000000000)</f>
        <v>2.73992454213316</v>
      </c>
      <c r="F143" s="239" t="n">
        <f aca="false">3600*($B$7/(10^($C143*F$14/10000)))/($B$6*$B$5*1000000000)</f>
        <v>2.36177544206076</v>
      </c>
      <c r="G143" s="239" t="n">
        <f aca="false">3600*($B$7/(10^($C143*G$14/10000)))/($B$6*$B$5*1000000000)</f>
        <v>2.03581637119779</v>
      </c>
      <c r="H143" s="239" t="n">
        <f aca="false">3600*($B$7/(10^($C143*H$14/10000)))/($B$6*$B$5*1000000000)</f>
        <v>1.51265052504337</v>
      </c>
      <c r="I143" s="239" t="n">
        <f aca="false">3600*($B$7/(10^($C143*I$14/10000)))/($B$6*$B$5*1000000000)</f>
        <v>1.12392828905672</v>
      </c>
      <c r="J143" s="239" t="n">
        <f aca="false">3600*($B$7/(10^($C143*J$14/10000)))/($B$6*$B$5*1000000000)</f>
        <v>0.835100228392639</v>
      </c>
      <c r="K143" s="239" t="n">
        <f aca="false">3600*($B$7/(10^($C143*K$14/10000)))/($B$6*$B$5*1000000000)</f>
        <v>0.620495451757637</v>
      </c>
      <c r="L143" s="239" t="n">
        <f aca="false">3600*($B$7/(10^($C143*L$14/10000)))/($B$6*$B$5*1000000000)</f>
        <v>0.461039995633784</v>
      </c>
      <c r="M143" s="239" t="n">
        <f aca="false">3600*($B$7/(10^($C143*M$14/10000)))/($B$6*$B$5*1000000000)</f>
        <v>0.342561540091713</v>
      </c>
      <c r="N143" s="239" t="n">
        <f aca="false">3600*($B$7/(10^($C143*N$14/10000)))/($B$6*$B$5*1000000000)</f>
        <v>0.254529780195511</v>
      </c>
      <c r="O143" s="239" t="n">
        <f aca="false">3600*($B$7/(10^($C143*O$14/10000)))/($B$6*$B$5*1000000000)</f>
        <v>0.189120497849905</v>
      </c>
    </row>
    <row r="144" customFormat="false" ht="15" hidden="false" customHeight="false" outlineLevel="0" collapsed="false">
      <c r="C144" s="237" t="n">
        <v>13000</v>
      </c>
      <c r="D144" s="239" t="n">
        <f aca="false">3600*($B$7/(10^($C144*D$14/10)))/($B$6*$B$5*1000000000)</f>
        <v>3.68755581436191</v>
      </c>
      <c r="E144" s="239" t="n">
        <f aca="false">3600*($B$7/(10^($C144*E$14/10000)))/($B$6*$B$5*1000000000)</f>
        <v>2.73362289055523</v>
      </c>
      <c r="F144" s="239" t="n">
        <f aca="false">3600*($B$7/(10^($C144*F$14/10000)))/($B$6*$B$5*1000000000)</f>
        <v>2.35363222959686</v>
      </c>
      <c r="G144" s="239" t="n">
        <f aca="false">3600*($B$7/(10^($C144*G$14/10000)))/($B$6*$B$5*1000000000)</f>
        <v>2.02646264462321</v>
      </c>
      <c r="H144" s="239" t="n">
        <f aca="false">3600*($B$7/(10^($C144*H$14/10000)))/($B$6*$B$5*1000000000)</f>
        <v>1.50223751207293</v>
      </c>
      <c r="I144" s="239" t="n">
        <f aca="false">3600*($B$7/(10^($C144*I$14/10000)))/($B$6*$B$5*1000000000)</f>
        <v>1.11362405256607</v>
      </c>
      <c r="J144" s="239" t="n">
        <f aca="false">3600*($B$7/(10^($C144*J$14/10000)))/($B$6*$B$5*1000000000)</f>
        <v>0.82554091512626</v>
      </c>
      <c r="K144" s="239" t="n">
        <f aca="false">3600*($B$7/(10^($C144*K$14/10000)))/($B$6*$B$5*1000000000)</f>
        <v>0.611981934996028</v>
      </c>
      <c r="L144" s="239" t="n">
        <f aca="false">3600*($B$7/(10^($C144*L$14/10000)))/($B$6*$B$5*1000000000)</f>
        <v>0.453668475903708</v>
      </c>
      <c r="M144" s="239" t="n">
        <f aca="false">3600*($B$7/(10^($C144*M$14/10000)))/($B$6*$B$5*1000000000)</f>
        <v>0.336309087342797</v>
      </c>
      <c r="N144" s="239" t="n">
        <f aca="false">3600*($B$7/(10^($C144*N$14/10000)))/($B$6*$B$5*1000000000)</f>
        <v>0.24930937068978</v>
      </c>
      <c r="O144" s="239" t="n">
        <f aca="false">3600*($B$7/(10^($C144*O$14/10000)))/($B$6*$B$5*1000000000)</f>
        <v>0.184815589744621</v>
      </c>
    </row>
    <row r="145" customFormat="false" ht="15" hidden="false" customHeight="false" outlineLevel="0" collapsed="false">
      <c r="C145" s="237" t="n">
        <v>13100</v>
      </c>
      <c r="D145" s="239" t="n">
        <f aca="false">3600*($B$7/(10^($C145*D$14/10)))/($B$6*$B$5*1000000000)</f>
        <v>3.68755581436191</v>
      </c>
      <c r="E145" s="239" t="n">
        <f aca="false">3600*($B$7/(10^($C145*E$14/10000)))/($B$6*$B$5*1000000000)</f>
        <v>2.72733573237375</v>
      </c>
      <c r="F145" s="239" t="n">
        <f aca="false">3600*($B$7/(10^($C145*F$14/10000)))/($B$6*$B$5*1000000000)</f>
        <v>2.34551709427698</v>
      </c>
      <c r="G145" s="239" t="n">
        <f aca="false">3600*($B$7/(10^($C145*G$14/10000)))/($B$6*$B$5*1000000000)</f>
        <v>2.01715189451844</v>
      </c>
      <c r="H145" s="239" t="n">
        <f aca="false">3600*($B$7/(10^($C145*H$14/10000)))/($B$6*$B$5*1000000000)</f>
        <v>1.49189618177956</v>
      </c>
      <c r="I145" s="239" t="n">
        <f aca="false">3600*($B$7/(10^($C145*I$14/10000)))/($B$6*$B$5*1000000000)</f>
        <v>1.10341428588341</v>
      </c>
      <c r="J145" s="239" t="n">
        <f aca="false">3600*($B$7/(10^($C145*J$14/10000)))/($B$6*$B$5*1000000000)</f>
        <v>0.816091026413985</v>
      </c>
      <c r="K145" s="239" t="n">
        <f aca="false">3600*($B$7/(10^($C145*K$14/10000)))/($B$6*$B$5*1000000000)</f>
        <v>0.603585228063475</v>
      </c>
      <c r="L145" s="239" t="n">
        <f aca="false">3600*($B$7/(10^($C145*L$14/10000)))/($B$6*$B$5*1000000000)</f>
        <v>0.446414818622976</v>
      </c>
      <c r="M145" s="239" t="n">
        <f aca="false">3600*($B$7/(10^($C145*M$14/10000)))/($B$6*$B$5*1000000000)</f>
        <v>0.330170754717719</v>
      </c>
      <c r="N145" s="239" t="n">
        <f aca="false">3600*($B$7/(10^($C145*N$14/10000)))/($B$6*$B$5*1000000000)</f>
        <v>0.244196031859185</v>
      </c>
      <c r="O145" s="239" t="n">
        <f aca="false">3600*($B$7/(10^($C145*O$14/10000)))/($B$6*$B$5*1000000000)</f>
        <v>0.180608673311343</v>
      </c>
    </row>
    <row r="146" customFormat="false" ht="15" hidden="false" customHeight="false" outlineLevel="0" collapsed="false">
      <c r="C146" s="237" t="n">
        <v>13200</v>
      </c>
      <c r="D146" s="239" t="n">
        <f aca="false">3600*($B$7/(10^($C146*D$14/10)))/($B$6*$B$5*1000000000)</f>
        <v>3.68755581436191</v>
      </c>
      <c r="E146" s="239" t="n">
        <f aca="false">3600*($B$7/(10^($C146*E$14/10000)))/($B$6*$B$5*1000000000)</f>
        <v>2.72106303425482</v>
      </c>
      <c r="F146" s="239" t="n">
        <f aca="false">3600*($B$7/(10^($C146*F$14/10000)))/($B$6*$B$5*1000000000)</f>
        <v>2.33742993929339</v>
      </c>
      <c r="G146" s="239" t="n">
        <f aca="false">3600*($B$7/(10^($C146*G$14/10000)))/($B$6*$B$5*1000000000)</f>
        <v>2.00788392342456</v>
      </c>
      <c r="H146" s="239" t="n">
        <f aca="false">3600*($B$7/(10^($C146*H$14/10000)))/($B$6*$B$5*1000000000)</f>
        <v>1.4816260407032</v>
      </c>
      <c r="I146" s="239" t="n">
        <f aca="false">3600*($B$7/(10^($C146*I$14/10000)))/($B$6*$B$5*1000000000)</f>
        <v>1.09329812290432</v>
      </c>
      <c r="J146" s="239" t="n">
        <f aca="false">3600*($B$7/(10^($C146*J$14/10000)))/($B$6*$B$5*1000000000)</f>
        <v>0.806749309683303</v>
      </c>
      <c r="K146" s="239" t="n">
        <f aca="false">3600*($B$7/(10^($C146*K$14/10000)))/($B$6*$B$5*1000000000)</f>
        <v>0.595303728269041</v>
      </c>
      <c r="L146" s="239" t="n">
        <f aca="false">3600*($B$7/(10^($C146*L$14/10000)))/($B$6*$B$5*1000000000)</f>
        <v>0.43927713930135</v>
      </c>
      <c r="M146" s="239" t="n">
        <f aca="false">3600*($B$7/(10^($C146*M$14/10000)))/($B$6*$B$5*1000000000)</f>
        <v>0.324144459289477</v>
      </c>
      <c r="N146" s="239" t="n">
        <f aca="false">3600*($B$7/(10^($C146*N$14/10000)))/($B$6*$B$5*1000000000)</f>
        <v>0.239187567682615</v>
      </c>
      <c r="O146" s="239" t="n">
        <f aca="false">3600*($B$7/(10^($C146*O$14/10000)))/($B$6*$B$5*1000000000)</f>
        <v>0.176497517987292</v>
      </c>
    </row>
    <row r="147" customFormat="false" ht="15" hidden="false" customHeight="false" outlineLevel="0" collapsed="false">
      <c r="C147" s="237" t="n">
        <v>13300</v>
      </c>
      <c r="D147" s="239" t="n">
        <f aca="false">3600*($B$7/(10^($C147*D$14/10)))/($B$6*$B$5*1000000000)</f>
        <v>3.68755581436191</v>
      </c>
      <c r="E147" s="239" t="n">
        <f aca="false">3600*($B$7/(10^($C147*E$14/10000)))/($B$6*$B$5*1000000000)</f>
        <v>2.71480476294122</v>
      </c>
      <c r="F147" s="239" t="n">
        <f aca="false">3600*($B$7/(10^($C147*F$14/10000)))/($B$6*$B$5*1000000000)</f>
        <v>2.32937066817211</v>
      </c>
      <c r="G147" s="239" t="n">
        <f aca="false">3600*($B$7/(10^($C147*G$14/10000)))/($B$6*$B$5*1000000000)</f>
        <v>1.99865853478984</v>
      </c>
      <c r="H147" s="239" t="n">
        <f aca="false">3600*($B$7/(10^($C147*H$14/10000)))/($B$6*$B$5*1000000000)</f>
        <v>1.47142659878071</v>
      </c>
      <c r="I147" s="239" t="n">
        <f aca="false">3600*($B$7/(10^($C147*I$14/10000)))/($B$6*$B$5*1000000000)</f>
        <v>1.0832747054649</v>
      </c>
      <c r="J147" s="239" t="n">
        <f aca="false">3600*($B$7/(10^($C147*J$14/10000)))/($B$6*$B$5*1000000000)</f>
        <v>0.797514526699778</v>
      </c>
      <c r="K147" s="239" t="n">
        <f aca="false">3600*($B$7/(10^($C147*K$14/10000)))/($B$6*$B$5*1000000000)</f>
        <v>0.587135854911532</v>
      </c>
      <c r="L147" s="239" t="n">
        <f aca="false">3600*($B$7/(10^($C147*L$14/10000)))/($B$6*$B$5*1000000000)</f>
        <v>0.432253583579509</v>
      </c>
      <c r="M147" s="239" t="n">
        <f aca="false">3600*($B$7/(10^($C147*M$14/10000)))/($B$6*$B$5*1000000000)</f>
        <v>0.318228156148769</v>
      </c>
      <c r="N147" s="239" t="n">
        <f aca="false">3600*($B$7/(10^($C147*N$14/10000)))/($B$6*$B$5*1000000000)</f>
        <v>0.234281827179387</v>
      </c>
      <c r="O147" s="239" t="n">
        <f aca="false">3600*($B$7/(10^($C147*O$14/10000)))/($B$6*$B$5*1000000000)</f>
        <v>0.1724799439835</v>
      </c>
    </row>
    <row r="148" customFormat="false" ht="15" hidden="false" customHeight="false" outlineLevel="0" collapsed="false">
      <c r="C148" s="237" t="n">
        <v>13400</v>
      </c>
      <c r="D148" s="239" t="n">
        <f aca="false">3600*($B$7/(10^($C148*D$14/10)))/($B$6*$B$5*1000000000)</f>
        <v>3.68755581436191</v>
      </c>
      <c r="E148" s="239" t="n">
        <f aca="false">3600*($B$7/(10^($C148*E$14/10000)))/($B$6*$B$5*1000000000)</f>
        <v>2.70856088525223</v>
      </c>
      <c r="F148" s="239" t="n">
        <f aca="false">3600*($B$7/(10^($C148*F$14/10000)))/($B$6*$B$5*1000000000)</f>
        <v>2.32133918477183</v>
      </c>
      <c r="G148" s="239" t="n">
        <f aca="false">3600*($B$7/(10^($C148*G$14/10000)))/($B$6*$B$5*1000000000)</f>
        <v>1.98947553296567</v>
      </c>
      <c r="H148" s="239" t="n">
        <f aca="false">3600*($B$7/(10^($C148*H$14/10000)))/($B$6*$B$5*1000000000)</f>
        <v>1.46129736932255</v>
      </c>
      <c r="I148" s="239" t="n">
        <f aca="false">3600*($B$7/(10^($C148*I$14/10000)))/($B$6*$B$5*1000000000)</f>
        <v>1.07334318326893</v>
      </c>
      <c r="J148" s="239" t="n">
        <f aca="false">3600*($B$7/(10^($C148*J$14/10000)))/($B$6*$B$5*1000000000)</f>
        <v>0.788385453402929</v>
      </c>
      <c r="K148" s="239" t="n">
        <f aca="false">3600*($B$7/(10^($C148*K$14/10000)))/($B$6*$B$5*1000000000)</f>
        <v>0.579080048977787</v>
      </c>
      <c r="L148" s="239" t="n">
        <f aca="false">3600*($B$7/(10^($C148*L$14/10000)))/($B$6*$B$5*1000000000)</f>
        <v>0.425342326747286</v>
      </c>
      <c r="M148" s="239" t="n">
        <f aca="false">3600*($B$7/(10^($C148*M$14/10000)))/($B$6*$B$5*1000000000)</f>
        <v>0.312419837710096</v>
      </c>
      <c r="N148" s="239" t="n">
        <f aca="false">3600*($B$7/(10^($C148*N$14/10000)))/($B$6*$B$5*1000000000)</f>
        <v>0.229476703485461</v>
      </c>
      <c r="O148" s="239" t="n">
        <f aca="false">3600*($B$7/(10^($C148*O$14/10000)))/($B$6*$B$5*1000000000)</f>
        <v>0.168553821129049</v>
      </c>
    </row>
    <row r="149" customFormat="false" ht="15" hidden="false" customHeight="false" outlineLevel="0" collapsed="false">
      <c r="C149" s="237" t="n">
        <v>13500</v>
      </c>
      <c r="D149" s="239" t="n">
        <f aca="false">3600*($B$7/(10^($C149*D$14/10)))/($B$6*$B$5*1000000000)</f>
        <v>3.68755581436191</v>
      </c>
      <c r="E149" s="239" t="n">
        <f aca="false">3600*($B$7/(10^($C149*E$14/10000)))/($B$6*$B$5*1000000000)</f>
        <v>2.70233136808342</v>
      </c>
      <c r="F149" s="239" t="n">
        <f aca="false">3600*($B$7/(10^($C149*F$14/10000)))/($B$6*$B$5*1000000000)</f>
        <v>2.31333539328272</v>
      </c>
      <c r="G149" s="239" t="n">
        <f aca="false">3600*($B$7/(10^($C149*G$14/10000)))/($B$6*$B$5*1000000000)</f>
        <v>1.98033472320235</v>
      </c>
      <c r="H149" s="239" t="n">
        <f aca="false">3600*($B$7/(10^($C149*H$14/10000)))/($B$6*$B$5*1000000000)</f>
        <v>1.45123786898952</v>
      </c>
      <c r="I149" s="239" t="n">
        <f aca="false">3600*($B$7/(10^($C149*I$14/10000)))/($B$6*$B$5*1000000000)</f>
        <v>1.06350271381574</v>
      </c>
      <c r="J149" s="239" t="n">
        <f aca="false">3600*($B$7/(10^($C149*J$14/10000)))/($B$6*$B$5*1000000000)</f>
        <v>0.77936087974398</v>
      </c>
      <c r="K149" s="239" t="n">
        <f aca="false">3600*($B$7/(10^($C149*K$14/10000)))/($B$6*$B$5*1000000000)</f>
        <v>0.571134772845108</v>
      </c>
      <c r="L149" s="239" t="n">
        <f aca="false">3600*($B$7/(10^($C149*L$14/10000)))/($B$6*$B$5*1000000000)</f>
        <v>0.41854157326961</v>
      </c>
      <c r="M149" s="239" t="n">
        <f aca="false">3600*($B$7/(10^($C149*M$14/10000)))/($B$6*$B$5*1000000000)</f>
        <v>0.306717533030524</v>
      </c>
      <c r="N149" s="239" t="n">
        <f aca="false">3600*($B$7/(10^($C149*N$14/10000)))/($B$6*$B$5*1000000000)</f>
        <v>0.22477013294861</v>
      </c>
      <c r="O149" s="239" t="n">
        <f aca="false">3600*($B$7/(10^($C149*O$14/10000)))/($B$6*$B$5*1000000000)</f>
        <v>0.164717067741635</v>
      </c>
    </row>
    <row r="150" customFormat="false" ht="15" hidden="false" customHeight="false" outlineLevel="0" collapsed="false">
      <c r="C150" s="237" t="n">
        <v>13600</v>
      </c>
      <c r="D150" s="239" t="n">
        <f aca="false">3600*($B$7/(10^($C150*D$14/10)))/($B$6*$B$5*1000000000)</f>
        <v>3.68755581436191</v>
      </c>
      <c r="E150" s="239" t="n">
        <f aca="false">3600*($B$7/(10^($C150*E$14/10000)))/($B$6*$B$5*1000000000)</f>
        <v>2.69611617840651</v>
      </c>
      <c r="F150" s="239" t="n">
        <f aca="false">3600*($B$7/(10^($C150*F$14/10000)))/($B$6*$B$5*1000000000)</f>
        <v>2.30535919822527</v>
      </c>
      <c r="G150" s="239" t="n">
        <f aca="false">3600*($B$7/(10^($C150*G$14/10000)))/($B$6*$B$5*1000000000)</f>
        <v>1.97123591164495</v>
      </c>
      <c r="H150" s="239" t="n">
        <f aca="false">3600*($B$7/(10^($C150*H$14/10000)))/($B$6*$B$5*1000000000)</f>
        <v>1.44124761776969</v>
      </c>
      <c r="I150" s="239" t="n">
        <f aca="false">3600*($B$7/(10^($C150*I$14/10000)))/($B$6*$B$5*1000000000)</f>
        <v>1.05375246232879</v>
      </c>
      <c r="J150" s="239" t="n">
        <f aca="false">3600*($B$7/(10^($C150*J$14/10000)))/($B$6*$B$5*1000000000)</f>
        <v>0.770439609525466</v>
      </c>
      <c r="K150" s="239" t="n">
        <f aca="false">3600*($B$7/(10^($C150*K$14/10000)))/($B$6*$B$5*1000000000)</f>
        <v>0.563298509987771</v>
      </c>
      <c r="L150" s="239" t="n">
        <f aca="false">3600*($B$7/(10^($C150*L$14/10000)))/($B$6*$B$5*1000000000)</f>
        <v>0.411849556320034</v>
      </c>
      <c r="M150" s="239" t="n">
        <f aca="false">3600*($B$7/(10^($C150*M$14/10000)))/($B$6*$B$5*1000000000)</f>
        <v>0.301119307140881</v>
      </c>
      <c r="N150" s="239" t="n">
        <f aca="false">3600*($B$7/(10^($C150*N$14/10000)))/($B$6*$B$5*1000000000)</f>
        <v>0.220160094242146</v>
      </c>
      <c r="O150" s="239" t="n">
        <f aca="false">3600*($B$7/(10^($C150*O$14/10000)))/($B$6*$B$5*1000000000)</f>
        <v>0.160967649523825</v>
      </c>
    </row>
    <row r="151" customFormat="false" ht="15" hidden="false" customHeight="false" outlineLevel="0" collapsed="false">
      <c r="C151" s="237" t="n">
        <v>13700</v>
      </c>
      <c r="D151" s="239" t="n">
        <f aca="false">3600*($B$7/(10^($C151*D$14/10)))/($B$6*$B$5*1000000000)</f>
        <v>3.68755581436191</v>
      </c>
      <c r="E151" s="239" t="n">
        <f aca="false">3600*($B$7/(10^($C151*E$14/10000)))/($B$6*$B$5*1000000000)</f>
        <v>2.6899152832692</v>
      </c>
      <c r="F151" s="239" t="n">
        <f aca="false">3600*($B$7/(10^($C151*F$14/10000)))/($B$6*$B$5*1000000000)</f>
        <v>2.29741050444922</v>
      </c>
      <c r="G151" s="239" t="n">
        <f aca="false">3600*($B$7/(10^($C151*G$14/10000)))/($B$6*$B$5*1000000000)</f>
        <v>1.96217890532926</v>
      </c>
      <c r="H151" s="239" t="n">
        <f aca="false">3600*($B$7/(10^($C151*H$14/10000)))/($B$6*$B$5*1000000000)</f>
        <v>1.43132613895552</v>
      </c>
      <c r="I151" s="239" t="n">
        <f aca="false">3600*($B$7/(10^($C151*I$14/10000)))/($B$6*$B$5*1000000000)</f>
        <v>1.04409160168478</v>
      </c>
      <c r="J151" s="239" t="n">
        <f aca="false">3600*($B$7/(10^($C151*J$14/10000)))/($B$6*$B$5*1000000000)</f>
        <v>0.761620460242683</v>
      </c>
      <c r="K151" s="239" t="n">
        <f aca="false">3600*($B$7/(10^($C151*K$14/10000)))/($B$6*$B$5*1000000000)</f>
        <v>0.555569764687566</v>
      </c>
      <c r="L151" s="239" t="n">
        <f aca="false">3600*($B$7/(10^($C151*L$14/10000)))/($B$6*$B$5*1000000000)</f>
        <v>0.405264537321709</v>
      </c>
      <c r="M151" s="239" t="n">
        <f aca="false">3600*($B$7/(10^($C151*M$14/10000)))/($B$6*$B$5*1000000000)</f>
        <v>0.295623260389163</v>
      </c>
      <c r="N151" s="239" t="n">
        <f aca="false">3600*($B$7/(10^($C151*N$14/10000)))/($B$6*$B$5*1000000000)</f>
        <v>0.215644607496817</v>
      </c>
      <c r="O151" s="239" t="n">
        <f aca="false">3600*($B$7/(10^($C151*O$14/10000)))/($B$6*$B$5*1000000000)</f>
        <v>0.157303578484452</v>
      </c>
    </row>
    <row r="152" customFormat="false" ht="15" hidden="false" customHeight="false" outlineLevel="0" collapsed="false">
      <c r="C152" s="237" t="n">
        <v>13800</v>
      </c>
      <c r="D152" s="239" t="n">
        <f aca="false">3600*($B$7/(10^($C152*D$14/10)))/($B$6*$B$5*1000000000)</f>
        <v>3.68755581436191</v>
      </c>
      <c r="E152" s="239" t="n">
        <f aca="false">3600*($B$7/(10^($C152*E$14/10000)))/($B$6*$B$5*1000000000)</f>
        <v>2.68372864979494</v>
      </c>
      <c r="F152" s="239" t="n">
        <f aca="false">3600*($B$7/(10^($C152*F$14/10000)))/($B$6*$B$5*1000000000)</f>
        <v>2.28948921713234</v>
      </c>
      <c r="G152" s="239" t="n">
        <f aca="false">3600*($B$7/(10^($C152*G$14/10000)))/($B$6*$B$5*1000000000)</f>
        <v>1.95316351217764</v>
      </c>
      <c r="H152" s="239" t="n">
        <f aca="false">3600*($B$7/(10^($C152*H$14/10000)))/($B$6*$B$5*1000000000)</f>
        <v>1.4214729591211</v>
      </c>
      <c r="I152" s="239" t="n">
        <f aca="false">3600*($B$7/(10^($C152*I$14/10000)))/($B$6*$B$5*1000000000)</f>
        <v>1.03451931234353</v>
      </c>
      <c r="J152" s="239" t="n">
        <f aca="false">3600*($B$7/(10^($C152*J$14/10000)))/($B$6*$B$5*1000000000)</f>
        <v>0.752902262926946</v>
      </c>
      <c r="K152" s="239" t="n">
        <f aca="false">3600*($B$7/(10^($C152*K$14/10000)))/($B$6*$B$5*1000000000)</f>
        <v>0.547947061748305</v>
      </c>
      <c r="L152" s="239" t="n">
        <f aca="false">3600*($B$7/(10^($C152*L$14/10000)))/($B$6*$B$5*1000000000)</f>
        <v>0.398784805495709</v>
      </c>
      <c r="M152" s="239" t="n">
        <f aca="false">3600*($B$7/(10^($C152*M$14/10000)))/($B$6*$B$5*1000000000)</f>
        <v>0.290227527795922</v>
      </c>
      <c r="N152" s="239" t="n">
        <f aca="false">3600*($B$7/(10^($C152*N$14/10000)))/($B$6*$B$5*1000000000)</f>
        <v>0.211221733450522</v>
      </c>
      <c r="O152" s="239" t="n">
        <f aca="false">3600*($B$7/(10^($C152*O$14/10000)))/($B$6*$B$5*1000000000)</f>
        <v>0.15372291188455</v>
      </c>
    </row>
    <row r="153" customFormat="false" ht="15" hidden="false" customHeight="false" outlineLevel="0" collapsed="false">
      <c r="C153" s="237" t="n">
        <v>13900</v>
      </c>
      <c r="D153" s="239" t="n">
        <f aca="false">3600*($B$7/(10^($C153*D$14/10)))/($B$6*$B$5*1000000000)</f>
        <v>3.68755581436191</v>
      </c>
      <c r="E153" s="239" t="n">
        <f aca="false">3600*($B$7/(10^($C153*E$14/10000)))/($B$6*$B$5*1000000000)</f>
        <v>2.67755624518283</v>
      </c>
      <c r="F153" s="239" t="n">
        <f aca="false">3600*($B$7/(10^($C153*F$14/10000)))/($B$6*$B$5*1000000000)</f>
        <v>2.28159524177935</v>
      </c>
      <c r="G153" s="239" t="n">
        <f aca="false">3600*($B$7/(10^($C153*G$14/10000)))/($B$6*$B$5*1000000000)</f>
        <v>1.94418954099495</v>
      </c>
      <c r="H153" s="239" t="n">
        <f aca="false">3600*($B$7/(10^($C153*H$14/10000)))/($B$6*$B$5*1000000000)</f>
        <v>1.41168760809956</v>
      </c>
      <c r="I153" s="239" t="n">
        <f aca="false">3600*($B$7/(10^($C153*I$14/10000)))/($B$6*$B$5*1000000000)</f>
        <v>1.02503478227847</v>
      </c>
      <c r="J153" s="239" t="n">
        <f aca="false">3600*($B$7/(10^($C153*J$14/10000)))/($B$6*$B$5*1000000000)</f>
        <v>0.744283861990645</v>
      </c>
      <c r="K153" s="239" t="n">
        <f aca="false">3600*($B$7/(10^($C153*K$14/10000)))/($B$6*$B$5*1000000000)</f>
        <v>0.540428946214252</v>
      </c>
      <c r="L153" s="239" t="n">
        <f aca="false">3600*($B$7/(10^($C153*L$14/10000)))/($B$6*$B$5*1000000000)</f>
        <v>0.392408677416571</v>
      </c>
      <c r="M153" s="239" t="n">
        <f aca="false">3600*($B$7/(10^($C153*M$14/10000)))/($B$6*$B$5*1000000000)</f>
        <v>0.284930278421422</v>
      </c>
      <c r="N153" s="239" t="n">
        <f aca="false">3600*($B$7/(10^($C153*N$14/10000)))/($B$6*$B$5*1000000000)</f>
        <v>0.206889572615452</v>
      </c>
      <c r="O153" s="239" t="n">
        <f aca="false">3600*($B$7/(10^($C153*O$14/10000)))/($B$6*$B$5*1000000000)</f>
        <v>0.150223751207293</v>
      </c>
    </row>
    <row r="154" customFormat="false" ht="15" hidden="false" customHeight="false" outlineLevel="0" collapsed="false">
      <c r="C154" s="237" t="n">
        <v>14000</v>
      </c>
      <c r="D154" s="239" t="n">
        <f aca="false">3600*($B$7/(10^($C154*D$14/10)))/($B$6*$B$5*1000000000)</f>
        <v>3.68755581436191</v>
      </c>
      <c r="E154" s="239" t="n">
        <f aca="false">3600*($B$7/(10^($C154*E$14/10000)))/($B$6*$B$5*1000000000)</f>
        <v>2.67139803670738</v>
      </c>
      <c r="F154" s="239" t="n">
        <f aca="false">3600*($B$7/(10^($C154*F$14/10000)))/($B$6*$B$5*1000000000)</f>
        <v>2.2737284842208</v>
      </c>
      <c r="G154" s="239" t="n">
        <f aca="false">3600*($B$7/(10^($C154*G$14/10000)))/($B$6*$B$5*1000000000)</f>
        <v>1.93525680146456</v>
      </c>
      <c r="H154" s="239" t="n">
        <f aca="false">3600*($B$7/(10^($C154*H$14/10000)))/($B$6*$B$5*1000000000)</f>
        <v>1.40196961896063</v>
      </c>
      <c r="I154" s="239" t="n">
        <f aca="false">3600*($B$7/(10^($C154*I$14/10000)))/($B$6*$B$5*1000000000)</f>
        <v>1.01563720690771</v>
      </c>
      <c r="J154" s="239" t="n">
        <f aca="false">3600*($B$7/(10^($C154*J$14/10000)))/($B$6*$B$5*1000000000)</f>
        <v>0.73576411507407</v>
      </c>
      <c r="K154" s="239" t="n">
        <f aca="false">3600*($B$7/(10^($C154*K$14/10000)))/($B$6*$B$5*1000000000)</f>
        <v>0.533013983092409</v>
      </c>
      <c r="L154" s="239" t="n">
        <f aca="false">3600*($B$7/(10^($C154*L$14/10000)))/($B$6*$B$5*1000000000)</f>
        <v>0.386134496574944</v>
      </c>
      <c r="M154" s="239" t="n">
        <f aca="false">3600*($B$7/(10^($C154*M$14/10000)))/($B$6*$B$5*1000000000)</f>
        <v>0.279729714744342</v>
      </c>
      <c r="N154" s="239" t="n">
        <f aca="false">3600*($B$7/(10^($C154*N$14/10000)))/($B$6*$B$5*1000000000)</f>
        <v>0.202646264462321</v>
      </c>
      <c r="O154" s="239" t="n">
        <f aca="false">3600*($B$7/(10^($C154*O$14/10000)))/($B$6*$B$5*1000000000)</f>
        <v>0.146804241151372</v>
      </c>
    </row>
    <row r="155" customFormat="false" ht="15" hidden="false" customHeight="false" outlineLevel="0" collapsed="false">
      <c r="C155" s="237" t="n">
        <v>14100</v>
      </c>
      <c r="D155" s="239" t="n">
        <f aca="false">3600*($B$7/(10^($C155*D$14/10)))/($B$6*$B$5*1000000000)</f>
        <v>3.68755581436191</v>
      </c>
      <c r="E155" s="239" t="n">
        <f aca="false">3600*($B$7/(10^($C155*E$14/10000)))/($B$6*$B$5*1000000000)</f>
        <v>2.6652539917184</v>
      </c>
      <c r="F155" s="239" t="n">
        <f aca="false">3600*($B$7/(10^($C155*F$14/10000)))/($B$6*$B$5*1000000000)</f>
        <v>2.26588885061191</v>
      </c>
      <c r="G155" s="239" t="n">
        <f aca="false">3600*($B$7/(10^($C155*G$14/10000)))/($B$6*$B$5*1000000000)</f>
        <v>1.92636510414421</v>
      </c>
      <c r="H155" s="239" t="n">
        <f aca="false">3600*($B$7/(10^($C155*H$14/10000)))/($B$6*$B$5*1000000000)</f>
        <v>1.39231852798838</v>
      </c>
      <c r="I155" s="239" t="n">
        <f aca="false">3600*($B$7/(10^($C155*I$14/10000)))/($B$6*$B$5*1000000000)</f>
        <v>1.00632578902583</v>
      </c>
      <c r="J155" s="239" t="n">
        <f aca="false">3600*($B$7/(10^($C155*J$14/10000)))/($B$6*$B$5*1000000000)</f>
        <v>0.727341892893996</v>
      </c>
      <c r="K155" s="239" t="n">
        <f aca="false">3600*($B$7/(10^($C155*K$14/10000)))/($B$6*$B$5*1000000000)</f>
        <v>0.525700757078624</v>
      </c>
      <c r="L155" s="239" t="n">
        <f aca="false">3600*($B$7/(10^($C155*L$14/10000)))/($B$6*$B$5*1000000000)</f>
        <v>0.379960632947229</v>
      </c>
      <c r="M155" s="239" t="n">
        <f aca="false">3600*($B$7/(10^($C155*M$14/10000)))/($B$6*$B$5*1000000000)</f>
        <v>0.274624072051825</v>
      </c>
      <c r="N155" s="239" t="n">
        <f aca="false">3600*($B$7/(10^($C155*N$14/10000)))/($B$6*$B$5*1000000000)</f>
        <v>0.198489986621326</v>
      </c>
      <c r="O155" s="239" t="n">
        <f aca="false">3600*($B$7/(10^($C155*O$14/10000)))/($B$6*$B$5*1000000000)</f>
        <v>0.143462568647293</v>
      </c>
    </row>
    <row r="156" customFormat="false" ht="15" hidden="false" customHeight="false" outlineLevel="0" collapsed="false">
      <c r="C156" s="237" t="n">
        <v>14200</v>
      </c>
      <c r="D156" s="239" t="n">
        <f aca="false">3600*($B$7/(10^($C156*D$14/10)))/($B$6*$B$5*1000000000)</f>
        <v>3.68755581436191</v>
      </c>
      <c r="E156" s="239" t="n">
        <f aca="false">3600*($B$7/(10^($C156*E$14/10000)))/($B$6*$B$5*1000000000)</f>
        <v>2.65912407764076</v>
      </c>
      <c r="F156" s="239" t="n">
        <f aca="false">3600*($B$7/(10^($C156*F$14/10000)))/($B$6*$B$5*1000000000)</f>
        <v>2.25807624743148</v>
      </c>
      <c r="G156" s="239" t="n">
        <f aca="false">3600*($B$7/(10^($C156*G$14/10000)))/($B$6*$B$5*1000000000)</f>
        <v>1.91751426046208</v>
      </c>
      <c r="H156" s="239" t="n">
        <f aca="false">3600*($B$7/(10^($C156*H$14/10000)))/($B$6*$B$5*1000000000)</f>
        <v>1.38273387465907</v>
      </c>
      <c r="I156" s="239" t="n">
        <f aca="false">3600*($B$7/(10^($C156*I$14/10000)))/($B$6*$B$5*1000000000)</f>
        <v>0.997099738736209</v>
      </c>
      <c r="J156" s="239" t="n">
        <f aca="false">3600*($B$7/(10^($C156*J$14/10000)))/($B$6*$B$5*1000000000)</f>
        <v>0.719016079093995</v>
      </c>
      <c r="K156" s="239" t="n">
        <f aca="false">3600*($B$7/(10^($C156*K$14/10000)))/($B$6*$B$5*1000000000)</f>
        <v>0.518487872287443</v>
      </c>
      <c r="L156" s="239" t="n">
        <f aca="false">3600*($B$7/(10^($C156*L$14/10000)))/($B$6*$B$5*1000000000)</f>
        <v>0.373885482572103</v>
      </c>
      <c r="M156" s="239" t="n">
        <f aca="false">3600*($B$7/(10^($C156*M$14/10000)))/($B$6*$B$5*1000000000)</f>
        <v>0.269611617840652</v>
      </c>
      <c r="N156" s="239" t="n">
        <f aca="false">3600*($B$7/(10^($C156*N$14/10000)))/($B$6*$B$5*1000000000)</f>
        <v>0.194418954099495</v>
      </c>
      <c r="O156" s="239" t="n">
        <f aca="false">3600*($B$7/(10^($C156*O$14/10000)))/($B$6*$B$5*1000000000)</f>
        <v>0.140196961896063</v>
      </c>
    </row>
    <row r="157" customFormat="false" ht="15" hidden="false" customHeight="false" outlineLevel="0" collapsed="false">
      <c r="C157" s="237" t="n">
        <v>14300</v>
      </c>
      <c r="D157" s="239" t="n">
        <f aca="false">3600*($B$7/(10^($C157*D$14/10)))/($B$6*$B$5*1000000000)</f>
        <v>3.68755581436191</v>
      </c>
      <c r="E157" s="239" t="n">
        <f aca="false">3600*($B$7/(10^($C157*E$14/10000)))/($B$6*$B$5*1000000000)</f>
        <v>2.65300826197428</v>
      </c>
      <c r="F157" s="239" t="n">
        <f aca="false">3600*($B$7/(10^($C157*F$14/10000)))/($B$6*$B$5*1000000000)</f>
        <v>2.25029058148076</v>
      </c>
      <c r="G157" s="239" t="n">
        <f aca="false">3600*($B$7/(10^($C157*G$14/10000)))/($B$6*$B$5*1000000000)</f>
        <v>1.90870408271276</v>
      </c>
      <c r="H157" s="239" t="n">
        <f aca="false">3600*($B$7/(10^($C157*H$14/10000)))/($B$6*$B$5*1000000000)</f>
        <v>1.37321520161919</v>
      </c>
      <c r="I157" s="239" t="n">
        <f aca="false">3600*($B$7/(10^($C157*I$14/10000)))/($B$6*$B$5*1000000000)</f>
        <v>0.987958273384068</v>
      </c>
      <c r="J157" s="239" t="n">
        <f aca="false">3600*($B$7/(10^($C157*J$14/10000)))/($B$6*$B$5*1000000000)</f>
        <v>0.710785570096467</v>
      </c>
      <c r="K157" s="239" t="n">
        <f aca="false">3600*($B$7/(10^($C157*K$14/10000)))/($B$6*$B$5*1000000000)</f>
        <v>0.51137395198568</v>
      </c>
      <c r="L157" s="239" t="n">
        <f aca="false">3600*($B$7/(10^($C157*L$14/10000)))/($B$6*$B$5*1000000000)</f>
        <v>0.367907467133811</v>
      </c>
      <c r="M157" s="239" t="n">
        <f aca="false">3600*($B$7/(10^($C157*M$14/10000)))/($B$6*$B$5*1000000000)</f>
        <v>0.26469065122935</v>
      </c>
      <c r="N157" s="239" t="n">
        <f aca="false">3600*($B$7/(10^($C157*N$14/10000)))/($B$6*$B$5*1000000000)</f>
        <v>0.190431418514089</v>
      </c>
      <c r="O157" s="239" t="n">
        <f aca="false">3600*($B$7/(10^($C157*O$14/10000)))/($B$6*$B$5*1000000000)</f>
        <v>0.137005689429756</v>
      </c>
    </row>
    <row r="158" customFormat="false" ht="15" hidden="false" customHeight="false" outlineLevel="0" collapsed="false">
      <c r="C158" s="237" t="n">
        <v>14400</v>
      </c>
      <c r="D158" s="239" t="n">
        <f aca="false">3600*($B$7/(10^($C158*D$14/10)))/($B$6*$B$5*1000000000)</f>
        <v>3.68755581436191</v>
      </c>
      <c r="E158" s="239" t="n">
        <f aca="false">3600*($B$7/(10^($C158*E$14/10000)))/($B$6*$B$5*1000000000)</f>
        <v>2.6469065122935</v>
      </c>
      <c r="F158" s="239" t="n">
        <f aca="false">3600*($B$7/(10^($C158*F$14/10000)))/($B$6*$B$5*1000000000)</f>
        <v>2.24253175988232</v>
      </c>
      <c r="G158" s="239" t="n">
        <f aca="false">3600*($B$7/(10^($C158*G$14/10000)))/($B$6*$B$5*1000000000)</f>
        <v>1.89993438405326</v>
      </c>
      <c r="H158" s="239" t="n">
        <f aca="false">3600*($B$7/(10^($C158*H$14/10000)))/($B$6*$B$5*1000000000)</f>
        <v>1.3637620546636</v>
      </c>
      <c r="I158" s="239" t="n">
        <f aca="false">3600*($B$7/(10^($C158*I$14/10000)))/($B$6*$B$5*1000000000)</f>
        <v>0.978900617490037</v>
      </c>
      <c r="J158" s="239" t="n">
        <f aca="false">3600*($B$7/(10^($C158*J$14/10000)))/($B$6*$B$5*1000000000)</f>
        <v>0.702649274956359</v>
      </c>
      <c r="K158" s="239" t="n">
        <f aca="false">3600*($B$7/(10^($C158*K$14/10000)))/($B$6*$B$5*1000000000)</f>
        <v>0.504357638329636</v>
      </c>
      <c r="L158" s="239" t="n">
        <f aca="false">3600*($B$7/(10^($C158*L$14/10000)))/($B$6*$B$5*1000000000)</f>
        <v>0.362025033552119</v>
      </c>
      <c r="M158" s="239" t="n">
        <f aca="false">3600*($B$7/(10^($C158*M$14/10000)))/($B$6*$B$5*1000000000)</f>
        <v>0.259859502381034</v>
      </c>
      <c r="N158" s="239" t="n">
        <f aca="false">3600*($B$7/(10^($C158*N$14/10000)))/($B$6*$B$5*1000000000)</f>
        <v>0.186525667341723</v>
      </c>
      <c r="O158" s="239" t="n">
        <f aca="false">3600*($B$7/(10^($C158*O$14/10000)))/($B$6*$B$5*1000000000)</f>
        <v>0.13388705919347</v>
      </c>
    </row>
    <row r="159" customFormat="false" ht="15" hidden="false" customHeight="false" outlineLevel="0" collapsed="false">
      <c r="C159" s="237" t="n">
        <v>14500</v>
      </c>
      <c r="D159" s="239" t="n">
        <f aca="false">3600*($B$7/(10^($C159*D$14/10)))/($B$6*$B$5*1000000000)</f>
        <v>3.68755581436191</v>
      </c>
      <c r="E159" s="239" t="n">
        <f aca="false">3600*($B$7/(10^($C159*E$14/10000)))/($B$6*$B$5*1000000000)</f>
        <v>2.64081879624755</v>
      </c>
      <c r="F159" s="239" t="n">
        <f aca="false">3600*($B$7/(10^($C159*F$14/10000)))/($B$6*$B$5*1000000000)</f>
        <v>2.23479969007901</v>
      </c>
      <c r="G159" s="239" t="n">
        <f aca="false">3600*($B$7/(10^($C159*G$14/10000)))/($B$6*$B$5*1000000000)</f>
        <v>1.89120497849905</v>
      </c>
      <c r="H159" s="239" t="n">
        <f aca="false">3600*($B$7/(10^($C159*H$14/10000)))/($B$6*$B$5*1000000000)</f>
        <v>1.35437398271393</v>
      </c>
      <c r="I159" s="239" t="n">
        <f aca="false">3600*($B$7/(10^($C159*I$14/10000)))/($B$6*$B$5*1000000000)</f>
        <v>0.969926002684384</v>
      </c>
      <c r="J159" s="239" t="n">
        <f aca="false">3600*($B$7/(10^($C159*J$14/10000)))/($B$6*$B$5*1000000000)</f>
        <v>0.694606115216563</v>
      </c>
      <c r="K159" s="239" t="n">
        <f aca="false">3600*($B$7/(10^($C159*K$14/10000)))/($B$6*$B$5*1000000000)</f>
        <v>0.497437592105926</v>
      </c>
      <c r="L159" s="239" t="n">
        <f aca="false">3600*($B$7/(10^($C159*L$14/10000)))/($B$6*$B$5*1000000000)</f>
        <v>0.356236653578832</v>
      </c>
      <c r="M159" s="239" t="n">
        <f aca="false">3600*($B$7/(10^($C159*M$14/10000)))/($B$6*$B$5*1000000000)</f>
        <v>0.255116531936777</v>
      </c>
      <c r="N159" s="239" t="n">
        <f aca="false">3600*($B$7/(10^($C159*N$14/10000)))/($B$6*$B$5*1000000000)</f>
        <v>0.182700023182892</v>
      </c>
      <c r="O159" s="239" t="n">
        <f aca="false">3600*($B$7/(10^($C159*O$14/10000)))/($B$6*$B$5*1000000000)</f>
        <v>0.130839417648173</v>
      </c>
    </row>
    <row r="160" customFormat="false" ht="15" hidden="false" customHeight="false" outlineLevel="0" collapsed="false">
      <c r="C160" s="237" t="n">
        <v>14600</v>
      </c>
      <c r="D160" s="239" t="n">
        <f aca="false">3600*($B$7/(10^($C160*D$14/10)))/($B$6*$B$5*1000000000)</f>
        <v>3.68755581436191</v>
      </c>
      <c r="E160" s="239" t="n">
        <f aca="false">3600*($B$7/(10^($C160*E$14/10000)))/($B$6*$B$5*1000000000)</f>
        <v>2.63474508155998</v>
      </c>
      <c r="F160" s="239" t="n">
        <f aca="false">3600*($B$7/(10^($C160*F$14/10000)))/($B$6*$B$5*1000000000)</f>
        <v>2.22709427983278</v>
      </c>
      <c r="G160" s="239" t="n">
        <f aca="false">3600*($B$7/(10^($C160*G$14/10000)))/($B$6*$B$5*1000000000)</f>
        <v>1.88251568092014</v>
      </c>
      <c r="H160" s="239" t="n">
        <f aca="false">3600*($B$7/(10^($C160*H$14/10000)))/($B$6*$B$5*1000000000)</f>
        <v>1.34505053779698</v>
      </c>
      <c r="I160" s="239" t="n">
        <f aca="false">3600*($B$7/(10^($C160*I$14/10000)))/($B$6*$B$5*1000000000)</f>
        <v>0.961033667641836</v>
      </c>
      <c r="J160" s="239" t="n">
        <f aca="false">3600*($B$7/(10^($C160*J$14/10000)))/($B$6*$B$5*1000000000)</f>
        <v>0.686655024764968</v>
      </c>
      <c r="K160" s="239" t="n">
        <f aca="false">3600*($B$7/(10^($C160*K$14/10000)))/($B$6*$B$5*1000000000)</f>
        <v>0.49061249247586</v>
      </c>
      <c r="L160" s="239" t="n">
        <f aca="false">3600*($B$7/(10^($C160*L$14/10000)))/($B$6*$B$5*1000000000)</f>
        <v>0.350540823400753</v>
      </c>
      <c r="M160" s="239" t="n">
        <f aca="false">3600*($B$7/(10^($C160*M$14/10000)))/($B$6*$B$5*1000000000)</f>
        <v>0.250460130459323</v>
      </c>
      <c r="N160" s="239" t="n">
        <f aca="false">3600*($B$7/(10^($C160*N$14/10000)))/($B$6*$B$5*1000000000)</f>
        <v>0.17895284304158</v>
      </c>
      <c r="O160" s="239" t="n">
        <f aca="false">3600*($B$7/(10^($C160*O$14/10000)))/($B$6*$B$5*1000000000)</f>
        <v>0.127861148893977</v>
      </c>
    </row>
    <row r="161" customFormat="false" ht="15" hidden="false" customHeight="false" outlineLevel="0" collapsed="false">
      <c r="C161" s="237" t="n">
        <v>14700</v>
      </c>
      <c r="D161" s="239" t="n">
        <f aca="false">3600*($B$7/(10^($C161*D$14/10)))/($B$6*$B$5*1000000000)</f>
        <v>3.68755581436191</v>
      </c>
      <c r="E161" s="239" t="n">
        <f aca="false">3600*($B$7/(10^($C161*E$14/10000)))/($B$6*$B$5*1000000000)</f>
        <v>2.62868533602855</v>
      </c>
      <c r="F161" s="239" t="n">
        <f aca="false">3600*($B$7/(10^($C161*F$14/10000)))/($B$6*$B$5*1000000000)</f>
        <v>2.2194154372236</v>
      </c>
      <c r="G161" s="239" t="n">
        <f aca="false">3600*($B$7/(10^($C161*G$14/10000)))/($B$6*$B$5*1000000000)</f>
        <v>1.8738663070371</v>
      </c>
      <c r="H161" s="239" t="n">
        <f aca="false">3600*($B$7/(10^($C161*H$14/10000)))/($B$6*$B$5*1000000000)</f>
        <v>1.33579127502339</v>
      </c>
      <c r="I161" s="239" t="n">
        <f aca="false">3600*($B$7/(10^($C161*I$14/10000)))/($B$6*$B$5*1000000000)</f>
        <v>0.95222285801699</v>
      </c>
      <c r="J161" s="239" t="n">
        <f aca="false">3600*($B$7/(10^($C161*J$14/10000)))/($B$6*$B$5*1000000000)</f>
        <v>0.678794949693146</v>
      </c>
      <c r="K161" s="239" t="n">
        <f aca="false">3600*($B$7/(10^($C161*K$14/10000)))/($B$6*$B$5*1000000000)</f>
        <v>0.483881036723338</v>
      </c>
      <c r="L161" s="239" t="n">
        <f aca="false">3600*($B$7/(10^($C161*L$14/10000)))/($B$6*$B$5*1000000000)</f>
        <v>0.344936063248993</v>
      </c>
      <c r="M161" s="239" t="n">
        <f aca="false">3600*($B$7/(10^($C161*M$14/10000)))/($B$6*$B$5*1000000000)</f>
        <v>0.245888717886957</v>
      </c>
      <c r="N161" s="239" t="n">
        <f aca="false">3600*($B$7/(10^($C161*N$14/10000)))/($B$6*$B$5*1000000000)</f>
        <v>0.175282517619642</v>
      </c>
      <c r="O161" s="239" t="n">
        <f aca="false">3600*($B$7/(10^($C161*O$14/10000)))/($B$6*$B$5*1000000000)</f>
        <v>0.124950673813367</v>
      </c>
    </row>
    <row r="162" customFormat="false" ht="15" hidden="false" customHeight="false" outlineLevel="0" collapsed="false">
      <c r="C162" s="237" t="n">
        <v>14800</v>
      </c>
      <c r="D162" s="239" t="n">
        <f aca="false">3600*($B$7/(10^($C162*D$14/10)))/($B$6*$B$5*1000000000)</f>
        <v>3.68755581436191</v>
      </c>
      <c r="E162" s="239" t="n">
        <f aca="false">3600*($B$7/(10^($C162*E$14/10000)))/($B$6*$B$5*1000000000)</f>
        <v>2.6226395275251</v>
      </c>
      <c r="F162" s="239" t="n">
        <f aca="false">3600*($B$7/(10^($C162*F$14/10000)))/($B$6*$B$5*1000000000)</f>
        <v>2.21176307064839</v>
      </c>
      <c r="G162" s="239" t="n">
        <f aca="false">3600*($B$7/(10^($C162*G$14/10000)))/($B$6*$B$5*1000000000)</f>
        <v>1.86525667341723</v>
      </c>
      <c r="H162" s="239" t="n">
        <f aca="false">3600*($B$7/(10^($C162*H$14/10000)))/($B$6*$B$5*1000000000)</f>
        <v>1.32659575256639</v>
      </c>
      <c r="I162" s="239" t="n">
        <f aca="false">3600*($B$7/(10^($C162*I$14/10000)))/($B$6*$B$5*1000000000)</f>
        <v>0.943492826380324</v>
      </c>
      <c r="J162" s="239" t="n">
        <f aca="false">3600*($B$7/(10^($C162*J$14/10000)))/($B$6*$B$5*1000000000)</f>
        <v>0.67102484815666</v>
      </c>
      <c r="K162" s="239" t="n">
        <f aca="false">3600*($B$7/(10^($C162*K$14/10000)))/($B$6*$B$5*1000000000)</f>
        <v>0.47724194000619</v>
      </c>
      <c r="L162" s="239" t="n">
        <f aca="false">3600*($B$7/(10^($C162*L$14/10000)))/($B$6*$B$5*1000000000)</f>
        <v>0.339420917014534</v>
      </c>
      <c r="M162" s="239" t="n">
        <f aca="false">3600*($B$7/(10^($C162*M$14/10000)))/($B$6*$B$5*1000000000)</f>
        <v>0.241400742997342</v>
      </c>
      <c r="N162" s="239" t="n">
        <f aca="false">3600*($B$7/(10^($C162*N$14/10000)))/($B$6*$B$5*1000000000)</f>
        <v>0.171687470625664</v>
      </c>
      <c r="O162" s="239" t="n">
        <f aca="false">3600*($B$7/(10^($C162*O$14/10000)))/($B$6*$B$5*1000000000)</f>
        <v>0.122106449233931</v>
      </c>
    </row>
    <row r="163" customFormat="false" ht="15" hidden="false" customHeight="false" outlineLevel="0" collapsed="false">
      <c r="C163" s="237" t="n">
        <v>14900</v>
      </c>
      <c r="D163" s="239" t="n">
        <f aca="false">3600*($B$7/(10^($C163*D$14/10)))/($B$6*$B$5*1000000000)</f>
        <v>3.68755581436191</v>
      </c>
      <c r="E163" s="239" t="n">
        <f aca="false">3600*($B$7/(10^($C163*E$14/10000)))/($B$6*$B$5*1000000000)</f>
        <v>2.61660762399534</v>
      </c>
      <c r="F163" s="239" t="n">
        <f aca="false">3600*($B$7/(10^($C163*F$14/10000)))/($B$6*$B$5*1000000000)</f>
        <v>2.20413708881992</v>
      </c>
      <c r="G163" s="239" t="n">
        <f aca="false">3600*($B$7/(10^($C163*G$14/10000)))/($B$6*$B$5*1000000000)</f>
        <v>1.8566865974706</v>
      </c>
      <c r="H163" s="239" t="n">
        <f aca="false">3600*($B$7/(10^($C163*H$14/10000)))/($B$6*$B$5*1000000000)</f>
        <v>1.31746353164073</v>
      </c>
      <c r="I163" s="239" t="n">
        <f aca="false">3600*($B$7/(10^($C163*I$14/10000)))/($B$6*$B$5*1000000000)</f>
        <v>0.934842832154791</v>
      </c>
      <c r="J163" s="239" t="n">
        <f aca="false">3600*($B$7/(10^($C163*J$14/10000)))/($B$6*$B$5*1000000000)</f>
        <v>0.663343690236969</v>
      </c>
      <c r="K163" s="239" t="n">
        <f aca="false">3600*($B$7/(10^($C163*K$14/10000)))/($B$6*$B$5*1000000000)</f>
        <v>0.470693935110946</v>
      </c>
      <c r="L163" s="239" t="n">
        <f aca="false">3600*($B$7/(10^($C163*L$14/10000)))/($B$6*$B$5*1000000000)</f>
        <v>0.333993951869929</v>
      </c>
      <c r="M163" s="239" t="n">
        <f aca="false">3600*($B$7/(10^($C163*M$14/10000)))/($B$6*$B$5*1000000000)</f>
        <v>0.236994682881136</v>
      </c>
      <c r="N163" s="239" t="n">
        <f aca="false">3600*($B$7/(10^($C163*N$14/10000)))/($B$6*$B$5*1000000000)</f>
        <v>0.168166158097988</v>
      </c>
      <c r="O163" s="239" t="n">
        <f aca="false">3600*($B$7/(10^($C163*O$14/10000)))/($B$6*$B$5*1000000000)</f>
        <v>0.119326967110148</v>
      </c>
    </row>
    <row r="164" customFormat="false" ht="15" hidden="false" customHeight="false" outlineLevel="0" collapsed="false">
      <c r="C164" s="237" t="n">
        <v>15000</v>
      </c>
      <c r="D164" s="239" t="n">
        <f aca="false">3600*($B$7/(10^($C164*D$14/10)))/($B$6*$B$5*1000000000)</f>
        <v>3.68755581436191</v>
      </c>
      <c r="E164" s="239" t="n">
        <f aca="false">3600*($B$7/(10^($C164*E$14/10000)))/($B$6*$B$5*1000000000)</f>
        <v>2.61058959345873</v>
      </c>
      <c r="F164" s="239" t="n">
        <f aca="false">3600*($B$7/(10^($C164*F$14/10000)))/($B$6*$B$5*1000000000)</f>
        <v>2.19653740076568</v>
      </c>
      <c r="G164" s="239" t="n">
        <f aca="false">3600*($B$7/(10^($C164*G$14/10000)))/($B$6*$B$5*1000000000)</f>
        <v>1.84815589744621</v>
      </c>
      <c r="H164" s="239" t="n">
        <f aca="false">3600*($B$7/(10^($C164*H$14/10000)))/($B$6*$B$5*1000000000)</f>
        <v>1.30839417648173</v>
      </c>
      <c r="I164" s="239" t="n">
        <f aca="false">3600*($B$7/(10^($C164*I$14/10000)))/($B$6*$B$5*1000000000)</f>
        <v>0.926272141552994</v>
      </c>
      <c r="J164" s="239" t="n">
        <f aca="false">3600*($B$7/(10^($C164*J$14/10000)))/($B$6*$B$5*1000000000)</f>
        <v>0.65575045780491</v>
      </c>
      <c r="K164" s="239" t="n">
        <f aca="false">3600*($B$7/(10^($C164*K$14/10000)))/($B$6*$B$5*1000000000)</f>
        <v>0.464235772210954</v>
      </c>
      <c r="L164" s="239" t="n">
        <f aca="false">3600*($B$7/(10^($C164*L$14/10000)))/($B$6*$B$5*1000000000)</f>
        <v>0.32865375789706</v>
      </c>
      <c r="M164" s="239" t="n">
        <f aca="false">3600*($B$7/(10^($C164*M$14/10000)))/($B$6*$B$5*1000000000)</f>
        <v>0.232669042425229</v>
      </c>
      <c r="N164" s="239" t="n">
        <f aca="false">3600*($B$7/(10^($C164*N$14/10000)))/($B$6*$B$5*1000000000)</f>
        <v>0.164717067741635</v>
      </c>
      <c r="O164" s="239" t="n">
        <f aca="false">3600*($B$7/(10^($C164*O$14/10000)))/($B$6*$B$5*1000000000)</f>
        <v>0.116610753723807</v>
      </c>
    </row>
    <row r="165" customFormat="false" ht="15" hidden="false" customHeight="false" outlineLevel="0" collapsed="false">
      <c r="C165" s="237" t="n">
        <v>15100</v>
      </c>
      <c r="D165" s="239" t="n">
        <f aca="false">3600*($B$7/(10^($C165*D$14/10)))/($B$6*$B$5*1000000000)</f>
        <v>3.68755581436191</v>
      </c>
      <c r="E165" s="239" t="n">
        <f aca="false">3600*($B$7/(10^($C165*E$14/10000)))/($B$6*$B$5*1000000000)</f>
        <v>2.60458540400827</v>
      </c>
      <c r="F165" s="239" t="n">
        <f aca="false">3600*($B$7/(10^($C165*F$14/10000)))/($B$6*$B$5*1000000000)</f>
        <v>2.18896391582686</v>
      </c>
      <c r="G165" s="239" t="n">
        <f aca="false">3600*($B$7/(10^($C165*G$14/10000)))/($B$6*$B$5*1000000000)</f>
        <v>1.83966439242813</v>
      </c>
      <c r="H165" s="239" t="n">
        <f aca="false">3600*($B$7/(10^($C165*H$14/10000)))/($B$6*$B$5*1000000000)</f>
        <v>1.29938725432449</v>
      </c>
      <c r="I165" s="239" t="n">
        <f aca="false">3600*($B$7/(10^($C165*I$14/10000)))/($B$6*$B$5*1000000000)</f>
        <v>0.917780027514942</v>
      </c>
      <c r="J165" s="239" t="n">
        <f aca="false">3600*($B$7/(10^($C165*J$14/10000)))/($B$6*$B$5*1000000000)</f>
        <v>0.648244144385748</v>
      </c>
      <c r="K165" s="239" t="n">
        <f aca="false">3600*($B$7/(10^($C165*K$14/10000)))/($B$6*$B$5*1000000000)</f>
        <v>0.457866218627828</v>
      </c>
      <c r="L165" s="239" t="n">
        <f aca="false">3600*($B$7/(10^($C165*L$14/10000)))/($B$6*$B$5*1000000000)</f>
        <v>0.323398947720838</v>
      </c>
      <c r="M165" s="239" t="n">
        <f aca="false">3600*($B$7/(10^($C165*M$14/10000)))/($B$6*$B$5*1000000000)</f>
        <v>0.228422353805398</v>
      </c>
      <c r="N165" s="239" t="n">
        <f aca="false">3600*($B$7/(10^($C165*N$14/10000)))/($B$6*$B$5*1000000000)</f>
        <v>0.161338718278818</v>
      </c>
      <c r="O165" s="239" t="n">
        <f aca="false">3600*($B$7/(10^($C165*O$14/10000)))/($B$6*$B$5*1000000000)</f>
        <v>0.113956368902615</v>
      </c>
    </row>
    <row r="166" customFormat="false" ht="15" hidden="false" customHeight="false" outlineLevel="0" collapsed="false">
      <c r="C166" s="237" t="n">
        <v>15200</v>
      </c>
      <c r="D166" s="239" t="n">
        <f aca="false">3600*($B$7/(10^($C166*D$14/10)))/($B$6*$B$5*1000000000)</f>
        <v>3.68755581436191</v>
      </c>
      <c r="E166" s="239" t="n">
        <f aca="false">3600*($B$7/(10^($C166*E$14/10000)))/($B$6*$B$5*1000000000)</f>
        <v>2.59859502381034</v>
      </c>
      <c r="F166" s="239" t="n">
        <f aca="false">3600*($B$7/(10^($C166*F$14/10000)))/($B$6*$B$5*1000000000)</f>
        <v>2.1814165436572</v>
      </c>
      <c r="G166" s="239" t="n">
        <f aca="false">3600*($B$7/(10^($C166*G$14/10000)))/($B$6*$B$5*1000000000)</f>
        <v>1.83121190233167</v>
      </c>
      <c r="H166" s="239" t="n">
        <f aca="false">3600*($B$7/(10^($C166*H$14/10000)))/($B$6*$B$5*1000000000)</f>
        <v>1.29044233538327</v>
      </c>
      <c r="I166" s="239" t="n">
        <f aca="false">3600*($B$7/(10^($C166*I$14/10000)))/($B$6*$B$5*1000000000)</f>
        <v>0.909365769646368</v>
      </c>
      <c r="J166" s="239" t="n">
        <f aca="false">3600*($B$7/(10^($C166*J$14/10000)))/($B$6*$B$5*1000000000)</f>
        <v>0.640823755025771</v>
      </c>
      <c r="K166" s="239" t="n">
        <f aca="false">3600*($B$7/(10^($C166*K$14/10000)))/($B$6*$B$5*1000000000)</f>
        <v>0.451584058596161</v>
      </c>
      <c r="L166" s="239" t="n">
        <f aca="false">3600*($B$7/(10^($C166*L$14/10000)))/($B$6*$B$5*1000000000)</f>
        <v>0.318228156148769</v>
      </c>
      <c r="M166" s="239" t="n">
        <f aca="false">3600*($B$7/(10^($C166*M$14/10000)))/($B$6*$B$5*1000000000)</f>
        <v>0.224253175988232</v>
      </c>
      <c r="N166" s="239" t="n">
        <f aca="false">3600*($B$7/(10^($C166*N$14/10000)))/($B$6*$B$5*1000000000)</f>
        <v>0.158029658812777</v>
      </c>
      <c r="O166" s="239" t="n">
        <f aca="false">3600*($B$7/(10^($C166*O$14/10000)))/($B$6*$B$5*1000000000)</f>
        <v>0.111362405256607</v>
      </c>
    </row>
    <row r="167" customFormat="false" ht="15" hidden="false" customHeight="false" outlineLevel="0" collapsed="false">
      <c r="C167" s="237" t="n">
        <v>15300</v>
      </c>
      <c r="D167" s="239" t="n">
        <f aca="false">3600*($B$7/(10^($C167*D$14/10)))/($B$6*$B$5*1000000000)</f>
        <v>3.68755581436191</v>
      </c>
      <c r="E167" s="239" t="n">
        <f aca="false">3600*($B$7/(10^($C167*E$14/10000)))/($B$6*$B$5*1000000000)</f>
        <v>2.59261842110455</v>
      </c>
      <c r="F167" s="239" t="n">
        <f aca="false">3600*($B$7/(10^($C167*F$14/10000)))/($B$6*$B$5*1000000000)</f>
        <v>2.17389519422198</v>
      </c>
      <c r="G167" s="239" t="n">
        <f aca="false">3600*($B$7/(10^($C167*G$14/10000)))/($B$6*$B$5*1000000000)</f>
        <v>1.82279824789954</v>
      </c>
      <c r="H167" s="239" t="n">
        <f aca="false">3600*($B$7/(10^($C167*H$14/10000)))/($B$6*$B$5*1000000000)</f>
        <v>1.28155899283091</v>
      </c>
      <c r="I167" s="239" t="n">
        <f aca="false">3600*($B$7/(10^($C167*I$14/10000)))/($B$6*$B$5*1000000000)</f>
        <v>0.901028654157619</v>
      </c>
      <c r="J167" s="239" t="n">
        <f aca="false">3600*($B$7/(10^($C167*J$14/10000)))/($B$6*$B$5*1000000000)</f>
        <v>0.633488306160406</v>
      </c>
      <c r="K167" s="239" t="n">
        <f aca="false">3600*($B$7/(10^($C167*K$14/10000)))/($B$6*$B$5*1000000000)</f>
        <v>0.445388093031477</v>
      </c>
      <c r="L167" s="239" t="n">
        <f aca="false">3600*($B$7/(10^($C167*L$14/10000)))/($B$6*$B$5*1000000000)</f>
        <v>0.313140039816277</v>
      </c>
      <c r="M167" s="239" t="n">
        <f aca="false">3600*($B$7/(10^($C167*M$14/10000)))/($B$6*$B$5*1000000000)</f>
        <v>0.220160094242146</v>
      </c>
      <c r="N167" s="239" t="n">
        <f aca="false">3600*($B$7/(10^($C167*N$14/10000)))/($B$6*$B$5*1000000000)</f>
        <v>0.154788468204669</v>
      </c>
      <c r="O167" s="239" t="n">
        <f aca="false">3600*($B$7/(10^($C167*O$14/10000)))/($B$6*$B$5*1000000000)</f>
        <v>0.108827487431921</v>
      </c>
    </row>
    <row r="168" customFormat="false" ht="15" hidden="false" customHeight="false" outlineLevel="0" collapsed="false">
      <c r="C168" s="237" t="n">
        <v>15400</v>
      </c>
      <c r="D168" s="239" t="n">
        <f aca="false">3600*($B$7/(10^($C168*D$14/10)))/($B$6*$B$5*1000000000)</f>
        <v>3.68755581436191</v>
      </c>
      <c r="E168" s="239" t="n">
        <f aca="false">3600*($B$7/(10^($C168*E$14/10000)))/($B$6*$B$5*1000000000)</f>
        <v>2.58665556420353</v>
      </c>
      <c r="F168" s="239" t="n">
        <f aca="false">3600*($B$7/(10^($C168*F$14/10000)))/($B$6*$B$5*1000000000)</f>
        <v>2.16639977779689</v>
      </c>
      <c r="G168" s="239" t="n">
        <f aca="false">3600*($B$7/(10^($C168*G$14/10000)))/($B$6*$B$5*1000000000)</f>
        <v>1.81442325069807</v>
      </c>
      <c r="H168" s="239" t="n">
        <f aca="false">3600*($B$7/(10^($C168*H$14/10000)))/($B$6*$B$5*1000000000)</f>
        <v>1.27273680277855</v>
      </c>
      <c r="I168" s="239" t="n">
        <f aca="false">3600*($B$7/(10^($C168*I$14/10000)))/($B$6*$B$5*1000000000)</f>
        <v>0.892767973803107</v>
      </c>
      <c r="J168" s="239" t="n">
        <f aca="false">3600*($B$7/(10^($C168*J$14/10000)))/($B$6*$B$5*1000000000)</f>
        <v>0.626236825483851</v>
      </c>
      <c r="K168" s="239" t="n">
        <f aca="false">3600*($B$7/(10^($C168*K$14/10000)))/($B$6*$B$5*1000000000)</f>
        <v>0.43927713930135</v>
      </c>
      <c r="L168" s="239" t="n">
        <f aca="false">3600*($B$7/(10^($C168*L$14/10000)))/($B$6*$B$5*1000000000)</f>
        <v>0.3081332768377</v>
      </c>
      <c r="M168" s="239" t="n">
        <f aca="false">3600*($B$7/(10^($C168*M$14/10000)))/($B$6*$B$5*1000000000)</f>
        <v>0.216141719657313</v>
      </c>
      <c r="N168" s="239" t="n">
        <f aca="false">3600*($B$7/(10^($C168*N$14/10000)))/($B$6*$B$5*1000000000)</f>
        <v>0.151613754463226</v>
      </c>
      <c r="O168" s="239" t="n">
        <f aca="false">3600*($B$7/(10^($C168*O$14/10000)))/($B$6*$B$5*1000000000)</f>
        <v>0.106350271381574</v>
      </c>
    </row>
    <row r="169" customFormat="false" ht="15" hidden="false" customHeight="false" outlineLevel="0" collapsed="false">
      <c r="C169" s="237" t="n">
        <v>15500</v>
      </c>
      <c r="D169" s="239" t="n">
        <f aca="false">3600*($B$7/(10^($C169*D$14/10)))/($B$6*$B$5*1000000000)</f>
        <v>3.68755581436191</v>
      </c>
      <c r="E169" s="239" t="n">
        <f aca="false">3600*($B$7/(10^($C169*E$14/10000)))/($B$6*$B$5*1000000000)</f>
        <v>2.58070642149283</v>
      </c>
      <c r="F169" s="239" t="n">
        <f aca="false">3600*($B$7/(10^($C169*F$14/10000)))/($B$6*$B$5*1000000000)</f>
        <v>2.15893020496699</v>
      </c>
      <c r="G169" s="239" t="n">
        <f aca="false">3600*($B$7/(10^($C169*G$14/10000)))/($B$6*$B$5*1000000000)</f>
        <v>1.80608673311343</v>
      </c>
      <c r="H169" s="239" t="n">
        <f aca="false">3600*($B$7/(10^($C169*H$14/10000)))/($B$6*$B$5*1000000000)</f>
        <v>1.26397534425533</v>
      </c>
      <c r="I169" s="239" t="n">
        <f aca="false">3600*($B$7/(10^($C169*I$14/10000)))/($B$6*$B$5*1000000000)</f>
        <v>0.884583027821308</v>
      </c>
      <c r="J169" s="239" t="n">
        <f aca="false">3600*($B$7/(10^($C169*J$14/10000)))/($B$6*$B$5*1000000000)</f>
        <v>0.619068351820199</v>
      </c>
      <c r="K169" s="239" t="n">
        <f aca="false">3600*($B$7/(10^($C169*K$14/10000)))/($B$6*$B$5*1000000000)</f>
        <v>0.433250030999685</v>
      </c>
      <c r="L169" s="239" t="n">
        <f aca="false">3600*($B$7/(10^($C169*L$14/10000)))/($B$6*$B$5*1000000000)</f>
        <v>0.303206566462867</v>
      </c>
      <c r="M169" s="239" t="n">
        <f aca="false">3600*($B$7/(10^($C169*M$14/10000)))/($B$6*$B$5*1000000000)</f>
        <v>0.212196688674369</v>
      </c>
      <c r="N169" s="239" t="n">
        <f aca="false">3600*($B$7/(10^($C169*N$14/10000)))/($B$6*$B$5*1000000000)</f>
        <v>0.148504154146943</v>
      </c>
      <c r="O169" s="239" t="n">
        <f aca="false">3600*($B$7/(10^($C169*O$14/10000)))/($B$6*$B$5*1000000000)</f>
        <v>0.103929443652826</v>
      </c>
    </row>
    <row r="170" customFormat="false" ht="15" hidden="false" customHeight="false" outlineLevel="0" collapsed="false">
      <c r="C170" s="237" t="n">
        <v>15600</v>
      </c>
      <c r="D170" s="239" t="n">
        <f aca="false">3600*($B$7/(10^($C170*D$14/10)))/($B$6*$B$5*1000000000)</f>
        <v>3.68755581436191</v>
      </c>
      <c r="E170" s="239" t="n">
        <f aca="false">3600*($B$7/(10^($C170*E$14/10000)))/($B$6*$B$5*1000000000)</f>
        <v>2.57477096143067</v>
      </c>
      <c r="F170" s="239" t="n">
        <f aca="false">3600*($B$7/(10^($C170*F$14/10000)))/($B$6*$B$5*1000000000)</f>
        <v>2.15148638662564</v>
      </c>
      <c r="G170" s="239" t="n">
        <f aca="false">3600*($B$7/(10^($C170*G$14/10000)))/($B$6*$B$5*1000000000)</f>
        <v>1.79778851834783</v>
      </c>
      <c r="H170" s="239" t="n">
        <f aca="false">3600*($B$7/(10^($C170*H$14/10000)))/($B$6*$B$5*1000000000)</f>
        <v>1.25527419918834</v>
      </c>
      <c r="I170" s="239" t="n">
        <f aca="false">3600*($B$7/(10^($C170*I$14/10000)))/($B$6*$B$5*1000000000)</f>
        <v>0.876473121875319</v>
      </c>
      <c r="J170" s="239" t="n">
        <f aca="false">3600*($B$7/(10^($C170*J$14/10000)))/($B$6*$B$5*1000000000)</f>
        <v>0.611981934996028</v>
      </c>
      <c r="K170" s="239" t="n">
        <f aca="false">3600*($B$7/(10^($C170*K$14/10000)))/($B$6*$B$5*1000000000)</f>
        <v>0.427305617724076</v>
      </c>
      <c r="L170" s="239" t="n">
        <f aca="false">3600*($B$7/(10^($C170*L$14/10000)))/($B$6*$B$5*1000000000)</f>
        <v>0.298358628739162</v>
      </c>
      <c r="M170" s="239" t="n">
        <f aca="false">3600*($B$7/(10^($C170*M$14/10000)))/($B$6*$B$5*1000000000)</f>
        <v>0.208323662621713</v>
      </c>
      <c r="N170" s="239" t="n">
        <f aca="false">3600*($B$7/(10^($C170*N$14/10000)))/($B$6*$B$5*1000000000)</f>
        <v>0.145458331778521</v>
      </c>
      <c r="O170" s="239" t="n">
        <f aca="false">3600*($B$7/(10^($C170*O$14/10000)))/($B$6*$B$5*1000000000)</f>
        <v>0.101563720690771</v>
      </c>
    </row>
    <row r="171" customFormat="false" ht="15" hidden="false" customHeight="false" outlineLevel="0" collapsed="false">
      <c r="C171" s="237" t="n">
        <v>15700</v>
      </c>
      <c r="D171" s="239" t="n">
        <f aca="false">3600*($B$7/(10^($C171*D$14/10)))/($B$6*$B$5*1000000000)</f>
        <v>3.68755581436191</v>
      </c>
      <c r="E171" s="239" t="n">
        <f aca="false">3600*($B$7/(10^($C171*E$14/10000)))/($B$6*$B$5*1000000000)</f>
        <v>2.56884915254783</v>
      </c>
      <c r="F171" s="239" t="n">
        <f aca="false">3600*($B$7/(10^($C171*F$14/10000)))/($B$6*$B$5*1000000000)</f>
        <v>2.14406823397342</v>
      </c>
      <c r="G171" s="239" t="n">
        <f aca="false">3600*($B$7/(10^($C171*G$14/10000)))/($B$6*$B$5*1000000000)</f>
        <v>1.7895284304158</v>
      </c>
      <c r="H171" s="239" t="n">
        <f aca="false">3600*($B$7/(10^($C171*H$14/10000)))/($B$6*$B$5*1000000000)</f>
        <v>1.24663295238267</v>
      </c>
      <c r="I171" s="239" t="n">
        <f aca="false">3600*($B$7/(10^($C171*I$14/10000)))/($B$6*$B$5*1000000000)</f>
        <v>0.868437567993958</v>
      </c>
      <c r="J171" s="239" t="n">
        <f aca="false">3600*($B$7/(10^($C171*J$14/10000)))/($B$6*$B$5*1000000000)</f>
        <v>0.604976635714465</v>
      </c>
      <c r="K171" s="239" t="n">
        <f aca="false">3600*($B$7/(10^($C171*K$14/10000)))/($B$6*$B$5*1000000000)</f>
        <v>0.421442764856228</v>
      </c>
      <c r="L171" s="239" t="n">
        <f aca="false">3600*($B$7/(10^($C171*L$14/10000)))/($B$6*$B$5*1000000000)</f>
        <v>0.293588204178999</v>
      </c>
      <c r="M171" s="239" t="n">
        <f aca="false">3600*($B$7/(10^($C171*M$14/10000)))/($B$6*$B$5*1000000000)</f>
        <v>0.204521327261256</v>
      </c>
      <c r="N171" s="239" t="n">
        <f aca="false">3600*($B$7/(10^($C171*N$14/10000)))/($B$6*$B$5*1000000000)</f>
        <v>0.142474979271317</v>
      </c>
      <c r="O171" s="239" t="n">
        <f aca="false">3600*($B$7/(10^($C171*O$14/10000)))/($B$6*$B$5*1000000000)</f>
        <v>0.0992518481577814</v>
      </c>
    </row>
    <row r="172" customFormat="false" ht="15" hidden="false" customHeight="false" outlineLevel="0" collapsed="false">
      <c r="C172" s="237" t="n">
        <v>15800</v>
      </c>
      <c r="D172" s="239" t="n">
        <f aca="false">3600*($B$7/(10^($C172*D$14/10)))/($B$6*$B$5*1000000000)</f>
        <v>3.68755581436191</v>
      </c>
      <c r="E172" s="239" t="n">
        <f aca="false">3600*($B$7/(10^($C172*E$14/10000)))/($B$6*$B$5*1000000000)</f>
        <v>2.56294096344749</v>
      </c>
      <c r="F172" s="239" t="n">
        <f aca="false">3600*($B$7/(10^($C172*F$14/10000)))/($B$6*$B$5*1000000000)</f>
        <v>2.13667565851709</v>
      </c>
      <c r="G172" s="239" t="n">
        <f aca="false">3600*($B$7/(10^($C172*G$14/10000)))/($B$6*$B$5*1000000000)</f>
        <v>1.78130629414046</v>
      </c>
      <c r="H172" s="239" t="n">
        <f aca="false">3600*($B$7/(10^($C172*H$14/10000)))/($B$6*$B$5*1000000000)</f>
        <v>1.2380511915016</v>
      </c>
      <c r="I172" s="239" t="n">
        <f aca="false">3600*($B$7/(10^($C172*I$14/10000)))/($B$6*$B$5*1000000000)</f>
        <v>0.860475684513399</v>
      </c>
      <c r="J172" s="239" t="n">
        <f aca="false">3600*($B$7/(10^($C172*J$14/10000)))/($B$6*$B$5*1000000000)</f>
        <v>0.598051525430678</v>
      </c>
      <c r="K172" s="239" t="n">
        <f aca="false">3600*($B$7/(10^($C172*K$14/10000)))/($B$6*$B$5*1000000000)</f>
        <v>0.415660353345396</v>
      </c>
      <c r="L172" s="239" t="n">
        <f aca="false">3600*($B$7/(10^($C172*L$14/10000)))/($B$6*$B$5*1000000000)</f>
        <v>0.288894053432602</v>
      </c>
      <c r="M172" s="239" t="n">
        <f aca="false">3600*($B$7/(10^($C172*M$14/10000)))/($B$6*$B$5*1000000000)</f>
        <v>0.200788392342456</v>
      </c>
      <c r="N172" s="239" t="n">
        <f aca="false">3600*($B$7/(10^($C172*N$14/10000)))/($B$6*$B$5*1000000000)</f>
        <v>0.139552815367567</v>
      </c>
      <c r="O172" s="239" t="n">
        <f aca="false">3600*($B$7/(10^($C172*O$14/10000)))/($B$6*$B$5*1000000000)</f>
        <v>0.0969926002684384</v>
      </c>
    </row>
    <row r="173" customFormat="false" ht="15" hidden="false" customHeight="false" outlineLevel="0" collapsed="false">
      <c r="C173" s="237" t="n">
        <v>15900</v>
      </c>
      <c r="D173" s="239" t="n">
        <f aca="false">3600*($B$7/(10^($C173*D$14/10)))/($B$6*$B$5*1000000000)</f>
        <v>3.68755581436191</v>
      </c>
      <c r="E173" s="239" t="n">
        <f aca="false">3600*($B$7/(10^($C173*E$14/10000)))/($B$6*$B$5*1000000000)</f>
        <v>2.55704636280499</v>
      </c>
      <c r="F173" s="239" t="n">
        <f aca="false">3600*($B$7/(10^($C173*F$14/10000)))/($B$6*$B$5*1000000000)</f>
        <v>2.12930857206853</v>
      </c>
      <c r="G173" s="239" t="n">
        <f aca="false">3600*($B$7/(10^($C173*G$14/10000)))/($B$6*$B$5*1000000000)</f>
        <v>1.77312193514979</v>
      </c>
      <c r="H173" s="239" t="n">
        <f aca="false">3600*($B$7/(10^($C173*H$14/10000)))/($B$6*$B$5*1000000000)</f>
        <v>1.2295285070469</v>
      </c>
      <c r="I173" s="239" t="n">
        <f aca="false">3600*($B$7/(10^($C173*I$14/10000)))/($B$6*$B$5*1000000000)</f>
        <v>0.852586796019346</v>
      </c>
      <c r="J173" s="239" t="n">
        <f aca="false">3600*($B$7/(10^($C173*J$14/10000)))/($B$6*$B$5*1000000000)</f>
        <v>0.591205686228799</v>
      </c>
      <c r="K173" s="239" t="n">
        <f aca="false">3600*($B$7/(10^($C173*K$14/10000)))/($B$6*$B$5*1000000000)</f>
        <v>0.409957279494784</v>
      </c>
      <c r="L173" s="239" t="n">
        <f aca="false">3600*($B$7/(10^($C173*L$14/10000)))/($B$6*$B$5*1000000000)</f>
        <v>0.284274956966031</v>
      </c>
      <c r="M173" s="239" t="n">
        <f aca="false">3600*($B$7/(10^($C173*M$14/10000)))/($B$6*$B$5*1000000000)</f>
        <v>0.197123591164495</v>
      </c>
      <c r="N173" s="239" t="n">
        <f aca="false">3600*($B$7/(10^($C173*N$14/10000)))/($B$6*$B$5*1000000000)</f>
        <v>0.136690585088121</v>
      </c>
      <c r="O173" s="239" t="n">
        <f aca="false">3600*($B$7/(10^($C173*O$14/10000)))/($B$6*$B$5*1000000000)</f>
        <v>0.0947847791396066</v>
      </c>
    </row>
    <row r="174" customFormat="false" ht="15" hidden="false" customHeight="false" outlineLevel="0" collapsed="false">
      <c r="C174" s="237" t="n">
        <v>16000</v>
      </c>
      <c r="D174" s="239" t="n">
        <f aca="false">3600*($B$7/(10^($C174*D$14/10)))/($B$6*$B$5*1000000000)</f>
        <v>3.68755581436191</v>
      </c>
      <c r="E174" s="239" t="n">
        <f aca="false">3600*($B$7/(10^($C174*E$14/10000)))/($B$6*$B$5*1000000000)</f>
        <v>2.55116531936777</v>
      </c>
      <c r="F174" s="239" t="n">
        <f aca="false">3600*($B$7/(10^($C174*F$14/10000)))/($B$6*$B$5*1000000000)</f>
        <v>2.12196688674369</v>
      </c>
      <c r="G174" s="239" t="n">
        <f aca="false">3600*($B$7/(10^($C174*G$14/10000)))/($B$6*$B$5*1000000000)</f>
        <v>1.76497517987292</v>
      </c>
      <c r="H174" s="239" t="n">
        <f aca="false">3600*($B$7/(10^($C174*H$14/10000)))/($B$6*$B$5*1000000000)</f>
        <v>1.22106449233931</v>
      </c>
      <c r="I174" s="239" t="n">
        <f aca="false">3600*($B$7/(10^($C174*I$14/10000)))/($B$6*$B$5*1000000000)</f>
        <v>0.844770233289742</v>
      </c>
      <c r="J174" s="239" t="n">
        <f aca="false">3600*($B$7/(10^($C174*J$14/10000)))/($B$6*$B$5*1000000000)</f>
        <v>0.584438210700259</v>
      </c>
      <c r="K174" s="239" t="n">
        <f aca="false">3600*($B$7/(10^($C174*K$14/10000)))/($B$6*$B$5*1000000000)</f>
        <v>0.404332454750886</v>
      </c>
      <c r="L174" s="239" t="n">
        <f aca="false">3600*($B$7/(10^($C174*L$14/10000)))/($B$6*$B$5*1000000000)</f>
        <v>0.279729714744342</v>
      </c>
      <c r="M174" s="239" t="n">
        <f aca="false">3600*($B$7/(10^($C174*M$14/10000)))/($B$6*$B$5*1000000000)</f>
        <v>0.193525680146456</v>
      </c>
      <c r="N174" s="239" t="n">
        <f aca="false">3600*($B$7/(10^($C174*N$14/10000)))/($B$6*$B$5*1000000000)</f>
        <v>0.13388705919347</v>
      </c>
      <c r="O174" s="239" t="n">
        <f aca="false">3600*($B$7/(10^($C174*O$14/10000)))/($B$6*$B$5*1000000000)</f>
        <v>0.0926272141552994</v>
      </c>
    </row>
    <row r="175" customFormat="false" ht="15" hidden="false" customHeight="false" outlineLevel="0" collapsed="false">
      <c r="C175" s="237" t="n">
        <v>16100</v>
      </c>
      <c r="D175" s="239" t="n">
        <f aca="false">3600*($B$7/(10^($C175*D$14/10)))/($B$6*$B$5*1000000000)</f>
        <v>3.68755581436191</v>
      </c>
      <c r="E175" s="239" t="n">
        <f aca="false">3600*($B$7/(10^($C175*E$14/10000)))/($B$6*$B$5*1000000000)</f>
        <v>2.54529780195511</v>
      </c>
      <c r="F175" s="239" t="n">
        <f aca="false">3600*($B$7/(10^($C175*F$14/10000)))/($B$6*$B$5*1000000000)</f>
        <v>2.11465051496152</v>
      </c>
      <c r="G175" s="239" t="n">
        <f aca="false">3600*($B$7/(10^($C175*G$14/10000)))/($B$6*$B$5*1000000000)</f>
        <v>1.75686585553649</v>
      </c>
      <c r="H175" s="239" t="n">
        <f aca="false">3600*($B$7/(10^($C175*H$14/10000)))/($B$6*$B$5*1000000000)</f>
        <v>1.21265874349913</v>
      </c>
      <c r="I175" s="239" t="n">
        <f aca="false">3600*($B$7/(10^($C175*I$14/10000)))/($B$6*$B$5*1000000000)</f>
        <v>0.837025333237992</v>
      </c>
      <c r="J175" s="239" t="n">
        <f aca="false">3600*($B$7/(10^($C175*J$14/10000)))/($B$6*$B$5*1000000000)</f>
        <v>0.577748201823505</v>
      </c>
      <c r="K175" s="239" t="n">
        <f aca="false">3600*($B$7/(10^($C175*K$14/10000)))/($B$6*$B$5*1000000000)</f>
        <v>0.398784805495709</v>
      </c>
      <c r="L175" s="239" t="n">
        <f aca="false">3600*($B$7/(10^($C175*L$14/10000)))/($B$6*$B$5*1000000000)</f>
        <v>0.275257145919827</v>
      </c>
      <c r="M175" s="239" t="n">
        <f aca="false">3600*($B$7/(10^($C175*M$14/10000)))/($B$6*$B$5*1000000000)</f>
        <v>0.189993438405326</v>
      </c>
      <c r="N175" s="239" t="n">
        <f aca="false">3600*($B$7/(10^($C175*N$14/10000)))/($B$6*$B$5*1000000000)</f>
        <v>0.131141033655825</v>
      </c>
      <c r="O175" s="239" t="n">
        <f aca="false">3600*($B$7/(10^($C175*O$14/10000)))/($B$6*$B$5*1000000000)</f>
        <v>0.0905187613460035</v>
      </c>
    </row>
    <row r="176" customFormat="false" ht="15" hidden="false" customHeight="false" outlineLevel="0" collapsed="false">
      <c r="C176" s="237" t="n">
        <v>16200</v>
      </c>
      <c r="D176" s="239" t="n">
        <f aca="false">3600*($B$7/(10^($C176*D$14/10)))/($B$6*$B$5*1000000000)</f>
        <v>3.68755581436191</v>
      </c>
      <c r="E176" s="239" t="n">
        <f aca="false">3600*($B$7/(10^($C176*E$14/10000)))/($B$6*$B$5*1000000000)</f>
        <v>2.53944377945802</v>
      </c>
      <c r="F176" s="239" t="n">
        <f aca="false">3600*($B$7/(10^($C176*F$14/10000)))/($B$6*$B$5*1000000000)</f>
        <v>2.10735936944296</v>
      </c>
      <c r="G176" s="239" t="n">
        <f aca="false">3600*($B$7/(10^($C176*G$14/10000)))/($B$6*$B$5*1000000000)</f>
        <v>1.74879379016095</v>
      </c>
      <c r="H176" s="239" t="n">
        <f aca="false">3600*($B$7/(10^($C176*H$14/10000)))/($B$6*$B$5*1000000000)</f>
        <v>1.20431085942695</v>
      </c>
      <c r="I176" s="239" t="n">
        <f aca="false">3600*($B$7/(10^($C176*I$14/10000)))/($B$6*$B$5*1000000000)</f>
        <v>0.829351438856717</v>
      </c>
      <c r="J176" s="239" t="n">
        <f aca="false">3600*($B$7/(10^($C176*J$14/10000)))/($B$6*$B$5*1000000000)</f>
        <v>0.571134772845108</v>
      </c>
      <c r="K176" s="239" t="n">
        <f aca="false">3600*($B$7/(10^($C176*K$14/10000)))/($B$6*$B$5*1000000000)</f>
        <v>0.39331327284185</v>
      </c>
      <c r="L176" s="239" t="n">
        <f aca="false">3600*($B$7/(10^($C176*L$14/10000)))/($B$6*$B$5*1000000000)</f>
        <v>0.270856088525223</v>
      </c>
      <c r="M176" s="239" t="n">
        <f aca="false">3600*($B$7/(10^($C176*M$14/10000)))/($B$6*$B$5*1000000000)</f>
        <v>0.186525667341723</v>
      </c>
      <c r="N176" s="239" t="n">
        <f aca="false">3600*($B$7/(10^($C176*N$14/10000)))/($B$6*$B$5*1000000000)</f>
        <v>0.128451329142026</v>
      </c>
      <c r="O176" s="239" t="n">
        <f aca="false">3600*($B$7/(10^($C176*O$14/10000)))/($B$6*$B$5*1000000000)</f>
        <v>0.0884583027821307</v>
      </c>
    </row>
    <row r="177" customFormat="false" ht="15" hidden="false" customHeight="false" outlineLevel="0" collapsed="false">
      <c r="C177" s="237" t="n">
        <v>16300</v>
      </c>
      <c r="D177" s="239" t="n">
        <f aca="false">3600*($B$7/(10^($C177*D$14/10)))/($B$6*$B$5*1000000000)</f>
        <v>3.68755581436191</v>
      </c>
      <c r="E177" s="239" t="n">
        <f aca="false">3600*($B$7/(10^($C177*E$14/10000)))/($B$6*$B$5*1000000000)</f>
        <v>2.53360322083905</v>
      </c>
      <c r="F177" s="239" t="n">
        <f aca="false">3600*($B$7/(10^($C177*F$14/10000)))/($B$6*$B$5*1000000000)</f>
        <v>2.10009336320988</v>
      </c>
      <c r="G177" s="239" t="n">
        <f aca="false">3600*($B$7/(10^($C177*G$14/10000)))/($B$6*$B$5*1000000000)</f>
        <v>1.74075881255692</v>
      </c>
      <c r="H177" s="239" t="n">
        <f aca="false">3600*($B$7/(10^($C177*H$14/10000)))/($B$6*$B$5*1000000000)</f>
        <v>1.19602044178451</v>
      </c>
      <c r="I177" s="239" t="n">
        <f aca="false">3600*($B$7/(10^($C177*I$14/10000)))/($B$6*$B$5*1000000000)</f>
        <v>0.821747899162016</v>
      </c>
      <c r="J177" s="239" t="n">
        <f aca="false">3600*($B$7/(10^($C177*J$14/10000)))/($B$6*$B$5*1000000000)</f>
        <v>0.564597047162219</v>
      </c>
      <c r="K177" s="239" t="n">
        <f aca="false">3600*($B$7/(10^($C177*K$14/10000)))/($B$6*$B$5*1000000000)</f>
        <v>0.387916812430388</v>
      </c>
      <c r="L177" s="239" t="n">
        <f aca="false">3600*($B$7/(10^($C177*L$14/10000)))/($B$6*$B$5*1000000000)</f>
        <v>0.26652539917184</v>
      </c>
      <c r="M177" s="239" t="n">
        <f aca="false">3600*($B$7/(10^($C177*M$14/10000)))/($B$6*$B$5*1000000000)</f>
        <v>0.183121190233167</v>
      </c>
      <c r="N177" s="239" t="n">
        <f aca="false">3600*($B$7/(10^($C177*N$14/10000)))/($B$6*$B$5*1000000000)</f>
        <v>0.125816790507051</v>
      </c>
      <c r="O177" s="239" t="n">
        <f aca="false">3600*($B$7/(10^($C177*O$14/10000)))/($B$6*$B$5*1000000000)</f>
        <v>0.0864447459812772</v>
      </c>
    </row>
    <row r="178" customFormat="false" ht="15" hidden="false" customHeight="false" outlineLevel="0" collapsed="false">
      <c r="C178" s="237" t="n">
        <v>16400</v>
      </c>
      <c r="D178" s="239" t="n">
        <f aca="false">3600*($B$7/(10^($C178*D$14/10)))/($B$6*$B$5*1000000000)</f>
        <v>3.68755581436191</v>
      </c>
      <c r="E178" s="239" t="n">
        <f aca="false">3600*($B$7/(10^($C178*E$14/10000)))/($B$6*$B$5*1000000000)</f>
        <v>2.52777609513215</v>
      </c>
      <c r="F178" s="239" t="n">
        <f aca="false">3600*($B$7/(10^($C178*F$14/10000)))/($B$6*$B$5*1000000000)</f>
        <v>2.09285240958402</v>
      </c>
      <c r="G178" s="239" t="n">
        <f aca="false">3600*($B$7/(10^($C178*G$14/10000)))/($B$6*$B$5*1000000000)</f>
        <v>1.73276075232157</v>
      </c>
      <c r="H178" s="239" t="n">
        <f aca="false">3600*($B$7/(10^($C178*H$14/10000)))/($B$6*$B$5*1000000000)</f>
        <v>1.18778709497569</v>
      </c>
      <c r="I178" s="239" t="n">
        <f aca="false">3600*($B$7/(10^($C178*I$14/10000)))/($B$6*$B$5*1000000000)</f>
        <v>0.814214069138246</v>
      </c>
      <c r="J178" s="239" t="n">
        <f aca="false">3600*($B$7/(10^($C178*J$14/10000)))/($B$6*$B$5*1000000000)</f>
        <v>0.558134158206381</v>
      </c>
      <c r="K178" s="239" t="n">
        <f aca="false">3600*($B$7/(10^($C178*K$14/10000)))/($B$6*$B$5*1000000000)</f>
        <v>0.382594394231541</v>
      </c>
      <c r="L178" s="239" t="n">
        <f aca="false">3600*($B$7/(10^($C178*L$14/10000)))/($B$6*$B$5*1000000000)</f>
        <v>0.26226395275251</v>
      </c>
      <c r="M178" s="239" t="n">
        <f aca="false">3600*($B$7/(10^($C178*M$14/10000)))/($B$6*$B$5*1000000000)</f>
        <v>0.179778851834783</v>
      </c>
      <c r="N178" s="239" t="n">
        <f aca="false">3600*($B$7/(10^($C178*N$14/10000)))/($B$6*$B$5*1000000000)</f>
        <v>0.123236286297921</v>
      </c>
      <c r="O178" s="239" t="n">
        <f aca="false">3600*($B$7/(10^($C178*O$14/10000)))/($B$6*$B$5*1000000000)</f>
        <v>0.0844770233289743</v>
      </c>
    </row>
    <row r="179" customFormat="false" ht="15" hidden="false" customHeight="false" outlineLevel="0" collapsed="false">
      <c r="C179" s="237" t="n">
        <v>16500</v>
      </c>
      <c r="D179" s="239" t="n">
        <f aca="false">3600*($B$7/(10^($C179*D$14/10)))/($B$6*$B$5*1000000000)</f>
        <v>3.68755581436191</v>
      </c>
      <c r="E179" s="239" t="n">
        <f aca="false">3600*($B$7/(10^($C179*E$14/10000)))/($B$6*$B$5*1000000000)</f>
        <v>2.52196237144247</v>
      </c>
      <c r="F179" s="239" t="n">
        <f aca="false">3600*($B$7/(10^($C179*F$14/10000)))/($B$6*$B$5*1000000000)</f>
        <v>2.08563642218602</v>
      </c>
      <c r="G179" s="239" t="n">
        <f aca="false">3600*($B$7/(10^($C179*G$14/10000)))/($B$6*$B$5*1000000000)</f>
        <v>1.724799439835</v>
      </c>
      <c r="H179" s="239" t="n">
        <f aca="false">3600*($B$7/(10^($C179*H$14/10000)))/($B$6*$B$5*1000000000)</f>
        <v>1.17961042612764</v>
      </c>
      <c r="I179" s="239" t="n">
        <f aca="false">3600*($B$7/(10^($C179*I$14/10000)))/($B$6*$B$5*1000000000)</f>
        <v>0.806749309683303</v>
      </c>
      <c r="J179" s="239" t="n">
        <f aca="false">3600*($B$7/(10^($C179*J$14/10000)))/($B$6*$B$5*1000000000)</f>
        <v>0.551745249328664</v>
      </c>
      <c r="K179" s="239" t="n">
        <f aca="false">3600*($B$7/(10^($C179*K$14/10000)))/($B$6*$B$5*1000000000)</f>
        <v>0.377345002348069</v>
      </c>
      <c r="L179" s="239" t="n">
        <f aca="false">3600*($B$7/(10^($C179*L$14/10000)))/($B$6*$B$5*1000000000)</f>
        <v>0.258070642149283</v>
      </c>
      <c r="M179" s="239" t="n">
        <f aca="false">3600*($B$7/(10^($C179*M$14/10000)))/($B$6*$B$5*1000000000)</f>
        <v>0.176497517987292</v>
      </c>
      <c r="N179" s="239" t="n">
        <f aca="false">3600*($B$7/(10^($C179*N$14/10000)))/($B$6*$B$5*1000000000)</f>
        <v>0.120708708267773</v>
      </c>
      <c r="O179" s="239" t="n">
        <f aca="false">3600*($B$7/(10^($C179*O$14/10000)))/($B$6*$B$5*1000000000)</f>
        <v>0.082554091512626</v>
      </c>
    </row>
    <row r="180" customFormat="false" ht="15" hidden="false" customHeight="false" outlineLevel="0" collapsed="false">
      <c r="C180" s="237" t="n">
        <v>16600</v>
      </c>
      <c r="D180" s="239" t="n">
        <f aca="false">3600*($B$7/(10^($C180*D$14/10)))/($B$6*$B$5*1000000000)</f>
        <v>3.68755581436191</v>
      </c>
      <c r="E180" s="239" t="n">
        <f aca="false">3600*($B$7/(10^($C180*E$14/10000)))/($B$6*$B$5*1000000000)</f>
        <v>2.51616201894623</v>
      </c>
      <c r="F180" s="239" t="n">
        <f aca="false">3600*($B$7/(10^($C180*F$14/10000)))/($B$6*$B$5*1000000000)</f>
        <v>2.07844531493432</v>
      </c>
      <c r="G180" s="239" t="n">
        <f aca="false">3600*($B$7/(10^($C180*G$14/10000)))/($B$6*$B$5*1000000000)</f>
        <v>1.71687470625664</v>
      </c>
      <c r="H180" s="239" t="n">
        <f aca="false">3600*($B$7/(10^($C180*H$14/10000)))/($B$6*$B$5*1000000000)</f>
        <v>1.17149004507202</v>
      </c>
      <c r="I180" s="239" t="n">
        <f aca="false">3600*($B$7/(10^($C180*I$14/10000)))/($B$6*$B$5*1000000000)</f>
        <v>0.799352987554405</v>
      </c>
      <c r="J180" s="239" t="n">
        <f aca="false">3600*($B$7/(10^($C180*J$14/10000)))/($B$6*$B$5*1000000000)</f>
        <v>0.545429473686115</v>
      </c>
      <c r="K180" s="239" t="n">
        <f aca="false">3600*($B$7/(10^($C180*K$14/10000)))/($B$6*$B$5*1000000000)</f>
        <v>0.372167634821362</v>
      </c>
      <c r="L180" s="239" t="n">
        <f aca="false">3600*($B$7/(10^($C180*L$14/10000)))/($B$6*$B$5*1000000000)</f>
        <v>0.253944377945802</v>
      </c>
      <c r="M180" s="239" t="n">
        <f aca="false">3600*($B$7/(10^($C180*M$14/10000)))/($B$6*$B$5*1000000000)</f>
        <v>0.173276075232157</v>
      </c>
      <c r="N180" s="239" t="n">
        <f aca="false">3600*($B$7/(10^($C180*N$14/10000)))/($B$6*$B$5*1000000000)</f>
        <v>0.118232970899904</v>
      </c>
      <c r="O180" s="239" t="n">
        <f aca="false">3600*($B$7/(10^($C180*O$14/10000)))/($B$6*$B$5*1000000000)</f>
        <v>0.0806749309683303</v>
      </c>
    </row>
    <row r="181" customFormat="false" ht="15" hidden="false" customHeight="false" outlineLevel="0" collapsed="false">
      <c r="C181" s="237" t="n">
        <v>16700</v>
      </c>
      <c r="D181" s="239" t="n">
        <f aca="false">3600*($B$7/(10^($C181*D$14/10)))/($B$6*$B$5*1000000000)</f>
        <v>3.68755581436191</v>
      </c>
      <c r="E181" s="239" t="n">
        <f aca="false">3600*($B$7/(10^($C181*E$14/10000)))/($B$6*$B$5*1000000000)</f>
        <v>2.51037500689054</v>
      </c>
      <c r="F181" s="239" t="n">
        <f aca="false">3600*($B$7/(10^($C181*F$14/10000)))/($B$6*$B$5*1000000000)</f>
        <v>2.07127900204416</v>
      </c>
      <c r="G181" s="239" t="n">
        <f aca="false">3600*($B$7/(10^($C181*G$14/10000)))/($B$6*$B$5*1000000000)</f>
        <v>1.70898638352167</v>
      </c>
      <c r="H181" s="239" t="n">
        <f aca="false">3600*($B$7/(10^($C181*H$14/10000)))/($B$6*$B$5*1000000000)</f>
        <v>1.16342556432638</v>
      </c>
      <c r="I181" s="239" t="n">
        <f aca="false">3600*($B$7/(10^($C181*I$14/10000)))/($B$6*$B$5*1000000000)</f>
        <v>0.792024475314375</v>
      </c>
      <c r="J181" s="239" t="n">
        <f aca="false">3600*($B$7/(10^($C181*J$14/10000)))/($B$6*$B$5*1000000000)</f>
        <v>0.539185994129514</v>
      </c>
      <c r="K181" s="239" t="n">
        <f aca="false">3600*($B$7/(10^($C181*K$14/10000)))/($B$6*$B$5*1000000000)</f>
        <v>0.367061303440197</v>
      </c>
      <c r="L181" s="239" t="n">
        <f aca="false">3600*($B$7/(10^($C181*L$14/10000)))/($B$6*$B$5*1000000000)</f>
        <v>0.249884088144272</v>
      </c>
      <c r="M181" s="239" t="n">
        <f aca="false">3600*($B$7/(10^($C181*M$14/10000)))/($B$6*$B$5*1000000000)</f>
        <v>0.170113430433746</v>
      </c>
      <c r="N181" s="239" t="n">
        <f aca="false">3600*($B$7/(10^($C181*N$14/10000)))/($B$6*$B$5*1000000000)</f>
        <v>0.115808010941574</v>
      </c>
      <c r="O181" s="239" t="n">
        <f aca="false">3600*($B$7/(10^($C181*O$14/10000)))/($B$6*$B$5*1000000000)</f>
        <v>0.078838545340293</v>
      </c>
    </row>
    <row r="182" customFormat="false" ht="15" hidden="false" customHeight="false" outlineLevel="0" collapsed="false">
      <c r="C182" s="237" t="n">
        <v>16800</v>
      </c>
      <c r="D182" s="239" t="n">
        <f aca="false">3600*($B$7/(10^($C182*D$14/10)))/($B$6*$B$5*1000000000)</f>
        <v>3.68755581436191</v>
      </c>
      <c r="E182" s="239" t="n">
        <f aca="false">3600*($B$7/(10^($C182*E$14/10000)))/($B$6*$B$5*1000000000)</f>
        <v>2.50460130459323</v>
      </c>
      <c r="F182" s="239" t="n">
        <f aca="false">3600*($B$7/(10^($C182*F$14/10000)))/($B$6*$B$5*1000000000)</f>
        <v>2.06413739802657</v>
      </c>
      <c r="G182" s="239" t="n">
        <f aca="false">3600*($B$7/(10^($C182*G$14/10000)))/($B$6*$B$5*1000000000)</f>
        <v>1.70113430433746</v>
      </c>
      <c r="H182" s="239" t="n">
        <f aca="false">3600*($B$7/(10^($C182*H$14/10000)))/($B$6*$B$5*1000000000)</f>
        <v>1.15541659907571</v>
      </c>
      <c r="I182" s="239" t="n">
        <f aca="false">3600*($B$7/(10^($C182*I$14/10000)))/($B$6*$B$5*1000000000)</f>
        <v>0.784763151278416</v>
      </c>
      <c r="J182" s="239" t="n">
        <f aca="false">3600*($B$7/(10^($C182*J$14/10000)))/($B$6*$B$5*1000000000)</f>
        <v>0.533013983092409</v>
      </c>
      <c r="K182" s="239" t="n">
        <f aca="false">3600*($B$7/(10^($C182*K$14/10000)))/($B$6*$B$5*1000000000)</f>
        <v>0.362025033552119</v>
      </c>
      <c r="L182" s="239" t="n">
        <f aca="false">3600*($B$7/(10^($C182*L$14/10000)))/($B$6*$B$5*1000000000)</f>
        <v>0.245888717886957</v>
      </c>
      <c r="M182" s="239" t="n">
        <f aca="false">3600*($B$7/(10^($C182*M$14/10000)))/($B$6*$B$5*1000000000)</f>
        <v>0.167008510408403</v>
      </c>
      <c r="N182" s="239" t="n">
        <f aca="false">3600*($B$7/(10^($C182*N$14/10000)))/($B$6*$B$5*1000000000)</f>
        <v>0.113432786947373</v>
      </c>
      <c r="O182" s="239" t="n">
        <f aca="false">3600*($B$7/(10^($C182*O$14/10000)))/($B$6*$B$5*1000000000)</f>
        <v>0.0770439609525466</v>
      </c>
    </row>
    <row r="183" customFormat="false" ht="15" hidden="false" customHeight="false" outlineLevel="0" collapsed="false">
      <c r="C183" s="237" t="n">
        <v>16900</v>
      </c>
      <c r="D183" s="239" t="n">
        <f aca="false">3600*($B$7/(10^($C183*D$14/10)))/($B$6*$B$5*1000000000)</f>
        <v>3.68755581436191</v>
      </c>
      <c r="E183" s="239" t="n">
        <f aca="false">3600*($B$7/(10^($C183*E$14/10000)))/($B$6*$B$5*1000000000)</f>
        <v>2.49884088144272</v>
      </c>
      <c r="F183" s="239" t="n">
        <f aca="false">3600*($B$7/(10^($C183*F$14/10000)))/($B$6*$B$5*1000000000)</f>
        <v>2.05702041768735</v>
      </c>
      <c r="G183" s="239" t="n">
        <f aca="false">3600*($B$7/(10^($C183*G$14/10000)))/($B$6*$B$5*1000000000)</f>
        <v>1.69331830218003</v>
      </c>
      <c r="H183" s="239" t="n">
        <f aca="false">3600*($B$7/(10^($C183*H$14/10000)))/($B$6*$B$5*1000000000)</f>
        <v>1.14746276715402</v>
      </c>
      <c r="I183" s="239" t="n">
        <f aca="false">3600*($B$7/(10^($C183*I$14/10000)))/($B$6*$B$5*1000000000)</f>
        <v>0.77756839946137</v>
      </c>
      <c r="J183" s="239" t="n">
        <f aca="false">3600*($B$7/(10^($C183*J$14/10000)))/($B$6*$B$5*1000000000)</f>
        <v>0.526912622481422</v>
      </c>
      <c r="K183" s="239" t="n">
        <f aca="false">3600*($B$7/(10^($C183*K$14/10000)))/($B$6*$B$5*1000000000)</f>
        <v>0.357057863877406</v>
      </c>
      <c r="L183" s="239" t="n">
        <f aca="false">3600*($B$7/(10^($C183*L$14/10000)))/($B$6*$B$5*1000000000)</f>
        <v>0.241957229182132</v>
      </c>
      <c r="M183" s="239" t="n">
        <f aca="false">3600*($B$7/(10^($C183*M$14/10000)))/($B$6*$B$5*1000000000)</f>
        <v>0.163960261560282</v>
      </c>
      <c r="N183" s="239" t="n">
        <f aca="false">3600*($B$7/(10^($C183*N$14/10000)))/($B$6*$B$5*1000000000)</f>
        <v>0.11110627883195</v>
      </c>
      <c r="O183" s="239" t="n">
        <f aca="false">3600*($B$7/(10^($C183*O$14/10000)))/($B$6*$B$5*1000000000)</f>
        <v>0.0752902262926946</v>
      </c>
    </row>
    <row r="184" customFormat="false" ht="15" hidden="false" customHeight="false" outlineLevel="0" collapsed="false">
      <c r="C184" s="237" t="n">
        <v>17000</v>
      </c>
      <c r="D184" s="239" t="n">
        <f aca="false">3600*($B$7/(10^($C184*D$14/10)))/($B$6*$B$5*1000000000)</f>
        <v>3.68755581436191</v>
      </c>
      <c r="E184" s="239" t="n">
        <f aca="false">3600*($B$7/(10^($C184*E$14/10000)))/($B$6*$B$5*1000000000)</f>
        <v>2.4930937068978</v>
      </c>
      <c r="F184" s="239" t="n">
        <f aca="false">3600*($B$7/(10^($C184*F$14/10000)))/($B$6*$B$5*1000000000)</f>
        <v>2.04992797612602</v>
      </c>
      <c r="G184" s="239" t="n">
        <f aca="false">3600*($B$7/(10^($C184*G$14/10000)))/($B$6*$B$5*1000000000)</f>
        <v>1.68553821129049</v>
      </c>
      <c r="H184" s="239" t="n">
        <f aca="false">3600*($B$7/(10^($C184*H$14/10000)))/($B$6*$B$5*1000000000)</f>
        <v>1.13956368902615</v>
      </c>
      <c r="I184" s="239" t="n">
        <f aca="false">3600*($B$7/(10^($C184*I$14/10000)))/($B$6*$B$5*1000000000)</f>
        <v>0.770439609525466</v>
      </c>
      <c r="J184" s="239" t="n">
        <f aca="false">3600*($B$7/(10^($C184*J$14/10000)))/($B$6*$B$5*1000000000)</f>
        <v>0.520881103567814</v>
      </c>
      <c r="K184" s="239" t="n">
        <f aca="false">3600*($B$7/(10^($C184*K$14/10000)))/($B$6*$B$5*1000000000)</f>
        <v>0.352158846325586</v>
      </c>
      <c r="L184" s="239" t="n">
        <f aca="false">3600*($B$7/(10^($C184*L$14/10000)))/($B$6*$B$5*1000000000)</f>
        <v>0.23808860063441</v>
      </c>
      <c r="M184" s="239" t="n">
        <f aca="false">3600*($B$7/(10^($C184*M$14/10000)))/($B$6*$B$5*1000000000)</f>
        <v>0.160967649523825</v>
      </c>
      <c r="N184" s="239" t="n">
        <f aca="false">3600*($B$7/(10^($C184*N$14/10000)))/($B$6*$B$5*1000000000)</f>
        <v>0.108827487431921</v>
      </c>
      <c r="O184" s="239" t="n">
        <f aca="false">3600*($B$7/(10^($C184*O$14/10000)))/($B$6*$B$5*1000000000)</f>
        <v>0.073576411507407</v>
      </c>
    </row>
    <row r="185" customFormat="false" ht="15" hidden="false" customHeight="false" outlineLevel="0" collapsed="false">
      <c r="C185" s="237" t="n">
        <v>17100</v>
      </c>
      <c r="D185" s="239" t="n">
        <f aca="false">3600*($B$7/(10^($C185*D$14/10)))/($B$6*$B$5*1000000000)</f>
        <v>3.68755581436191</v>
      </c>
      <c r="E185" s="239" t="n">
        <f aca="false">3600*($B$7/(10^($C185*E$14/10000)))/($B$6*$B$5*1000000000)</f>
        <v>2.48735975048754</v>
      </c>
      <c r="F185" s="239" t="n">
        <f aca="false">3600*($B$7/(10^($C185*F$14/10000)))/($B$6*$B$5*1000000000)</f>
        <v>2.04285998873484</v>
      </c>
      <c r="G185" s="239" t="n">
        <f aca="false">3600*($B$7/(10^($C185*G$14/10000)))/($B$6*$B$5*1000000000)</f>
        <v>1.67779386667156</v>
      </c>
      <c r="H185" s="239" t="n">
        <f aca="false">3600*($B$7/(10^($C185*H$14/10000)))/($B$6*$B$5*1000000000)</f>
        <v>1.13171898776964</v>
      </c>
      <c r="I185" s="239" t="n">
        <f aca="false">3600*($B$7/(10^($C185*I$14/10000)))/($B$6*$B$5*1000000000)</f>
        <v>0.763376176728541</v>
      </c>
      <c r="J185" s="239" t="n">
        <f aca="false">3600*($B$7/(10^($C185*J$14/10000)))/($B$6*$B$5*1000000000)</f>
        <v>0.514918626880283</v>
      </c>
      <c r="K185" s="239" t="n">
        <f aca="false">3600*($B$7/(10^($C185*K$14/10000)))/($B$6*$B$5*1000000000)</f>
        <v>0.34732704581448</v>
      </c>
      <c r="L185" s="239" t="n">
        <f aca="false">3600*($B$7/(10^($C185*L$14/10000)))/($B$6*$B$5*1000000000)</f>
        <v>0.234281827179387</v>
      </c>
      <c r="M185" s="239" t="n">
        <f aca="false">3600*($B$7/(10^($C185*M$14/10000)))/($B$6*$B$5*1000000000)</f>
        <v>0.158029658812777</v>
      </c>
      <c r="N185" s="239" t="n">
        <f aca="false">3600*($B$7/(10^($C185*N$14/10000)))/($B$6*$B$5*1000000000)</f>
        <v>0.106595434076758</v>
      </c>
      <c r="O185" s="239" t="n">
        <f aca="false">3600*($B$7/(10^($C185*O$14/10000)))/($B$6*$B$5*1000000000)</f>
        <v>0.0719016079093995</v>
      </c>
    </row>
    <row r="186" customFormat="false" ht="15" hidden="false" customHeight="false" outlineLevel="0" collapsed="false">
      <c r="C186" s="237" t="n">
        <v>17200</v>
      </c>
      <c r="D186" s="239" t="n">
        <f aca="false">3600*($B$7/(10^($C186*D$14/10)))/($B$6*$B$5*1000000000)</f>
        <v>3.68755581436191</v>
      </c>
      <c r="E186" s="239" t="n">
        <f aca="false">3600*($B$7/(10^($C186*E$14/10000)))/($B$6*$B$5*1000000000)</f>
        <v>2.48163898181107</v>
      </c>
      <c r="F186" s="239" t="n">
        <f aca="false">3600*($B$7/(10^($C186*F$14/10000)))/($B$6*$B$5*1000000000)</f>
        <v>2.03581637119779</v>
      </c>
      <c r="G186" s="239" t="n">
        <f aca="false">3600*($B$7/(10^($C186*G$14/10000)))/($B$6*$B$5*1000000000)</f>
        <v>1.67008510408403</v>
      </c>
      <c r="H186" s="239" t="n">
        <f aca="false">3600*($B$7/(10^($C186*H$14/10000)))/($B$6*$B$5*1000000000)</f>
        <v>1.12392828905672</v>
      </c>
      <c r="I186" s="239" t="n">
        <f aca="false">3600*($B$7/(10^($C186*I$14/10000)))/($B$6*$B$5*1000000000)</f>
        <v>0.756377501872746</v>
      </c>
      <c r="J186" s="239" t="n">
        <f aca="false">3600*($B$7/(10^($C186*J$14/10000)))/($B$6*$B$5*1000000000)</f>
        <v>0.509024402099006</v>
      </c>
      <c r="K186" s="239" t="n">
        <f aca="false">3600*($B$7/(10^($C186*K$14/10000)))/($B$6*$B$5*1000000000)</f>
        <v>0.342561540091713</v>
      </c>
      <c r="L186" s="239" t="n">
        <f aca="false">3600*($B$7/(10^($C186*L$14/10000)))/($B$6*$B$5*1000000000)</f>
        <v>0.230535919822527</v>
      </c>
      <c r="M186" s="239" t="n">
        <f aca="false">3600*($B$7/(10^($C186*M$14/10000)))/($B$6*$B$5*1000000000)</f>
        <v>0.155145292475594</v>
      </c>
      <c r="N186" s="239" t="n">
        <f aca="false">3600*($B$7/(10^($C186*N$14/10000)))/($B$6*$B$5*1000000000)</f>
        <v>0.104409160168478</v>
      </c>
      <c r="O186" s="239" t="n">
        <f aca="false">3600*($B$7/(10^($C186*O$14/10000)))/($B$6*$B$5*1000000000)</f>
        <v>0.0702649274956359</v>
      </c>
    </row>
    <row r="187" customFormat="false" ht="15" hidden="false" customHeight="false" outlineLevel="0" collapsed="false">
      <c r="C187" s="237" t="n">
        <v>17300</v>
      </c>
      <c r="D187" s="239" t="n">
        <f aca="false">3600*($B$7/(10^($C187*D$14/10)))/($B$6*$B$5*1000000000)</f>
        <v>3.68755581436191</v>
      </c>
      <c r="E187" s="239" t="n">
        <f aca="false">3600*($B$7/(10^($C187*E$14/10000)))/($B$6*$B$5*1000000000)</f>
        <v>2.47593137053744</v>
      </c>
      <c r="F187" s="239" t="n">
        <f aca="false">3600*($B$7/(10^($C187*F$14/10000)))/($B$6*$B$5*1000000000)</f>
        <v>2.02879703948957</v>
      </c>
      <c r="G187" s="239" t="n">
        <f aca="false">3600*($B$7/(10^($C187*G$14/10000)))/($B$6*$B$5*1000000000)</f>
        <v>1.66241176004334</v>
      </c>
      <c r="H187" s="239" t="n">
        <f aca="false">3600*($B$7/(10^($C187*H$14/10000)))/($B$6*$B$5*1000000000)</f>
        <v>1.11619122113651</v>
      </c>
      <c r="I187" s="239" t="n">
        <f aca="false">3600*($B$7/(10^($C187*I$14/10000)))/($B$6*$B$5*1000000000)</f>
        <v>0.749442991253706</v>
      </c>
      <c r="J187" s="239" t="n">
        <f aca="false">3600*($B$7/(10^($C187*J$14/10000)))/($B$6*$B$5*1000000000)</f>
        <v>0.50319764795087</v>
      </c>
      <c r="K187" s="239" t="n">
        <f aca="false">3600*($B$7/(10^($C187*K$14/10000)))/($B$6*$B$5*1000000000)</f>
        <v>0.33786141955869</v>
      </c>
      <c r="L187" s="239" t="n">
        <f aca="false">3600*($B$7/(10^($C187*L$14/10000)))/($B$6*$B$5*1000000000)</f>
        <v>0.226849905382225</v>
      </c>
      <c r="M187" s="239" t="n">
        <f aca="false">3600*($B$7/(10^($C187*M$14/10000)))/($B$6*$B$5*1000000000)</f>
        <v>0.152313571757148</v>
      </c>
      <c r="N187" s="239" t="n">
        <f aca="false">3600*($B$7/(10^($C187*N$14/10000)))/($B$6*$B$5*1000000000)</f>
        <v>0.102267726769957</v>
      </c>
      <c r="O187" s="239" t="n">
        <f aca="false">3600*($B$7/(10^($C187*O$14/10000)))/($B$6*$B$5*1000000000)</f>
        <v>0.0686655024764968</v>
      </c>
    </row>
    <row r="188" customFormat="false" ht="15" hidden="false" customHeight="false" outlineLevel="0" collapsed="false">
      <c r="C188" s="237" t="n">
        <v>17400</v>
      </c>
      <c r="D188" s="239" t="n">
        <f aca="false">3600*($B$7/(10^($C188*D$14/10)))/($B$6*$B$5*1000000000)</f>
        <v>3.68755581436191</v>
      </c>
      <c r="E188" s="239" t="n">
        <f aca="false">3600*($B$7/(10^($C188*E$14/10000)))/($B$6*$B$5*1000000000)</f>
        <v>2.47023688640547</v>
      </c>
      <c r="F188" s="239" t="n">
        <f aca="false">3600*($B$7/(10^($C188*F$14/10000)))/($B$6*$B$5*1000000000)</f>
        <v>2.0218019098746</v>
      </c>
      <c r="G188" s="239" t="n">
        <f aca="false">3600*($B$7/(10^($C188*G$14/10000)))/($B$6*$B$5*1000000000)</f>
        <v>1.65477367181602</v>
      </c>
      <c r="H188" s="239" t="n">
        <f aca="false">3600*($B$7/(10^($C188*H$14/10000)))/($B$6*$B$5*1000000000)</f>
        <v>1.10850741481723</v>
      </c>
      <c r="I188" s="239" t="n">
        <f aca="false">3600*($B$7/(10^($C188*I$14/10000)))/($B$6*$B$5*1000000000)</f>
        <v>0.742572056610163</v>
      </c>
      <c r="J188" s="239" t="n">
        <f aca="false">3600*($B$7/(10^($C188*J$14/10000)))/($B$6*$B$5*1000000000)</f>
        <v>0.497437592105926</v>
      </c>
      <c r="K188" s="239" t="n">
        <f aca="false">3600*($B$7/(10^($C188*K$14/10000)))/($B$6*$B$5*1000000000)</f>
        <v>0.333225787096975</v>
      </c>
      <c r="L188" s="239" t="n">
        <f aca="false">3600*($B$7/(10^($C188*L$14/10000)))/($B$6*$B$5*1000000000)</f>
        <v>0.223222826236972</v>
      </c>
      <c r="M188" s="239" t="n">
        <f aca="false">3600*($B$7/(10^($C188*M$14/10000)))/($B$6*$B$5*1000000000)</f>
        <v>0.149533535766607</v>
      </c>
      <c r="N188" s="239" t="n">
        <f aca="false">3600*($B$7/(10^($C188*N$14/10000)))/($B$6*$B$5*1000000000)</f>
        <v>0.100170214201686</v>
      </c>
      <c r="O188" s="239" t="n">
        <f aca="false">3600*($B$7/(10^($C188*O$14/10000)))/($B$6*$B$5*1000000000)</f>
        <v>0.0671024848156661</v>
      </c>
    </row>
    <row r="189" customFormat="false" ht="15" hidden="false" customHeight="false" outlineLevel="0" collapsed="false">
      <c r="C189" s="237" t="n">
        <v>17500</v>
      </c>
      <c r="D189" s="239" t="n">
        <f aca="false">3600*($B$7/(10^($C189*D$14/10)))/($B$6*$B$5*1000000000)</f>
        <v>3.68755581436191</v>
      </c>
      <c r="E189" s="239" t="n">
        <f aca="false">3600*($B$7/(10^($C189*E$14/10000)))/($B$6*$B$5*1000000000)</f>
        <v>2.46455549922356</v>
      </c>
      <c r="F189" s="239" t="n">
        <f aca="false">3600*($B$7/(10^($C189*F$14/10000)))/($B$6*$B$5*1000000000)</f>
        <v>2.01483089890598</v>
      </c>
      <c r="G189" s="239" t="n">
        <f aca="false">3600*($B$7/(10^($C189*G$14/10000)))/($B$6*$B$5*1000000000)</f>
        <v>1.64717067741635</v>
      </c>
      <c r="H189" s="239" t="n">
        <f aca="false">3600*($B$7/(10^($C189*H$14/10000)))/($B$6*$B$5*1000000000)</f>
        <v>1.10087650344859</v>
      </c>
      <c r="I189" s="239" t="n">
        <f aca="false">3600*($B$7/(10^($C189*I$14/10000)))/($B$6*$B$5*1000000000)</f>
        <v>0.73576411507407</v>
      </c>
      <c r="J189" s="239" t="n">
        <f aca="false">3600*($B$7/(10^($C189*J$14/10000)))/($B$6*$B$5*1000000000)</f>
        <v>0.491743471075009</v>
      </c>
      <c r="K189" s="239" t="n">
        <f aca="false">3600*($B$7/(10^($C189*K$14/10000)))/($B$6*$B$5*1000000000)</f>
        <v>0.32865375789706</v>
      </c>
      <c r="L189" s="239" t="n">
        <f aca="false">3600*($B$7/(10^($C189*L$14/10000)))/($B$6*$B$5*1000000000)</f>
        <v>0.219653740076568</v>
      </c>
      <c r="M189" s="239" t="n">
        <f aca="false">3600*($B$7/(10^($C189*M$14/10000)))/($B$6*$B$5*1000000000)</f>
        <v>0.146804241151372</v>
      </c>
      <c r="N189" s="239" t="n">
        <f aca="false">3600*($B$7/(10^($C189*N$14/10000)))/($B$6*$B$5*1000000000)</f>
        <v>0.0981157216467954</v>
      </c>
      <c r="O189" s="239" t="n">
        <f aca="false">3600*($B$7/(10^($C189*O$14/10000)))/($B$6*$B$5*1000000000)</f>
        <v>0.065575045780491</v>
      </c>
    </row>
    <row r="190" customFormat="false" ht="15" hidden="false" customHeight="false" outlineLevel="0" collapsed="false">
      <c r="C190" s="237" t="n">
        <v>17600</v>
      </c>
      <c r="D190" s="239" t="n">
        <f aca="false">3600*($B$7/(10^($C190*D$14/10)))/($B$6*$B$5*1000000000)</f>
        <v>3.68755581436191</v>
      </c>
      <c r="E190" s="239" t="n">
        <f aca="false">3600*($B$7/(10^($C190*E$14/10000)))/($B$6*$B$5*1000000000)</f>
        <v>2.45888717886957</v>
      </c>
      <c r="F190" s="239" t="n">
        <f aca="false">3600*($B$7/(10^($C190*F$14/10000)))/($B$6*$B$5*1000000000)</f>
        <v>2.00788392342456</v>
      </c>
      <c r="G190" s="239" t="n">
        <f aca="false">3600*($B$7/(10^($C190*G$14/10000)))/($B$6*$B$5*1000000000)</f>
        <v>1.63960261560282</v>
      </c>
      <c r="H190" s="239" t="n">
        <f aca="false">3600*($B$7/(10^($C190*H$14/10000)))/($B$6*$B$5*1000000000)</f>
        <v>1.09329812290432</v>
      </c>
      <c r="I190" s="239" t="n">
        <f aca="false">3600*($B$7/(10^($C190*I$14/10000)))/($B$6*$B$5*1000000000)</f>
        <v>0.729018589121147</v>
      </c>
      <c r="J190" s="239" t="n">
        <f aca="false">3600*($B$7/(10^($C190*J$14/10000)))/($B$6*$B$5*1000000000)</f>
        <v>0.486114530108545</v>
      </c>
      <c r="K190" s="239" t="n">
        <f aca="false">3600*($B$7/(10^($C190*K$14/10000)))/($B$6*$B$5*1000000000)</f>
        <v>0.324144459289477</v>
      </c>
      <c r="L190" s="239" t="n">
        <f aca="false">3600*($B$7/(10^($C190*L$14/10000)))/($B$6*$B$5*1000000000)</f>
        <v>0.216141719657313</v>
      </c>
      <c r="M190" s="239" t="n">
        <f aca="false">3600*($B$7/(10^($C190*M$14/10000)))/($B$6*$B$5*1000000000)</f>
        <v>0.144124761776969</v>
      </c>
      <c r="N190" s="239" t="n">
        <f aca="false">3600*($B$7/(10^($C190*N$14/10000)))/($B$6*$B$5*1000000000)</f>
        <v>0.0961033667641836</v>
      </c>
      <c r="O190" s="239" t="n">
        <f aca="false">3600*($B$7/(10^($C190*O$14/10000)))/($B$6*$B$5*1000000000)</f>
        <v>0.0640823755025771</v>
      </c>
    </row>
    <row r="191" customFormat="false" ht="15" hidden="false" customHeight="false" outlineLevel="0" collapsed="false">
      <c r="C191" s="237" t="n">
        <v>17700</v>
      </c>
      <c r="D191" s="239" t="n">
        <f aca="false">3600*($B$7/(10^($C191*D$14/10)))/($B$6*$B$5*1000000000)</f>
        <v>3.68755581436191</v>
      </c>
      <c r="E191" s="239" t="n">
        <f aca="false">3600*($B$7/(10^($C191*E$14/10000)))/($B$6*$B$5*1000000000)</f>
        <v>2.45323189529063</v>
      </c>
      <c r="F191" s="239" t="n">
        <f aca="false">3600*($B$7/(10^($C191*F$14/10000)))/($B$6*$B$5*1000000000)</f>
        <v>2.0009609005579</v>
      </c>
      <c r="G191" s="239" t="n">
        <f aca="false">3600*($B$7/(10^($C191*G$14/10000)))/($B$6*$B$5*1000000000)</f>
        <v>1.63206932587478</v>
      </c>
      <c r="H191" s="239" t="n">
        <f aca="false">3600*($B$7/(10^($C191*H$14/10000)))/($B$6*$B$5*1000000000)</f>
        <v>1.08577191156476</v>
      </c>
      <c r="I191" s="239" t="n">
        <f aca="false">3600*($B$7/(10^($C191*I$14/10000)))/($B$6*$B$5*1000000000)</f>
        <v>0.722334906521887</v>
      </c>
      <c r="J191" s="239" t="n">
        <f aca="false">3600*($B$7/(10^($C191*J$14/10000)))/($B$6*$B$5*1000000000)</f>
        <v>0.480550023096506</v>
      </c>
      <c r="K191" s="239" t="n">
        <f aca="false">3600*($B$7/(10^($C191*K$14/10000)))/($B$6*$B$5*1000000000)</f>
        <v>0.319697030578232</v>
      </c>
      <c r="L191" s="239" t="n">
        <f aca="false">3600*($B$7/(10^($C191*L$14/10000)))/($B$6*$B$5*1000000000)</f>
        <v>0.212685852561105</v>
      </c>
      <c r="M191" s="239" t="n">
        <f aca="false">3600*($B$7/(10^($C191*M$14/10000)))/($B$6*$B$5*1000000000)</f>
        <v>0.141494188412785</v>
      </c>
      <c r="N191" s="239" t="n">
        <f aca="false">3600*($B$7/(10^($C191*N$14/10000)))/($B$6*$B$5*1000000000)</f>
        <v>0.0941322853095771</v>
      </c>
      <c r="O191" s="239" t="n">
        <f aca="false">3600*($B$7/(10^($C191*O$14/10000)))/($B$6*$B$5*1000000000)</f>
        <v>0.0626236825483851</v>
      </c>
    </row>
    <row r="192" customFormat="false" ht="15" hidden="false" customHeight="false" outlineLevel="0" collapsed="false">
      <c r="C192" s="237" t="n">
        <v>17800</v>
      </c>
      <c r="D192" s="239" t="n">
        <f aca="false">3600*($B$7/(10^($C192*D$14/10)))/($B$6*$B$5*1000000000)</f>
        <v>3.68755581436191</v>
      </c>
      <c r="E192" s="239" t="n">
        <f aca="false">3600*($B$7/(10^($C192*E$14/10000)))/($B$6*$B$5*1000000000)</f>
        <v>2.44758961850299</v>
      </c>
      <c r="F192" s="239" t="n">
        <f aca="false">3600*($B$7/(10^($C192*F$14/10000)))/($B$6*$B$5*1000000000)</f>
        <v>1.99406174771931</v>
      </c>
      <c r="G192" s="239" t="n">
        <f aca="false">3600*($B$7/(10^($C192*G$14/10000)))/($B$6*$B$5*1000000000)</f>
        <v>1.62457064846901</v>
      </c>
      <c r="H192" s="239" t="n">
        <f aca="false">3600*($B$7/(10^($C192*H$14/10000)))/($B$6*$B$5*1000000000)</f>
        <v>1.07829751029964</v>
      </c>
      <c r="I192" s="239" t="n">
        <f aca="false">3600*($B$7/(10^($C192*I$14/10000)))/($B$6*$B$5*1000000000)</f>
        <v>0.715712500293017</v>
      </c>
      <c r="J192" s="239" t="n">
        <f aca="false">3600*($B$7/(10^($C192*J$14/10000)))/($B$6*$B$5*1000000000)</f>
        <v>0.475049212469514</v>
      </c>
      <c r="K192" s="239" t="n">
        <f aca="false">3600*($B$7/(10^($C192*K$14/10000)))/($B$6*$B$5*1000000000)</f>
        <v>0.315310622876524</v>
      </c>
      <c r="L192" s="239" t="n">
        <f aca="false">3600*($B$7/(10^($C192*L$14/10000)))/($B$6*$B$5*1000000000)</f>
        <v>0.209285240958402</v>
      </c>
      <c r="M192" s="239" t="n">
        <f aca="false">3600*($B$7/(10^($C192*M$14/10000)))/($B$6*$B$5*1000000000)</f>
        <v>0.138911628423533</v>
      </c>
      <c r="N192" s="239" t="n">
        <f aca="false">3600*($B$7/(10^($C192*N$14/10000)))/($B$6*$B$5*1000000000)</f>
        <v>0.0922016307643651</v>
      </c>
      <c r="O192" s="239" t="n">
        <f aca="false">3600*($B$7/(10^($C192*O$14/10000)))/($B$6*$B$5*1000000000)</f>
        <v>0.0611981934996028</v>
      </c>
    </row>
    <row r="193" customFormat="false" ht="15" hidden="false" customHeight="false" outlineLevel="0" collapsed="false">
      <c r="C193" s="237" t="n">
        <v>17900</v>
      </c>
      <c r="D193" s="239" t="n">
        <f aca="false">3600*($B$7/(10^($C193*D$14/10)))/($B$6*$B$5*1000000000)</f>
        <v>3.68755581436191</v>
      </c>
      <c r="E193" s="239" t="n">
        <f aca="false">3600*($B$7/(10^($C193*E$14/10000)))/($B$6*$B$5*1000000000)</f>
        <v>2.44196031859185</v>
      </c>
      <c r="F193" s="239" t="n">
        <f aca="false">3600*($B$7/(10^($C193*F$14/10000)))/($B$6*$B$5*1000000000)</f>
        <v>1.98718638260685</v>
      </c>
      <c r="G193" s="239" t="n">
        <f aca="false">3600*($B$7/(10^($C193*G$14/10000)))/($B$6*$B$5*1000000000)</f>
        <v>1.61710642435633</v>
      </c>
      <c r="H193" s="239" t="n">
        <f aca="false">3600*($B$7/(10^($C193*H$14/10000)))/($B$6*$B$5*1000000000)</f>
        <v>1.07087456245091</v>
      </c>
      <c r="I193" s="239" t="n">
        <f aca="false">3600*($B$7/(10^($C193*I$14/10000)))/($B$6*$B$5*1000000000)</f>
        <v>0.709150808649396</v>
      </c>
      <c r="J193" s="239" t="n">
        <f aca="false">3600*($B$7/(10^($C193*J$14/10000)))/($B$6*$B$5*1000000000)</f>
        <v>0.46961136910108</v>
      </c>
      <c r="K193" s="239" t="n">
        <f aca="false">3600*($B$7/(10^($C193*K$14/10000)))/($B$6*$B$5*1000000000)</f>
        <v>0.310984398944715</v>
      </c>
      <c r="L193" s="239" t="n">
        <f aca="false">3600*($B$7/(10^($C193*L$14/10000)))/($B$6*$B$5*1000000000)</f>
        <v>0.205939001374963</v>
      </c>
      <c r="M193" s="239" t="n">
        <f aca="false">3600*($B$7/(10^($C193*M$14/10000)))/($B$6*$B$5*1000000000)</f>
        <v>0.13637620546636</v>
      </c>
      <c r="N193" s="239" t="n">
        <f aca="false">3600*($B$7/(10^($C193*N$14/10000)))/($B$6*$B$5*1000000000)</f>
        <v>0.0903105739720462</v>
      </c>
      <c r="O193" s="239" t="n">
        <f aca="false">3600*($B$7/(10^($C193*O$14/10000)))/($B$6*$B$5*1000000000)</f>
        <v>0.0598051525430678</v>
      </c>
    </row>
    <row r="194" customFormat="false" ht="15" hidden="false" customHeight="false" outlineLevel="0" collapsed="false">
      <c r="C194" s="237" t="n">
        <v>18000</v>
      </c>
      <c r="D194" s="239" t="n">
        <f aca="false">3600*($B$7/(10^($C194*D$14/10)))/($B$6*$B$5*1000000000)</f>
        <v>3.68755581436191</v>
      </c>
      <c r="E194" s="239" t="n">
        <f aca="false">3600*($B$7/(10^($C194*E$14/10000)))/($B$6*$B$5*1000000000)</f>
        <v>2.43634396571123</v>
      </c>
      <c r="F194" s="239" t="n">
        <f aca="false">3600*($B$7/(10^($C194*F$14/10000)))/($B$6*$B$5*1000000000)</f>
        <v>1.98033472320235</v>
      </c>
      <c r="G194" s="239" t="n">
        <f aca="false">3600*($B$7/(10^($C194*G$14/10000)))/($B$6*$B$5*1000000000)</f>
        <v>1.60967649523825</v>
      </c>
      <c r="H194" s="239" t="n">
        <f aca="false">3600*($B$7/(10^($C194*H$14/10000)))/($B$6*$B$5*1000000000)</f>
        <v>1.06350271381574</v>
      </c>
      <c r="I194" s="239" t="n">
        <f aca="false">3600*($B$7/(10^($C194*I$14/10000)))/($B$6*$B$5*1000000000)</f>
        <v>0.702649274956359</v>
      </c>
      <c r="J194" s="239" t="n">
        <f aca="false">3600*($B$7/(10^($C194*J$14/10000)))/($B$6*$B$5*1000000000)</f>
        <v>0.464235772210954</v>
      </c>
      <c r="K194" s="239" t="n">
        <f aca="false">3600*($B$7/(10^($C194*K$14/10000)))/($B$6*$B$5*1000000000)</f>
        <v>0.306717533030524</v>
      </c>
      <c r="L194" s="239" t="n">
        <f aca="false">3600*($B$7/(10^($C194*L$14/10000)))/($B$6*$B$5*1000000000)</f>
        <v>0.202646264462321</v>
      </c>
      <c r="M194" s="239" t="n">
        <f aca="false">3600*($B$7/(10^($C194*M$14/10000)))/($B$6*$B$5*1000000000)</f>
        <v>0.13388705919347</v>
      </c>
      <c r="N194" s="239" t="n">
        <f aca="false">3600*($B$7/(10^($C194*N$14/10000)))/($B$6*$B$5*1000000000)</f>
        <v>0.0884583027821307</v>
      </c>
      <c r="O194" s="239" t="n">
        <f aca="false">3600*($B$7/(10^($C194*O$14/10000)))/($B$6*$B$5*1000000000)</f>
        <v>0.0584438210700259</v>
      </c>
    </row>
    <row r="195" customFormat="false" ht="15" hidden="false" customHeight="false" outlineLevel="0" collapsed="false">
      <c r="C195" s="237" t="n">
        <v>18100</v>
      </c>
      <c r="D195" s="239" t="n">
        <f aca="false">3600*($B$7/(10^($C195*D$14/10)))/($B$6*$B$5*1000000000)</f>
        <v>3.68755581436191</v>
      </c>
      <c r="E195" s="239" t="n">
        <f aca="false">3600*($B$7/(10^($C195*E$14/10000)))/($B$6*$B$5*1000000000)</f>
        <v>2.43074053008379</v>
      </c>
      <c r="F195" s="239" t="n">
        <f aca="false">3600*($B$7/(10^($C195*F$14/10000)))/($B$6*$B$5*1000000000)</f>
        <v>1.97350668777041</v>
      </c>
      <c r="G195" s="239" t="n">
        <f aca="false">3600*($B$7/(10^($C195*G$14/10000)))/($B$6*$B$5*1000000000)</f>
        <v>1.60228070354358</v>
      </c>
      <c r="H195" s="239" t="n">
        <f aca="false">3600*($B$7/(10^($C195*H$14/10000)))/($B$6*$B$5*1000000000)</f>
        <v>1.05618161262963</v>
      </c>
      <c r="I195" s="239" t="n">
        <f aca="false">3600*($B$7/(10^($C195*I$14/10000)))/($B$6*$B$5*1000000000)</f>
        <v>0.696207347682502</v>
      </c>
      <c r="J195" s="239" t="n">
        <f aca="false">3600*($B$7/(10^($C195*J$14/10000)))/($B$6*$B$5*1000000000)</f>
        <v>0.458921709269593</v>
      </c>
      <c r="K195" s="239" t="n">
        <f aca="false">3600*($B$7/(10^($C195*K$14/10000)))/($B$6*$B$5*1000000000)</f>
        <v>0.302509210711419</v>
      </c>
      <c r="L195" s="239" t="n">
        <f aca="false">3600*($B$7/(10^($C195*L$14/10000)))/($B$6*$B$5*1000000000)</f>
        <v>0.199406174771932</v>
      </c>
      <c r="M195" s="239" t="n">
        <f aca="false">3600*($B$7/(10^($C195*M$14/10000)))/($B$6*$B$5*1000000000)</f>
        <v>0.131443344960184</v>
      </c>
      <c r="N195" s="239" t="n">
        <f aca="false">3600*($B$7/(10^($C195*N$14/10000)))/($B$6*$B$5*1000000000)</f>
        <v>0.0866440217013475</v>
      </c>
      <c r="O195" s="239" t="n">
        <f aca="false">3600*($B$7/(10^($C195*O$14/10000)))/($B$6*$B$5*1000000000)</f>
        <v>0.0571134772845108</v>
      </c>
    </row>
    <row r="196" customFormat="false" ht="15" hidden="false" customHeight="false" outlineLevel="0" collapsed="false">
      <c r="C196" s="237" t="n">
        <v>18200</v>
      </c>
      <c r="D196" s="239" t="n">
        <f aca="false">3600*($B$7/(10^($C196*D$14/10)))/($B$6*$B$5*1000000000)</f>
        <v>3.68755581436191</v>
      </c>
      <c r="E196" s="239" t="n">
        <f aca="false">3600*($B$7/(10^($C196*E$14/10000)))/($B$6*$B$5*1000000000)</f>
        <v>2.42514998200066</v>
      </c>
      <c r="F196" s="239" t="n">
        <f aca="false">3600*($B$7/(10^($C196*F$14/10000)))/($B$6*$B$5*1000000000)</f>
        <v>1.96670219485748</v>
      </c>
      <c r="G196" s="239" t="n">
        <f aca="false">3600*($B$7/(10^($C196*G$14/10000)))/($B$6*$B$5*1000000000)</f>
        <v>1.59491889242509</v>
      </c>
      <c r="H196" s="239" t="n">
        <f aca="false">3600*($B$7/(10^($C196*H$14/10000)))/($B$6*$B$5*1000000000)</f>
        <v>1.04891090954959</v>
      </c>
      <c r="I196" s="239" t="n">
        <f aca="false">3600*($B$7/(10^($C196*I$14/10000)))/($B$6*$B$5*1000000000)</f>
        <v>0.689824480352889</v>
      </c>
      <c r="J196" s="239" t="n">
        <f aca="false">3600*($B$7/(10^($C196*J$14/10000)))/($B$6*$B$5*1000000000)</f>
        <v>0.453668475903708</v>
      </c>
      <c r="K196" s="239" t="n">
        <f aca="false">3600*($B$7/(10^($C196*K$14/10000)))/($B$6*$B$5*1000000000)</f>
        <v>0.298358628739162</v>
      </c>
      <c r="L196" s="239" t="n">
        <f aca="false">3600*($B$7/(10^($C196*L$14/10000)))/($B$6*$B$5*1000000000)</f>
        <v>0.196217890532926</v>
      </c>
      <c r="M196" s="239" t="n">
        <f aca="false">3600*($B$7/(10^($C196*M$14/10000)))/($B$6*$B$5*1000000000)</f>
        <v>0.129044233538327</v>
      </c>
      <c r="N196" s="239" t="n">
        <f aca="false">3600*($B$7/(10^($C196*N$14/10000)))/($B$6*$B$5*1000000000)</f>
        <v>0.0848669515520039</v>
      </c>
      <c r="O196" s="239" t="n">
        <f aca="false">3600*($B$7/(10^($C196*O$14/10000)))/($B$6*$B$5*1000000000)</f>
        <v>0.0558134158206381</v>
      </c>
    </row>
    <row r="197" customFormat="false" ht="15" hidden="false" customHeight="false" outlineLevel="0" collapsed="false">
      <c r="C197" s="237" t="n">
        <v>18300</v>
      </c>
      <c r="D197" s="239" t="n">
        <f aca="false">3600*($B$7/(10^($C197*D$14/10)))/($B$6*$B$5*1000000000)</f>
        <v>3.68755581436191</v>
      </c>
      <c r="E197" s="239" t="n">
        <f aca="false">3600*($B$7/(10^($C197*E$14/10000)))/($B$6*$B$5*1000000000)</f>
        <v>2.41957229182132</v>
      </c>
      <c r="F197" s="239" t="n">
        <f aca="false">3600*($B$7/(10^($C197*F$14/10000)))/($B$6*$B$5*1000000000)</f>
        <v>1.95992116329083</v>
      </c>
      <c r="G197" s="239" t="n">
        <f aca="false">3600*($B$7/(10^($C197*G$14/10000)))/($B$6*$B$5*1000000000)</f>
        <v>1.58759090575623</v>
      </c>
      <c r="H197" s="239" t="n">
        <f aca="false">3600*($B$7/(10^($C197*H$14/10000)))/($B$6*$B$5*1000000000)</f>
        <v>1.04169025763749</v>
      </c>
      <c r="I197" s="239" t="n">
        <f aca="false">3600*($B$7/(10^($C197*I$14/10000)))/($B$6*$B$5*1000000000)</f>
        <v>0.683500131502696</v>
      </c>
      <c r="J197" s="239" t="n">
        <f aca="false">3600*($B$7/(10^($C197*J$14/10000)))/($B$6*$B$5*1000000000)</f>
        <v>0.448475375802907</v>
      </c>
      <c r="K197" s="239" t="n">
        <f aca="false">3600*($B$7/(10^($C197*K$14/10000)))/($B$6*$B$5*1000000000)</f>
        <v>0.294264994886494</v>
      </c>
      <c r="L197" s="239" t="n">
        <f aca="false">3600*($B$7/(10^($C197*L$14/10000)))/($B$6*$B$5*1000000000)</f>
        <v>0.193080583433422</v>
      </c>
      <c r="M197" s="239" t="n">
        <f aca="false">3600*($B$7/(10^($C197*M$14/10000)))/($B$6*$B$5*1000000000)</f>
        <v>0.126688910834843</v>
      </c>
      <c r="N197" s="239" t="n">
        <f aca="false">3600*($B$7/(10^($C197*N$14/10000)))/($B$6*$B$5*1000000000)</f>
        <v>0.083126329137353</v>
      </c>
      <c r="O197" s="239" t="n">
        <f aca="false">3600*($B$7/(10^($C197*O$14/10000)))/($B$6*$B$5*1000000000)</f>
        <v>0.0545429473686115</v>
      </c>
    </row>
    <row r="198" customFormat="false" ht="15" hidden="false" customHeight="false" outlineLevel="0" collapsed="false">
      <c r="C198" s="237" t="n">
        <v>18400</v>
      </c>
      <c r="D198" s="239" t="n">
        <f aca="false">3600*($B$7/(10^($C198*D$14/10)))/($B$6*$B$5*1000000000)</f>
        <v>3.68755581436191</v>
      </c>
      <c r="E198" s="239" t="n">
        <f aca="false">3600*($B$7/(10^($C198*E$14/10000)))/($B$6*$B$5*1000000000)</f>
        <v>2.41400742997342</v>
      </c>
      <c r="F198" s="239" t="n">
        <f aca="false">3600*($B$7/(10^($C198*F$14/10000)))/($B$6*$B$5*1000000000)</f>
        <v>1.95316351217764</v>
      </c>
      <c r="G198" s="239" t="n">
        <f aca="false">3600*($B$7/(10^($C198*G$14/10000)))/($B$6*$B$5*1000000000)</f>
        <v>1.58029658812777</v>
      </c>
      <c r="H198" s="239" t="n">
        <f aca="false">3600*($B$7/(10^($C198*H$14/10000)))/($B$6*$B$5*1000000000)</f>
        <v>1.03451931234353</v>
      </c>
      <c r="I198" s="239" t="n">
        <f aca="false">3600*($B$7/(10^($C198*I$14/10000)))/($B$6*$B$5*1000000000)</f>
        <v>0.677233764631279</v>
      </c>
      <c r="J198" s="239" t="n">
        <f aca="false">3600*($B$7/(10^($C198*J$14/10000)))/($B$6*$B$5*1000000000)</f>
        <v>0.443341720627398</v>
      </c>
      <c r="K198" s="239" t="n">
        <f aca="false">3600*($B$7/(10^($C198*K$14/10000)))/($B$6*$B$5*1000000000)</f>
        <v>0.290227527795922</v>
      </c>
      <c r="L198" s="239" t="n">
        <f aca="false">3600*($B$7/(10^($C198*L$14/10000)))/($B$6*$B$5*1000000000)</f>
        <v>0.189993438405326</v>
      </c>
      <c r="M198" s="239" t="n">
        <f aca="false">3600*($B$7/(10^($C198*M$14/10000)))/($B$6*$B$5*1000000000)</f>
        <v>0.124376577615549</v>
      </c>
      <c r="N198" s="239" t="n">
        <f aca="false">3600*($B$7/(10^($C198*N$14/10000)))/($B$6*$B$5*1000000000)</f>
        <v>0.0814214069138246</v>
      </c>
      <c r="O198" s="239" t="n">
        <f aca="false">3600*($B$7/(10^($C198*O$14/10000)))/($B$6*$B$5*1000000000)</f>
        <v>0.0533013983092409</v>
      </c>
    </row>
    <row r="199" customFormat="false" ht="15" hidden="false" customHeight="false" outlineLevel="0" collapsed="false">
      <c r="C199" s="237" t="n">
        <v>18500</v>
      </c>
      <c r="D199" s="239" t="n">
        <f aca="false">3600*($B$7/(10^($C199*D$14/10)))/($B$6*$B$5*1000000000)</f>
        <v>3.68755581436191</v>
      </c>
      <c r="E199" s="239" t="n">
        <f aca="false">3600*($B$7/(10^($C199*E$14/10000)))/($B$6*$B$5*1000000000)</f>
        <v>2.40845536695259</v>
      </c>
      <c r="F199" s="239" t="n">
        <f aca="false">3600*($B$7/(10^($C199*F$14/10000)))/($B$6*$B$5*1000000000)</f>
        <v>1.94642916090395</v>
      </c>
      <c r="G199" s="239" t="n">
        <f aca="false">3600*($B$7/(10^($C199*G$14/10000)))/($B$6*$B$5*1000000000)</f>
        <v>1.57303578484452</v>
      </c>
      <c r="H199" s="239" t="n">
        <f aca="false">3600*($B$7/(10^($C199*H$14/10000)))/($B$6*$B$5*1000000000)</f>
        <v>1.02739773148975</v>
      </c>
      <c r="I199" s="239" t="n">
        <f aca="false">3600*($B$7/(10^($C199*I$14/10000)))/($B$6*$B$5*1000000000)</f>
        <v>0.67102484815666</v>
      </c>
      <c r="J199" s="239" t="n">
        <f aca="false">3600*($B$7/(10^($C199*J$14/10000)))/($B$6*$B$5*1000000000)</f>
        <v>0.438266829916746</v>
      </c>
      <c r="K199" s="239" t="n">
        <f aca="false">3600*($B$7/(10^($C199*K$14/10000)))/($B$6*$B$5*1000000000)</f>
        <v>0.28624545683058</v>
      </c>
      <c r="L199" s="239" t="n">
        <f aca="false">3600*($B$7/(10^($C199*L$14/10000)))/($B$6*$B$5*1000000000)</f>
        <v>0.186955653412585</v>
      </c>
      <c r="M199" s="239" t="n">
        <f aca="false">3600*($B$7/(10^($C199*M$14/10000)))/($B$6*$B$5*1000000000)</f>
        <v>0.122106449233931</v>
      </c>
      <c r="N199" s="239" t="n">
        <f aca="false">3600*($B$7/(10^($C199*N$14/10000)))/($B$6*$B$5*1000000000)</f>
        <v>0.0797514526699778</v>
      </c>
      <c r="O199" s="239" t="n">
        <f aca="false">3600*($B$7/(10^($C199*O$14/10000)))/($B$6*$B$5*1000000000)</f>
        <v>0.0520881103567813</v>
      </c>
    </row>
    <row r="200" customFormat="false" ht="15" hidden="false" customHeight="false" outlineLevel="0" collapsed="false">
      <c r="C200" s="237" t="n">
        <v>18600</v>
      </c>
      <c r="D200" s="239" t="n">
        <f aca="false">3600*($B$7/(10^($C200*D$14/10)))/($B$6*$B$5*1000000000)</f>
        <v>3.68755581436191</v>
      </c>
      <c r="E200" s="239" t="n">
        <f aca="false">3600*($B$7/(10^($C200*E$14/10000)))/($B$6*$B$5*1000000000)</f>
        <v>2.40291607332237</v>
      </c>
      <c r="F200" s="239" t="n">
        <f aca="false">3600*($B$7/(10^($C200*F$14/10000)))/($B$6*$B$5*1000000000)</f>
        <v>1.93971802913381</v>
      </c>
      <c r="G200" s="239" t="n">
        <f aca="false">3600*($B$7/(10^($C200*G$14/10000)))/($B$6*$B$5*1000000000)</f>
        <v>1.56580834192205</v>
      </c>
      <c r="H200" s="239" t="n">
        <f aca="false">3600*($B$7/(10^($C200*H$14/10000)))/($B$6*$B$5*1000000000)</f>
        <v>1.02032517525373</v>
      </c>
      <c r="I200" s="239" t="n">
        <f aca="false">3600*($B$7/(10^($C200*I$14/10000)))/($B$6*$B$5*1000000000)</f>
        <v>0.664872855370438</v>
      </c>
      <c r="J200" s="239" t="n">
        <f aca="false">3600*($B$7/(10^($C200*J$14/10000)))/($B$6*$B$5*1000000000)</f>
        <v>0.433250030999685</v>
      </c>
      <c r="K200" s="239" t="n">
        <f aca="false">3600*($B$7/(10^($C200*K$14/10000)))/($B$6*$B$5*1000000000)</f>
        <v>0.282318021927135</v>
      </c>
      <c r="L200" s="239" t="n">
        <f aca="false">3600*($B$7/(10^($C200*L$14/10000)))/($B$6*$B$5*1000000000)</f>
        <v>0.183966439242813</v>
      </c>
      <c r="M200" s="239" t="n">
        <f aca="false">3600*($B$7/(10^($C200*M$14/10000)))/($B$6*$B$5*1000000000)</f>
        <v>0.119877755364886</v>
      </c>
      <c r="N200" s="239" t="n">
        <f aca="false">3600*($B$7/(10^($C200*N$14/10000)))/($B$6*$B$5*1000000000)</f>
        <v>0.0781157492120391</v>
      </c>
      <c r="O200" s="239" t="n">
        <f aca="false">3600*($B$7/(10^($C200*O$14/10000)))/($B$6*$B$5*1000000000)</f>
        <v>0.0509024402099006</v>
      </c>
    </row>
    <row r="201" customFormat="false" ht="15" hidden="false" customHeight="false" outlineLevel="0" collapsed="false">
      <c r="C201" s="237" t="n">
        <v>18700</v>
      </c>
      <c r="D201" s="239" t="n">
        <f aca="false">3600*($B$7/(10^($C201*D$14/10)))/($B$6*$B$5*1000000000)</f>
        <v>3.68755581436191</v>
      </c>
      <c r="E201" s="239" t="n">
        <f aca="false">3600*($B$7/(10^($C201*E$14/10000)))/($B$6*$B$5*1000000000)</f>
        <v>2.39738951971397</v>
      </c>
      <c r="F201" s="239" t="n">
        <f aca="false">3600*($B$7/(10^($C201*F$14/10000)))/($B$6*$B$5*1000000000)</f>
        <v>1.93303003680821</v>
      </c>
      <c r="G201" s="239" t="n">
        <f aca="false">3600*($B$7/(10^($C201*G$14/10000)))/($B$6*$B$5*1000000000)</f>
        <v>1.55861410608342</v>
      </c>
      <c r="H201" s="239" t="n">
        <f aca="false">3600*($B$7/(10^($C201*H$14/10000)))/($B$6*$B$5*1000000000)</f>
        <v>1.01330130615238</v>
      </c>
      <c r="I201" s="239" t="n">
        <f aca="false">3600*($B$7/(10^($C201*I$14/10000)))/($B$6*$B$5*1000000000)</f>
        <v>0.658777264393099</v>
      </c>
      <c r="J201" s="239" t="n">
        <f aca="false">3600*($B$7/(10^($C201*J$14/10000)))/($B$6*$B$5*1000000000)</f>
        <v>0.428290658904954</v>
      </c>
      <c r="K201" s="239" t="n">
        <f aca="false">3600*($B$7/(10^($C201*K$14/10000)))/($B$6*$B$5*1000000000)</f>
        <v>0.278444473450716</v>
      </c>
      <c r="L201" s="239" t="n">
        <f aca="false">3600*($B$7/(10^($C201*L$14/10000)))/($B$6*$B$5*1000000000)</f>
        <v>0.181025019302259</v>
      </c>
      <c r="M201" s="239" t="n">
        <f aca="false">3600*($B$7/(10^($C201*M$14/10000)))/($B$6*$B$5*1000000000)</f>
        <v>0.11768973974333</v>
      </c>
      <c r="N201" s="239" t="n">
        <f aca="false">3600*($B$7/(10^($C201*N$14/10000)))/($B$6*$B$5*1000000000)</f>
        <v>0.0765135940558897</v>
      </c>
      <c r="O201" s="239" t="n">
        <f aca="false">3600*($B$7/(10^($C201*O$14/10000)))/($B$6*$B$5*1000000000)</f>
        <v>0.0497437592105925</v>
      </c>
    </row>
    <row r="202" customFormat="false" ht="15" hidden="false" customHeight="false" outlineLevel="0" collapsed="false">
      <c r="C202" s="237" t="n">
        <v>18800</v>
      </c>
      <c r="D202" s="239" t="n">
        <f aca="false">3600*($B$7/(10^($C202*D$14/10)))/($B$6*$B$5*1000000000)</f>
        <v>3.68755581436191</v>
      </c>
      <c r="E202" s="239" t="n">
        <f aca="false">3600*($B$7/(10^($C202*E$14/10000)))/($B$6*$B$5*1000000000)</f>
        <v>2.39187567682615</v>
      </c>
      <c r="F202" s="239" t="n">
        <f aca="false">3600*($B$7/(10^($C202*F$14/10000)))/($B$6*$B$5*1000000000)</f>
        <v>1.92636510414421</v>
      </c>
      <c r="G202" s="239" t="n">
        <f aca="false">3600*($B$7/(10^($C202*G$14/10000)))/($B$6*$B$5*1000000000)</f>
        <v>1.55145292475594</v>
      </c>
      <c r="H202" s="239" t="n">
        <f aca="false">3600*($B$7/(10^($C202*H$14/10000)))/($B$6*$B$5*1000000000)</f>
        <v>1.00632578902583</v>
      </c>
      <c r="I202" s="239" t="n">
        <f aca="false">3600*($B$7/(10^($C202*I$14/10000)))/($B$6*$B$5*1000000000)</f>
        <v>0.652737558129751</v>
      </c>
      <c r="J202" s="239" t="n">
        <f aca="false">3600*($B$7/(10^($C202*J$14/10000)))/($B$6*$B$5*1000000000)</f>
        <v>0.423388056273152</v>
      </c>
      <c r="K202" s="239" t="n">
        <f aca="false">3600*($B$7/(10^($C202*K$14/10000)))/($B$6*$B$5*1000000000)</f>
        <v>0.274624072051825</v>
      </c>
      <c r="L202" s="239" t="n">
        <f aca="false">3600*($B$7/(10^($C202*L$14/10000)))/($B$6*$B$5*1000000000)</f>
        <v>0.178130629414046</v>
      </c>
      <c r="M202" s="239" t="n">
        <f aca="false">3600*($B$7/(10^($C202*M$14/10000)))/($B$6*$B$5*1000000000)</f>
        <v>0.115541659907571</v>
      </c>
      <c r="N202" s="239" t="n">
        <f aca="false">3600*($B$7/(10^($C202*N$14/10000)))/($B$6*$B$5*1000000000)</f>
        <v>0.0749442991253706</v>
      </c>
      <c r="O202" s="239" t="n">
        <f aca="false">3600*($B$7/(10^($C202*O$14/10000)))/($B$6*$B$5*1000000000)</f>
        <v>0.0486114530108545</v>
      </c>
    </row>
    <row r="203" customFormat="false" ht="15" hidden="false" customHeight="false" outlineLevel="0" collapsed="false">
      <c r="C203" s="237" t="n">
        <v>18900</v>
      </c>
      <c r="D203" s="239" t="n">
        <f aca="false">3600*($B$7/(10^($C203*D$14/10)))/($B$6*$B$5*1000000000)</f>
        <v>3.68755581436191</v>
      </c>
      <c r="E203" s="239" t="n">
        <f aca="false">3600*($B$7/(10^($C203*E$14/10000)))/($B$6*$B$5*1000000000)</f>
        <v>2.38637451542506</v>
      </c>
      <c r="F203" s="239" t="n">
        <f aca="false">3600*($B$7/(10^($C203*F$14/10000)))/($B$6*$B$5*1000000000)</f>
        <v>1.91972315163394</v>
      </c>
      <c r="G203" s="239" t="n">
        <f aca="false">3600*($B$7/(10^($C203*G$14/10000)))/($B$6*$B$5*1000000000)</f>
        <v>1.54432464606793</v>
      </c>
      <c r="H203" s="239" t="n">
        <f aca="false">3600*($B$7/(10^($C203*H$14/10000)))/($B$6*$B$5*1000000000)</f>
        <v>0.999398291021407</v>
      </c>
      <c r="I203" s="239" t="n">
        <f aca="false">3600*($B$7/(10^($C203*I$14/10000)))/($B$6*$B$5*1000000000)</f>
        <v>0.646753224226257</v>
      </c>
      <c r="J203" s="239" t="n">
        <f aca="false">3600*($B$7/(10^($C203*J$14/10000)))/($B$6*$B$5*1000000000)</f>
        <v>0.41854157326961</v>
      </c>
      <c r="K203" s="239" t="n">
        <f aca="false">3600*($B$7/(10^($C203*K$14/10000)))/($B$6*$B$5*1000000000)</f>
        <v>0.270856088525223</v>
      </c>
      <c r="L203" s="239" t="n">
        <f aca="false">3600*($B$7/(10^($C203*L$14/10000)))/($B$6*$B$5*1000000000)</f>
        <v>0.175282517619642</v>
      </c>
      <c r="M203" s="239" t="n">
        <f aca="false">3600*($B$7/(10^($C203*M$14/10000)))/($B$6*$B$5*1000000000)</f>
        <v>0.113432786947373</v>
      </c>
      <c r="N203" s="239" t="n">
        <f aca="false">3600*($B$7/(10^($C203*N$14/10000)))/($B$6*$B$5*1000000000)</f>
        <v>0.0734071904567744</v>
      </c>
      <c r="O203" s="239" t="n">
        <f aca="false">3600*($B$7/(10^($C203*O$14/10000)))/($B$6*$B$5*1000000000)</f>
        <v>0.0475049212469514</v>
      </c>
    </row>
    <row r="204" customFormat="false" ht="15" hidden="false" customHeight="false" outlineLevel="0" collapsed="false">
      <c r="C204" s="237" t="n">
        <v>19000</v>
      </c>
      <c r="D204" s="239" t="n">
        <f aca="false">3600*($B$7/(10^($C204*D$14/10)))/($B$6*$B$5*1000000000)</f>
        <v>3.68755581436191</v>
      </c>
      <c r="E204" s="239" t="n">
        <f aca="false">3600*($B$7/(10^($C204*E$14/10000)))/($B$6*$B$5*1000000000)</f>
        <v>2.3808860063441</v>
      </c>
      <c r="F204" s="239" t="n">
        <f aca="false">3600*($B$7/(10^($C204*F$14/10000)))/($B$6*$B$5*1000000000)</f>
        <v>1.91310410004368</v>
      </c>
      <c r="G204" s="239" t="n">
        <f aca="false">3600*($B$7/(10^($C204*G$14/10000)))/($B$6*$B$5*1000000000)</f>
        <v>1.5372291188455</v>
      </c>
      <c r="H204" s="239" t="n">
        <f aca="false">3600*($B$7/(10^($C204*H$14/10000)))/($B$6*$B$5*1000000000)</f>
        <v>0.992518481577814</v>
      </c>
      <c r="I204" s="239" t="n">
        <f aca="false">3600*($B$7/(10^($C204*I$14/10000)))/($B$6*$B$5*1000000000)</f>
        <v>0.640823755025771</v>
      </c>
      <c r="J204" s="239" t="n">
        <f aca="false">3600*($B$7/(10^($C204*J$14/10000)))/($B$6*$B$5*1000000000)</f>
        <v>0.413750567498257</v>
      </c>
      <c r="K204" s="239" t="n">
        <f aca="false">3600*($B$7/(10^($C204*K$14/10000)))/($B$6*$B$5*1000000000)</f>
        <v>0.267139803670738</v>
      </c>
      <c r="L204" s="239" t="n">
        <f aca="false">3600*($B$7/(10^($C204*L$14/10000)))/($B$6*$B$5*1000000000)</f>
        <v>0.1724799439835</v>
      </c>
      <c r="M204" s="239" t="n">
        <f aca="false">3600*($B$7/(10^($C204*M$14/10000)))/($B$6*$B$5*1000000000)</f>
        <v>0.111362405256607</v>
      </c>
      <c r="N204" s="239" t="n">
        <f aca="false">3600*($B$7/(10^($C204*N$14/10000)))/($B$6*$B$5*1000000000)</f>
        <v>0.0719016079093995</v>
      </c>
      <c r="O204" s="239" t="n">
        <f aca="false">3600*($B$7/(10^($C204*O$14/10000)))/($B$6*$B$5*1000000000)</f>
        <v>0.0464235772210954</v>
      </c>
    </row>
    <row r="205" customFormat="false" ht="15" hidden="false" customHeight="false" outlineLevel="0" collapsed="false">
      <c r="C205" s="237" t="n">
        <v>19100</v>
      </c>
      <c r="D205" s="239" t="n">
        <f aca="false">3600*($B$7/(10^($C205*D$14/10)))/($B$6*$B$5*1000000000)</f>
        <v>3.68755581436191</v>
      </c>
      <c r="E205" s="239" t="n">
        <f aca="false">3600*($B$7/(10^($C205*E$14/10000)))/($B$6*$B$5*1000000000)</f>
        <v>2.37541012048373</v>
      </c>
      <c r="F205" s="239" t="n">
        <f aca="false">3600*($B$7/(10^($C205*F$14/10000)))/($B$6*$B$5*1000000000)</f>
        <v>1.90650787041288</v>
      </c>
      <c r="G205" s="239" t="n">
        <f aca="false">3600*($B$7/(10^($C205*G$14/10000)))/($B$6*$B$5*1000000000)</f>
        <v>1.53016619260933</v>
      </c>
      <c r="H205" s="239" t="n">
        <f aca="false">3600*($B$7/(10^($C205*H$14/10000)))/($B$6*$B$5*1000000000)</f>
        <v>0.985686032409304</v>
      </c>
      <c r="I205" s="239" t="n">
        <f aca="false">3600*($B$7/(10^($C205*I$14/10000)))/($B$6*$B$5*1000000000)</f>
        <v>0.634948647525671</v>
      </c>
      <c r="J205" s="239" t="n">
        <f aca="false">3600*($B$7/(10^($C205*J$14/10000)))/($B$6*$B$5*1000000000)</f>
        <v>0.409014403916467</v>
      </c>
      <c r="K205" s="239" t="n">
        <f aca="false">3600*($B$7/(10^($C205*K$14/10000)))/($B$6*$B$5*1000000000)</f>
        <v>0.263474508155998</v>
      </c>
      <c r="L205" s="239" t="n">
        <f aca="false">3600*($B$7/(10^($C205*L$14/10000)))/($B$6*$B$5*1000000000)</f>
        <v>0.169722180400822</v>
      </c>
      <c r="M205" s="239" t="n">
        <f aca="false">3600*($B$7/(10^($C205*M$14/10000)))/($B$6*$B$5*1000000000)</f>
        <v>0.109329812290432</v>
      </c>
      <c r="N205" s="239" t="n">
        <f aca="false">3600*($B$7/(10^($C205*N$14/10000)))/($B$6*$B$5*1000000000)</f>
        <v>0.0704269048820397</v>
      </c>
      <c r="O205" s="239" t="n">
        <f aca="false">3600*($B$7/(10^($C205*O$14/10000)))/($B$6*$B$5*1000000000)</f>
        <v>0.0453668475903708</v>
      </c>
    </row>
    <row r="206" customFormat="false" ht="15" hidden="false" customHeight="false" outlineLevel="0" collapsed="false">
      <c r="C206" s="237" t="n">
        <v>19200</v>
      </c>
      <c r="D206" s="239" t="n">
        <f aca="false">3600*($B$7/(10^($C206*D$14/10)))/($B$6*$B$5*1000000000)</f>
        <v>3.68755581436191</v>
      </c>
      <c r="E206" s="239" t="n">
        <f aca="false">3600*($B$7/(10^($C206*E$14/10000)))/($B$6*$B$5*1000000000)</f>
        <v>2.36994682881136</v>
      </c>
      <c r="F206" s="239" t="n">
        <f aca="false">3600*($B$7/(10^($C206*F$14/10000)))/($B$6*$B$5*1000000000)</f>
        <v>1.89993438405326</v>
      </c>
      <c r="G206" s="239" t="n">
        <f aca="false">3600*($B$7/(10^($C206*G$14/10000)))/($B$6*$B$5*1000000000)</f>
        <v>1.52313571757148</v>
      </c>
      <c r="H206" s="239" t="n">
        <f aca="false">3600*($B$7/(10^($C206*H$14/10000)))/($B$6*$B$5*1000000000)</f>
        <v>0.978900617490037</v>
      </c>
      <c r="I206" s="239" t="n">
        <f aca="false">3600*($B$7/(10^($C206*I$14/10000)))/($B$6*$B$5*1000000000)</f>
        <v>0.629127403334893</v>
      </c>
      <c r="J206" s="239" t="n">
        <f aca="false">3600*($B$7/(10^($C206*J$14/10000)))/($B$6*$B$5*1000000000)</f>
        <v>0.404332454750886</v>
      </c>
      <c r="K206" s="239" t="n">
        <f aca="false">3600*($B$7/(10^($C206*K$14/10000)))/($B$6*$B$5*1000000000)</f>
        <v>0.259859502381034</v>
      </c>
      <c r="L206" s="239" t="n">
        <f aca="false">3600*($B$7/(10^($C206*L$14/10000)))/($B$6*$B$5*1000000000)</f>
        <v>0.167008510408403</v>
      </c>
      <c r="M206" s="239" t="n">
        <f aca="false">3600*($B$7/(10^($C206*M$14/10000)))/($B$6*$B$5*1000000000)</f>
        <v>0.107334318326893</v>
      </c>
      <c r="N206" s="239" t="n">
        <f aca="false">3600*($B$7/(10^($C206*N$14/10000)))/($B$6*$B$5*1000000000)</f>
        <v>0.0689824480352889</v>
      </c>
      <c r="O206" s="239" t="n">
        <f aca="false">3600*($B$7/(10^($C206*O$14/10000)))/($B$6*$B$5*1000000000)</f>
        <v>0.0443341720627398</v>
      </c>
    </row>
    <row r="207" customFormat="false" ht="15" hidden="false" customHeight="false" outlineLevel="0" collapsed="false">
      <c r="C207" s="237" t="n">
        <v>19300</v>
      </c>
      <c r="D207" s="239" t="n">
        <f aca="false">3600*($B$7/(10^($C207*D$14/10)))/($B$6*$B$5*1000000000)</f>
        <v>3.68755581436191</v>
      </c>
      <c r="E207" s="239" t="n">
        <f aca="false">3600*($B$7/(10^($C207*E$14/10000)))/($B$6*$B$5*1000000000)</f>
        <v>2.36449610236115</v>
      </c>
      <c r="F207" s="239" t="n">
        <f aca="false">3600*($B$7/(10^($C207*F$14/10000)))/($B$6*$B$5*1000000000)</f>
        <v>1.89338356254785</v>
      </c>
      <c r="G207" s="239" t="n">
        <f aca="false">3600*($B$7/(10^($C207*G$14/10000)))/($B$6*$B$5*1000000000)</f>
        <v>1.51613754463226</v>
      </c>
      <c r="H207" s="239" t="n">
        <f aca="false">3600*($B$7/(10^($C207*H$14/10000)))/($B$6*$B$5*1000000000)</f>
        <v>0.972161913038517</v>
      </c>
      <c r="I207" s="239" t="n">
        <f aca="false">3600*($B$7/(10^($C207*I$14/10000)))/($B$6*$B$5*1000000000)</f>
        <v>0.623359528631648</v>
      </c>
      <c r="J207" s="239" t="n">
        <f aca="false">3600*($B$7/(10^($C207*J$14/10000)))/($B$6*$B$5*1000000000)</f>
        <v>0.399704099414225</v>
      </c>
      <c r="K207" s="239" t="n">
        <f aca="false">3600*($B$7/(10^($C207*K$14/10000)))/($B$6*$B$5*1000000000)</f>
        <v>0.256294096344749</v>
      </c>
      <c r="L207" s="239" t="n">
        <f aca="false">3600*($B$7/(10^($C207*L$14/10000)))/($B$6*$B$5*1000000000)</f>
        <v>0.164338228998493</v>
      </c>
      <c r="M207" s="239" t="n">
        <f aca="false">3600*($B$7/(10^($C207*M$14/10000)))/($B$6*$B$5*1000000000)</f>
        <v>0.105375246232879</v>
      </c>
      <c r="N207" s="239" t="n">
        <f aca="false">3600*($B$7/(10^($C207*N$14/10000)))/($B$6*$B$5*1000000000)</f>
        <v>0.0675676170195415</v>
      </c>
      <c r="O207" s="239" t="n">
        <f aca="false">3600*($B$7/(10^($C207*O$14/10000)))/($B$6*$B$5*1000000000)</f>
        <v>0.0433250030999686</v>
      </c>
    </row>
    <row r="208" customFormat="false" ht="15" hidden="false" customHeight="false" outlineLevel="0" collapsed="false">
      <c r="C208" s="237" t="n">
        <v>19400</v>
      </c>
      <c r="D208" s="239" t="n">
        <f aca="false">3600*($B$7/(10^($C208*D$14/10)))/($B$6*$B$5*1000000000)</f>
        <v>3.68755581436191</v>
      </c>
      <c r="E208" s="239" t="n">
        <f aca="false">3600*($B$7/(10^($C208*E$14/10000)))/($B$6*$B$5*1000000000)</f>
        <v>2.3590579122339</v>
      </c>
      <c r="F208" s="239" t="n">
        <f aca="false">3600*($B$7/(10^($C208*F$14/10000)))/($B$6*$B$5*1000000000)</f>
        <v>1.88685532775004</v>
      </c>
      <c r="G208" s="239" t="n">
        <f aca="false">3600*($B$7/(10^($C208*G$14/10000)))/($B$6*$B$5*1000000000)</f>
        <v>1.50917152537699</v>
      </c>
      <c r="H208" s="239" t="n">
        <f aca="false">3600*($B$7/(10^($C208*H$14/10000)))/($B$6*$B$5*1000000000)</f>
        <v>0.965469597502148</v>
      </c>
      <c r="I208" s="239" t="n">
        <f aca="false">3600*($B$7/(10^($C208*I$14/10000)))/($B$6*$B$5*1000000000)</f>
        <v>0.617644534121535</v>
      </c>
      <c r="J208" s="239" t="n">
        <f aca="false">3600*($B$7/(10^($C208*J$14/10000)))/($B$6*$B$5*1000000000)</f>
        <v>0.395128724422997</v>
      </c>
      <c r="K208" s="239" t="n">
        <f aca="false">3600*($B$7/(10^($C208*K$14/10000)))/($B$6*$B$5*1000000000)</f>
        <v>0.252777609513215</v>
      </c>
      <c r="L208" s="239" t="n">
        <f aca="false">3600*($B$7/(10^($C208*L$14/10000)))/($B$6*$B$5*1000000000)</f>
        <v>0.161710642435633</v>
      </c>
      <c r="M208" s="239" t="n">
        <f aca="false">3600*($B$7/(10^($C208*M$14/10000)))/($B$6*$B$5*1000000000)</f>
        <v>0.103451931234353</v>
      </c>
      <c r="N208" s="239" t="n">
        <f aca="false">3600*($B$7/(10^($C208*N$14/10000)))/($B$6*$B$5*1000000000)</f>
        <v>0.0661818042085712</v>
      </c>
      <c r="O208" s="239" t="n">
        <f aca="false">3600*($B$7/(10^($C208*O$14/10000)))/($B$6*$B$5*1000000000)</f>
        <v>0.0423388056273151</v>
      </c>
    </row>
    <row r="209" customFormat="false" ht="15" hidden="false" customHeight="false" outlineLevel="0" collapsed="false">
      <c r="C209" s="237" t="n">
        <v>19500</v>
      </c>
      <c r="D209" s="239" t="n">
        <f aca="false">3600*($B$7/(10^($C209*D$14/10)))/($B$6*$B$5*1000000000)</f>
        <v>3.68755581436191</v>
      </c>
      <c r="E209" s="239" t="n">
        <f aca="false">3600*($B$7/(10^($C209*E$14/10000)))/($B$6*$B$5*1000000000)</f>
        <v>2.35363222959686</v>
      </c>
      <c r="F209" s="239" t="n">
        <f aca="false">3600*($B$7/(10^($C209*F$14/10000)))/($B$6*$B$5*1000000000)</f>
        <v>1.88034960178267</v>
      </c>
      <c r="G209" s="239" t="n">
        <f aca="false">3600*($B$7/(10^($C209*G$14/10000)))/($B$6*$B$5*1000000000)</f>
        <v>1.50223751207293</v>
      </c>
      <c r="H209" s="239" t="n">
        <f aca="false">3600*($B$7/(10^($C209*H$14/10000)))/($B$6*$B$5*1000000000)</f>
        <v>0.958823351541882</v>
      </c>
      <c r="I209" s="239" t="n">
        <f aca="false">3600*($B$7/(10^($C209*I$14/10000)))/($B$6*$B$5*1000000000)</f>
        <v>0.611981934996028</v>
      </c>
      <c r="J209" s="239" t="n">
        <f aca="false">3600*($B$7/(10^($C209*J$14/10000)))/($B$6*$B$5*1000000000)</f>
        <v>0.390605723316203</v>
      </c>
      <c r="K209" s="239" t="n">
        <f aca="false">3600*($B$7/(10^($C209*K$14/10000)))/($B$6*$B$5*1000000000)</f>
        <v>0.24930937068978</v>
      </c>
      <c r="L209" s="239" t="n">
        <f aca="false">3600*($B$7/(10^($C209*L$14/10000)))/($B$6*$B$5*1000000000)</f>
        <v>0.159125068076431</v>
      </c>
      <c r="M209" s="239" t="n">
        <f aca="false">3600*($B$7/(10^($C209*M$14/10000)))/($B$6*$B$5*1000000000)</f>
        <v>0.101563720690771</v>
      </c>
      <c r="N209" s="239" t="n">
        <f aca="false">3600*($B$7/(10^($C209*N$14/10000)))/($B$6*$B$5*1000000000)</f>
        <v>0.0648244144385748</v>
      </c>
      <c r="O209" s="239" t="n">
        <f aca="false">3600*($B$7/(10^($C209*O$14/10000)))/($B$6*$B$5*1000000000)</f>
        <v>0.0413750567498257</v>
      </c>
    </row>
    <row r="210" customFormat="false" ht="15" hidden="false" customHeight="false" outlineLevel="0" collapsed="false">
      <c r="C210" s="237" t="n">
        <v>19600</v>
      </c>
      <c r="D210" s="239" t="n">
        <f aca="false">3600*($B$7/(10^($C210*D$14/10)))/($B$6*$B$5*1000000000)</f>
        <v>3.68755581436191</v>
      </c>
      <c r="E210" s="239" t="n">
        <f aca="false">3600*($B$7/(10^($C210*E$14/10000)))/($B$6*$B$5*1000000000)</f>
        <v>2.34821902568361</v>
      </c>
      <c r="F210" s="239" t="n">
        <f aca="false">3600*($B$7/(10^($C210*F$14/10000)))/($B$6*$B$5*1000000000)</f>
        <v>1.8738663070371</v>
      </c>
      <c r="G210" s="239" t="n">
        <f aca="false">3600*($B$7/(10^($C210*G$14/10000)))/($B$6*$B$5*1000000000)</f>
        <v>1.49533535766607</v>
      </c>
      <c r="H210" s="239" t="n">
        <f aca="false">3600*($B$7/(10^($C210*H$14/10000)))/($B$6*$B$5*1000000000)</f>
        <v>0.95222285801699</v>
      </c>
      <c r="I210" s="239" t="n">
        <f aca="false">3600*($B$7/(10^($C210*I$14/10000)))/($B$6*$B$5*1000000000)</f>
        <v>0.606371250891354</v>
      </c>
      <c r="J210" s="239" t="n">
        <f aca="false">3600*($B$7/(10^($C210*J$14/10000)))/($B$6*$B$5*1000000000)</f>
        <v>0.386134496574944</v>
      </c>
      <c r="K210" s="239" t="n">
        <f aca="false">3600*($B$7/(10^($C210*K$14/10000)))/($B$6*$B$5*1000000000)</f>
        <v>0.245888717886957</v>
      </c>
      <c r="L210" s="239" t="n">
        <f aca="false">3600*($B$7/(10^($C210*L$14/10000)))/($B$6*$B$5*1000000000)</f>
        <v>0.156580834192204</v>
      </c>
      <c r="M210" s="239" t="n">
        <f aca="false">3600*($B$7/(10^($C210*M$14/10000)))/($B$6*$B$5*1000000000)</f>
        <v>0.0997099738736209</v>
      </c>
      <c r="N210" s="239" t="n">
        <f aca="false">3600*($B$7/(10^($C210*N$14/10000)))/($B$6*$B$5*1000000000)</f>
        <v>0.0634948647525671</v>
      </c>
      <c r="O210" s="239" t="n">
        <f aca="false">3600*($B$7/(10^($C210*O$14/10000)))/($B$6*$B$5*1000000000)</f>
        <v>0.0404332454750886</v>
      </c>
    </row>
    <row r="211" customFormat="false" ht="15" hidden="false" customHeight="false" outlineLevel="0" collapsed="false">
      <c r="C211" s="237" t="n">
        <v>19700</v>
      </c>
      <c r="D211" s="239" t="n">
        <f aca="false">3600*($B$7/(10^($C211*D$14/10)))/($B$6*$B$5*1000000000)</f>
        <v>3.68755581436191</v>
      </c>
      <c r="E211" s="239" t="n">
        <f aca="false">3600*($B$7/(10^($C211*E$14/10000)))/($B$6*$B$5*1000000000)</f>
        <v>2.34281827179387</v>
      </c>
      <c r="F211" s="239" t="n">
        <f aca="false">3600*($B$7/(10^($C211*F$14/10000)))/($B$6*$B$5*1000000000)</f>
        <v>1.86740536617228</v>
      </c>
      <c r="G211" s="239" t="n">
        <f aca="false">3600*($B$7/(10^($C211*G$14/10000)))/($B$6*$B$5*1000000000)</f>
        <v>1.48846491577809</v>
      </c>
      <c r="H211" s="239" t="n">
        <f aca="false">3600*($B$7/(10^($C211*H$14/10000)))/($B$6*$B$5*1000000000)</f>
        <v>0.945667801969921</v>
      </c>
      <c r="I211" s="239" t="n">
        <f aca="false">3600*($B$7/(10^($C211*I$14/10000)))/($B$6*$B$5*1000000000)</f>
        <v>0.60081200584774</v>
      </c>
      <c r="J211" s="239" t="n">
        <f aca="false">3600*($B$7/(10^($C211*J$14/10000)))/($B$6*$B$5*1000000000)</f>
        <v>0.38171445154296</v>
      </c>
      <c r="K211" s="239" t="n">
        <f aca="false">3600*($B$7/(10^($C211*K$14/10000)))/($B$6*$B$5*1000000000)</f>
        <v>0.242514998200066</v>
      </c>
      <c r="L211" s="239" t="n">
        <f aca="false">3600*($B$7/(10^($C211*L$14/10000)))/($B$6*$B$5*1000000000)</f>
        <v>0.154077279794472</v>
      </c>
      <c r="M211" s="239" t="n">
        <f aca="false">3600*($B$7/(10^($C211*M$14/10000)))/($B$6*$B$5*1000000000)</f>
        <v>0.0978900617490037</v>
      </c>
      <c r="N211" s="239" t="n">
        <f aca="false">3600*($B$7/(10^($C211*N$14/10000)))/($B$6*$B$5*1000000000)</f>
        <v>0.0621925841500193</v>
      </c>
      <c r="O211" s="239" t="n">
        <f aca="false">3600*($B$7/(10^($C211*O$14/10000)))/($B$6*$B$5*1000000000)</f>
        <v>0.0395128724422997</v>
      </c>
    </row>
    <row r="212" customFormat="false" ht="15" hidden="false" customHeight="false" outlineLevel="0" collapsed="false">
      <c r="C212" s="237" t="n">
        <v>19800</v>
      </c>
      <c r="D212" s="239" t="n">
        <f aca="false">3600*($B$7/(10^($C212*D$14/10)))/($B$6*$B$5*1000000000)</f>
        <v>3.68755581436191</v>
      </c>
      <c r="E212" s="239" t="n">
        <f aca="false">3600*($B$7/(10^($C212*E$14/10000)))/($B$6*$B$5*1000000000)</f>
        <v>2.33742993929339</v>
      </c>
      <c r="F212" s="239" t="n">
        <f aca="false">3600*($B$7/(10^($C212*F$14/10000)))/($B$6*$B$5*1000000000)</f>
        <v>1.86096670211382</v>
      </c>
      <c r="G212" s="239" t="n">
        <f aca="false">3600*($B$7/(10^($C212*G$14/10000)))/($B$6*$B$5*1000000000)</f>
        <v>1.4816260407032</v>
      </c>
      <c r="H212" s="239" t="n">
        <f aca="false">3600*($B$7/(10^($C212*H$14/10000)))/($B$6*$B$5*1000000000)</f>
        <v>0.939157870611278</v>
      </c>
      <c r="I212" s="239" t="n">
        <f aca="false">3600*($B$7/(10^($C212*I$14/10000)))/($B$6*$B$5*1000000000)</f>
        <v>0.595303728269041</v>
      </c>
      <c r="J212" s="239" t="n">
        <f aca="false">3600*($B$7/(10^($C212*J$14/10000)))/($B$6*$B$5*1000000000)</f>
        <v>0.377345002348069</v>
      </c>
      <c r="K212" s="239" t="n">
        <f aca="false">3600*($B$7/(10^($C212*K$14/10000)))/($B$6*$B$5*1000000000)</f>
        <v>0.239187567682615</v>
      </c>
      <c r="L212" s="239" t="n">
        <f aca="false">3600*($B$7/(10^($C212*L$14/10000)))/($B$6*$B$5*1000000000)</f>
        <v>0.151613754463226</v>
      </c>
      <c r="M212" s="239" t="n">
        <f aca="false">3600*($B$7/(10^($C212*M$14/10000)))/($B$6*$B$5*1000000000)</f>
        <v>0.0961033667641836</v>
      </c>
      <c r="N212" s="239" t="n">
        <f aca="false">3600*($B$7/(10^($C212*N$14/10000)))/($B$6*$B$5*1000000000)</f>
        <v>0.0609170133416316</v>
      </c>
      <c r="O212" s="239" t="n">
        <f aca="false">3600*($B$7/(10^($C212*O$14/10000)))/($B$6*$B$5*1000000000)</f>
        <v>0.0386134496574944</v>
      </c>
    </row>
    <row r="213" customFormat="false" ht="15" hidden="false" customHeight="false" outlineLevel="0" collapsed="false">
      <c r="C213" s="237" t="n">
        <v>19900</v>
      </c>
      <c r="D213" s="239" t="n">
        <f aca="false">3600*($B$7/(10^($C213*D$14/10)))/($B$6*$B$5*1000000000)</f>
        <v>3.68755581436191</v>
      </c>
      <c r="E213" s="239" t="n">
        <f aca="false">3600*($B$7/(10^($C213*E$14/10000)))/($B$6*$B$5*1000000000)</f>
        <v>2.33205399961376</v>
      </c>
      <c r="F213" s="239" t="n">
        <f aca="false">3600*($B$7/(10^($C213*F$14/10000)))/($B$6*$B$5*1000000000)</f>
        <v>1.85455023805306</v>
      </c>
      <c r="G213" s="239" t="n">
        <f aca="false">3600*($B$7/(10^($C213*G$14/10000)))/($B$6*$B$5*1000000000)</f>
        <v>1.47481858740505</v>
      </c>
      <c r="H213" s="239" t="n">
        <f aca="false">3600*($B$7/(10^($C213*H$14/10000)))/($B$6*$B$5*1000000000)</f>
        <v>0.932692753304891</v>
      </c>
      <c r="I213" s="239" t="n">
        <f aca="false">3600*($B$7/(10^($C213*I$14/10000)))/($B$6*$B$5*1000000000)</f>
        <v>0.58984595088273</v>
      </c>
      <c r="J213" s="239" t="n">
        <f aca="false">3600*($B$7/(10^($C213*J$14/10000)))/($B$6*$B$5*1000000000)</f>
        <v>0.373025569824514</v>
      </c>
      <c r="K213" s="239" t="n">
        <f aca="false">3600*($B$7/(10^($C213*K$14/10000)))/($B$6*$B$5*1000000000)</f>
        <v>0.23590579122339</v>
      </c>
      <c r="L213" s="239" t="n">
        <f aca="false">3600*($B$7/(10^($C213*L$14/10000)))/($B$6*$B$5*1000000000)</f>
        <v>0.149189618177956</v>
      </c>
      <c r="M213" s="239" t="n">
        <f aca="false">3600*($B$7/(10^($C213*M$14/10000)))/($B$6*$B$5*1000000000)</f>
        <v>0.0943492826380324</v>
      </c>
      <c r="N213" s="239" t="n">
        <f aca="false">3600*($B$7/(10^($C213*N$14/10000)))/($B$6*$B$5*1000000000)</f>
        <v>0.0596676045091363</v>
      </c>
      <c r="O213" s="239" t="n">
        <f aca="false">3600*($B$7/(10^($C213*O$14/10000)))/($B$6*$B$5*1000000000)</f>
        <v>0.0377345002348069</v>
      </c>
    </row>
    <row r="214" customFormat="false" ht="15" hidden="false" customHeight="false" outlineLevel="0" collapsed="false">
      <c r="C214" s="237" t="n">
        <v>20000</v>
      </c>
      <c r="D214" s="239" t="n">
        <f aca="false">3600*($B$7/(10^($C214*D$14/10)))/($B$6*$B$5*1000000000)</f>
        <v>3.68755581436191</v>
      </c>
      <c r="E214" s="239" t="n">
        <f aca="false">3600*($B$7/(10^($C214*E$14/10000)))/($B$6*$B$5*1000000000)</f>
        <v>2.32669042425229</v>
      </c>
      <c r="F214" s="239" t="n">
        <f aca="false">3600*($B$7/(10^($C214*F$14/10000)))/($B$6*$B$5*1000000000)</f>
        <v>1.84815589744621</v>
      </c>
      <c r="G214" s="239" t="n">
        <f aca="false">3600*($B$7/(10^($C214*G$14/10000)))/($B$6*$B$5*1000000000)</f>
        <v>1.46804241151372</v>
      </c>
      <c r="H214" s="239" t="n">
        <f aca="false">3600*($B$7/(10^($C214*H$14/10000)))/($B$6*$B$5*1000000000)</f>
        <v>0.926272141552994</v>
      </c>
      <c r="I214" s="239" t="n">
        <f aca="false">3600*($B$7/(10^($C214*I$14/10000)))/($B$6*$B$5*1000000000)</f>
        <v>0.584438210700259</v>
      </c>
      <c r="J214" s="239" t="n">
        <f aca="false">3600*($B$7/(10^($C214*J$14/10000)))/($B$6*$B$5*1000000000)</f>
        <v>0.368755581436191</v>
      </c>
      <c r="K214" s="239" t="n">
        <f aca="false">3600*($B$7/(10^($C214*K$14/10000)))/($B$6*$B$5*1000000000)</f>
        <v>0.232669042425229</v>
      </c>
      <c r="L214" s="239" t="n">
        <f aca="false">3600*($B$7/(10^($C214*L$14/10000)))/($B$6*$B$5*1000000000)</f>
        <v>0.146804241151372</v>
      </c>
      <c r="M214" s="239" t="n">
        <f aca="false">3600*($B$7/(10^($C214*M$14/10000)))/($B$6*$B$5*1000000000)</f>
        <v>0.0926272141552994</v>
      </c>
      <c r="N214" s="239" t="n">
        <f aca="false">3600*($B$7/(10^($C214*N$14/10000)))/($B$6*$B$5*1000000000)</f>
        <v>0.0584438210700259</v>
      </c>
      <c r="O214" s="239" t="n">
        <f aca="false">3600*($B$7/(10^($C214*O$14/10000)))/($B$6*$B$5*1000000000)</f>
        <v>0.0368755581436191</v>
      </c>
    </row>
  </sheetData>
  <mergeCells count="2">
    <mergeCell ref="C6:H6"/>
    <mergeCell ref="D13:O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9.1640625" defaultRowHeight="15" zeroHeight="false" outlineLevelRow="0" outlineLevelCol="0"/>
  <cols>
    <col collapsed="false" customWidth="true" hidden="false" outlineLevel="0" max="1" min="1" style="1" width="51.16"/>
    <col collapsed="false" customWidth="true" hidden="false" outlineLevel="0" max="2" min="2" style="1" width="24.51"/>
    <col collapsed="false" customWidth="true" hidden="false" outlineLevel="0" max="3" min="3" style="1" width="16.83"/>
    <col collapsed="false" customWidth="true" hidden="false" outlineLevel="0" max="4" min="4" style="1" width="14.33"/>
    <col collapsed="false" customWidth="false" hidden="false" outlineLevel="0" max="16384" min="5" style="1" width="9.16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240" t="s">
        <v>341</v>
      </c>
      <c r="B2" s="241" t="s">
        <v>342</v>
      </c>
      <c r="C2" s="242" t="s">
        <v>343</v>
      </c>
      <c r="D2" s="243"/>
    </row>
    <row r="3" customFormat="false" ht="15.75" hidden="false" customHeight="false" outlineLevel="0" collapsed="false">
      <c r="A3" s="244" t="s">
        <v>344</v>
      </c>
      <c r="B3" s="245" t="n">
        <v>213158083</v>
      </c>
      <c r="C3" s="246" t="n">
        <f aca="false">B3*('Project Inputs and Calcs'!$E$17/90)^0.8432</f>
        <v>905015525.417959</v>
      </c>
      <c r="D3" s="247" t="s">
        <v>345</v>
      </c>
    </row>
    <row r="4" customFormat="false" ht="15.75" hidden="false" customHeight="false" outlineLevel="0" collapsed="false">
      <c r="A4" s="248" t="s">
        <v>346</v>
      </c>
      <c r="B4" s="249" t="n">
        <v>32508041</v>
      </c>
      <c r="C4" s="250" t="n">
        <f aca="false">B4*('Project Inputs and Calcs'!$E$17/90)^0.8432</f>
        <v>138020953.237432</v>
      </c>
      <c r="D4" s="251" t="s">
        <v>345</v>
      </c>
    </row>
    <row r="5" customFormat="false" ht="15.75" hidden="false" customHeight="false" outlineLevel="0" collapsed="false">
      <c r="A5" s="244" t="s">
        <v>347</v>
      </c>
      <c r="B5" s="245" t="n">
        <f aca="false">B3+B4</f>
        <v>245666124</v>
      </c>
      <c r="C5" s="246" t="n">
        <f aca="false">C3+C4</f>
        <v>1043036478.65539</v>
      </c>
      <c r="D5" s="247" t="s">
        <v>345</v>
      </c>
    </row>
    <row r="6" customFormat="false" ht="15.75" hidden="false" customHeight="false" outlineLevel="0" collapsed="false">
      <c r="A6" s="248" t="s">
        <v>348</v>
      </c>
      <c r="B6" s="249" t="n">
        <v>24566612</v>
      </c>
      <c r="C6" s="250" t="n">
        <f aca="false">B6*('Project Inputs and Calcs'!$E$17/90)^0.8432</f>
        <v>104303646.16724</v>
      </c>
      <c r="D6" s="251" t="s">
        <v>345</v>
      </c>
    </row>
    <row r="7" customFormat="false" ht="15.75" hidden="false" customHeight="false" outlineLevel="0" collapsed="false">
      <c r="A7" s="244" t="s">
        <v>349</v>
      </c>
      <c r="B7" s="245" t="n">
        <f aca="false">B5+B6</f>
        <v>270232736</v>
      </c>
      <c r="C7" s="246" t="n">
        <f aca="false">C5+C6</f>
        <v>1147340124.82263</v>
      </c>
      <c r="D7" s="247" t="s">
        <v>345</v>
      </c>
    </row>
    <row r="8" customFormat="false" ht="15.75" hidden="false" customHeight="false" outlineLevel="0" collapsed="false">
      <c r="A8" s="248"/>
      <c r="B8" s="252"/>
      <c r="C8" s="252"/>
      <c r="D8" s="253"/>
    </row>
    <row r="9" customFormat="false" ht="15.75" hidden="false" customHeight="false" outlineLevel="0" collapsed="false">
      <c r="A9" s="244" t="s">
        <v>350</v>
      </c>
      <c r="B9" s="246" t="n">
        <v>90</v>
      </c>
      <c r="C9" s="246" t="n">
        <f aca="false">'Project Inputs and Calcs'!E17</f>
        <v>500</v>
      </c>
      <c r="D9" s="254" t="s">
        <v>18</v>
      </c>
    </row>
    <row r="10" customFormat="false" ht="15.75" hidden="false" customHeight="false" outlineLevel="0" collapsed="false">
      <c r="A10" s="244" t="s">
        <v>351</v>
      </c>
      <c r="B10" s="246" t="n">
        <f aca="false">B5/B9/1000</f>
        <v>2729.6236</v>
      </c>
      <c r="C10" s="246" t="n">
        <f aca="false">C5/C9/1000</f>
        <v>2086.07295731078</v>
      </c>
      <c r="D10" s="247" t="s">
        <v>352</v>
      </c>
    </row>
    <row r="11" customFormat="false" ht="16.5" hidden="false" customHeight="false" outlineLevel="0" collapsed="false">
      <c r="A11" s="255" t="s">
        <v>353</v>
      </c>
      <c r="B11" s="256" t="n">
        <f aca="false">B7/B9/1000</f>
        <v>3002.58595555556</v>
      </c>
      <c r="C11" s="256" t="n">
        <f aca="false">C7/C9/1000</f>
        <v>2294.68024964526</v>
      </c>
      <c r="D11" s="257" t="s">
        <v>352</v>
      </c>
    </row>
    <row r="12" customFormat="false" ht="15.75" hidden="false" customHeight="false" outlineLevel="0" collapsed="false"/>
    <row r="14" customFormat="false" ht="15.75" hidden="false" customHeight="false" outlineLevel="0" collapsed="false"/>
    <row r="15" customFormat="false" ht="19.5" hidden="false" customHeight="false" outlineLevel="0" collapsed="false">
      <c r="A15" s="258" t="s">
        <v>354</v>
      </c>
      <c r="B15" s="259" t="s">
        <v>355</v>
      </c>
      <c r="C15" s="260" t="s">
        <v>343</v>
      </c>
      <c r="D15" s="261"/>
    </row>
    <row r="16" customFormat="false" ht="15.75" hidden="false" customHeight="false" outlineLevel="0" collapsed="false">
      <c r="A16" s="248" t="s">
        <v>356</v>
      </c>
      <c r="B16" s="262" t="n">
        <v>43150000</v>
      </c>
      <c r="C16" s="263" t="n">
        <f aca="false">B16*('Project Inputs and Calcs'!E17/268)^0.4</f>
        <v>55375145.9868926</v>
      </c>
      <c r="D16" s="264" t="s">
        <v>345</v>
      </c>
    </row>
    <row r="17" customFormat="false" ht="15.75" hidden="false" customHeight="false" outlineLevel="0" collapsed="false">
      <c r="A17" s="248" t="s">
        <v>357</v>
      </c>
      <c r="B17" s="262" t="n">
        <v>10150000</v>
      </c>
      <c r="C17" s="263" t="n">
        <f aca="false">B17*('Project Inputs and Calcs'!E17/268)^0.4</f>
        <v>13025671.6516097</v>
      </c>
      <c r="D17" s="264" t="s">
        <v>345</v>
      </c>
    </row>
    <row r="18" customFormat="false" ht="15.75" hidden="false" customHeight="false" outlineLevel="0" collapsed="false">
      <c r="A18" s="244" t="s">
        <v>358</v>
      </c>
      <c r="B18" s="245" t="n">
        <f aca="false">SUM(B16:B17)</f>
        <v>53300000</v>
      </c>
      <c r="C18" s="245" t="n">
        <f aca="false">SUM(C16:C17)</f>
        <v>68400817.6385023</v>
      </c>
      <c r="D18" s="265" t="s">
        <v>345</v>
      </c>
    </row>
    <row r="19" customFormat="false" ht="15.75" hidden="false" customHeight="false" outlineLevel="0" collapsed="false">
      <c r="A19" s="244" t="s">
        <v>350</v>
      </c>
      <c r="B19" s="246" t="n">
        <v>268</v>
      </c>
      <c r="C19" s="246" t="n">
        <f aca="false">'Project Inputs and Calcs'!E17</f>
        <v>500</v>
      </c>
      <c r="D19" s="254" t="s">
        <v>18</v>
      </c>
    </row>
    <row r="20" customFormat="false" ht="16.5" hidden="false" customHeight="false" outlineLevel="0" collapsed="false">
      <c r="A20" s="255" t="s">
        <v>353</v>
      </c>
      <c r="B20" s="256" t="n">
        <f aca="false">B18/B19/1000</f>
        <v>198.880597014925</v>
      </c>
      <c r="C20" s="256" t="n">
        <f aca="false">C18/C19/1000</f>
        <v>136.801635277005</v>
      </c>
      <c r="D20" s="257" t="s">
        <v>352</v>
      </c>
    </row>
    <row r="21" customFormat="false" ht="15.75" hidden="false" customHeight="false" outlineLevel="0" collapsed="false"/>
    <row r="23" customFormat="false" ht="15" hidden="false" customHeight="false" outlineLevel="0" collapsed="false">
      <c r="D23" s="29"/>
    </row>
    <row r="24" customFormat="false" ht="15" hidden="false" customHeight="false" outlineLevel="0" collapsed="false">
      <c r="D24" s="2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J53"/>
  <sheetViews>
    <sheetView showFormulas="false" showGridLines="true" showRowColHeaders="true" showZeros="true" rightToLeft="false" tabSelected="false" showOutlineSymbols="true" defaultGridColor="true" view="normal" topLeftCell="C1" colorId="64" zoomScale="70" zoomScaleNormal="70" zoomScalePageLayoutView="100" workbookViewId="0">
      <selection pane="topLeft" activeCell="I47" activeCellId="0" sqref="I47"/>
    </sheetView>
  </sheetViews>
  <sheetFormatPr defaultColWidth="8.83203125" defaultRowHeight="15" zeroHeight="false" outlineLevelRow="0" outlineLevelCol="0"/>
  <cols>
    <col collapsed="false" customWidth="true" hidden="false" outlineLevel="0" max="3" min="2" style="0" width="56.34"/>
    <col collapsed="false" customWidth="true" hidden="false" outlineLevel="0" max="4" min="4" style="266" width="22.5"/>
    <col collapsed="false" customWidth="true" hidden="false" outlineLevel="0" max="5" min="5" style="266" width="91.83"/>
    <col collapsed="false" customWidth="true" hidden="false" outlineLevel="0" max="6" min="6" style="266" width="17.83"/>
    <col collapsed="false" customWidth="true" hidden="false" outlineLevel="0" max="7" min="7" style="0" width="31.5"/>
    <col collapsed="false" customWidth="true" hidden="false" outlineLevel="0" max="8" min="8" style="0" width="31.16"/>
    <col collapsed="false" customWidth="true" hidden="false" outlineLevel="0" max="9" min="9" style="0" width="30.16"/>
    <col collapsed="false" customWidth="true" hidden="false" outlineLevel="0" max="10" min="10" style="0" width="36.83"/>
  </cols>
  <sheetData>
    <row r="1" customFormat="false" ht="27" hidden="false" customHeight="false" outlineLevel="0" collapsed="false">
      <c r="G1" s="267" t="s">
        <v>359</v>
      </c>
      <c r="H1" s="267"/>
      <c r="I1" s="267"/>
      <c r="J1" s="267"/>
    </row>
    <row r="2" customFormat="false" ht="21" hidden="false" customHeight="true" outlineLevel="0" collapsed="false">
      <c r="B2" s="268"/>
      <c r="C2" s="269" t="s">
        <v>360</v>
      </c>
      <c r="D2" s="269" t="s">
        <v>361</v>
      </c>
      <c r="E2" s="270" t="s">
        <v>362</v>
      </c>
      <c r="G2" s="271" t="str">
        <f aca="false">B14</f>
        <v>Geothermal Steam 
Above Ground Return</v>
      </c>
      <c r="H2" s="272" t="str">
        <f aca="false">B24</f>
        <v>Geothermal Steam 
Underground Return</v>
      </c>
      <c r="I2" s="273" t="str">
        <f aca="false">B34</f>
        <v>Geothermal Brine 
Above Ground Return</v>
      </c>
      <c r="J2" s="273" t="s">
        <v>363</v>
      </c>
    </row>
    <row r="3" customFormat="false" ht="21.75" hidden="false" customHeight="false" outlineLevel="0" collapsed="false">
      <c r="B3" s="274" t="s">
        <v>364</v>
      </c>
      <c r="C3" s="275" t="n">
        <f aca="false">250*'Project Inputs and Calcs'!L11</f>
        <v>5250</v>
      </c>
      <c r="D3" s="276" t="n">
        <f aca="false">C3*3.28084</f>
        <v>17224.41</v>
      </c>
      <c r="E3" s="277" t="s">
        <v>365</v>
      </c>
      <c r="G3" s="271"/>
      <c r="H3" s="272"/>
      <c r="I3" s="273"/>
      <c r="J3" s="273"/>
    </row>
    <row r="4" customFormat="false" ht="22.5" hidden="false" customHeight="false" outlineLevel="0" collapsed="false">
      <c r="B4" s="274" t="s">
        <v>366</v>
      </c>
      <c r="C4" s="275" t="n">
        <v>0</v>
      </c>
      <c r="D4" s="276" t="n">
        <f aca="false">C4*3.28084</f>
        <v>0</v>
      </c>
      <c r="E4" s="278" t="s">
        <v>365</v>
      </c>
      <c r="G4" s="271"/>
      <c r="H4" s="272"/>
      <c r="I4" s="273"/>
      <c r="J4" s="273"/>
    </row>
    <row r="5" customFormat="false" ht="27" hidden="false" customHeight="false" outlineLevel="0" collapsed="false">
      <c r="B5" s="279" t="s">
        <v>367</v>
      </c>
      <c r="C5" s="275" t="n">
        <v>4900</v>
      </c>
      <c r="D5" s="276" t="n">
        <f aca="false">C5*3.28084</f>
        <v>16076.116</v>
      </c>
      <c r="E5" s="277" t="s">
        <v>368</v>
      </c>
      <c r="G5" s="280" t="n">
        <f aca="false">I22</f>
        <v>177410506.974559</v>
      </c>
      <c r="H5" s="281" t="n">
        <f aca="false">I32</f>
        <v>177034474.616427</v>
      </c>
      <c r="I5" s="282" t="n">
        <f aca="false">I42</f>
        <v>557526529.139862</v>
      </c>
      <c r="J5" s="282" t="n">
        <f aca="false">I53</f>
        <v>366230604.060109</v>
      </c>
    </row>
    <row r="6" customFormat="false" ht="22.5" hidden="false" customHeight="false" outlineLevel="0" collapsed="false">
      <c r="B6" s="279" t="s">
        <v>369</v>
      </c>
      <c r="C6" s="275" t="n">
        <v>4900</v>
      </c>
      <c r="D6" s="276" t="n">
        <f aca="false">C6*3.28084</f>
        <v>16076.116</v>
      </c>
      <c r="E6" s="277" t="s">
        <v>370</v>
      </c>
    </row>
    <row r="7" customFormat="false" ht="22.5" hidden="false" customHeight="false" outlineLevel="0" collapsed="false">
      <c r="B7" s="279" t="s">
        <v>371</v>
      </c>
      <c r="C7" s="275" t="n">
        <f aca="false">250*'Project Inputs and Calcs'!L11</f>
        <v>5250</v>
      </c>
      <c r="D7" s="276" t="n">
        <f aca="false">C7*3.28084</f>
        <v>17224.41</v>
      </c>
      <c r="E7" s="278" t="s">
        <v>372</v>
      </c>
    </row>
    <row r="8" customFormat="false" ht="22.5" hidden="false" customHeight="false" outlineLevel="0" collapsed="false">
      <c r="B8" s="279" t="s">
        <v>373</v>
      </c>
      <c r="C8" s="275" t="n">
        <v>0</v>
      </c>
      <c r="D8" s="276" t="n">
        <f aca="false">C8*3.28084</f>
        <v>0</v>
      </c>
      <c r="E8" s="278" t="s">
        <v>372</v>
      </c>
    </row>
    <row r="9" customFormat="false" ht="21" hidden="false" customHeight="false" outlineLevel="0" collapsed="false">
      <c r="B9" s="283"/>
      <c r="C9" s="283"/>
      <c r="D9" s="284"/>
      <c r="E9" s="285"/>
    </row>
    <row r="11" customFormat="false" ht="25.5" hidden="false" customHeight="false" outlineLevel="0" collapsed="false">
      <c r="B11" s="286" t="s">
        <v>374</v>
      </c>
      <c r="C11" s="286"/>
      <c r="D11" s="286"/>
      <c r="E11" s="286"/>
      <c r="F11" s="286"/>
      <c r="G11" s="286"/>
      <c r="H11" s="286"/>
      <c r="I11" s="286"/>
    </row>
    <row r="12" customFormat="false" ht="21" hidden="false" customHeight="false" outlineLevel="0" collapsed="false">
      <c r="B12" s="283"/>
      <c r="C12" s="283"/>
      <c r="E12" s="285"/>
    </row>
    <row r="13" customFormat="false" ht="15.75" hidden="false" customHeight="false" outlineLevel="0" collapsed="false"/>
    <row r="14" customFormat="false" ht="42" hidden="false" customHeight="true" outlineLevel="0" collapsed="false">
      <c r="B14" s="287" t="s">
        <v>375</v>
      </c>
      <c r="C14" s="287"/>
      <c r="D14" s="287"/>
      <c r="E14" s="287"/>
      <c r="F14" s="287"/>
      <c r="G14" s="287"/>
      <c r="H14" s="287"/>
      <c r="I14" s="287"/>
    </row>
    <row r="15" customFormat="false" ht="49.5" hidden="false" customHeight="true" outlineLevel="0" collapsed="false">
      <c r="B15" s="288" t="s">
        <v>376</v>
      </c>
      <c r="C15" s="289"/>
      <c r="D15" s="290" t="s">
        <v>377</v>
      </c>
      <c r="E15" s="290"/>
      <c r="F15" s="290"/>
      <c r="G15" s="290" t="s">
        <v>378</v>
      </c>
      <c r="H15" s="290" t="s">
        <v>379</v>
      </c>
      <c r="I15" s="291" t="s">
        <v>380</v>
      </c>
    </row>
    <row r="16" customFormat="false" ht="21" hidden="false" customHeight="false" outlineLevel="0" collapsed="false">
      <c r="B16" s="292" t="s">
        <v>381</v>
      </c>
      <c r="C16" s="293"/>
      <c r="D16" s="294" t="s">
        <v>382</v>
      </c>
      <c r="E16" s="294"/>
      <c r="F16" s="295"/>
      <c r="G16" s="296" t="n">
        <v>5797128</v>
      </c>
      <c r="H16" s="295" t="n">
        <f aca="false">D3</f>
        <v>17224.41</v>
      </c>
      <c r="I16" s="297" t="n">
        <f aca="false">(G16*4/5280)*H16</f>
        <v>75645537.4958182</v>
      </c>
    </row>
    <row r="17" customFormat="false" ht="21" hidden="false" customHeight="false" outlineLevel="0" collapsed="false">
      <c r="B17" s="292" t="s">
        <v>383</v>
      </c>
      <c r="C17" s="293"/>
      <c r="D17" s="294" t="s">
        <v>382</v>
      </c>
      <c r="E17" s="294"/>
      <c r="F17" s="295"/>
      <c r="G17" s="296" t="n">
        <v>5797128</v>
      </c>
      <c r="H17" s="295" t="n">
        <f aca="false">D4</f>
        <v>0</v>
      </c>
      <c r="I17" s="297" t="n">
        <f aca="false">(G17*4/5280)*H17</f>
        <v>0</v>
      </c>
    </row>
    <row r="18" customFormat="false" ht="21" hidden="false" customHeight="false" outlineLevel="0" collapsed="false">
      <c r="B18" s="292" t="s">
        <v>384</v>
      </c>
      <c r="C18" s="293"/>
      <c r="D18" s="294" t="s">
        <v>385</v>
      </c>
      <c r="E18" s="294"/>
      <c r="F18" s="295"/>
      <c r="G18" s="296" t="n">
        <v>6314947</v>
      </c>
      <c r="H18" s="295" t="n">
        <f aca="false">D5</f>
        <v>16076.116</v>
      </c>
      <c r="I18" s="297" t="n">
        <f aca="false">(G18*4/5280)*H18</f>
        <v>76908954.9286758</v>
      </c>
    </row>
    <row r="19" customFormat="false" ht="21" hidden="false" customHeight="false" outlineLevel="0" collapsed="false">
      <c r="B19" s="298" t="s">
        <v>386</v>
      </c>
      <c r="C19" s="299"/>
      <c r="D19" s="300" t="s">
        <v>387</v>
      </c>
      <c r="E19" s="300"/>
      <c r="F19" s="301"/>
      <c r="G19" s="302" t="n">
        <v>1106531</v>
      </c>
      <c r="H19" s="301" t="n">
        <f aca="false">D6</f>
        <v>16076.116</v>
      </c>
      <c r="I19" s="303" t="n">
        <f aca="false">(G19*4/5280)*H19</f>
        <v>13476303.5709061</v>
      </c>
    </row>
    <row r="20" customFormat="false" ht="21" hidden="false" customHeight="false" outlineLevel="0" collapsed="false">
      <c r="B20" s="298" t="s">
        <v>388</v>
      </c>
      <c r="C20" s="299"/>
      <c r="D20" s="300" t="s">
        <v>389</v>
      </c>
      <c r="E20" s="300"/>
      <c r="F20" s="301"/>
      <c r="G20" s="302" t="n">
        <v>872089</v>
      </c>
      <c r="H20" s="301" t="n">
        <f aca="false">D7</f>
        <v>17224.41</v>
      </c>
      <c r="I20" s="303" t="n">
        <f aca="false">(G20*4/5280)*H20</f>
        <v>11379710.9791591</v>
      </c>
    </row>
    <row r="21" customFormat="false" ht="21" hidden="false" customHeight="false" outlineLevel="0" collapsed="false">
      <c r="B21" s="298" t="s">
        <v>390</v>
      </c>
      <c r="C21" s="299"/>
      <c r="D21" s="300" t="s">
        <v>389</v>
      </c>
      <c r="E21" s="300"/>
      <c r="F21" s="301"/>
      <c r="G21" s="304" t="n">
        <v>872089</v>
      </c>
      <c r="H21" s="301" t="n">
        <f aca="false">D8</f>
        <v>0</v>
      </c>
      <c r="I21" s="303" t="n">
        <f aca="false">(G21*4/5280)*H21</f>
        <v>0</v>
      </c>
    </row>
    <row r="22" customFormat="false" ht="27" hidden="false" customHeight="false" outlineLevel="0" collapsed="false">
      <c r="B22" s="305" t="s">
        <v>146</v>
      </c>
      <c r="C22" s="306"/>
      <c r="D22" s="307"/>
      <c r="E22" s="307"/>
      <c r="F22" s="307"/>
      <c r="G22" s="308"/>
      <c r="H22" s="308"/>
      <c r="I22" s="309" t="n">
        <f aca="false">SUM(I16:I21)</f>
        <v>177410506.974559</v>
      </c>
    </row>
    <row r="23" customFormat="false" ht="33" hidden="false" customHeight="true" outlineLevel="0" collapsed="false"/>
    <row r="24" customFormat="false" ht="45" hidden="false" customHeight="true" outlineLevel="0" collapsed="false">
      <c r="B24" s="310" t="s">
        <v>391</v>
      </c>
      <c r="C24" s="310"/>
      <c r="D24" s="310"/>
      <c r="E24" s="310"/>
      <c r="F24" s="310"/>
      <c r="G24" s="310"/>
      <c r="H24" s="310"/>
      <c r="I24" s="310"/>
    </row>
    <row r="25" customFormat="false" ht="49.5" hidden="false" customHeight="true" outlineLevel="0" collapsed="false">
      <c r="B25" s="311" t="s">
        <v>376</v>
      </c>
      <c r="C25" s="312"/>
      <c r="D25" s="313" t="s">
        <v>377</v>
      </c>
      <c r="E25" s="313"/>
      <c r="F25" s="313"/>
      <c r="G25" s="313" t="s">
        <v>378</v>
      </c>
      <c r="H25" s="313" t="s">
        <v>379</v>
      </c>
      <c r="I25" s="314" t="s">
        <v>380</v>
      </c>
    </row>
    <row r="26" customFormat="false" ht="21" hidden="false" customHeight="false" outlineLevel="0" collapsed="false">
      <c r="B26" s="315" t="s">
        <v>392</v>
      </c>
      <c r="C26" s="316"/>
      <c r="D26" s="317" t="s">
        <v>382</v>
      </c>
      <c r="E26" s="317"/>
      <c r="F26" s="318"/>
      <c r="G26" s="319" t="n">
        <v>5797128</v>
      </c>
      <c r="H26" s="318" t="n">
        <f aca="false">D3</f>
        <v>17224.41</v>
      </c>
      <c r="I26" s="320" t="n">
        <f aca="false">(G26*4/5280)*H26</f>
        <v>75645537.4958182</v>
      </c>
    </row>
    <row r="27" customFormat="false" ht="21" hidden="false" customHeight="false" outlineLevel="0" collapsed="false">
      <c r="B27" s="315" t="s">
        <v>392</v>
      </c>
      <c r="C27" s="316"/>
      <c r="D27" s="317" t="s">
        <v>382</v>
      </c>
      <c r="E27" s="317"/>
      <c r="F27" s="318"/>
      <c r="G27" s="319" t="n">
        <v>5797128</v>
      </c>
      <c r="H27" s="318" t="n">
        <f aca="false">D4</f>
        <v>0</v>
      </c>
      <c r="I27" s="320" t="n">
        <f aca="false">(G27*4/5280)*H27</f>
        <v>0</v>
      </c>
    </row>
    <row r="28" customFormat="false" ht="21" hidden="false" customHeight="false" outlineLevel="0" collapsed="false">
      <c r="B28" s="315" t="s">
        <v>384</v>
      </c>
      <c r="C28" s="316"/>
      <c r="D28" s="317" t="s">
        <v>385</v>
      </c>
      <c r="E28" s="317"/>
      <c r="F28" s="318"/>
      <c r="G28" s="319" t="n">
        <v>6314947</v>
      </c>
      <c r="H28" s="318" t="n">
        <f aca="false">D5</f>
        <v>16076.116</v>
      </c>
      <c r="I28" s="320" t="n">
        <f aca="false">(G28*4/5280)*H28</f>
        <v>76908954.9286758</v>
      </c>
    </row>
    <row r="29" customFormat="false" ht="21" hidden="false" customHeight="false" outlineLevel="0" collapsed="false">
      <c r="B29" s="321" t="s">
        <v>386</v>
      </c>
      <c r="C29" s="322"/>
      <c r="D29" s="323" t="s">
        <v>393</v>
      </c>
      <c r="E29" s="323"/>
      <c r="F29" s="324"/>
      <c r="G29" s="325" t="n">
        <v>1341437</v>
      </c>
      <c r="H29" s="324" t="n">
        <f aca="false">D6</f>
        <v>16076.116</v>
      </c>
      <c r="I29" s="326" t="n">
        <f aca="false">(G29*4/5280)*H29</f>
        <v>16337194.5596152</v>
      </c>
    </row>
    <row r="30" customFormat="false" ht="21" hidden="false" customHeight="false" outlineLevel="0" collapsed="false">
      <c r="B30" s="321" t="s">
        <v>394</v>
      </c>
      <c r="C30" s="322"/>
      <c r="D30" s="323" t="s">
        <v>395</v>
      </c>
      <c r="E30" s="323"/>
      <c r="F30" s="324"/>
      <c r="G30" s="325" t="n">
        <v>624026</v>
      </c>
      <c r="H30" s="324" t="n">
        <f aca="false">D7</f>
        <v>17224.41</v>
      </c>
      <c r="I30" s="326" t="n">
        <f aca="false">(G30*4/5280)*H30</f>
        <v>8142787.63231818</v>
      </c>
    </row>
    <row r="31" customFormat="false" ht="21" hidden="false" customHeight="false" outlineLevel="0" collapsed="false">
      <c r="B31" s="321" t="s">
        <v>394</v>
      </c>
      <c r="C31" s="322"/>
      <c r="D31" s="323" t="s">
        <v>395</v>
      </c>
      <c r="E31" s="323"/>
      <c r="F31" s="324"/>
      <c r="G31" s="325" t="n">
        <v>624026</v>
      </c>
      <c r="H31" s="324" t="n">
        <f aca="false">D8</f>
        <v>0</v>
      </c>
      <c r="I31" s="326" t="n">
        <f aca="false">(G31*4/5280)*H31</f>
        <v>0</v>
      </c>
    </row>
    <row r="32" customFormat="false" ht="27" hidden="false" customHeight="false" outlineLevel="0" collapsed="false">
      <c r="B32" s="327" t="s">
        <v>146</v>
      </c>
      <c r="C32" s="328"/>
      <c r="D32" s="329"/>
      <c r="E32" s="329"/>
      <c r="F32" s="329"/>
      <c r="G32" s="330"/>
      <c r="H32" s="330"/>
      <c r="I32" s="331" t="n">
        <f aca="false">SUM(I26:I31)</f>
        <v>177034474.616427</v>
      </c>
    </row>
    <row r="33" customFormat="false" ht="40.5" hidden="false" customHeight="true" outlineLevel="0" collapsed="false"/>
    <row r="34" customFormat="false" ht="45" hidden="false" customHeight="true" outlineLevel="0" collapsed="false">
      <c r="B34" s="332" t="s">
        <v>396</v>
      </c>
      <c r="C34" s="332"/>
      <c r="D34" s="332"/>
      <c r="E34" s="332"/>
      <c r="F34" s="332"/>
      <c r="G34" s="332"/>
      <c r="H34" s="332"/>
      <c r="I34" s="332"/>
    </row>
    <row r="35" customFormat="false" ht="49.5" hidden="false" customHeight="true" outlineLevel="0" collapsed="false">
      <c r="B35" s="333" t="s">
        <v>376</v>
      </c>
      <c r="C35" s="334"/>
      <c r="D35" s="335" t="s">
        <v>377</v>
      </c>
      <c r="E35" s="335"/>
      <c r="F35" s="335"/>
      <c r="G35" s="335" t="s">
        <v>378</v>
      </c>
      <c r="H35" s="335" t="s">
        <v>379</v>
      </c>
      <c r="I35" s="336" t="s">
        <v>380</v>
      </c>
    </row>
    <row r="36" customFormat="false" ht="21" hidden="false" customHeight="false" outlineLevel="0" collapsed="false">
      <c r="B36" s="337" t="s">
        <v>397</v>
      </c>
      <c r="C36" s="338"/>
      <c r="D36" s="339" t="s">
        <v>398</v>
      </c>
      <c r="E36" s="339"/>
      <c r="F36" s="340"/>
      <c r="G36" s="341" t="n">
        <v>13531751</v>
      </c>
      <c r="H36" s="340" t="n">
        <f aca="false">D3</f>
        <v>17224.41</v>
      </c>
      <c r="I36" s="342" t="n">
        <f aca="false">(G36*4/5280)*H36</f>
        <v>176573050.940841</v>
      </c>
    </row>
    <row r="37" customFormat="false" ht="21" hidden="false" customHeight="false" outlineLevel="0" collapsed="false">
      <c r="B37" s="337" t="s">
        <v>399</v>
      </c>
      <c r="C37" s="338"/>
      <c r="D37" s="339" t="s">
        <v>398</v>
      </c>
      <c r="E37" s="339"/>
      <c r="F37" s="340"/>
      <c r="G37" s="341" t="n">
        <v>13531751</v>
      </c>
      <c r="H37" s="340" t="n">
        <f aca="false">D4</f>
        <v>0</v>
      </c>
      <c r="I37" s="342" t="n">
        <f aca="false">(G37*4/5280)*H37</f>
        <v>0</v>
      </c>
    </row>
    <row r="38" customFormat="false" ht="21" hidden="false" customHeight="false" outlineLevel="0" collapsed="false">
      <c r="B38" s="337" t="s">
        <v>367</v>
      </c>
      <c r="C38" s="338"/>
      <c r="D38" s="339" t="s">
        <v>400</v>
      </c>
      <c r="E38" s="339"/>
      <c r="F38" s="340"/>
      <c r="G38" s="341" t="n">
        <v>13531753</v>
      </c>
      <c r="H38" s="340" t="n">
        <f aca="false">D5</f>
        <v>16076.116</v>
      </c>
      <c r="I38" s="342" t="n">
        <f aca="false">(G38*4/5280)*H38</f>
        <v>164801538.569203</v>
      </c>
    </row>
    <row r="39" customFormat="false" ht="21" hidden="false" customHeight="false" outlineLevel="0" collapsed="false">
      <c r="B39" s="343" t="s">
        <v>401</v>
      </c>
      <c r="C39" s="344"/>
      <c r="D39" s="345" t="s">
        <v>402</v>
      </c>
      <c r="E39" s="345"/>
      <c r="F39" s="346"/>
      <c r="G39" s="347" t="n">
        <v>9652545</v>
      </c>
      <c r="H39" s="346" t="n">
        <f aca="false">D6</f>
        <v>16076.116</v>
      </c>
      <c r="I39" s="348" t="n">
        <f aca="false">(G39*4/5280)*H39</f>
        <v>117557146.299409</v>
      </c>
    </row>
    <row r="40" customFormat="false" ht="21" hidden="false" customHeight="false" outlineLevel="0" collapsed="false">
      <c r="B40" s="343" t="s">
        <v>403</v>
      </c>
      <c r="C40" s="344"/>
      <c r="D40" s="345" t="s">
        <v>404</v>
      </c>
      <c r="E40" s="345"/>
      <c r="F40" s="346"/>
      <c r="G40" s="347" t="n">
        <v>7555854</v>
      </c>
      <c r="H40" s="346" t="n">
        <f aca="false">D7</f>
        <v>17224.41</v>
      </c>
      <c r="I40" s="348" t="n">
        <f aca="false">(G40*4/5280)*H40</f>
        <v>98594793.3304091</v>
      </c>
    </row>
    <row r="41" customFormat="false" ht="21" hidden="false" customHeight="false" outlineLevel="0" collapsed="false">
      <c r="B41" s="343" t="s">
        <v>405</v>
      </c>
      <c r="C41" s="344"/>
      <c r="D41" s="345" t="s">
        <v>404</v>
      </c>
      <c r="E41" s="345"/>
      <c r="F41" s="346"/>
      <c r="G41" s="347" t="n">
        <v>7555854</v>
      </c>
      <c r="H41" s="346" t="n">
        <f aca="false">D8</f>
        <v>0</v>
      </c>
      <c r="I41" s="348" t="n">
        <f aca="false">(G41*4/5280)*H41</f>
        <v>0</v>
      </c>
    </row>
    <row r="42" customFormat="false" ht="27" hidden="false" customHeight="false" outlineLevel="0" collapsed="false">
      <c r="B42" s="349" t="s">
        <v>146</v>
      </c>
      <c r="C42" s="350"/>
      <c r="D42" s="351"/>
      <c r="E42" s="351"/>
      <c r="F42" s="351"/>
      <c r="G42" s="352"/>
      <c r="H42" s="352"/>
      <c r="I42" s="353" t="n">
        <f aca="false">SUM(I36:I41)</f>
        <v>557526529.139862</v>
      </c>
    </row>
    <row r="44" customFormat="false" ht="15.75" hidden="false" customHeight="false" outlineLevel="0" collapsed="false"/>
    <row r="45" customFormat="false" ht="43.5" hidden="false" customHeight="true" outlineLevel="0" collapsed="false">
      <c r="B45" s="354" t="s">
        <v>363</v>
      </c>
      <c r="C45" s="354"/>
      <c r="D45" s="354"/>
      <c r="E45" s="354"/>
      <c r="F45" s="354"/>
      <c r="G45" s="354"/>
      <c r="H45" s="354"/>
      <c r="I45" s="354"/>
    </row>
    <row r="46" customFormat="false" ht="49.5" hidden="false" customHeight="true" outlineLevel="0" collapsed="false">
      <c r="B46" s="355" t="s">
        <v>376</v>
      </c>
      <c r="C46" s="356"/>
      <c r="D46" s="357" t="s">
        <v>377</v>
      </c>
      <c r="E46" s="357"/>
      <c r="F46" s="357"/>
      <c r="G46" s="357" t="s">
        <v>378</v>
      </c>
      <c r="H46" s="357" t="s">
        <v>379</v>
      </c>
      <c r="I46" s="358" t="s">
        <v>380</v>
      </c>
    </row>
    <row r="47" customFormat="false" ht="21" hidden="false" customHeight="false" outlineLevel="0" collapsed="false">
      <c r="B47" s="359" t="s">
        <v>397</v>
      </c>
      <c r="C47" s="360"/>
      <c r="D47" s="361" t="s">
        <v>398</v>
      </c>
      <c r="E47" s="361"/>
      <c r="F47" s="362"/>
      <c r="G47" s="363" t="n">
        <v>13531751</v>
      </c>
      <c r="H47" s="362" t="n">
        <f aca="false">D3</f>
        <v>17224.41</v>
      </c>
      <c r="I47" s="364" t="n">
        <f aca="false">(G47*4/5280)*H47</f>
        <v>176573050.940841</v>
      </c>
    </row>
    <row r="48" customFormat="false" ht="21" hidden="false" customHeight="false" outlineLevel="0" collapsed="false">
      <c r="B48" s="359" t="s">
        <v>399</v>
      </c>
      <c r="C48" s="360"/>
      <c r="D48" s="361" t="s">
        <v>398</v>
      </c>
      <c r="E48" s="361"/>
      <c r="F48" s="362"/>
      <c r="G48" s="363" t="n">
        <v>13531751</v>
      </c>
      <c r="H48" s="362" t="n">
        <f aca="false">D4</f>
        <v>0</v>
      </c>
      <c r="I48" s="364" t="n">
        <f aca="false">(G48*4/5280)*H48</f>
        <v>0</v>
      </c>
    </row>
    <row r="49" customFormat="false" ht="21" hidden="false" customHeight="false" outlineLevel="0" collapsed="false">
      <c r="B49" s="359" t="s">
        <v>367</v>
      </c>
      <c r="C49" s="360"/>
      <c r="D49" s="361" t="s">
        <v>400</v>
      </c>
      <c r="E49" s="361"/>
      <c r="F49" s="362"/>
      <c r="G49" s="363" t="n">
        <v>13531753</v>
      </c>
      <c r="H49" s="362" t="n">
        <f aca="false">D5</f>
        <v>16076.116</v>
      </c>
      <c r="I49" s="364" t="n">
        <f aca="false">(G49*4/5280)*H49</f>
        <v>164801538.569203</v>
      </c>
    </row>
    <row r="50" customFormat="false" ht="21" hidden="false" customHeight="false" outlineLevel="0" collapsed="false">
      <c r="B50" s="359" t="s">
        <v>386</v>
      </c>
      <c r="C50" s="360"/>
      <c r="D50" s="361" t="s">
        <v>387</v>
      </c>
      <c r="E50" s="361"/>
      <c r="F50" s="362"/>
      <c r="G50" s="365" t="n">
        <v>1106531</v>
      </c>
      <c r="H50" s="362" t="n">
        <f aca="false">D6</f>
        <v>16076.116</v>
      </c>
      <c r="I50" s="364" t="n">
        <f aca="false">(G50*4/5280)*H50</f>
        <v>13476303.5709061</v>
      </c>
    </row>
    <row r="51" customFormat="false" ht="21" hidden="false" customHeight="false" outlineLevel="0" collapsed="false">
      <c r="B51" s="359" t="s">
        <v>388</v>
      </c>
      <c r="C51" s="360"/>
      <c r="D51" s="361" t="s">
        <v>389</v>
      </c>
      <c r="E51" s="361"/>
      <c r="F51" s="362"/>
      <c r="G51" s="365" t="n">
        <v>872089</v>
      </c>
      <c r="H51" s="362" t="n">
        <f aca="false">D7</f>
        <v>17224.41</v>
      </c>
      <c r="I51" s="364" t="n">
        <f aca="false">(G51*4/5280)*H51</f>
        <v>11379710.9791591</v>
      </c>
    </row>
    <row r="52" customFormat="false" ht="21" hidden="false" customHeight="false" outlineLevel="0" collapsed="false">
      <c r="B52" s="359" t="s">
        <v>390</v>
      </c>
      <c r="C52" s="360"/>
      <c r="D52" s="361" t="s">
        <v>389</v>
      </c>
      <c r="E52" s="361"/>
      <c r="F52" s="362"/>
      <c r="G52" s="366" t="n">
        <v>872089</v>
      </c>
      <c r="H52" s="362" t="n">
        <f aca="false">D8</f>
        <v>0</v>
      </c>
      <c r="I52" s="364" t="n">
        <f aca="false">(G52*4/5280)*H52</f>
        <v>0</v>
      </c>
    </row>
    <row r="53" customFormat="false" ht="27" hidden="false" customHeight="false" outlineLevel="0" collapsed="false">
      <c r="B53" s="367" t="s">
        <v>146</v>
      </c>
      <c r="C53" s="368"/>
      <c r="D53" s="369"/>
      <c r="E53" s="369"/>
      <c r="F53" s="369"/>
      <c r="G53" s="370"/>
      <c r="H53" s="370"/>
      <c r="I53" s="371" t="n">
        <f aca="false">SUM(I47:I52)</f>
        <v>366230604.060109</v>
      </c>
    </row>
  </sheetData>
  <mergeCells count="42">
    <mergeCell ref="G1:J1"/>
    <mergeCell ref="G2:G4"/>
    <mergeCell ref="H2:H4"/>
    <mergeCell ref="I2:I4"/>
    <mergeCell ref="J2:J4"/>
    <mergeCell ref="B11:I11"/>
    <mergeCell ref="B14:I14"/>
    <mergeCell ref="D15:E15"/>
    <mergeCell ref="D16:E16"/>
    <mergeCell ref="D17:E17"/>
    <mergeCell ref="D18:E18"/>
    <mergeCell ref="D19:E19"/>
    <mergeCell ref="D20:E20"/>
    <mergeCell ref="D21:E21"/>
    <mergeCell ref="D22:E22"/>
    <mergeCell ref="B24:I24"/>
    <mergeCell ref="D25:E25"/>
    <mergeCell ref="D26:E26"/>
    <mergeCell ref="D27:E27"/>
    <mergeCell ref="D28:E28"/>
    <mergeCell ref="D29:E29"/>
    <mergeCell ref="D30:E30"/>
    <mergeCell ref="D31:E31"/>
    <mergeCell ref="D32:E32"/>
    <mergeCell ref="B34:I34"/>
    <mergeCell ref="D35:E35"/>
    <mergeCell ref="D36:E36"/>
    <mergeCell ref="D37:E37"/>
    <mergeCell ref="D38:E38"/>
    <mergeCell ref="D39:E39"/>
    <mergeCell ref="D40:E40"/>
    <mergeCell ref="D41:E41"/>
    <mergeCell ref="D42:E42"/>
    <mergeCell ref="B45:I45"/>
    <mergeCell ref="D46:E46"/>
    <mergeCell ref="D47:E47"/>
    <mergeCell ref="D48:E48"/>
    <mergeCell ref="D49:E49"/>
    <mergeCell ref="D50:E50"/>
    <mergeCell ref="D51:E51"/>
    <mergeCell ref="D52:E52"/>
    <mergeCell ref="D53:E53"/>
  </mergeCells>
  <printOptions headings="false" gridLines="false" gridLinesSet="true" horizontalCentered="true" verticalCentered="true"/>
  <pageMargins left="0.7" right="0.7" top="0.75" bottom="0.75" header="0.3" footer="0.3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&amp;C&amp;24Geothermal Pipeline Estimate Tool</oddHeader>
    <oddFooter>&amp;RRevision 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2023-08-17T20:00:19Z</dcterms:created>
  <dc:creator>James Benetatos</dc:creator>
  <dc:description/>
  <dc:language>en-GB</dc:language>
  <cp:lastModifiedBy/>
  <dcterms:modified xsi:type="dcterms:W3CDTF">2024-02-16T16:58:03Z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