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Profiles\Desktop\"/>
    </mc:Choice>
  </mc:AlternateContent>
  <xr:revisionPtr revIDLastSave="0" documentId="8_{679428A6-A986-4409-AD52-0B61EFC8D898}" xr6:coauthVersionLast="47" xr6:coauthVersionMax="47" xr10:uidLastSave="{00000000-0000-0000-0000-000000000000}"/>
  <bookViews>
    <workbookView xWindow="-120" yWindow="-16320" windowWidth="29040" windowHeight="15720" xr2:uid="{3EEEB3F1-CBC3-42F5-9590-360820B7DC1E}"/>
  </bookViews>
  <sheets>
    <sheet name="1.2 Function_expl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61" i="1" l="1"/>
  <c r="D361" i="1"/>
  <c r="D360" i="1"/>
  <c r="E360" i="1" s="1"/>
  <c r="D359" i="1"/>
  <c r="E359" i="1" s="1"/>
  <c r="D358" i="1"/>
  <c r="E358" i="1" s="1"/>
  <c r="D357" i="1"/>
  <c r="E357" i="1" s="1"/>
  <c r="D356" i="1"/>
  <c r="E356" i="1" s="1"/>
  <c r="D355" i="1"/>
  <c r="E355" i="1" s="1"/>
  <c r="E354" i="1"/>
  <c r="D354" i="1"/>
  <c r="D353" i="1"/>
  <c r="E353" i="1" s="1"/>
  <c r="E352" i="1"/>
  <c r="D352" i="1"/>
  <c r="D351" i="1"/>
  <c r="E351" i="1" s="1"/>
  <c r="E350" i="1"/>
  <c r="D350" i="1"/>
  <c r="E333" i="1"/>
  <c r="D333" i="1"/>
  <c r="H332" i="1"/>
  <c r="I332" i="1" s="1"/>
  <c r="J332" i="1" s="1"/>
  <c r="E332" i="1"/>
  <c r="D332" i="1"/>
  <c r="F332" i="1" s="1"/>
  <c r="G332" i="1" s="1"/>
  <c r="D331" i="1"/>
  <c r="E330" i="1"/>
  <c r="D330" i="1"/>
  <c r="F330" i="1" s="1"/>
  <c r="G330" i="1" s="1"/>
  <c r="E329" i="1"/>
  <c r="F329" i="1" s="1"/>
  <c r="G329" i="1" s="1"/>
  <c r="D329" i="1"/>
  <c r="H329" i="1" s="1"/>
  <c r="I329" i="1" s="1"/>
  <c r="J329" i="1" s="1"/>
  <c r="D328" i="1"/>
  <c r="H328" i="1" s="1"/>
  <c r="H327" i="1"/>
  <c r="D327" i="1"/>
  <c r="I327" i="1" s="1"/>
  <c r="J327" i="1" s="1"/>
  <c r="F326" i="1"/>
  <c r="G326" i="1" s="1"/>
  <c r="E326" i="1"/>
  <c r="D326" i="1"/>
  <c r="H326" i="1" s="1"/>
  <c r="I326" i="1" s="1"/>
  <c r="J326" i="1" s="1"/>
  <c r="D325" i="1"/>
  <c r="E325" i="1" s="1"/>
  <c r="D324" i="1"/>
  <c r="H323" i="1"/>
  <c r="D323" i="1"/>
  <c r="E323" i="1" s="1"/>
  <c r="F323" i="1" s="1"/>
  <c r="G323" i="1" s="1"/>
  <c r="F322" i="1"/>
  <c r="G322" i="1" s="1"/>
  <c r="E322" i="1"/>
  <c r="D322" i="1"/>
  <c r="H322" i="1" s="1"/>
  <c r="I322" i="1" s="1"/>
  <c r="J322" i="1" s="1"/>
  <c r="D88" i="1"/>
  <c r="F88" i="1" s="1"/>
  <c r="D87" i="1"/>
  <c r="F87" i="1" s="1"/>
  <c r="D86" i="1"/>
  <c r="F86" i="1" s="1"/>
  <c r="F85" i="1"/>
  <c r="E85" i="1"/>
  <c r="D85" i="1"/>
  <c r="D84" i="1"/>
  <c r="F84" i="1" s="1"/>
  <c r="D83" i="1"/>
  <c r="F83" i="1" s="1"/>
  <c r="D82" i="1"/>
  <c r="F82" i="1" s="1"/>
  <c r="F81" i="1"/>
  <c r="E81" i="1"/>
  <c r="D81" i="1"/>
  <c r="D80" i="1"/>
  <c r="E80" i="1" s="1"/>
  <c r="D79" i="1"/>
  <c r="F79" i="1" s="1"/>
  <c r="D78" i="1"/>
  <c r="F78" i="1" s="1"/>
  <c r="F77" i="1"/>
  <c r="E77" i="1"/>
  <c r="D77" i="1"/>
  <c r="I331" i="1" l="1"/>
  <c r="J331" i="1" s="1"/>
  <c r="F80" i="1"/>
  <c r="F325" i="1"/>
  <c r="G325" i="1" s="1"/>
  <c r="I328" i="1"/>
  <c r="J328" i="1" s="1"/>
  <c r="I323" i="1"/>
  <c r="J323" i="1" s="1"/>
  <c r="E327" i="1"/>
  <c r="H330" i="1"/>
  <c r="I330" i="1" s="1"/>
  <c r="J330" i="1" s="1"/>
  <c r="H325" i="1"/>
  <c r="I325" i="1" s="1"/>
  <c r="J325" i="1" s="1"/>
  <c r="F327" i="1"/>
  <c r="G327" i="1" s="1"/>
  <c r="E78" i="1"/>
  <c r="E82" i="1"/>
  <c r="E86" i="1"/>
  <c r="F324" i="1"/>
  <c r="G324" i="1" s="1"/>
  <c r="E331" i="1"/>
  <c r="E324" i="1"/>
  <c r="F331" i="1"/>
  <c r="G331" i="1" s="1"/>
  <c r="H324" i="1"/>
  <c r="I324" i="1" s="1"/>
  <c r="J324" i="1" s="1"/>
  <c r="E79" i="1"/>
  <c r="E83" i="1"/>
  <c r="E87" i="1"/>
  <c r="E328" i="1"/>
  <c r="H331" i="1"/>
  <c r="F333" i="1"/>
  <c r="G333" i="1" s="1"/>
  <c r="F328" i="1"/>
  <c r="G328" i="1" s="1"/>
  <c r="H333" i="1"/>
  <c r="I333" i="1" s="1"/>
  <c r="J333" i="1" s="1"/>
  <c r="E84" i="1"/>
  <c r="E88" i="1"/>
</calcChain>
</file>

<file path=xl/sharedStrings.xml><?xml version="1.0" encoding="utf-8"?>
<sst xmlns="http://schemas.openxmlformats.org/spreadsheetml/2006/main" count="391" uniqueCount="327">
  <si>
    <t>Detailed Judgment and Calculation Logic (Original Siemens Program)</t>
  </si>
  <si>
    <t>(Original Siemens Control Program for Flow Coater – AFT MIRROR Line)</t>
  </si>
  <si>
    <t>1. Overview</t>
  </si>
  <si>
    <r>
      <t xml:space="preserve">The original Siemens PLC program controls glass movement through the painting room (Flow Coater) using </t>
    </r>
    <r>
      <rPr>
        <b/>
        <sz val="11"/>
        <color theme="1"/>
        <rFont val="Aptos Narrow"/>
        <family val="2"/>
        <scheme val="minor"/>
      </rPr>
      <t>one photoelectric Entry Sensor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two encoders</t>
    </r>
    <r>
      <rPr>
        <sz val="11"/>
        <color theme="1"/>
        <rFont val="Aptos Narrow"/>
        <family val="2"/>
        <scheme val="minor"/>
      </rPr>
      <t>:</t>
    </r>
  </si>
  <si>
    <t>Encoder</t>
  </si>
  <si>
    <t>Location</t>
  </si>
  <si>
    <t>Resolution</t>
  </si>
  <si>
    <t>Function</t>
  </si>
  <si>
    <t>Speed Range</t>
  </si>
  <si>
    <t>Conversion</t>
  </si>
  <si>
    <t>Slow Encoder</t>
  </si>
  <si>
    <t>Outside painting room (chain roller)</t>
  </si>
  <si>
    <t>32 ppr</t>
  </si>
  <si>
    <t>Measures base conveyor movement and glass size</t>
  </si>
  <si>
    <r>
      <rPr>
        <b/>
        <sz val="11"/>
        <color theme="1"/>
        <rFont val="Aptos Narrow"/>
        <family val="2"/>
        <scheme val="minor"/>
      </rPr>
      <t>Single speed</t>
    </r>
    <r>
      <rPr>
        <sz val="11"/>
        <color theme="1"/>
        <rFont val="Aptos Narrow"/>
        <family val="2"/>
        <scheme val="minor"/>
      </rPr>
      <t xml:space="preserve">
Base speed = 105 mm/s</t>
    </r>
  </si>
  <si>
    <t>1 pulse = 0.3125 inch</t>
  </si>
  <si>
    <t>High Encoder</t>
  </si>
  <si>
    <t>Inside painting room (belt drive)</t>
  </si>
  <si>
    <t>68 ppr</t>
  </si>
  <si>
    <t>Monitors belt movement during coating (base / high speed)</t>
  </si>
  <si>
    <r>
      <rPr>
        <b/>
        <sz val="11"/>
        <color theme="1"/>
        <rFont val="Aptos Narrow"/>
        <family val="2"/>
        <scheme val="minor"/>
      </rPr>
      <t>Two speed</t>
    </r>
    <r>
      <rPr>
        <sz val="11"/>
        <color theme="1"/>
        <rFont val="Aptos Narrow"/>
        <family val="2"/>
        <scheme val="minor"/>
      </rPr>
      <t xml:space="preserve">
Base speed = 105 mm/s
High speed = 1240 mm/s</t>
    </r>
  </si>
  <si>
    <t>1 pulse = 0.265 inch</t>
  </si>
  <si>
    <t>Both encoders count positive pulses only.</t>
  </si>
  <si>
    <t>Each load’s pulse count is stored in memory once complete (Entry ON → OFF), then the counter resets for the next load.</t>
  </si>
  <si>
    <t>2. Glass Classification Logic</t>
  </si>
  <si>
    <t>2.1 Counting Principle</t>
  </si>
  <si>
    <t>• The number of slow pulses between Entry ON and Entry OFF represents one sheet length.</t>
  </si>
  <si>
    <t>• No scaling factor is applied; the PLC uses raw encoder pulses.</t>
  </si>
  <si>
    <t>2.2 Single vs Batch Logic</t>
  </si>
  <si>
    <t>Condition</t>
  </si>
  <si>
    <t>Description</t>
  </si>
  <si>
    <t>Classification</t>
  </si>
  <si>
    <t>Glass Size ≥ 170 pulses</t>
  </si>
  <si>
    <t>Large sheet</t>
  </si>
  <si>
    <t>Single Loading</t>
  </si>
  <si>
    <r>
      <t>Glass Size &lt; 170 pulses</t>
    </r>
    <r>
      <rPr>
        <sz val="11"/>
        <color theme="1"/>
        <rFont val="Aptos Narrow"/>
        <family val="2"/>
        <scheme val="minor"/>
      </rPr>
      <t xml:space="preserve"> and no new sheet detected within </t>
    </r>
    <r>
      <rPr>
        <b/>
        <sz val="11"/>
        <color theme="1"/>
        <rFont val="Aptos Narrow"/>
        <family val="2"/>
        <scheme val="minor"/>
      </rPr>
      <t>30 pulses</t>
    </r>
    <r>
      <rPr>
        <sz val="11"/>
        <color theme="1"/>
        <rFont val="Aptos Narrow"/>
        <family val="2"/>
        <scheme val="minor"/>
      </rPr>
      <t xml:space="preserve"> after Entry OFF</t>
    </r>
  </si>
  <si>
    <t>Small but isolated sheet</t>
  </si>
  <si>
    <r>
      <t>Glass Size &lt; 170 pulses</t>
    </r>
    <r>
      <rPr>
        <sz val="11"/>
        <color theme="1"/>
        <rFont val="Aptos Narrow"/>
        <family val="2"/>
        <scheme val="minor"/>
      </rPr>
      <t xml:space="preserve"> and new sheet detected within </t>
    </r>
    <r>
      <rPr>
        <b/>
        <sz val="11"/>
        <color theme="1"/>
        <rFont val="Aptos Narrow"/>
        <family val="2"/>
        <scheme val="minor"/>
      </rPr>
      <t>30 pulses</t>
    </r>
  </si>
  <si>
    <t>Consecutive sheets</t>
  </si>
  <si>
    <t>Batch Loading</t>
  </si>
  <si>
    <t>4th sheet detected within 30 pulses after 3rd</t>
  </si>
  <si>
    <t>Exceeds batch capacity</t>
  </si>
  <si>
    <t>Next Load</t>
  </si>
  <si>
    <t>1 pulse = 0.3125 inch, therefore:</t>
  </si>
  <si>
    <t>• 170 pulses ≈ 53.13 inch = border between Single / Batch</t>
  </si>
  <si>
    <t>• 30 pulses ≈ 9.38 inch = gap limit within the same batch</t>
  </si>
  <si>
    <t>Batch constraints:</t>
  </si>
  <si>
    <r>
      <t xml:space="preserve">• Maximum </t>
    </r>
    <r>
      <rPr>
        <b/>
        <sz val="11"/>
        <color theme="1"/>
        <rFont val="Aptos Narrow"/>
        <family val="2"/>
        <scheme val="minor"/>
      </rPr>
      <t>3 sheets in length direction (front-to-back)</t>
    </r>
    <r>
      <rPr>
        <sz val="11"/>
        <color theme="1"/>
        <rFont val="Aptos Narrow"/>
        <family val="2"/>
        <scheme val="minor"/>
      </rPr>
      <t xml:space="preserve"> per load.</t>
    </r>
  </si>
  <si>
    <t>• Width direction (Left-Center-Right) not judged in this original system.</t>
  </si>
  <si>
    <t>• Overall batch envelope ≤ 144 × 96 inch (including gaps).</t>
  </si>
  <si>
    <t>Typical Gaps</t>
  </si>
  <si>
    <t>• Single → Gap between loads: 2–4 inch</t>
  </si>
  <si>
    <t>• Batch → Gap between sheets x = 2–3 inch; between loads y = 10 inch</t>
  </si>
  <si>
    <t>3. Speed-Up / Slow-Down Control</t>
  </si>
  <si>
    <t>3.1 Position References</t>
  </si>
  <si>
    <r>
      <rPr>
        <b/>
        <sz val="11"/>
        <color theme="1"/>
        <rFont val="Aptos Narrow"/>
        <family val="2"/>
        <scheme val="minor"/>
      </rPr>
      <t>• Acceleration Reference (configurable on HMI – Siemens)</t>
    </r>
    <r>
      <rPr>
        <sz val="11"/>
        <color theme="1"/>
        <rFont val="Aptos Narrow"/>
        <family val="2"/>
        <scheme val="minor"/>
      </rPr>
      <t xml:space="preserve"> </t>
    </r>
  </si>
  <si>
    <t xml:space="preserve">The system creates a configurable acceleration trigger position located downstream from the Entry sensor. </t>
  </si>
  <si>
    <r>
      <t xml:space="preserve">This position is set from the HMI and stored in </t>
    </r>
    <r>
      <rPr>
        <i/>
        <sz val="11"/>
        <color theme="1"/>
        <rFont val="Aptos Narrow"/>
        <family val="2"/>
        <scheme val="minor"/>
      </rPr>
      <t>slow-pulse</t>
    </r>
    <r>
      <rPr>
        <sz val="11"/>
        <color theme="1"/>
        <rFont val="Aptos Narrow"/>
        <family val="2"/>
        <scheme val="minor"/>
      </rPr>
      <t xml:space="preserve"> units.</t>
    </r>
  </si>
  <si>
    <t xml:space="preserve">       • Default (if not adjusted): Accel_Pos_slow = 146 slow pulses (≈ 45.625 inch) downstream from Entry Sensor.</t>
  </si>
  <si>
    <t xml:space="preserve">       • Operators or engineers can modify this value to fine-tune the coating process according to glass size or paint condition.</t>
  </si>
  <si>
    <t xml:space="preserve">       • Example: If the operator increases the acceleration offset from 146 → 160 pulses, the speed-up will start approximately (160 × 0.3125) = 50 inch downstream from the Entry Sensor.</t>
  </si>
  <si>
    <r>
      <rPr>
        <b/>
        <sz val="11"/>
        <color theme="1"/>
        <rFont val="Aptos Narrow"/>
        <family val="2"/>
        <scheme val="minor"/>
      </rPr>
      <t>• Deceleration Reference (X)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(calculated by PLC)</t>
    </r>
  </si>
  <si>
    <t>The deceleration reference is calculated to determine where the system returns to base speed.</t>
  </si>
  <si>
    <t>Distance</t>
  </si>
  <si>
    <t>Distance formula (inch)</t>
  </si>
  <si>
    <r>
      <rPr>
        <i/>
        <sz val="11"/>
        <color theme="1"/>
        <rFont val="Cambria"/>
        <family val="1"/>
      </rPr>
      <t>X</t>
    </r>
    <r>
      <rPr>
        <sz val="11"/>
        <color theme="1"/>
        <rFont val="Cambria"/>
        <family val="1"/>
      </rPr>
      <t xml:space="preserve"> = (1110 − </t>
    </r>
    <r>
      <rPr>
        <i/>
        <sz val="11"/>
        <color theme="1"/>
        <rFont val="Cambria"/>
        <family val="1"/>
      </rPr>
      <t>Gₛ</t>
    </r>
    <r>
      <rPr>
        <sz val="11"/>
        <color theme="1"/>
        <rFont val="Cambria"/>
        <family val="1"/>
      </rPr>
      <t>) + (</t>
    </r>
    <r>
      <rPr>
        <i/>
        <sz val="11"/>
        <color theme="1"/>
        <rFont val="Cambria"/>
        <family val="1"/>
      </rPr>
      <t>Gₛ</t>
    </r>
    <r>
      <rPr>
        <sz val="11"/>
        <color theme="1"/>
        <rFont val="Cambria"/>
        <family val="1"/>
      </rPr>
      <t xml:space="preserve"> × ⅔) − </t>
    </r>
    <r>
      <rPr>
        <i/>
        <sz val="11"/>
        <color theme="1"/>
        <rFont val="Cambria"/>
        <family val="1"/>
      </rPr>
      <t>K</t>
    </r>
  </si>
  <si>
    <t>Entry - Accel</t>
  </si>
  <si>
    <t>A = 45.625</t>
  </si>
  <si>
    <t>where</t>
  </si>
  <si>
    <t>Accel - Decel</t>
  </si>
  <si>
    <t>X</t>
  </si>
  <si>
    <t>Symbol</t>
  </si>
  <si>
    <t>Meaning</t>
  </si>
  <si>
    <t>Unit</t>
  </si>
  <si>
    <t>Accel - Inlet</t>
  </si>
  <si>
    <t>Gₛ</t>
  </si>
  <si>
    <t>Glass length in slow pulses</t>
  </si>
  <si>
    <t>High-pulse</t>
  </si>
  <si>
    <t>Inlet - Decel</t>
  </si>
  <si>
    <t>X - 80.085</t>
  </si>
  <si>
    <t>K</t>
  </si>
  <si>
    <t>Correction constant for size</t>
  </si>
  <si>
    <t>-</t>
  </si>
  <si>
    <t>Inlet - Exit</t>
  </si>
  <si>
    <r>
      <t xml:space="preserve">K-values for </t>
    </r>
    <r>
      <rPr>
        <b/>
        <sz val="11"/>
        <color rgb="FFFF0000"/>
        <rFont val="Aptos Narrow"/>
        <family val="2"/>
        <scheme val="minor"/>
      </rPr>
      <t>Single Loading</t>
    </r>
  </si>
  <si>
    <t>for Base paint</t>
  </si>
  <si>
    <t>for Top paint</t>
  </si>
  <si>
    <t>Glass Size (high-pulses)</t>
  </si>
  <si>
    <t>≥ 320</t>
  </si>
  <si>
    <t>280 – 319</t>
  </si>
  <si>
    <t>240 – 279</t>
  </si>
  <si>
    <t>205 – 239</t>
  </si>
  <si>
    <t>172 – 204</t>
  </si>
  <si>
    <t>0 &lt; 172</t>
  </si>
  <si>
    <r>
      <t xml:space="preserve">K-value for </t>
    </r>
    <r>
      <rPr>
        <b/>
        <sz val="11"/>
        <color rgb="FFFF0000"/>
        <rFont val="Aptos Narrow"/>
        <family val="2"/>
        <scheme val="minor"/>
      </rPr>
      <t>Batch Loading</t>
    </r>
  </si>
  <si>
    <t>for both room</t>
  </si>
  <si>
    <t>&gt; 0</t>
  </si>
  <si>
    <t>No.</t>
  </si>
  <si>
    <t>Type</t>
  </si>
  <si>
    <t>Net Length (inch)</t>
  </si>
  <si>
    <t>Gₛ (High-pulse)</t>
  </si>
  <si>
    <t>K_Base</t>
  </si>
  <si>
    <t>K_Top</t>
  </si>
  <si>
    <t>Batch 36×3 (+2)</t>
  </si>
  <si>
    <t>Batch 42×2 (+1)</t>
  </si>
  <si>
    <t>Batch 48×3 (+2)</t>
  </si>
  <si>
    <t>Batch 49×2 (+1)</t>
  </si>
  <si>
    <t>Batch 50×2 (+1)</t>
  </si>
  <si>
    <t>Single 60</t>
  </si>
  <si>
    <t>Single 65</t>
  </si>
  <si>
    <t>Single 72</t>
  </si>
  <si>
    <t>Single 84</t>
  </si>
  <si>
    <t>Single 96</t>
  </si>
  <si>
    <t>Single 120</t>
  </si>
  <si>
    <t>Single 144</t>
  </si>
  <si>
    <t>3.2 Timing Logic</t>
  </si>
  <si>
    <t>• Start High Speed: When the sheet passes the Accel Position (146 pulses) + 2⁄3 of its length.</t>
  </si>
  <si>
    <t>• Return to Base Speed: When the sheet passes Reference X + 2⁄3 of its length.</t>
  </si>
  <si>
    <t>• Start High Speed: When the last sheet in the batch passes the Accel Position + 2⁄3 of its length.</t>
  </si>
  <si>
    <t>• Return to Base Speed: When the first sheet in the batch passes Reference X + 2⁄3 of its length.</t>
  </si>
  <si>
    <t>The high-speed encoder (68 ppr) tracks the belt position during this phase only for calculating the distance to X and verifying motion feedback.</t>
  </si>
  <si>
    <t>Example Calculation (Single sheet = 320 pulses)</t>
  </si>
  <si>
    <r>
      <t xml:space="preserve">X  </t>
    </r>
    <r>
      <rPr>
        <sz val="11"/>
        <color theme="1"/>
        <rFont val="Cambria"/>
        <family val="1"/>
      </rPr>
      <t>=  (1110−320)+(320×0.667)−155  =  790+213.33−155  =  848.33 pulses (high)</t>
    </r>
  </si>
  <si>
    <r>
      <t xml:space="preserve">The program expects roughly </t>
    </r>
    <r>
      <rPr>
        <b/>
        <sz val="11"/>
        <color rgb="FFFF0000"/>
        <rFont val="Aptos Narrow"/>
        <family val="2"/>
        <scheme val="minor"/>
      </rPr>
      <t>848.33 high-pulses</t>
    </r>
    <r>
      <rPr>
        <sz val="11"/>
        <color rgb="FFFF0000"/>
        <rFont val="Aptos Narrow"/>
        <family val="2"/>
        <scheme val="minor"/>
      </rPr>
      <t xml:space="preserve"> (≈ 224.8 inch) from the start of acceleration </t>
    </r>
    <r>
      <rPr>
        <b/>
        <sz val="11"/>
        <color rgb="FFFF0000"/>
        <rFont val="Aptos Narrow"/>
        <family val="2"/>
        <scheme val="minor"/>
      </rPr>
      <t>until deceleration trigger.</t>
    </r>
  </si>
  <si>
    <t>4. Alarm and Interlock Logic</t>
  </si>
  <si>
    <t>Alarm Name</t>
  </si>
  <si>
    <t>Trigger Condition</t>
  </si>
  <si>
    <t>Action Taken</t>
  </si>
  <si>
    <t>Charge Too Long</t>
  </si>
  <si>
    <t>Total Length ≥ 470 slow pulses
(~146.875 inch)</t>
  </si>
  <si>
    <t>Alarm + Buzzer + Interlock ON (stop conveyor + stop heater)</t>
  </si>
  <si>
    <t>Run-Up False</t>
  </si>
  <si>
    <t>PLC commanded High Speed but no feedback from 68 ppr encoder</t>
  </si>
  <si>
    <t>Alarm + Buzzer + Interlock ON</t>
  </si>
  <si>
    <t>Retardation False</t>
  </si>
  <si>
    <t>PLC commanded Base Speed but feedback still High</t>
  </si>
  <si>
    <t>Alarm + Buzzer (+ interlock as defined)</t>
  </si>
  <si>
    <t>5. Emergency Stop Behavior</t>
  </si>
  <si>
    <t>• Pressing any Emergency Button → Interlock ON.</t>
  </si>
  <si>
    <t>• If glass is already in the high-speed zone:</t>
  </si>
  <si>
    <t> The PLC allows the glass to finish its cycle (continue until high-speed logic completes),</t>
  </si>
  <si>
    <t> then stops the conveyor and turns off the heater.</t>
  </si>
  <si>
    <t>6. Summary of Conversion Factors</t>
  </si>
  <si>
    <t>Parameter</t>
  </si>
  <si>
    <t>Value</t>
  </si>
  <si>
    <t>Equivalent in inch</t>
  </si>
  <si>
    <t>1 pulse (slow)</t>
  </si>
  <si>
    <t>0.3125 inch</t>
  </si>
  <si>
    <t>—</t>
  </si>
  <si>
    <t>1 pulse (high)</t>
  </si>
  <si>
    <t>0.265 inch</t>
  </si>
  <si>
    <t>170 pulses</t>
  </si>
  <si>
    <t>≈ 53.13 inch</t>
  </si>
  <si>
    <t>Single / Batch boundary</t>
  </si>
  <si>
    <t>30 pulses</t>
  </si>
  <si>
    <t>≈ 9.38 inch</t>
  </si>
  <si>
    <t>Batch gap limit</t>
  </si>
  <si>
    <t>470 pulses</t>
  </si>
  <si>
    <t>≈ 146.875 inch</t>
  </si>
  <si>
    <t>Charge-too-long alarm</t>
  </si>
  <si>
    <t>146 pulses</t>
  </si>
  <si>
    <t>≈ 45.63 inch</t>
  </si>
  <si>
    <t>Accel Position distance</t>
  </si>
  <si>
    <t>Operational Summary</t>
  </si>
  <si>
    <r>
      <t>1. Single/Batch</t>
    </r>
    <r>
      <rPr>
        <sz val="11"/>
        <color theme="1"/>
        <rFont val="Aptos Narrow"/>
        <family val="2"/>
        <scheme val="minor"/>
      </rPr>
      <t xml:space="preserve"> distinction is based solely on Entry sensor pulse length and 30-pulse gap rule (longitudinal direction only).</t>
    </r>
  </si>
  <si>
    <r>
      <t>2. Speed control</t>
    </r>
    <r>
      <rPr>
        <sz val="11"/>
        <color theme="1"/>
        <rFont val="Aptos Narrow"/>
        <family val="2"/>
        <scheme val="minor"/>
      </rPr>
      <t xml:space="preserve"> depends on measured glass length and fixed geometric offsets (146 pulses + formula X).</t>
    </r>
  </si>
  <si>
    <r>
      <t>3. Alarms and interlocks</t>
    </r>
    <r>
      <rPr>
        <sz val="11"/>
        <color theme="1"/>
        <rFont val="Aptos Narrow"/>
        <family val="2"/>
        <scheme val="minor"/>
      </rPr>
      <t xml:space="preserve"> ensure abnormal size, motion, or speed feedback immediately halt conveyor + heater.</t>
    </r>
  </si>
  <si>
    <r>
      <t>4. Emergency stop</t>
    </r>
    <r>
      <rPr>
        <sz val="11"/>
        <color theme="1"/>
        <rFont val="Aptos Narrow"/>
        <family val="2"/>
        <scheme val="minor"/>
      </rPr>
      <t xml:space="preserve"> prioritizes finishing high-speed motion before full shutdown.</t>
    </r>
  </si>
  <si>
    <t xml:space="preserve">New Programming </t>
  </si>
  <si>
    <t>Glass Measuring and Speed-Up Interlock System (Mitsubishi Program)</t>
  </si>
  <si>
    <t>1. Sensor Layout and Redundancy</t>
  </si>
  <si>
    <r>
      <t>Scope:</t>
    </r>
    <r>
      <rPr>
        <sz val="11"/>
        <color theme="1"/>
        <rFont val="Aptos Narrow"/>
        <family val="2"/>
        <scheme val="minor"/>
      </rPr>
      <t xml:space="preserve"> New safety layer implemented on </t>
    </r>
    <r>
      <rPr>
        <b/>
        <sz val="11"/>
        <color theme="1"/>
        <rFont val="Aptos Narrow"/>
        <family val="2"/>
        <scheme val="minor"/>
      </rPr>
      <t>PLC Mitsubishi</t>
    </r>
    <r>
      <rPr>
        <sz val="11"/>
        <color theme="1"/>
        <rFont val="Aptos Narrow"/>
        <family val="2"/>
        <scheme val="minor"/>
      </rPr>
      <t xml:space="preserve"> (independent of Siemens main control).</t>
    </r>
  </si>
  <si>
    <r>
      <t xml:space="preserve">Each paint room (Base / Top) has </t>
    </r>
    <r>
      <rPr>
        <b/>
        <sz val="11"/>
        <color theme="1"/>
        <rFont val="Aptos Narrow"/>
        <family val="2"/>
        <scheme val="minor"/>
      </rPr>
      <t>18 sensors</t>
    </r>
    <r>
      <rPr>
        <sz val="11"/>
        <color theme="1"/>
        <rFont val="Aptos Narrow"/>
        <family val="2"/>
        <scheme val="minor"/>
      </rPr>
      <t xml:space="preserve"> arranged at three longitudinal positions:</t>
    </r>
  </si>
  <si>
    <r>
      <t>• Positions:</t>
    </r>
    <r>
      <rPr>
        <sz val="11"/>
        <color theme="1"/>
        <rFont val="Aptos Narrow"/>
        <family val="2"/>
        <scheme val="minor"/>
      </rPr>
      <t xml:space="preserve"> Entry, Inlet, Exit</t>
    </r>
  </si>
  <si>
    <r>
      <t>• Per position:</t>
    </r>
    <r>
      <rPr>
        <sz val="11"/>
        <color theme="1"/>
        <rFont val="Aptos Narrow"/>
        <family val="2"/>
        <scheme val="minor"/>
      </rPr>
      <t xml:space="preserve"> 6 sensors → </t>
    </r>
    <r>
      <rPr>
        <b/>
        <sz val="11"/>
        <color theme="1"/>
        <rFont val="Aptos Narrow"/>
        <family val="2"/>
        <scheme val="minor"/>
      </rPr>
      <t>Left / Center / Right</t>
    </r>
    <r>
      <rPr>
        <sz val="11"/>
        <color theme="1"/>
        <rFont val="Aptos Narrow"/>
        <family val="2"/>
        <scheme val="minor"/>
      </rPr>
      <t xml:space="preserve">, each with </t>
    </r>
    <r>
      <rPr>
        <b/>
        <sz val="11"/>
        <color theme="1"/>
        <rFont val="Aptos Narrow"/>
        <family val="2"/>
        <scheme val="minor"/>
      </rPr>
      <t>A/B</t>
    </r>
    <r>
      <rPr>
        <sz val="11"/>
        <color theme="1"/>
        <rFont val="Aptos Narrow"/>
        <family val="2"/>
        <scheme val="minor"/>
      </rPr>
      <t xml:space="preserve"> redundancy (2 sensors per section)</t>
    </r>
  </si>
  <si>
    <r>
      <t>• Total per room:</t>
    </r>
    <r>
      <rPr>
        <sz val="11"/>
        <color theme="1"/>
        <rFont val="Aptos Narrow"/>
        <family val="2"/>
        <scheme val="minor"/>
      </rPr>
      <t xml:space="preserve"> 3 positions × 6 sensors = </t>
    </r>
    <r>
      <rPr>
        <b/>
        <sz val="11"/>
        <color theme="1"/>
        <rFont val="Aptos Narrow"/>
        <family val="2"/>
        <scheme val="minor"/>
      </rPr>
      <t>18</t>
    </r>
  </si>
  <si>
    <r>
      <t>• Legacy feed-through: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Entry-Left</t>
    </r>
    <r>
      <rPr>
        <sz val="11"/>
        <color theme="1"/>
        <rFont val="Aptos Narrow"/>
        <family val="2"/>
        <scheme val="minor"/>
      </rPr>
      <t xml:space="preserve"> pair (2 existing sensors) signal is fed from Siemens to Mitsubishi; </t>
    </r>
    <r>
      <rPr>
        <b/>
        <sz val="11"/>
        <color theme="1"/>
        <rFont val="Aptos Narrow"/>
        <family val="2"/>
        <scheme val="minor"/>
      </rPr>
      <t>all other 16 (per room) are new</t>
    </r>
    <r>
      <rPr>
        <sz val="11"/>
        <color theme="1"/>
        <rFont val="Aptos Narrow"/>
        <family val="2"/>
        <scheme val="minor"/>
      </rPr>
      <t xml:space="preserve"> and wired to Mitsubishi.</t>
    </r>
  </si>
  <si>
    <r>
      <t xml:space="preserve">The system consists of 36 sensors in total: </t>
    </r>
    <r>
      <rPr>
        <b/>
        <sz val="11"/>
        <color rgb="FFFF0000"/>
        <rFont val="Aptos Narrow"/>
        <family val="2"/>
        <scheme val="minor"/>
      </rPr>
      <t>32 newly</t>
    </r>
    <r>
      <rPr>
        <sz val="11"/>
        <color rgb="FFFF0000"/>
        <rFont val="Aptos Narrow"/>
        <family val="2"/>
        <scheme val="minor"/>
      </rPr>
      <t xml:space="preserve"> installed and </t>
    </r>
    <r>
      <rPr>
        <b/>
        <sz val="11"/>
        <color rgb="FFFF0000"/>
        <rFont val="Aptos Narrow"/>
        <family val="2"/>
        <scheme val="minor"/>
      </rPr>
      <t>4 existing</t>
    </r>
    <r>
      <rPr>
        <sz val="11"/>
        <color rgb="FFFF0000"/>
        <rFont val="Aptos Narrow"/>
        <family val="2"/>
        <scheme val="minor"/>
      </rPr>
      <t xml:space="preserve"> sensors.</t>
    </r>
  </si>
  <si>
    <t>Redundancy behavior:</t>
  </si>
  <si>
    <r>
      <t>• Alarm UI:</t>
    </r>
    <r>
      <rPr>
        <sz val="11"/>
        <color theme="1"/>
        <rFont val="Aptos Narrow"/>
        <family val="2"/>
        <scheme val="minor"/>
      </rPr>
      <t xml:space="preserve"> Alarms are displayed on the GOT HMI with position labeling: </t>
    </r>
  </si>
  <si>
    <t>→ [Position]-[Section]-[UNIT] (e.g., INLET-LEFT-A).</t>
  </si>
  <si>
    <r>
      <t xml:space="preserve">• Soft Alarm: </t>
    </r>
    <r>
      <rPr>
        <sz val="11"/>
        <color theme="1"/>
        <rFont val="Aptos Narrow"/>
        <family val="2"/>
        <scheme val="minor"/>
      </rPr>
      <t>line continues; alarm recorded/displayed</t>
    </r>
  </si>
  <si>
    <t>N/A</t>
  </si>
  <si>
    <r>
      <t xml:space="preserve">• Hard Alarm: </t>
    </r>
    <r>
      <rPr>
        <sz val="11"/>
        <color theme="1"/>
        <rFont val="Aptos Narrow"/>
        <family val="2"/>
        <scheme val="minor"/>
      </rPr>
      <t>Interlocking System immediately ON (stop all conveyors, turn off heaters). Rationale: likely broken/parked glass.</t>
    </r>
  </si>
  <si>
    <t>→ Measurement comparison, Speed-up check, Encoder malfunction, Gap control check, Charge too long and all sensor alarm.</t>
  </si>
  <si>
    <t>2. Production Size Input (HMI) and Security Levels</t>
  </si>
  <si>
    <t>HMI panel items:</t>
  </si>
  <si>
    <r>
      <t xml:space="preserve">1. Mode selection: </t>
    </r>
    <r>
      <rPr>
        <b/>
        <sz val="11"/>
        <color theme="1"/>
        <rFont val="Aptos Narrow"/>
        <family val="2"/>
        <scheme val="minor"/>
      </rPr>
      <t>Batch / Single</t>
    </r>
  </si>
  <si>
    <r>
      <t>2. Width</t>
    </r>
    <r>
      <rPr>
        <sz val="11"/>
        <color theme="1"/>
        <rFont val="Aptos Narrow"/>
        <family val="2"/>
        <scheme val="minor"/>
      </rPr>
      <t xml:space="preserve"> (dropdown)</t>
    </r>
  </si>
  <si>
    <r>
      <t>3. Length</t>
    </r>
    <r>
      <rPr>
        <sz val="11"/>
        <color theme="1"/>
        <rFont val="Aptos Narrow"/>
        <family val="2"/>
        <scheme val="minor"/>
      </rPr>
      <t xml:space="preserve"> (dropdown)</t>
    </r>
  </si>
  <si>
    <r>
      <t>4. Thickness</t>
    </r>
    <r>
      <rPr>
        <sz val="11"/>
        <color theme="1"/>
        <rFont val="Aptos Narrow"/>
        <family val="2"/>
        <scheme val="minor"/>
      </rPr>
      <t xml:space="preserve"> (dropdown)</t>
    </r>
  </si>
  <si>
    <r>
      <t>5. Confirm</t>
    </r>
    <r>
      <rPr>
        <sz val="11"/>
        <color theme="1"/>
        <rFont val="Aptos Narrow"/>
        <family val="2"/>
        <scheme val="minor"/>
      </rPr>
      <t xml:space="preserve"> (press-and-hold ≈ 2 s)</t>
    </r>
  </si>
  <si>
    <t>6. Special Page includes:  (password-protected)</t>
  </si>
  <si>
    <r>
      <t>-  Special size production</t>
    </r>
    <r>
      <rPr>
        <sz val="11"/>
        <color theme="1"/>
        <rFont val="Aptos Narrow"/>
        <family val="2"/>
        <scheme val="minor"/>
      </rPr>
      <t xml:space="preserve"> – allows production of any glass size.</t>
    </r>
  </si>
  <si>
    <r>
      <t>-  New button:</t>
    </r>
    <r>
      <rPr>
        <sz val="11"/>
        <color theme="1"/>
        <rFont val="Aptos Narrow"/>
        <family val="2"/>
        <scheme val="minor"/>
      </rPr>
      <t xml:space="preserve"> forces immediate size update to the PLC.</t>
    </r>
  </si>
  <si>
    <r>
      <t>-  Timer setting modification</t>
    </r>
    <r>
      <rPr>
        <sz val="11"/>
        <color theme="1"/>
        <rFont val="Aptos Narrow"/>
        <family val="2"/>
        <scheme val="minor"/>
      </rPr>
      <t xml:space="preserve"> – adjust the timer used in the high-speed measurement function.</t>
    </r>
  </si>
  <si>
    <r>
      <t>Data handling:</t>
    </r>
    <r>
      <rPr>
        <sz val="11"/>
        <color theme="1"/>
        <rFont val="Aptos Narrow"/>
        <family val="2"/>
        <scheme val="minor"/>
      </rPr>
      <t xml:space="preserve"> The </t>
    </r>
    <r>
      <rPr>
        <b/>
        <sz val="11"/>
        <color theme="1"/>
        <rFont val="Aptos Narrow"/>
        <family val="2"/>
        <scheme val="minor"/>
      </rPr>
      <t>Input Size</t>
    </r>
    <r>
      <rPr>
        <sz val="11"/>
        <color theme="1"/>
        <rFont val="Aptos Narrow"/>
        <family val="2"/>
        <scheme val="minor"/>
      </rPr>
      <t xml:space="preserve"> (length) is stored in </t>
    </r>
    <r>
      <rPr>
        <b/>
        <sz val="11"/>
        <color theme="1"/>
        <rFont val="Aptos Narrow"/>
        <family val="2"/>
        <scheme val="minor"/>
      </rPr>
      <t>inch</t>
    </r>
    <r>
      <rPr>
        <sz val="11"/>
        <color theme="1"/>
        <rFont val="Aptos Narrow"/>
        <family val="2"/>
        <scheme val="minor"/>
      </rPr>
      <t xml:space="preserve"> and used by Mitsubishi for comparison after conversion to pulses (see Item 4.4).</t>
    </r>
  </si>
  <si>
    <t>3. Encoders and Unit Conversions</t>
  </si>
  <si>
    <t>We have two types of encoders:</t>
  </si>
  <si>
    <t>• Slow encoder (Two units per room before and after painting room, base speed):</t>
  </si>
  <si>
    <r>
      <t xml:space="preserve">Resolution: 32 ppr → </t>
    </r>
    <r>
      <rPr>
        <b/>
        <sz val="11"/>
        <color theme="1"/>
        <rFont val="Aptos Narrow"/>
        <family val="2"/>
        <scheme val="minor"/>
      </rPr>
      <t>1 slow pulse = 0.3125 inch</t>
    </r>
  </si>
  <si>
    <t>• High encoder (only one unit in the painting room, high speed):</t>
  </si>
  <si>
    <r>
      <t xml:space="preserve">Resolution: 68 ppr → </t>
    </r>
    <r>
      <rPr>
        <b/>
        <sz val="11"/>
        <color theme="1"/>
        <rFont val="Aptos Narrow"/>
        <family val="2"/>
        <scheme val="minor"/>
      </rPr>
      <t>1 high pulse = 0.265 inch</t>
    </r>
  </si>
  <si>
    <r>
      <t xml:space="preserve">Both encoders count </t>
    </r>
    <r>
      <rPr>
        <b/>
        <sz val="11"/>
        <color theme="1"/>
        <rFont val="Aptos Narrow"/>
        <family val="2"/>
        <scheme val="minor"/>
      </rPr>
      <t>positive only</t>
    </r>
    <r>
      <rPr>
        <sz val="11"/>
        <color theme="1"/>
        <rFont val="Aptos Narrow"/>
        <family val="2"/>
        <scheme val="minor"/>
      </rPr>
      <t>. Counters are independent; PLC selects the appropriate counter per function.</t>
    </r>
  </si>
  <si>
    <t>4. Glass Size Measurement Function (Breakage/Overlap Protection)</t>
  </si>
  <si>
    <t xml:space="preserve">Purpose: </t>
  </si>
  <si>
    <t>To detect abnormal changes in glass length caused by breakage or overlapping during painting.</t>
  </si>
  <si>
    <t>If any abnormality is found, the system activates the Interlocking System immediately.</t>
  </si>
  <si>
    <t>Reference Signals:</t>
  </si>
  <si>
    <t>• Input Size from HMI (unit = inch)</t>
  </si>
  <si>
    <t>• Entry Sensor ON → OFF (pulse count from slow encoder#1)</t>
  </si>
  <si>
    <t>• Exit Sensor ON → OFF (pulse count from slow encoder#2)</t>
  </si>
  <si>
    <r>
      <t xml:space="preserve">Conversions:  </t>
    </r>
    <r>
      <rPr>
        <sz val="11"/>
        <color theme="1"/>
        <rFont val="Aptos Narrow"/>
        <family val="2"/>
        <scheme val="minor"/>
      </rPr>
      <t>1 slow pulse = 0.3125 inch</t>
    </r>
  </si>
  <si>
    <t>Formula Examples</t>
  </si>
  <si>
    <t>1. Convert input length from inch to slow pulses:</t>
  </si>
  <si>
    <t> Input_slow = Input_length / 0.3125</t>
  </si>
  <si>
    <t> Example: 40 inch → 40 / 0.3125 = 128 pulses</t>
  </si>
  <si>
    <t>Three Mandatory Comparisons:</t>
  </si>
  <si>
    <t>1. Recipe vs Entry (length difference)</t>
  </si>
  <si>
    <t>2. Recipe vs Exit (length difference)</t>
  </si>
  <si>
    <t>3. Entry vs Exit (length difference)</t>
  </si>
  <si>
    <r>
      <t xml:space="preserve">If any one comparison fails (even one out of three), the system triggers </t>
    </r>
    <r>
      <rPr>
        <b/>
        <sz val="11"/>
        <color theme="1"/>
        <rFont val="Aptos Narrow"/>
        <family val="2"/>
        <scheme val="minor"/>
      </rPr>
      <t>Hard Alarm → Interlocking System ON</t>
    </r>
    <r>
      <rPr>
        <sz val="11"/>
        <color theme="1"/>
        <rFont val="Aptos Narrow"/>
        <family val="2"/>
        <scheme val="minor"/>
      </rPr>
      <t>.</t>
    </r>
  </si>
  <si>
    <t>Tolerance:</t>
  </si>
  <si>
    <t>To be defined after testing.</t>
  </si>
  <si>
    <t>Example:</t>
  </si>
  <si>
    <t>Input length = 40 inch</t>
  </si>
  <si>
    <t>Entry measured = 127 slow pulses</t>
  </si>
  <si>
    <t>Exit measured = 128 slow pulses</t>
  </si>
  <si>
    <t>Converted input = 128 slow</t>
  </si>
  <si>
    <r>
      <t>→ Recipe vs Entry = 127 ≠ 128</t>
    </r>
    <r>
      <rPr>
        <sz val="11"/>
        <color rgb="FFFF0000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Fail</t>
    </r>
  </si>
  <si>
    <r>
      <t xml:space="preserve">→ Recipe vs Exit = 128 = 128 </t>
    </r>
    <r>
      <rPr>
        <b/>
        <sz val="11"/>
        <color rgb="FF00B050"/>
        <rFont val="Aptos Narrow"/>
        <family val="2"/>
        <scheme val="minor"/>
      </rPr>
      <t>Pass</t>
    </r>
  </si>
  <si>
    <r>
      <t xml:space="preserve">→ Entry vs Exit = 127 ≠ 128 </t>
    </r>
    <r>
      <rPr>
        <b/>
        <sz val="11"/>
        <color rgb="FFFF0000"/>
        <rFont val="Aptos Narrow"/>
        <family val="2"/>
        <scheme val="minor"/>
      </rPr>
      <t>Fail</t>
    </r>
  </si>
  <si>
    <r>
      <t xml:space="preserve">→ Because one comparison fails → </t>
    </r>
    <r>
      <rPr>
        <b/>
        <sz val="11"/>
        <color rgb="FFFF0000"/>
        <rFont val="Aptos Narrow"/>
        <family val="2"/>
        <scheme val="minor"/>
      </rPr>
      <t>Hard Alarm + Interlock ON</t>
    </r>
  </si>
  <si>
    <t>5. Speed-Up Confirmation Function (Timer)</t>
  </si>
  <si>
    <r>
      <t>Purpose:</t>
    </r>
    <r>
      <rPr>
        <sz val="11"/>
        <color theme="1"/>
        <rFont val="Aptos Narrow"/>
        <family val="2"/>
        <scheme val="minor"/>
      </rPr>
      <t xml:space="preserve"> Ensure each glass passes the painting zone under </t>
    </r>
    <r>
      <rPr>
        <b/>
        <sz val="11"/>
        <color theme="1"/>
        <rFont val="Aptos Narrow"/>
        <family val="2"/>
        <scheme val="minor"/>
      </rPr>
      <t>high speed</t>
    </r>
    <r>
      <rPr>
        <sz val="11"/>
        <color theme="1"/>
        <rFont val="Aptos Narrow"/>
        <family val="2"/>
        <scheme val="minor"/>
      </rPr>
      <t xml:space="preserve"> to prevent thick coating and Xylene accumulation.</t>
    </r>
  </si>
  <si>
    <t>where:</t>
  </si>
  <si>
    <r>
      <t>• A (inch)</t>
    </r>
    <r>
      <rPr>
        <sz val="11"/>
        <color theme="1"/>
        <rFont val="Aptos Narrow"/>
        <family val="2"/>
        <scheme val="minor"/>
      </rPr>
      <t xml:space="preserve"> = Acceleration Reference (configurable on HMI – Siemens), default set to 146 slow-pulse ~ 45.625 inch</t>
    </r>
  </si>
  <si>
    <r>
      <t>• 125.71 inch</t>
    </r>
    <r>
      <rPr>
        <sz val="11"/>
        <color theme="1"/>
        <rFont val="Aptos Narrow"/>
        <family val="2"/>
        <scheme val="minor"/>
      </rPr>
      <t xml:space="preserve"> = distance from Entry to Inlet sensor</t>
    </r>
  </si>
  <si>
    <r>
      <t>• 80.085 inch</t>
    </r>
    <r>
      <rPr>
        <sz val="11"/>
        <color theme="1"/>
        <rFont val="Aptos Narrow"/>
        <family val="2"/>
        <scheme val="minor"/>
      </rPr>
      <t xml:space="preserve"> = distance from Accel reference to Inlet sensor</t>
    </r>
  </si>
  <si>
    <r>
      <t>• 250 inch</t>
    </r>
    <r>
      <rPr>
        <sz val="11"/>
        <color theme="1"/>
        <rFont val="Aptos Narrow"/>
        <family val="2"/>
        <scheme val="minor"/>
      </rPr>
      <t xml:space="preserve"> = total distance from Inlet to Exit sensor</t>
    </r>
  </si>
  <si>
    <r>
      <t>• X (inch)</t>
    </r>
    <r>
      <rPr>
        <sz val="11"/>
        <color theme="1"/>
        <rFont val="Aptos Narrow"/>
        <family val="2"/>
        <scheme val="minor"/>
      </rPr>
      <t xml:space="preserve"> = High speed distance = Deceleration reference position converted from pulses by PLC</t>
    </r>
  </si>
  <si>
    <r>
      <t>• Y (inch)</t>
    </r>
    <r>
      <rPr>
        <sz val="11"/>
        <color theme="1"/>
        <rFont val="Aptos Narrow"/>
        <family val="2"/>
        <scheme val="minor"/>
      </rPr>
      <t xml:space="preserve"> = Base2 = remaining distance at base speed</t>
    </r>
  </si>
  <si>
    <t>Determination of the Acceleration (Speed-Up) Start Position</t>
  </si>
  <si>
    <r>
      <t xml:space="preserve">To determine when the conveyor begins acceleration relative to the </t>
    </r>
    <r>
      <rPr>
        <b/>
        <sz val="11"/>
        <color theme="1"/>
        <rFont val="Aptos Narrow"/>
        <family val="2"/>
        <scheme val="minor"/>
      </rPr>
      <t>Inlet sensor</t>
    </r>
    <r>
      <rPr>
        <sz val="11"/>
        <color theme="1"/>
        <rFont val="Aptos Narrow"/>
        <family val="2"/>
        <scheme val="minor"/>
      </rPr>
      <t xml:space="preserve">, we use the relationship between the </t>
    </r>
    <r>
      <rPr>
        <i/>
        <sz val="11"/>
        <color theme="1"/>
        <rFont val="Aptos Narrow"/>
        <family val="2"/>
        <scheme val="minor"/>
      </rPr>
      <t>glass length (L)</t>
    </r>
    <r>
      <rPr>
        <sz val="11"/>
        <color theme="1"/>
        <rFont val="Aptos Narrow"/>
        <family val="2"/>
        <scheme val="minor"/>
      </rPr>
      <t xml:space="preserve"> and the known spacing between reference points.</t>
    </r>
  </si>
  <si>
    <t>Given data</t>
  </si>
  <si>
    <r>
      <t xml:space="preserve">• Distance from </t>
    </r>
    <r>
      <rPr>
        <b/>
        <sz val="11"/>
        <color theme="1"/>
        <rFont val="Aptos Narrow"/>
        <family val="2"/>
        <scheme val="minor"/>
      </rPr>
      <t>Acceleration reference</t>
    </r>
    <r>
      <rPr>
        <sz val="11"/>
        <color theme="1"/>
        <rFont val="Aptos Narrow"/>
        <family val="2"/>
        <scheme val="minor"/>
      </rPr>
      <t xml:space="preserve"> (A) → </t>
    </r>
    <r>
      <rPr>
        <b/>
        <sz val="11"/>
        <color theme="1"/>
        <rFont val="Aptos Narrow"/>
        <family val="2"/>
        <scheme val="minor"/>
      </rPr>
      <t>Inlet sensor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80.085 inch</t>
    </r>
  </si>
  <si>
    <t>• Condition for start of acceleration:</t>
  </si>
  <si>
    <t>(2/3)L = 80.085</t>
  </si>
  <si>
    <t>Calculation</t>
  </si>
  <si>
    <t>Interpretation</t>
  </si>
  <si>
    <r>
      <t xml:space="preserve">• For any </t>
    </r>
    <r>
      <rPr>
        <b/>
        <sz val="11"/>
        <color theme="1"/>
        <rFont val="Aptos Narrow"/>
        <family val="2"/>
        <scheme val="minor"/>
      </rPr>
      <t>glass length ≤ 120.13 inch</t>
    </r>
    <r>
      <rPr>
        <sz val="11"/>
        <color theme="1"/>
        <rFont val="Aptos Narrow"/>
        <family val="2"/>
        <scheme val="minor"/>
      </rPr>
      <t xml:space="preserve">, the term (2/3)L is </t>
    </r>
    <r>
      <rPr>
        <b/>
        <sz val="11"/>
        <color theme="1"/>
        <rFont val="Aptos Narrow"/>
        <family val="2"/>
        <scheme val="minor"/>
      </rPr>
      <t>less than 80.085 inch</t>
    </r>
    <r>
      <rPr>
        <sz val="11"/>
        <color theme="1"/>
        <rFont val="Aptos Narrow"/>
        <family val="2"/>
        <scheme val="minor"/>
      </rPr>
      <t xml:space="preserve">, meaning the 2⁄3-length point is </t>
    </r>
    <r>
      <rPr>
        <b/>
        <sz val="11"/>
        <color theme="1"/>
        <rFont val="Aptos Narrow"/>
        <family val="2"/>
        <scheme val="minor"/>
      </rPr>
      <t>before reaching the Inlet sensor</t>
    </r>
    <r>
      <rPr>
        <sz val="11"/>
        <color theme="1"/>
        <rFont val="Aptos Narrow"/>
        <family val="2"/>
        <scheme val="minor"/>
      </rPr>
      <t>.</t>
    </r>
  </si>
  <si>
    <r>
      <t xml:space="preserve">→ These glasses begin to </t>
    </r>
    <r>
      <rPr>
        <b/>
        <sz val="11"/>
        <color theme="1"/>
        <rFont val="Aptos Narrow"/>
        <family val="2"/>
        <scheme val="minor"/>
      </rPr>
      <t>accelerate before the Inlet sensor</t>
    </r>
    <r>
      <rPr>
        <sz val="11"/>
        <color theme="1"/>
        <rFont val="Aptos Narrow"/>
        <family val="2"/>
        <scheme val="minor"/>
      </rPr>
      <t>.</t>
    </r>
  </si>
  <si>
    <r>
      <t xml:space="preserve">→ Therefore, within the </t>
    </r>
    <r>
      <rPr>
        <b/>
        <sz val="11"/>
        <color theme="1"/>
        <rFont val="Aptos Narrow"/>
        <family val="2"/>
        <scheme val="minor"/>
      </rPr>
      <t>Inlet → Exit</t>
    </r>
    <r>
      <rPr>
        <sz val="11"/>
        <color theme="1"/>
        <rFont val="Aptos Narrow"/>
        <family val="2"/>
        <scheme val="minor"/>
      </rPr>
      <t xml:space="preserve"> section (250 inch), the conveyor already runs at </t>
    </r>
    <r>
      <rPr>
        <b/>
        <sz val="11"/>
        <color theme="1"/>
        <rFont val="Aptos Narrow"/>
        <family val="2"/>
        <scheme val="minor"/>
      </rPr>
      <t>high speed</t>
    </r>
    <r>
      <rPr>
        <sz val="11"/>
        <color theme="1"/>
        <rFont val="Aptos Narrow"/>
        <family val="2"/>
        <scheme val="minor"/>
      </rPr>
      <t xml:space="preserve"> for the entire distance.</t>
    </r>
  </si>
  <si>
    <r>
      <t xml:space="preserve">• For </t>
    </r>
    <r>
      <rPr>
        <b/>
        <sz val="11"/>
        <color theme="1"/>
        <rFont val="Aptos Narrow"/>
        <family val="2"/>
        <scheme val="minor"/>
      </rPr>
      <t>longer glass (e.g., 144 inch)</t>
    </r>
    <r>
      <rPr>
        <sz val="11"/>
        <color theme="1"/>
        <rFont val="Aptos Narrow"/>
        <family val="2"/>
        <scheme val="minor"/>
      </rPr>
      <t xml:space="preserve">, the 2⁄3-length point lies </t>
    </r>
    <r>
      <rPr>
        <b/>
        <sz val="11"/>
        <color theme="1"/>
        <rFont val="Aptos Narrow"/>
        <family val="2"/>
        <scheme val="minor"/>
      </rPr>
      <t>beyond the Inlet position</t>
    </r>
    <r>
      <rPr>
        <sz val="11"/>
        <color theme="1"/>
        <rFont val="Aptos Narrow"/>
        <family val="2"/>
        <scheme val="minor"/>
      </rPr>
      <t>:</t>
    </r>
  </si>
  <si>
    <t>(2/3) x 144 = 96 inch</t>
  </si>
  <si>
    <t>Excess distance after Inlet before acceleration begins:</t>
  </si>
  <si>
    <r>
      <t xml:space="preserve">96-80.085 = </t>
    </r>
    <r>
      <rPr>
        <b/>
        <sz val="11"/>
        <color rgb="FFFF0000"/>
        <rFont val="Cambria"/>
        <family val="1"/>
      </rPr>
      <t>15.915 inch</t>
    </r>
  </si>
  <si>
    <r>
      <t xml:space="preserve">Hence, a </t>
    </r>
    <r>
      <rPr>
        <b/>
        <sz val="11"/>
        <color theme="1"/>
        <rFont val="Aptos Narrow"/>
        <family val="2"/>
        <scheme val="minor"/>
      </rPr>
      <t>144-inch sheet</t>
    </r>
    <r>
      <rPr>
        <sz val="11"/>
        <color theme="1"/>
        <rFont val="Aptos Narrow"/>
        <family val="2"/>
        <scheme val="minor"/>
      </rPr>
      <t xml:space="preserve"> starts to accelerate </t>
    </r>
    <r>
      <rPr>
        <b/>
        <sz val="11"/>
        <color theme="1"/>
        <rFont val="Aptos Narrow"/>
        <family val="2"/>
        <scheme val="minor"/>
      </rPr>
      <t>about 15.915 inch after the Inlet sensor</t>
    </r>
    <r>
      <rPr>
        <sz val="11"/>
        <color theme="1"/>
        <rFont val="Aptos Narrow"/>
        <family val="2"/>
        <scheme val="minor"/>
      </rPr>
      <t xml:space="preserve">, whereas all sizes </t>
    </r>
    <r>
      <rPr>
        <b/>
        <sz val="11"/>
        <color theme="1"/>
        <rFont val="Aptos Narrow"/>
        <family val="2"/>
        <scheme val="minor"/>
      </rPr>
      <t>≤ 120 inch</t>
    </r>
    <r>
      <rPr>
        <sz val="11"/>
        <color theme="1"/>
        <rFont val="Aptos Narrow"/>
        <family val="2"/>
        <scheme val="minor"/>
      </rPr>
      <t xml:space="preserve"> are already at high speed upon entering the Inlet–Exit zone.</t>
    </r>
  </si>
  <si>
    <t>Speed-Up Timing Calculation</t>
  </si>
  <si>
    <r>
      <t>The time taken for the "</t>
    </r>
    <r>
      <rPr>
        <i/>
        <sz val="11"/>
        <color theme="1"/>
        <rFont val="Aptos Narrow"/>
        <family val="2"/>
        <scheme val="minor"/>
      </rPr>
      <t>front edge"</t>
    </r>
    <r>
      <rPr>
        <sz val="11"/>
        <color theme="1"/>
        <rFont val="Aptos Narrow"/>
        <family val="2"/>
        <scheme val="minor"/>
      </rPr>
      <t xml:space="preserve"> of a glass sheet to travel from the </t>
    </r>
    <r>
      <rPr>
        <b/>
        <sz val="11"/>
        <color theme="1"/>
        <rFont val="Aptos Narrow"/>
        <family val="2"/>
        <scheme val="minor"/>
      </rPr>
      <t>Inlet sensor</t>
    </r>
    <r>
      <rPr>
        <sz val="11"/>
        <color theme="1"/>
        <rFont val="Aptos Narrow"/>
        <family val="2"/>
        <scheme val="minor"/>
      </rPr>
      <t xml:space="preserve"> to the </t>
    </r>
    <r>
      <rPr>
        <b/>
        <sz val="11"/>
        <color theme="1"/>
        <rFont val="Aptos Narrow"/>
        <family val="2"/>
        <scheme val="minor"/>
      </rPr>
      <t>Exit sensor</t>
    </r>
    <r>
      <rPr>
        <sz val="11"/>
        <color theme="1"/>
        <rFont val="Aptos Narrow"/>
        <family val="2"/>
        <scheme val="minor"/>
      </rPr>
      <t xml:space="preserve"> inside the paint room.</t>
    </r>
  </si>
  <si>
    <r>
      <t xml:space="preserve">      • It represents how long the </t>
    </r>
    <r>
      <rPr>
        <b/>
        <sz val="11"/>
        <color theme="1"/>
        <rFont val="Aptos Narrow"/>
        <family val="2"/>
        <scheme val="minor"/>
      </rPr>
      <t>front</t>
    </r>
    <r>
      <rPr>
        <sz val="11"/>
        <color theme="1"/>
        <rFont val="Aptos Narrow"/>
        <family val="2"/>
        <scheme val="minor"/>
      </rPr>
      <t xml:space="preserve"> of the glass stays in the room.</t>
    </r>
  </si>
  <si>
    <r>
      <t xml:space="preserve">      • It does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include the tail portion of the glass.</t>
    </r>
  </si>
  <si>
    <t>1) Fixed Parameters</t>
  </si>
  <si>
    <r>
      <t xml:space="preserve">• Distance Entry → Inlet = </t>
    </r>
    <r>
      <rPr>
        <b/>
        <sz val="11"/>
        <color theme="1"/>
        <rFont val="Cambria"/>
        <family val="1"/>
      </rPr>
      <t>125.71 inch</t>
    </r>
  </si>
  <si>
    <r>
      <t xml:space="preserve">• Distance Inlet → Exit = </t>
    </r>
    <r>
      <rPr>
        <b/>
        <sz val="11"/>
        <color theme="1"/>
        <rFont val="Cambria"/>
        <family val="1"/>
      </rPr>
      <t>250.0 inch</t>
    </r>
  </si>
  <si>
    <r>
      <t xml:space="preserve">• Distance Entry → Exit = </t>
    </r>
    <r>
      <rPr>
        <b/>
        <sz val="11"/>
        <color theme="1"/>
        <rFont val="Cambria"/>
        <family val="1"/>
      </rPr>
      <t>357.71 inch</t>
    </r>
  </si>
  <si>
    <t>Line speeds:</t>
  </si>
  <si>
    <r>
      <t xml:space="preserve">       • Base speed = </t>
    </r>
    <r>
      <rPr>
        <b/>
        <sz val="11"/>
        <color theme="1"/>
        <rFont val="Aptos Narrow"/>
        <family val="2"/>
        <scheme val="minor"/>
      </rPr>
      <t>105 mm/s = 4.1339 inch/s</t>
    </r>
  </si>
  <si>
    <r>
      <t xml:space="preserve">       • High speed = </t>
    </r>
    <r>
      <rPr>
        <b/>
        <sz val="11"/>
        <color theme="1"/>
        <rFont val="Aptos Narrow"/>
        <family val="2"/>
        <scheme val="minor"/>
      </rPr>
      <t>1240 mm/s = 48.8189 inch/s</t>
    </r>
  </si>
  <si>
    <r>
      <t xml:space="preserve">• Deceleration reference </t>
    </r>
    <r>
      <rPr>
        <b/>
        <i/>
        <sz val="11"/>
        <color theme="1"/>
        <rFont val="Cambria"/>
        <family val="1"/>
      </rPr>
      <t>X</t>
    </r>
    <r>
      <rPr>
        <sz val="11"/>
        <color theme="1"/>
        <rFont val="Aptos Narrow"/>
        <family val="2"/>
        <scheme val="minor"/>
      </rPr>
      <t xml:space="preserve"> (in slow-pulses) computed per PLC:</t>
    </r>
  </si>
  <si>
    <r>
      <rPr>
        <b/>
        <i/>
        <sz val="11"/>
        <color theme="1"/>
        <rFont val="Cambria"/>
        <family val="1"/>
      </rPr>
      <t>X</t>
    </r>
    <r>
      <rPr>
        <b/>
        <sz val="11"/>
        <color theme="1"/>
        <rFont val="Cambria"/>
        <family val="1"/>
      </rPr>
      <t xml:space="preserve"> = (1110 − </t>
    </r>
    <r>
      <rPr>
        <b/>
        <i/>
        <sz val="11"/>
        <color theme="1"/>
        <rFont val="Cambria"/>
        <family val="1"/>
      </rPr>
      <t>Gₛ</t>
    </r>
    <r>
      <rPr>
        <b/>
        <sz val="11"/>
        <color theme="1"/>
        <rFont val="Cambria"/>
        <family val="1"/>
      </rPr>
      <t xml:space="preserve">) + (⅔ × </t>
    </r>
    <r>
      <rPr>
        <b/>
        <i/>
        <sz val="11"/>
        <color theme="1"/>
        <rFont val="Cambria"/>
        <family val="1"/>
      </rPr>
      <t>Gₛ</t>
    </r>
    <r>
      <rPr>
        <b/>
        <sz val="11"/>
        <color theme="1"/>
        <rFont val="Cambria"/>
        <family val="1"/>
      </rPr>
      <t xml:space="preserve">) − </t>
    </r>
    <r>
      <rPr>
        <b/>
        <i/>
        <sz val="11"/>
        <color theme="1"/>
        <rFont val="Cambria"/>
        <family val="1"/>
      </rPr>
      <t>K</t>
    </r>
  </si>
  <si>
    <r>
      <t xml:space="preserve">where </t>
    </r>
    <r>
      <rPr>
        <b/>
        <i/>
        <sz val="11"/>
        <color theme="1"/>
        <rFont val="Cambria"/>
        <family val="1"/>
      </rPr>
      <t>G</t>
    </r>
    <r>
      <rPr>
        <b/>
        <i/>
        <vertAlign val="subscript"/>
        <sz val="11"/>
        <color theme="1"/>
        <rFont val="Cambria"/>
        <family val="1"/>
      </rPr>
      <t>s</t>
    </r>
    <r>
      <rPr>
        <sz val="11"/>
        <color theme="1"/>
        <rFont val="Aptos Narrow"/>
        <family val="2"/>
        <scheme val="minor"/>
      </rPr>
      <t xml:space="preserve"> = glass length in high pulses and </t>
    </r>
    <r>
      <rPr>
        <b/>
        <i/>
        <sz val="11"/>
        <color theme="1"/>
        <rFont val="Cambria"/>
        <family val="1"/>
      </rPr>
      <t xml:space="preserve">K </t>
    </r>
    <r>
      <rPr>
        <i/>
        <sz val="11"/>
        <color theme="1"/>
        <rFont val="Cambria"/>
        <family val="1"/>
      </rPr>
      <t>= pulse</t>
    </r>
    <r>
      <rPr>
        <sz val="11"/>
        <color theme="1"/>
        <rFont val="Aptos Narrow"/>
        <family val="2"/>
        <scheme val="minor"/>
      </rPr>
      <t xml:space="preserve"> from the size table.</t>
    </r>
  </si>
  <si>
    <t>*high-pulses → inches by 1 pulse = 0.265 inch.</t>
  </si>
  <si>
    <t>2) Start/Stop of high speed for one load</t>
  </si>
  <si>
    <t>Let L be the single-sheet flow length (inch).</t>
  </si>
  <si>
    <t>The control logic defines two reference positions that determine when the conveyor switches between base and high speed.</t>
  </si>
  <si>
    <r>
      <rPr>
        <b/>
        <sz val="11"/>
        <color theme="1"/>
        <rFont val="Aptos Narrow"/>
        <family val="2"/>
        <scheme val="minor"/>
      </rPr>
      <t>Acceleration position (</t>
    </r>
    <r>
      <rPr>
        <b/>
        <i/>
        <sz val="11"/>
        <color theme="1"/>
        <rFont val="Cambria"/>
        <family val="1"/>
      </rPr>
      <t>P</t>
    </r>
    <r>
      <rPr>
        <b/>
        <i/>
        <vertAlign val="subscript"/>
        <sz val="11"/>
        <color theme="1"/>
        <rFont val="Cambria"/>
        <family val="1"/>
      </rPr>
      <t>start</t>
    </r>
    <r>
      <rPr>
        <b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 = </t>
    </r>
    <r>
      <rPr>
        <b/>
        <i/>
        <sz val="11"/>
        <color theme="1"/>
        <rFont val="Cambria"/>
        <family val="1"/>
      </rPr>
      <t>A</t>
    </r>
    <r>
      <rPr>
        <sz val="11"/>
        <color theme="1"/>
        <rFont val="Aptos Narrow"/>
        <family val="2"/>
        <scheme val="minor"/>
      </rPr>
      <t xml:space="preserve"> + 2/3L       (when the sheet is 2/3 past A)</t>
    </r>
  </si>
  <si>
    <t>(when the glass sheet is two-thirds past the acceleration reference A)</t>
  </si>
  <si>
    <r>
      <rPr>
        <b/>
        <sz val="11"/>
        <color theme="1"/>
        <rFont val="Aptos Narrow"/>
        <family val="2"/>
        <scheme val="minor"/>
      </rPr>
      <t>Deceleration position (</t>
    </r>
    <r>
      <rPr>
        <b/>
        <i/>
        <sz val="11"/>
        <color theme="1"/>
        <rFont val="Cambria"/>
        <family val="1"/>
      </rPr>
      <t>P</t>
    </r>
    <r>
      <rPr>
        <b/>
        <i/>
        <vertAlign val="subscript"/>
        <sz val="11"/>
        <color theme="1"/>
        <rFont val="Cambria"/>
        <family val="1"/>
      </rPr>
      <t>slow</t>
    </r>
    <r>
      <rPr>
        <b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 = </t>
    </r>
    <r>
      <rPr>
        <b/>
        <i/>
        <sz val="11"/>
        <color theme="1"/>
        <rFont val="Cambria"/>
        <family val="1"/>
      </rPr>
      <t>X</t>
    </r>
    <r>
      <rPr>
        <sz val="11"/>
        <color theme="1"/>
        <rFont val="Aptos Narrow"/>
        <family val="2"/>
        <scheme val="minor"/>
      </rPr>
      <t xml:space="preserve"> + 2/3L       (when the sheet is 2/3 past X)</t>
    </r>
  </si>
  <si>
    <t>(when the glass sheet is two-thirds past the deceleration reference X)</t>
  </si>
  <si>
    <t xml:space="preserve">To evaluate the actual travel segments within the paint room (Inlet → Exit window), </t>
  </si>
  <si>
    <r>
      <t>these positions are clamped to the range [</t>
    </r>
    <r>
      <rPr>
        <i/>
        <sz val="11"/>
        <color rgb="FF0000FF"/>
        <rFont val="Cambria"/>
        <family val="1"/>
      </rPr>
      <t>I, E</t>
    </r>
    <r>
      <rPr>
        <sz val="11"/>
        <color theme="1"/>
        <rFont val="Aptos Narrow"/>
        <family val="2"/>
        <scheme val="minor"/>
      </rPr>
      <t>]:</t>
    </r>
  </si>
  <si>
    <t>Segment</t>
  </si>
  <si>
    <t>Formula</t>
  </si>
  <si>
    <t>Before High Speed</t>
  </si>
  <si>
    <t>Distance from Inlet to start of acceleration</t>
  </si>
  <si>
    <t>Base₁ = max(0, ⅔L − 80.085)</t>
  </si>
  <si>
    <t>High Speed</t>
  </si>
  <si>
    <t>Distance under high-speed operation</t>
  </si>
  <si>
    <t>High = 250 − Base1 − Base2</t>
  </si>
  <si>
    <t>After High Speed (Y)</t>
  </si>
  <si>
    <t>Distance at base speed before Exit</t>
  </si>
  <si>
    <t>Base₂ = max(0, 250 − (X − 80.085) − ⅔L)</t>
  </si>
  <si>
    <t>These represent the three segments (in inches) the glass front edge travels at base → high → base speed within the Inlet–Exit region.</t>
  </si>
  <si>
    <t>3) Head-time (Inlet → Exit)</t>
  </si>
  <si>
    <r>
      <rPr>
        <i/>
        <sz val="11"/>
        <color theme="1"/>
        <rFont val="Cambria"/>
        <family val="1"/>
      </rPr>
      <t>v</t>
    </r>
    <r>
      <rPr>
        <i/>
        <vertAlign val="subscript"/>
        <sz val="11"/>
        <color theme="1"/>
        <rFont val="Cambria"/>
        <family val="1"/>
      </rPr>
      <t>B</t>
    </r>
    <r>
      <rPr>
        <sz val="11"/>
        <color theme="1"/>
        <rFont val="Cambria"/>
        <family val="1"/>
      </rPr>
      <t xml:space="preserve"> = </t>
    </r>
    <r>
      <rPr>
        <b/>
        <sz val="11"/>
        <color theme="1"/>
        <rFont val="Cambria"/>
        <family val="1"/>
      </rPr>
      <t>base</t>
    </r>
    <r>
      <rPr>
        <sz val="11"/>
        <color theme="1"/>
        <rFont val="Cambria"/>
        <family val="1"/>
      </rPr>
      <t>-speed conveyor velocity (4.1339 in/s)</t>
    </r>
  </si>
  <si>
    <r>
      <rPr>
        <i/>
        <sz val="11"/>
        <color theme="1"/>
        <rFont val="Cambria"/>
        <family val="1"/>
      </rPr>
      <t>v</t>
    </r>
    <r>
      <rPr>
        <i/>
        <vertAlign val="subscript"/>
        <sz val="11"/>
        <color theme="1"/>
        <rFont val="Cambria"/>
        <family val="1"/>
      </rPr>
      <t>H</t>
    </r>
    <r>
      <rPr>
        <sz val="11"/>
        <color theme="1"/>
        <rFont val="Cambria"/>
        <family val="1"/>
      </rPr>
      <t xml:space="preserve"> = </t>
    </r>
    <r>
      <rPr>
        <b/>
        <sz val="11"/>
        <color theme="1"/>
        <rFont val="Cambria"/>
        <family val="1"/>
      </rPr>
      <t>high</t>
    </r>
    <r>
      <rPr>
        <sz val="11"/>
        <color theme="1"/>
        <rFont val="Cambria"/>
        <family val="1"/>
      </rPr>
      <t>-speed conveyor velocity (48.8189 in/s)</t>
    </r>
  </si>
  <si>
    <t>Notes:</t>
  </si>
  <si>
    <t>• For normal sizes (≤ 120 in), Base1 = 0 and Base2 is small, therefore</t>
  </si>
  <si>
    <t>• For larger sizes (e.g., 144 in), Base1 &gt; 0 and Base2 is longer, so</t>
  </si>
  <si>
    <r>
      <t xml:space="preserve">Then, the </t>
    </r>
    <r>
      <rPr>
        <b/>
        <sz val="11"/>
        <color theme="1"/>
        <rFont val="Aptos Narrow"/>
        <family val="2"/>
        <scheme val="minor"/>
      </rPr>
      <t>Base2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— the remaining base-speed distance before Exit — is computed as:</t>
    </r>
  </si>
  <si>
    <t>Y = 330.085 − X − (2/3)L</t>
  </si>
  <si>
    <r>
      <t>• X (inch)</t>
    </r>
    <r>
      <rPr>
        <sz val="11"/>
        <color theme="1"/>
        <rFont val="Aptos Narrow"/>
        <family val="2"/>
        <scheme val="minor"/>
      </rPr>
      <t xml:space="preserve"> = Deceleration reference position converted from pulses by PLC</t>
    </r>
  </si>
  <si>
    <t>This shows that Base2 is not constant across different glass sizes.</t>
  </si>
  <si>
    <r>
      <t xml:space="preserve">Since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varies depending on glass length pulse (</t>
    </r>
    <r>
      <rPr>
        <i/>
        <sz val="11"/>
        <color theme="1"/>
        <rFont val="Aptos Narrow"/>
        <family val="2"/>
        <scheme val="minor"/>
      </rPr>
      <t>Gₛ</t>
    </r>
    <r>
      <rPr>
        <sz val="11"/>
        <color theme="1"/>
        <rFont val="Aptos Narrow"/>
        <family val="2"/>
        <scheme val="minor"/>
      </rPr>
      <t>) and correction factor (</t>
    </r>
    <r>
      <rPr>
        <i/>
        <sz val="11"/>
        <color theme="1"/>
        <rFont val="Aptos Narrow"/>
        <family val="2"/>
        <scheme val="minor"/>
      </rPr>
      <t>K</t>
    </r>
    <r>
      <rPr>
        <sz val="11"/>
        <color theme="1"/>
        <rFont val="Aptos Narrow"/>
        <family val="2"/>
        <scheme val="minor"/>
      </rPr>
      <t xml:space="preserve">), </t>
    </r>
  </si>
  <si>
    <t>the start of the deceleration phase shifts accordingly, resulting in different Base2 distances.</t>
  </si>
  <si>
    <r>
      <t xml:space="preserve">•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is positioned closer to the Exit, the Base₂ distance becomes shorter.</t>
    </r>
  </si>
  <si>
    <r>
      <t xml:space="preserve">• Conversely,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is located nearer to the Inlet, the Base₂ region becomes longer.</t>
    </r>
  </si>
  <si>
    <t>Refer to this table.</t>
  </si>
  <si>
    <t>X_Base (pulse)</t>
  </si>
  <si>
    <t>X_Base (inch)</t>
  </si>
  <si>
    <t>X_Top (pulse)</t>
  </si>
  <si>
    <t>X_Top (inch)</t>
  </si>
  <si>
    <t>Y_Base (inch)</t>
  </si>
  <si>
    <r>
      <t>t</t>
    </r>
    <r>
      <rPr>
        <b/>
        <vertAlign val="subscript"/>
        <sz val="11"/>
        <color theme="1"/>
        <rFont val="Aptos Narrow"/>
        <family val="2"/>
        <scheme val="minor"/>
      </rPr>
      <t>head</t>
    </r>
    <r>
      <rPr>
        <b/>
        <sz val="11"/>
        <color theme="1"/>
        <rFont val="Aptos Narrow"/>
        <family val="2"/>
        <scheme val="minor"/>
      </rPr>
      <t xml:space="preserve"> (sec)</t>
    </r>
  </si>
  <si>
    <t>Y_Top (inch)</t>
  </si>
  <si>
    <t>6. Interlocking Response and System Integration</t>
  </si>
  <si>
    <r>
      <t xml:space="preserve">• On </t>
    </r>
    <r>
      <rPr>
        <b/>
        <sz val="11"/>
        <color theme="1"/>
        <rFont val="Aptos Narrow"/>
        <family val="2"/>
        <scheme val="minor"/>
      </rPr>
      <t>Hard Alarm</t>
    </r>
    <r>
      <rPr>
        <sz val="11"/>
        <color theme="1"/>
        <rFont val="Aptos Narrow"/>
        <family val="2"/>
        <scheme val="minor"/>
      </rPr>
      <t xml:space="preserve"> from either function (Item 4.4, Item 4.5) or redundancy loss (Item 4.1):</t>
    </r>
  </si>
  <si>
    <r>
      <t xml:space="preserve">• Mitsubishi sets </t>
    </r>
    <r>
      <rPr>
        <b/>
        <sz val="11"/>
        <color theme="1"/>
        <rFont val="Aptos Narrow"/>
        <family val="2"/>
        <scheme val="minor"/>
      </rPr>
      <t>Hard Alarm Output (dry contact)</t>
    </r>
    <r>
      <rPr>
        <sz val="11"/>
        <color theme="1"/>
        <rFont val="Aptos Narrow"/>
        <family val="2"/>
        <scheme val="minor"/>
      </rPr>
      <t>.</t>
    </r>
  </si>
  <si>
    <r>
      <t xml:space="preserve">• Output is </t>
    </r>
    <r>
      <rPr>
        <b/>
        <sz val="11"/>
        <color theme="1"/>
        <rFont val="Aptos Narrow"/>
        <family val="2"/>
        <scheme val="minor"/>
      </rPr>
      <t>hard-wired</t>
    </r>
    <r>
      <rPr>
        <sz val="11"/>
        <color theme="1"/>
        <rFont val="Aptos Narrow"/>
        <family val="2"/>
        <scheme val="minor"/>
      </rPr>
      <t xml:space="preserve"> into the line’s </t>
    </r>
    <r>
      <rPr>
        <b/>
        <sz val="11"/>
        <color theme="1"/>
        <rFont val="Aptos Narrow"/>
        <family val="2"/>
        <scheme val="minor"/>
      </rPr>
      <t>Emergency loop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stop all conveyors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turn off heaters</t>
    </r>
    <r>
      <rPr>
        <sz val="11"/>
        <color theme="1"/>
        <rFont val="Aptos Narrow"/>
        <family val="2"/>
        <scheme val="minor"/>
      </rPr>
      <t xml:space="preserve"> (full Interlocking System action), without relying on network signaling to Siemens.</t>
    </r>
  </si>
  <si>
    <r>
      <t>• Soft Alarm</t>
    </r>
    <r>
      <rPr>
        <sz val="11"/>
        <color theme="1"/>
        <rFont val="Aptos Narrow"/>
        <family val="2"/>
        <scheme val="minor"/>
      </rPr>
      <t xml:space="preserve"> (single sensor failure in a pair): line keeps running; event logged &amp; shown on GOT HMI for maintenance.</t>
    </r>
  </si>
  <si>
    <t>Summary (one-screen recap)</t>
  </si>
  <si>
    <r>
      <t xml:space="preserve">• 18 sensors per room (Left/Center/Right × A/B at Entry, Inlet, Exit), redundant pairs with </t>
    </r>
    <r>
      <rPr>
        <b/>
        <sz val="11"/>
        <color theme="1"/>
        <rFont val="Aptos Narrow"/>
        <family val="2"/>
        <scheme val="minor"/>
      </rPr>
      <t>soft</t>
    </r>
    <r>
      <rPr>
        <sz val="11"/>
        <color theme="1"/>
        <rFont val="Aptos Narrow"/>
        <family val="2"/>
        <scheme val="minor"/>
      </rPr>
      <t>/</t>
    </r>
    <r>
      <rPr>
        <b/>
        <sz val="11"/>
        <color theme="1"/>
        <rFont val="Aptos Narrow"/>
        <family val="2"/>
        <scheme val="minor"/>
      </rPr>
      <t>hard</t>
    </r>
    <r>
      <rPr>
        <sz val="11"/>
        <color theme="1"/>
        <rFont val="Aptos Narrow"/>
        <family val="2"/>
        <scheme val="minor"/>
      </rPr>
      <t xml:space="preserve"> alarm rules.</t>
    </r>
  </si>
  <si>
    <r>
      <t>• Three mandatory length checks</t>
    </r>
    <r>
      <rPr>
        <sz val="11"/>
        <color theme="1"/>
        <rFont val="Aptos Narrow"/>
        <family val="2"/>
        <scheme val="minor"/>
      </rPr>
      <t xml:space="preserve"> (Recipe–Entry, Recipe–Exit, Entry–Exit). </t>
    </r>
    <r>
      <rPr>
        <b/>
        <sz val="11"/>
        <color theme="1"/>
        <rFont val="Aptos Narrow"/>
        <family val="2"/>
        <scheme val="minor"/>
      </rPr>
      <t>Any one</t>
    </r>
    <r>
      <rPr>
        <sz val="11"/>
        <color theme="1"/>
        <rFont val="Aptos Narrow"/>
        <family val="2"/>
        <scheme val="minor"/>
      </rPr>
      <t xml:space="preserve"> mismatch ⇒ </t>
    </r>
    <r>
      <rPr>
        <b/>
        <sz val="11"/>
        <color theme="1"/>
        <rFont val="Aptos Narrow"/>
        <family val="2"/>
        <scheme val="minor"/>
      </rPr>
      <t>Hard Alarm</t>
    </r>
    <r>
      <rPr>
        <sz val="11"/>
        <color theme="1"/>
        <rFont val="Aptos Narrow"/>
        <family val="2"/>
        <scheme val="minor"/>
      </rPr>
      <t>.</t>
    </r>
  </si>
  <si>
    <r>
      <t>• Speed-Up confirmation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Inlet→Exit ≤ 10.0 s</t>
    </r>
    <r>
      <rPr>
        <sz val="11"/>
        <color theme="1"/>
        <rFont val="Aptos Narrow"/>
        <family val="2"/>
        <scheme val="minor"/>
      </rPr>
      <t xml:space="preserve">, or </t>
    </r>
    <r>
      <rPr>
        <b/>
        <sz val="11"/>
        <color theme="1"/>
        <rFont val="Aptos Narrow"/>
        <family val="2"/>
        <scheme val="minor"/>
      </rPr>
      <t>≤ 1842 high pulses</t>
    </r>
    <r>
      <rPr>
        <sz val="11"/>
        <color theme="1"/>
        <rFont val="Aptos Narrow"/>
        <family val="2"/>
        <scheme val="minor"/>
      </rPr>
      <t xml:space="preserve"> at 1240 mm/s.</t>
    </r>
  </si>
  <si>
    <r>
      <t>• Hard-wired</t>
    </r>
    <r>
      <rPr>
        <sz val="11"/>
        <color theme="1"/>
        <rFont val="Aptos Narrow"/>
        <family val="2"/>
        <scheme val="minor"/>
      </rPr>
      <t xml:space="preserve"> interlock output from Mitsubishi → emergency loop (fail-safe).</t>
    </r>
  </si>
  <si>
    <t>• Tolerance to be defined after testing; conversions and formulas provided for direct PLC implementation.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</si>
</sst>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i/>
      <sz val="11"/>
      <color theme="1"/>
      <name val="Cambria"/>
      <family val="1"/>
    </font>
    <font>
      <b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4"/>
      <color rgb="FF0000FF"/>
      <name val="Aptos Narrow"/>
      <family val="2"/>
      <scheme val="minor"/>
    </font>
    <font>
      <b/>
      <sz val="11"/>
      <color rgb="FFFF0000"/>
      <name val="Cambria"/>
      <family val="1"/>
    </font>
    <font>
      <b/>
      <sz val="13.5"/>
      <color theme="1"/>
      <name val="Aptos Narrow"/>
      <family val="2"/>
      <scheme val="minor"/>
    </font>
    <font>
      <b/>
      <sz val="11"/>
      <color theme="1"/>
      <name val="Cambria"/>
      <family val="1"/>
    </font>
    <font>
      <b/>
      <i/>
      <sz val="11"/>
      <color theme="1"/>
      <name val="Cambria"/>
      <family val="1"/>
    </font>
    <font>
      <b/>
      <i/>
      <vertAlign val="subscript"/>
      <sz val="11"/>
      <color theme="1"/>
      <name val="Cambria"/>
      <family val="1"/>
    </font>
    <font>
      <i/>
      <sz val="11"/>
      <color rgb="FF0000FF"/>
      <name val="Cambria"/>
      <family val="1"/>
    </font>
    <font>
      <i/>
      <vertAlign val="subscript"/>
      <sz val="11"/>
      <color theme="1"/>
      <name val="Cambria"/>
      <family val="1"/>
    </font>
    <font>
      <b/>
      <vertAlign val="subscript"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DF0C7"/>
        <bgColor indexed="64"/>
      </patternFill>
    </fill>
    <fill>
      <patternFill patternType="solid">
        <fgColor rgb="FFDEDA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6B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3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5" borderId="0" xfId="0" applyFont="1" applyFill="1" applyAlignment="1">
      <alignment vertical="center"/>
    </xf>
    <xf numFmtId="0" fontId="11" fillId="5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2" fontId="0" fillId="0" borderId="1" xfId="0" applyNumberForma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left" vertical="center" indent="1"/>
    </xf>
    <xf numFmtId="0" fontId="3" fillId="2" borderId="0" xfId="0" applyFont="1" applyFill="1"/>
    <xf numFmtId="0" fontId="2" fillId="0" borderId="0" xfId="0" applyFont="1" applyAlignment="1">
      <alignment horizontal="left" vertical="center" indent="2"/>
    </xf>
    <xf numFmtId="0" fontId="11" fillId="0" borderId="0" xfId="0" applyFont="1"/>
    <xf numFmtId="0" fontId="0" fillId="0" borderId="0" xfId="0" applyAlignment="1">
      <alignment horizontal="left" vertical="center" indent="1"/>
    </xf>
    <xf numFmtId="0" fontId="2" fillId="0" borderId="0" xfId="0" quotePrefix="1" applyFont="1"/>
    <xf numFmtId="0" fontId="5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2" fillId="7" borderId="0" xfId="0" applyFont="1" applyFill="1"/>
    <xf numFmtId="0" fontId="0" fillId="7" borderId="0" xfId="0" applyFill="1"/>
    <xf numFmtId="0" fontId="1" fillId="0" borderId="0" xfId="0" applyFont="1"/>
    <xf numFmtId="0" fontId="14" fillId="0" borderId="0" xfId="0" applyFont="1" applyAlignment="1">
      <alignment vertical="center"/>
    </xf>
    <xf numFmtId="0" fontId="9" fillId="7" borderId="0" xfId="0" applyFont="1" applyFill="1" applyAlignment="1">
      <alignment vertical="center"/>
    </xf>
    <xf numFmtId="0" fontId="14" fillId="0" borderId="0" xfId="0" applyFont="1"/>
    <xf numFmtId="0" fontId="16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17" fillId="7" borderId="0" xfId="0" applyFont="1" applyFill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9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9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left" vertical="center" wrapText="1"/>
    </xf>
    <xf numFmtId="2" fontId="0" fillId="0" borderId="5" xfId="0" applyNumberForma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2" fontId="0" fillId="0" borderId="6" xfId="0" applyNumberForma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2" fontId="2" fillId="0" borderId="3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7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/>
    </xf>
    <xf numFmtId="2" fontId="0" fillId="7" borderId="6" xfId="0" applyNumberFormat="1" applyFill="1" applyBorder="1" applyAlignment="1">
      <alignment horizontal="left" vertical="center" wrapText="1"/>
    </xf>
    <xf numFmtId="2" fontId="2" fillId="7" borderId="3" xfId="0" applyNumberFormat="1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/>
    </xf>
    <xf numFmtId="2" fontId="0" fillId="0" borderId="3" xfId="0" applyNumberFormat="1" applyBorder="1" applyAlignment="1">
      <alignment horizontal="left" vertical="center" wrapText="1"/>
    </xf>
    <xf numFmtId="2" fontId="0" fillId="0" borderId="1" xfId="0" applyNumberFormat="1" applyBorder="1" applyAlignment="1">
      <alignment horizontal="left"/>
    </xf>
    <xf numFmtId="2" fontId="0" fillId="7" borderId="3" xfId="0" applyNumberFormat="1" applyFill="1" applyBorder="1" applyAlignment="1">
      <alignment horizontal="left" vertical="center" wrapText="1"/>
    </xf>
    <xf numFmtId="2" fontId="0" fillId="7" borderId="1" xfId="0" applyNumberFormat="1" applyFill="1" applyBorder="1" applyAlignment="1">
      <alignment horizontal="left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wmf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1013459</xdr:colOff>
      <xdr:row>26</xdr:row>
      <xdr:rowOff>360545</xdr:rowOff>
    </xdr:from>
    <xdr:to>
      <xdr:col>11</xdr:col>
      <xdr:colOff>171277</xdr:colOff>
      <xdr:row>42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488A26-C48E-4D59-BA8A-C422B1162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4" y="12861155"/>
          <a:ext cx="5067128" cy="333134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794384</xdr:colOff>
      <xdr:row>26</xdr:row>
      <xdr:rowOff>367868</xdr:rowOff>
    </xdr:from>
    <xdr:to>
      <xdr:col>7</xdr:col>
      <xdr:colOff>1425582</xdr:colOff>
      <xdr:row>42</xdr:row>
      <xdr:rowOff>53963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F8407D-138D-4656-BE53-EC14948D7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31354" y="12860858"/>
          <a:ext cx="5528953" cy="3328455"/>
        </a:xfrm>
        <a:prstGeom prst="rect">
          <a:avLst/>
        </a:prstGeom>
      </xdr:spPr>
    </xdr:pic>
    <xdr:clientData/>
  </xdr:twoCellAnchor>
  <xdr:twoCellAnchor editAs="oneCell">
    <xdr:from>
      <xdr:col>1</xdr:col>
      <xdr:colOff>244007</xdr:colOff>
      <xdr:row>10</xdr:row>
      <xdr:rowOff>4056657</xdr:rowOff>
    </xdr:from>
    <xdr:to>
      <xdr:col>5</xdr:col>
      <xdr:colOff>894122</xdr:colOff>
      <xdr:row>10</xdr:row>
      <xdr:rowOff>4321217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5AA5C2-C543-4FC9-AA56-24BD0BB930F8}"/>
            </a:ext>
          </a:extLst>
        </xdr:cNvPr>
        <xdr:cNvSpPr txBox="1"/>
      </xdr:nvSpPr>
      <xdr:spPr>
        <a:xfrm>
          <a:off x="571667" y="6641742"/>
          <a:ext cx="8294880" cy="260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i="1">
              <a:solidFill>
                <a:schemeClr val="tx1">
                  <a:lumMod val="65000"/>
                  <a:lumOff val="35000"/>
                </a:schemeClr>
              </a:solidFill>
            </a:rPr>
            <a:t>Remark: This simple graphic is for explanation purposes only. For accurate dimensions or roller quantities, please refer to the official drawing.</a:t>
          </a:r>
          <a:endParaRPr lang="en-US" sz="1100" i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oneCell">
    <xdr:from>
      <xdr:col>5</xdr:col>
      <xdr:colOff>272415</xdr:colOff>
      <xdr:row>45</xdr:row>
      <xdr:rowOff>470461</xdr:rowOff>
    </xdr:from>
    <xdr:to>
      <xdr:col>11</xdr:col>
      <xdr:colOff>289223</xdr:colOff>
      <xdr:row>45</xdr:row>
      <xdr:rowOff>2529841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B52DFB2-11C8-4678-9080-0AA970EEFAC3}"/>
            </a:ext>
          </a:extLst>
        </xdr:cNvPr>
        <xdr:cNvGrpSpPr/>
      </xdr:nvGrpSpPr>
      <xdr:grpSpPr>
        <a:xfrm>
          <a:off x="8247825" y="17049735"/>
          <a:ext cx="7650732" cy="2059380"/>
          <a:chOff x="323850" y="17232556"/>
          <a:chExt cx="9346593" cy="228036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6274FFCC-82C2-2014-283D-761F89C74237}"/>
              </a:ext>
            </a:extLst>
          </xdr:cNvPr>
          <xdr:cNvGrpSpPr/>
        </xdr:nvGrpSpPr>
        <xdr:grpSpPr>
          <a:xfrm>
            <a:off x="320040" y="17228746"/>
            <a:ext cx="9346593" cy="2287980"/>
            <a:chOff x="0" y="17238345"/>
            <a:chExt cx="9572724" cy="2335531"/>
          </a:xfrm>
        </xdr:grpSpPr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9B7A6023-A52D-AA05-92EA-08FB7655E95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/>
            <a:srcRect b="42980"/>
            <a:stretch>
              <a:fillRect/>
            </a:stretch>
          </xdr:blipFill>
          <xdr:spPr>
            <a:xfrm>
              <a:off x="0" y="17238345"/>
              <a:ext cx="9572724" cy="2335531"/>
            </a:xfrm>
            <a:prstGeom prst="rect">
              <a:avLst/>
            </a:prstGeom>
            <a:ln>
              <a:solidFill>
                <a:schemeClr val="tx1"/>
              </a:solidFill>
            </a:ln>
          </xdr:spPr>
        </xdr:pic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EE15CDA-48AF-89DA-4A7B-7FA8C3C7E59F}"/>
                </a:ext>
              </a:extLst>
            </xdr:cNvPr>
            <xdr:cNvSpPr txBox="1"/>
          </xdr:nvSpPr>
          <xdr:spPr>
            <a:xfrm>
              <a:off x="3406553" y="17597175"/>
              <a:ext cx="1852062" cy="254873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ctr"/>
              <a:r>
                <a:rPr lang="en-US" sz="1000"/>
                <a:t>Deceleration Reference X</a:t>
              </a:r>
            </a:p>
          </xdr:txBody>
        </xdr:sp>
      </xdr:grpSp>
      <xdr:cxnSp macro="">
        <xdr:nvCxnSpPr>
          <xdr:cNvPr id="7" name="Straight Arrow Connector 6">
            <a:extLst>
              <a:ext uri="{FF2B5EF4-FFF2-40B4-BE49-F238E27FC236}">
                <a16:creationId xmlns:a16="http://schemas.microsoft.com/office/drawing/2014/main" id="{FA7253B1-B155-A155-5AEF-5C4574477681}"/>
              </a:ext>
            </a:extLst>
          </xdr:cNvPr>
          <xdr:cNvCxnSpPr/>
        </xdr:nvCxnSpPr>
        <xdr:spPr>
          <a:xfrm>
            <a:off x="2065020" y="17840325"/>
            <a:ext cx="5166360" cy="0"/>
          </a:xfrm>
          <a:prstGeom prst="straightConnector1">
            <a:avLst/>
          </a:prstGeom>
          <a:ln>
            <a:solidFill>
              <a:schemeClr val="tx1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180000</xdr:colOff>
      <xdr:row>45</xdr:row>
      <xdr:rowOff>228600</xdr:rowOff>
    </xdr:from>
    <xdr:to>
      <xdr:col>4</xdr:col>
      <xdr:colOff>1236087</xdr:colOff>
      <xdr:row>45</xdr:row>
      <xdr:rowOff>2574594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3AB1D8E-F6F8-455E-A2BE-27F6C8198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095" y="16954500"/>
          <a:ext cx="7296867" cy="234599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211456</xdr:colOff>
      <xdr:row>10</xdr:row>
      <xdr:rowOff>98867</xdr:rowOff>
    </xdr:from>
    <xdr:to>
      <xdr:col>5</xdr:col>
      <xdr:colOff>477561</xdr:colOff>
      <xdr:row>10</xdr:row>
      <xdr:rowOff>4058533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E6B82F4-DE6F-4177-9BFC-3EE0D1A4D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1496" y="2676332"/>
          <a:ext cx="7918490" cy="3963476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22</xdr:row>
      <xdr:rowOff>139065</xdr:rowOff>
    </xdr:from>
    <xdr:to>
      <xdr:col>5</xdr:col>
      <xdr:colOff>1050106</xdr:colOff>
      <xdr:row>22</xdr:row>
      <xdr:rowOff>2457037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2CF8D559-D313-49C9-9906-43FC74B1C607}"/>
            </a:ext>
          </a:extLst>
        </xdr:cNvPr>
        <xdr:cNvGrpSpPr/>
      </xdr:nvGrpSpPr>
      <xdr:grpSpPr>
        <a:xfrm>
          <a:off x="240030" y="9129997"/>
          <a:ext cx="8779771" cy="2325592"/>
          <a:chOff x="139065" y="9273540"/>
          <a:chExt cx="11223814" cy="2329402"/>
        </a:xfrm>
      </xdr:grpSpPr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1503DF1C-055D-A670-59FC-911C72402A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5831993" y="9589770"/>
            <a:ext cx="5530886" cy="2012450"/>
          </a:xfrm>
          <a:prstGeom prst="rect">
            <a:avLst/>
          </a:prstGeom>
          <a:ln w="19050" cap="sq">
            <a:solidFill>
              <a:srgbClr val="000000"/>
            </a:solidFill>
            <a:prstDash val="solid"/>
            <a:miter lim="800000"/>
          </a:ln>
          <a:effectLst/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7BE858C5-C793-D688-0E01-2A0436DB60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39065" y="9584055"/>
            <a:ext cx="5495925" cy="2018887"/>
          </a:xfrm>
          <a:prstGeom prst="rect">
            <a:avLst/>
          </a:prstGeom>
          <a:ln w="19050" cap="sq">
            <a:solidFill>
              <a:srgbClr val="000000"/>
            </a:solidFill>
            <a:prstDash val="solid"/>
            <a:miter lim="800000"/>
          </a:ln>
          <a:effectLst/>
        </xdr:spPr>
      </xdr:pic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98B3307-FDAC-1E2F-535A-6806FAE29EED}"/>
              </a:ext>
            </a:extLst>
          </xdr:cNvPr>
          <xdr:cNvSpPr txBox="1"/>
        </xdr:nvSpPr>
        <xdr:spPr>
          <a:xfrm>
            <a:off x="2402205" y="9273540"/>
            <a:ext cx="1005212" cy="26456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Single Loading</a:t>
            </a: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396BF013-FF07-158C-B57A-248EB58D0F29}"/>
              </a:ext>
            </a:extLst>
          </xdr:cNvPr>
          <xdr:cNvSpPr txBox="1"/>
        </xdr:nvSpPr>
        <xdr:spPr>
          <a:xfrm>
            <a:off x="8101965" y="9273540"/>
            <a:ext cx="990207" cy="26456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Batch Loading</a:t>
            </a:r>
          </a:p>
        </xdr:txBody>
      </xdr:sp>
    </xdr:grpSp>
    <xdr:clientData/>
  </xdr:twoCellAnchor>
  <xdr:twoCellAnchor editAs="oneCell">
    <xdr:from>
      <xdr:col>1</xdr:col>
      <xdr:colOff>247817</xdr:colOff>
      <xdr:row>22</xdr:row>
      <xdr:rowOff>2498367</xdr:rowOff>
    </xdr:from>
    <xdr:to>
      <xdr:col>5</xdr:col>
      <xdr:colOff>896027</xdr:colOff>
      <xdr:row>22</xdr:row>
      <xdr:rowOff>2762927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D3942CD-95F8-4B15-89D0-666E5D64A593}"/>
            </a:ext>
          </a:extLst>
        </xdr:cNvPr>
        <xdr:cNvSpPr txBox="1"/>
      </xdr:nvSpPr>
      <xdr:spPr>
        <a:xfrm>
          <a:off x="567857" y="11562357"/>
          <a:ext cx="8300595" cy="2683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i="1">
              <a:solidFill>
                <a:schemeClr val="tx1">
                  <a:lumMod val="65000"/>
                  <a:lumOff val="35000"/>
                </a:schemeClr>
              </a:solidFill>
            </a:rPr>
            <a:t>Remark: This simple graphic is for explanation purposes only. For accurate dimensions or roller quantities, please refer to the official drawing.</a:t>
          </a:r>
          <a:endParaRPr lang="en-US" sz="1100" i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247817</xdr:colOff>
      <xdr:row>45</xdr:row>
      <xdr:rowOff>2601509</xdr:rowOff>
    </xdr:from>
    <xdr:to>
      <xdr:col>5</xdr:col>
      <xdr:colOff>896027</xdr:colOff>
      <xdr:row>45</xdr:row>
      <xdr:rowOff>2877499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BD1236B-37CD-4A06-94A0-3A63606303B2}"/>
            </a:ext>
          </a:extLst>
        </xdr:cNvPr>
        <xdr:cNvSpPr txBox="1"/>
      </xdr:nvSpPr>
      <xdr:spPr>
        <a:xfrm>
          <a:off x="567857" y="19329314"/>
          <a:ext cx="8300595" cy="274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i="1">
              <a:solidFill>
                <a:schemeClr val="tx1">
                  <a:lumMod val="65000"/>
                  <a:lumOff val="35000"/>
                </a:schemeClr>
              </a:solidFill>
            </a:rPr>
            <a:t>Remark: This simple graphic is for explanation purposes only. For accurate dimensions or roller quantities, please refer to the official drawing.</a:t>
          </a:r>
          <a:endParaRPr lang="en-US" sz="1100" i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298747</xdr:colOff>
      <xdr:row>90</xdr:row>
      <xdr:rowOff>64624</xdr:rowOff>
    </xdr:from>
    <xdr:to>
      <xdr:col>5</xdr:col>
      <xdr:colOff>741030</xdr:colOff>
      <xdr:row>90</xdr:row>
      <xdr:rowOff>4702660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F50C4B4-B06D-4278-8F63-2294E151B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6842" y="31521889"/>
          <a:ext cx="8416613" cy="4641846"/>
        </a:xfrm>
        <a:prstGeom prst="rect">
          <a:avLst/>
        </a:prstGeom>
      </xdr:spPr>
    </xdr:pic>
    <xdr:clientData/>
  </xdr:twoCellAnchor>
  <xdr:twoCellAnchor editAs="oneCell">
    <xdr:from>
      <xdr:col>1</xdr:col>
      <xdr:colOff>244007</xdr:colOff>
      <xdr:row>90</xdr:row>
      <xdr:rowOff>4777355</xdr:rowOff>
    </xdr:from>
    <xdr:to>
      <xdr:col>5</xdr:col>
      <xdr:colOff>894122</xdr:colOff>
      <xdr:row>90</xdr:row>
      <xdr:rowOff>5047630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5054DF4-6426-44A0-A98D-ECD976F144EE}"/>
            </a:ext>
          </a:extLst>
        </xdr:cNvPr>
        <xdr:cNvSpPr txBox="1"/>
      </xdr:nvSpPr>
      <xdr:spPr>
        <a:xfrm>
          <a:off x="571667" y="36242240"/>
          <a:ext cx="8294880" cy="26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i="1">
              <a:solidFill>
                <a:schemeClr val="tx1">
                  <a:lumMod val="65000"/>
                  <a:lumOff val="35000"/>
                </a:schemeClr>
              </a:solidFill>
            </a:rPr>
            <a:t>Remark: This simple graphic is for explanation purposes only. For accurate dimensions or roller quantities, please refer to the official drawing.</a:t>
          </a:r>
          <a:endParaRPr lang="en-US" sz="1100" i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292010</xdr:colOff>
      <xdr:row>148</xdr:row>
      <xdr:rowOff>259352</xdr:rowOff>
    </xdr:from>
    <xdr:to>
      <xdr:col>3</xdr:col>
      <xdr:colOff>435115</xdr:colOff>
      <xdr:row>148</xdr:row>
      <xdr:rowOff>3045016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541907C-C4B2-40B2-8590-AF26A7300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8200" y="48520622"/>
          <a:ext cx="4890365" cy="2787569"/>
        </a:xfrm>
        <a:prstGeom prst="rect">
          <a:avLst/>
        </a:prstGeom>
        <a:ln w="28575" cap="sq">
          <a:solidFill>
            <a:srgbClr val="000000"/>
          </a:solidFill>
          <a:miter lim="800000"/>
        </a:ln>
        <a:effectLst/>
      </xdr:spPr>
    </xdr:pic>
    <xdr:clientData/>
  </xdr:twoCellAnchor>
  <xdr:twoCellAnchor editAs="oneCell">
    <xdr:from>
      <xdr:col>3</xdr:col>
      <xdr:colOff>1074694</xdr:colOff>
      <xdr:row>148</xdr:row>
      <xdr:rowOff>265067</xdr:rowOff>
    </xdr:from>
    <xdr:to>
      <xdr:col>6</xdr:col>
      <xdr:colOff>1238507</xdr:colOff>
      <xdr:row>148</xdr:row>
      <xdr:rowOff>3046809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42BA82B-8AEF-48C5-B81C-E3C0D16A43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8220"/>
        <a:stretch>
          <a:fillRect/>
        </a:stretch>
      </xdr:blipFill>
      <xdr:spPr>
        <a:xfrm>
          <a:off x="5820049" y="48528242"/>
          <a:ext cx="5124433" cy="2781742"/>
        </a:xfrm>
        <a:prstGeom prst="rect">
          <a:avLst/>
        </a:prstGeom>
        <a:ln w="28575" cap="sq">
          <a:solidFill>
            <a:srgbClr val="000000"/>
          </a:solidFill>
          <a:miter lim="800000"/>
        </a:ln>
        <a:effectLst/>
      </xdr:spPr>
    </xdr:pic>
    <xdr:clientData/>
  </xdr:twoCellAnchor>
  <xdr:twoCellAnchor editAs="oneCell">
    <xdr:from>
      <xdr:col>0</xdr:col>
      <xdr:colOff>250372</xdr:colOff>
      <xdr:row>161</xdr:row>
      <xdr:rowOff>185057</xdr:rowOff>
    </xdr:from>
    <xdr:to>
      <xdr:col>1</xdr:col>
      <xdr:colOff>2169962</xdr:colOff>
      <xdr:row>161</xdr:row>
      <xdr:rowOff>1656214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F3BB17B-F0CB-4B91-844B-1EF4DAD53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562" y="53894627"/>
          <a:ext cx="2247250" cy="1473062"/>
        </a:xfrm>
        <a:prstGeom prst="rect">
          <a:avLst/>
        </a:prstGeom>
      </xdr:spPr>
    </xdr:pic>
    <xdr:clientData/>
  </xdr:twoCellAnchor>
  <xdr:twoCellAnchor editAs="oneCell">
    <xdr:from>
      <xdr:col>2</xdr:col>
      <xdr:colOff>1578429</xdr:colOff>
      <xdr:row>161</xdr:row>
      <xdr:rowOff>200695</xdr:rowOff>
    </xdr:from>
    <xdr:to>
      <xdr:col>5</xdr:col>
      <xdr:colOff>286212</xdr:colOff>
      <xdr:row>170</xdr:row>
      <xdr:rowOff>2135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0FA5DB0-8304-487C-AADF-75E64977E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96839" y="53914075"/>
          <a:ext cx="4161798" cy="3066610"/>
        </a:xfrm>
        <a:prstGeom prst="rect">
          <a:avLst/>
        </a:prstGeom>
      </xdr:spPr>
    </xdr:pic>
    <xdr:clientData/>
  </xdr:twoCellAnchor>
  <xdr:twoCellAnchor editAs="oneCell">
    <xdr:from>
      <xdr:col>5</xdr:col>
      <xdr:colOff>546653</xdr:colOff>
      <xdr:row>161</xdr:row>
      <xdr:rowOff>199753</xdr:rowOff>
    </xdr:from>
    <xdr:to>
      <xdr:col>8</xdr:col>
      <xdr:colOff>456932</xdr:colOff>
      <xdr:row>170</xdr:row>
      <xdr:rowOff>2650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7695972-297A-40F0-9747-028B7ACA7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22888" y="53913133"/>
          <a:ext cx="4507044" cy="3068067"/>
        </a:xfrm>
        <a:prstGeom prst="rect">
          <a:avLst/>
        </a:prstGeom>
      </xdr:spPr>
    </xdr:pic>
    <xdr:clientData/>
  </xdr:twoCellAnchor>
  <xdr:twoCellAnchor editAs="oneCell">
    <xdr:from>
      <xdr:col>4</xdr:col>
      <xdr:colOff>1424111</xdr:colOff>
      <xdr:row>162</xdr:row>
      <xdr:rowOff>168468</xdr:rowOff>
    </xdr:from>
    <xdr:to>
      <xdr:col>4</xdr:col>
      <xdr:colOff>1673087</xdr:colOff>
      <xdr:row>164</xdr:row>
      <xdr:rowOff>96573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3F303C2-47A9-4668-8B9F-D2EE780E3A39}"/>
            </a:ext>
          </a:extLst>
        </xdr:cNvPr>
        <xdr:cNvSpPr/>
      </xdr:nvSpPr>
      <xdr:spPr>
        <a:xfrm>
          <a:off x="7666796" y="55703028"/>
          <a:ext cx="245166" cy="28624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19004</xdr:colOff>
      <xdr:row>253</xdr:row>
      <xdr:rowOff>115955</xdr:rowOff>
    </xdr:from>
    <xdr:to>
      <xdr:col>1</xdr:col>
      <xdr:colOff>1867549</xdr:colOff>
      <xdr:row>253</xdr:row>
      <xdr:rowOff>341587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D8BD424-FCAD-441C-924C-9DCDA059D9B9}"/>
                </a:ext>
              </a:extLst>
            </xdr:cNvPr>
            <xdr:cNvSpPr txBox="1"/>
          </xdr:nvSpPr>
          <xdr:spPr>
            <a:xfrm>
              <a:off x="22814" y="76525505"/>
              <a:ext cx="2168585" cy="2256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100" b="1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𝐇𝐞𝐚𝐝</m:t>
                    </m:r>
                    <m:r>
                      <a:rPr lang="en-US" sz="1100" b="1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100" b="1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𝐓𝐢𝐦𝐞</m:t>
                    </m:r>
                    <m:r>
                      <a:rPr lang="en-US" sz="1100" b="1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𝒕𝒉𝒆𝒂𝒅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D8BD424-FCAD-441C-924C-9DCDA059D9B9}"/>
                </a:ext>
              </a:extLst>
            </xdr:cNvPr>
            <xdr:cNvSpPr txBox="1"/>
          </xdr:nvSpPr>
          <xdr:spPr>
            <a:xfrm>
              <a:off x="22814" y="76525505"/>
              <a:ext cx="2168585" cy="2256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𝐇𝐞𝐚𝐝 𝐓𝐢𝐦𝐞 (𝒕𝒉𝒆𝒂𝒅)</a:t>
              </a:r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 editAs="oneCell">
    <xdr:from>
      <xdr:col>1</xdr:col>
      <xdr:colOff>28906</xdr:colOff>
      <xdr:row>240</xdr:row>
      <xdr:rowOff>91106</xdr:rowOff>
    </xdr:from>
    <xdr:to>
      <xdr:col>2</xdr:col>
      <xdr:colOff>2765</xdr:colOff>
      <xdr:row>240</xdr:row>
      <xdr:rowOff>398227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4AF37718-5175-4B55-AFC5-CF601AB83C43}"/>
                </a:ext>
              </a:extLst>
            </xdr:cNvPr>
            <xdr:cNvSpPr txBox="1"/>
          </xdr:nvSpPr>
          <xdr:spPr>
            <a:xfrm>
              <a:off x="350851" y="73618391"/>
              <a:ext cx="2166514" cy="3033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𝐿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=80.085×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3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2</m:t>
                      </m:r>
                    </m:den>
                  </m:f>
                </m:oMath>
              </a14:m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 = 120.1275 inch</a:t>
              </a:r>
            </a:p>
          </xdr:txBody>
        </xdr:sp>
      </mc:Choice>
      <mc:Fallback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4AF37718-5175-4B55-AFC5-CF601AB83C43}"/>
                </a:ext>
              </a:extLst>
            </xdr:cNvPr>
            <xdr:cNvSpPr txBox="1"/>
          </xdr:nvSpPr>
          <xdr:spPr>
            <a:xfrm>
              <a:off x="350851" y="73618391"/>
              <a:ext cx="2166514" cy="3033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𝐿=80.085×3/2</a:t>
              </a:r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 = 120.1275 inch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25997</xdr:colOff>
      <xdr:row>297</xdr:row>
      <xdr:rowOff>74630</xdr:rowOff>
    </xdr:from>
    <xdr:to>
      <xdr:col>2</xdr:col>
      <xdr:colOff>2151529</xdr:colOff>
      <xdr:row>297</xdr:row>
      <xdr:rowOff>571500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C68B6CCF-E5CD-4BF3-8963-AE0BFE70F446}"/>
                </a:ext>
              </a:extLst>
            </xdr:cNvPr>
            <xdr:cNvSpPr txBox="1"/>
          </xdr:nvSpPr>
          <xdr:spPr>
            <a:xfrm>
              <a:off x="346037" y="85666280"/>
              <a:ext cx="4320092" cy="4968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ℎ𝑒𝑎𝑑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𝐻𝑖𝑔ℎ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  <m:r>
                          <a:rPr lang="en-US" sz="1100" b="0" i="1" baseline="-250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𝐵𝑎𝑠𝑒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  <m:r>
                          <a:rPr lang="en-US" sz="1100" b="0" i="1" baseline="-250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</m:t>
                        </m:r>
                      </m:den>
                    </m:f>
                  </m:oMath>
                </m:oMathPara>
              </a14:m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C68B6CCF-E5CD-4BF3-8963-AE0BFE70F446}"/>
                </a:ext>
              </a:extLst>
            </xdr:cNvPr>
            <xdr:cNvSpPr txBox="1"/>
          </xdr:nvSpPr>
          <xdr:spPr>
            <a:xfrm>
              <a:off x="346037" y="85666280"/>
              <a:ext cx="4320092" cy="4968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ℎ𝑒𝑎𝑑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=𝐻𝑖𝑔ℎ/𝑣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𝐻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+𝐵𝑎𝑠𝑒2/𝑣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𝐵</a:t>
              </a:r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 editAs="oneCell">
    <xdr:from>
      <xdr:col>1</xdr:col>
      <xdr:colOff>18377</xdr:colOff>
      <xdr:row>299</xdr:row>
      <xdr:rowOff>74630</xdr:rowOff>
    </xdr:from>
    <xdr:to>
      <xdr:col>2</xdr:col>
      <xdr:colOff>206222</xdr:colOff>
      <xdr:row>299</xdr:row>
      <xdr:rowOff>571500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8BF9935-6DE0-4D6B-AB87-F94C6F9301FE}"/>
                </a:ext>
              </a:extLst>
            </xdr:cNvPr>
            <xdr:cNvSpPr txBox="1"/>
          </xdr:nvSpPr>
          <xdr:spPr>
            <a:xfrm>
              <a:off x="346037" y="86904530"/>
              <a:ext cx="2374785" cy="496870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ℎ𝑒𝑎𝑑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𝑋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−80.085+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48.8189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𝑌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4.1339</m:t>
                        </m:r>
                      </m:den>
                    </m:f>
                  </m:oMath>
                </m:oMathPara>
              </a14:m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8BF9935-6DE0-4D6B-AB87-F94C6F9301FE}"/>
                </a:ext>
              </a:extLst>
            </xdr:cNvPr>
            <xdr:cNvSpPr txBox="1"/>
          </xdr:nvSpPr>
          <xdr:spPr>
            <a:xfrm>
              <a:off x="346037" y="86904530"/>
              <a:ext cx="2374785" cy="496870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ℎ𝑒𝑎𝑑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=((𝑋−80.085+2/3 𝐿))/48.8189+𝑌/4.1339</a:t>
              </a:r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 editAs="oneCell">
    <xdr:from>
      <xdr:col>1</xdr:col>
      <xdr:colOff>107675</xdr:colOff>
      <xdr:row>225</xdr:row>
      <xdr:rowOff>96825</xdr:rowOff>
    </xdr:from>
    <xdr:to>
      <xdr:col>5</xdr:col>
      <xdr:colOff>1200528</xdr:colOff>
      <xdr:row>225</xdr:row>
      <xdr:rowOff>3562185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0C46830-BF0A-4B75-B89A-72B017174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9620" y="67168065"/>
          <a:ext cx="8743333" cy="3469170"/>
        </a:xfrm>
        <a:prstGeom prst="rect">
          <a:avLst/>
        </a:prstGeom>
      </xdr:spPr>
    </xdr:pic>
    <xdr:clientData/>
  </xdr:twoCellAnchor>
  <xdr:oneCellAnchor>
    <xdr:from>
      <xdr:col>1</xdr:col>
      <xdr:colOff>25997</xdr:colOff>
      <xdr:row>298</xdr:row>
      <xdr:rowOff>74630</xdr:rowOff>
    </xdr:from>
    <xdr:ext cx="4321885" cy="4968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4530221-D572-4354-A3D6-574A060B04F9}"/>
                </a:ext>
              </a:extLst>
            </xdr:cNvPr>
            <xdr:cNvSpPr txBox="1"/>
          </xdr:nvSpPr>
          <xdr:spPr>
            <a:xfrm>
              <a:off x="346037" y="86285405"/>
              <a:ext cx="4321885" cy="4968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ℎ𝑒𝑎𝑑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250−(</m:t>
                        </m:r>
                        <m:r>
                          <m:rPr>
                            <m:nor/>
                          </m:rP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250</m:t>
                        </m:r>
                        <m:r>
                          <m:rPr>
                            <m:nor/>
                          </m:r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(X</m:t>
                        </m:r>
                        <m:r>
                          <m:rPr>
                            <m:nor/>
                          </m:r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80.085)</m:t>
                        </m:r>
                        <m:r>
                          <m:rPr>
                            <m:nor/>
                          </m:r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den>
                        </m:f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48.8189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i="0"/>
                        </m:ctrlPr>
                      </m:fPr>
                      <m:num>
                        <m:r>
                          <m:rPr>
                            <m:nor/>
                          </m:rPr>
                          <a:rPr lang="en-US" i="0"/>
                          <m:t>250 − (X − 80.085) − </m:t>
                        </m:r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den>
                        </m:f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4.1339</m:t>
                        </m:r>
                      </m:den>
                    </m:f>
                  </m:oMath>
                </m:oMathPara>
              </a14:m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4530221-D572-4354-A3D6-574A060B04F9}"/>
                </a:ext>
              </a:extLst>
            </xdr:cNvPr>
            <xdr:cNvSpPr txBox="1"/>
          </xdr:nvSpPr>
          <xdr:spPr>
            <a:xfrm>
              <a:off x="346037" y="86285405"/>
              <a:ext cx="4321885" cy="4968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ℎ𝑒𝑎𝑑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=(250−(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250 − (X − 80.085) −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 2/3 𝐿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))/48.8189+</a:t>
              </a:r>
              <a:r>
                <a:rPr lang="en-US" i="0">
                  <a:latin typeface="Cambria Math" panose="02040503050406030204" pitchFamily="18" charset="0"/>
                </a:rPr>
                <a:t>("</a:t>
              </a:r>
              <a:r>
                <a:rPr lang="en-US" i="0"/>
                <a:t>250 − (X − 80.085) −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 2/3 𝐿)/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4.1339</a:t>
              </a:r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18377</xdr:colOff>
      <xdr:row>290</xdr:row>
      <xdr:rowOff>101384</xdr:rowOff>
    </xdr:from>
    <xdr:ext cx="2435712" cy="44717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A5DEB23F-3A21-4409-9171-8DD1FC8C99A0}"/>
                </a:ext>
              </a:extLst>
            </xdr:cNvPr>
            <xdr:cNvSpPr txBox="1"/>
          </xdr:nvSpPr>
          <xdr:spPr>
            <a:xfrm>
              <a:off x="346037" y="83936624"/>
              <a:ext cx="2435712" cy="447174"/>
            </a:xfrm>
            <a:prstGeom prst="rect">
              <a:avLst/>
            </a:prstGeom>
            <a:solidFill>
              <a:srgbClr val="FFF2CC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ℎ𝑒𝑎𝑑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𝐵𝑎𝑠𝑒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  <m:r>
                          <a:rPr lang="en-US" sz="11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𝐻𝑖𝑔ℎ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  <m:r>
                          <a:rPr lang="en-US" sz="1100" b="0" i="1" baseline="-250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𝐵𝑎𝑠𝑒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  <m:r>
                          <a:rPr lang="en-US" sz="1100" b="0" i="1" baseline="-250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</m:t>
                        </m:r>
                      </m:den>
                    </m:f>
                  </m:oMath>
                </m:oMathPara>
              </a14:m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A5DEB23F-3A21-4409-9171-8DD1FC8C99A0}"/>
                </a:ext>
              </a:extLst>
            </xdr:cNvPr>
            <xdr:cNvSpPr txBox="1"/>
          </xdr:nvSpPr>
          <xdr:spPr>
            <a:xfrm>
              <a:off x="346037" y="83936624"/>
              <a:ext cx="2435712" cy="447174"/>
            </a:xfrm>
            <a:prstGeom prst="rect">
              <a:avLst/>
            </a:prstGeom>
            <a:solidFill>
              <a:srgbClr val="FFF2CC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ℎ𝑒𝑎𝑑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𝐵𝑎𝑠𝑒1/𝑣</a:t>
              </a:r>
              <a:r>
                <a:rPr lang="en-US" sz="11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𝐻𝑖𝑔ℎ/𝑣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𝐻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+𝐵𝑎𝑠𝑒2/𝑣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𝐵</a:t>
              </a:r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18377</xdr:colOff>
      <xdr:row>301</xdr:row>
      <xdr:rowOff>105194</xdr:rowOff>
    </xdr:from>
    <xdr:ext cx="4321885" cy="44717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27C9C50-8F93-458A-9E02-632221EC420A}"/>
                </a:ext>
              </a:extLst>
            </xdr:cNvPr>
            <xdr:cNvSpPr txBox="1"/>
          </xdr:nvSpPr>
          <xdr:spPr>
            <a:xfrm>
              <a:off x="346037" y="87742814"/>
              <a:ext cx="4321885" cy="4471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ℎ𝑒𝑎𝑑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𝐵𝑎𝑠𝑒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  <m:r>
                          <a:rPr lang="en-US" sz="11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𝐻𝑖𝑔ℎ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  <m:r>
                          <a:rPr lang="en-US" sz="1100" b="0" i="1" baseline="-250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𝐵𝑎𝑠𝑒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  <m:r>
                          <a:rPr lang="en-US" sz="1100" b="0" i="1" baseline="-250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</m:t>
                        </m:r>
                      </m:den>
                    </m:f>
                  </m:oMath>
                </m:oMathPara>
              </a14:m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27C9C50-8F93-458A-9E02-632221EC420A}"/>
                </a:ext>
              </a:extLst>
            </xdr:cNvPr>
            <xdr:cNvSpPr txBox="1"/>
          </xdr:nvSpPr>
          <xdr:spPr>
            <a:xfrm>
              <a:off x="346037" y="87742814"/>
              <a:ext cx="4321885" cy="4471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ℎ𝑒𝑎𝑑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𝐵𝑎𝑠𝑒1/𝑣</a:t>
              </a:r>
              <a:r>
                <a:rPr lang="en-US" sz="11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𝐻𝑖𝑔ℎ/𝑣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𝐻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+𝐵𝑎𝑠𝑒2/𝑣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𝐵</a:t>
              </a:r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twoCellAnchor editAs="oneCell">
    <xdr:from>
      <xdr:col>5</xdr:col>
      <xdr:colOff>283734</xdr:colOff>
      <xdr:row>348</xdr:row>
      <xdr:rowOff>29632</xdr:rowOff>
    </xdr:from>
    <xdr:to>
      <xdr:col>9</xdr:col>
      <xdr:colOff>169095</xdr:colOff>
      <xdr:row>360</xdr:row>
      <xdr:rowOff>168089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1FCE6DC-8A3B-454F-8372-100645A6D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9969" y="97878052"/>
          <a:ext cx="5701326" cy="2435887"/>
        </a:xfrm>
        <a:prstGeom prst="rect">
          <a:avLst/>
        </a:prstGeom>
        <a:ln w="1905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  <xdr:oneCellAnchor>
    <xdr:from>
      <xdr:col>1</xdr:col>
      <xdr:colOff>107675</xdr:colOff>
      <xdr:row>53</xdr:row>
      <xdr:rowOff>96825</xdr:rowOff>
    </xdr:from>
    <xdr:ext cx="8740531" cy="3469170"/>
    <xdr:pic>
      <xdr:nvPicPr>
        <xdr:cNvPr id="36" name="Picture 35">
          <a:extLst>
            <a:ext uri="{FF2B5EF4-FFF2-40B4-BE49-F238E27FC236}">
              <a16:creationId xmlns:a16="http://schemas.microsoft.com/office/drawing/2014/main" id="{8956D79E-727F-44C5-B44D-A57EC9626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9620" y="21076590"/>
          <a:ext cx="8740531" cy="3469170"/>
        </a:xfrm>
        <a:prstGeom prst="rect">
          <a:avLst/>
        </a:prstGeom>
      </xdr:spPr>
    </xdr:pic>
    <xdr:clientData/>
  </xdr:oneCellAnchor>
  <xdr:oneCellAnchor>
    <xdr:from>
      <xdr:col>1</xdr:col>
      <xdr:colOff>22186</xdr:colOff>
      <xdr:row>303</xdr:row>
      <xdr:rowOff>74630</xdr:rowOff>
    </xdr:from>
    <xdr:ext cx="3539335" cy="2401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73AEEA5B-68D4-4596-B9B8-2431016F5662}"/>
                </a:ext>
              </a:extLst>
            </xdr:cNvPr>
            <xdr:cNvSpPr txBox="1"/>
          </xdr:nvSpPr>
          <xdr:spPr>
            <a:xfrm>
              <a:off x="342226" y="88990505"/>
              <a:ext cx="3539335" cy="240109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ℎ𝑒𝑎𝑑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=82.07−0.221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𝑋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−0.148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𝐿</m:t>
                    </m:r>
                  </m:oMath>
                </m:oMathPara>
              </a14:m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73AEEA5B-68D4-4596-B9B8-2431016F5662}"/>
                </a:ext>
              </a:extLst>
            </xdr:cNvPr>
            <xdr:cNvSpPr txBox="1"/>
          </xdr:nvSpPr>
          <xdr:spPr>
            <a:xfrm>
              <a:off x="342226" y="88990505"/>
              <a:ext cx="3539335" cy="240109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ℎ𝑒𝑎𝑑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=82.07−0.221𝑋−0.148𝐿</a:t>
              </a:r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18377</xdr:colOff>
      <xdr:row>302</xdr:row>
      <xdr:rowOff>74630</xdr:rowOff>
    </xdr:from>
    <xdr:ext cx="5076490" cy="50807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34175F73-6810-41AC-8A45-80C8E5B742C9}"/>
                </a:ext>
              </a:extLst>
            </xdr:cNvPr>
            <xdr:cNvSpPr txBox="1"/>
          </xdr:nvSpPr>
          <xdr:spPr>
            <a:xfrm>
              <a:off x="346037" y="88333280"/>
              <a:ext cx="5076490" cy="5080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ℎ𝑒𝑎𝑑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15.915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4.1339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250−(</m:t>
                        </m:r>
                        <m:r>
                          <m:rPr>
                            <m:nor/>
                          </m:rP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250</m:t>
                        </m:r>
                        <m:r>
                          <m:rPr>
                            <m:nor/>
                          </m:r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(X</m:t>
                        </m:r>
                        <m:r>
                          <m:rPr>
                            <m:nor/>
                          </m:r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80.085)</m:t>
                        </m:r>
                        <m:r>
                          <m:rPr>
                            <m:nor/>
                          </m:r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den>
                        </m:f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48.8189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i="0"/>
                        </m:ctrlPr>
                      </m:fPr>
                      <m:num>
                        <m:r>
                          <m:rPr>
                            <m:nor/>
                          </m:rPr>
                          <a:rPr lang="en-US" i="0"/>
                          <m:t>250 − (X − 80.085) − </m:t>
                        </m:r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den>
                        </m:f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4.1339</m:t>
                        </m:r>
                      </m:den>
                    </m:f>
                  </m:oMath>
                </m:oMathPara>
              </a14:m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34175F73-6810-41AC-8A45-80C8E5B742C9}"/>
                </a:ext>
              </a:extLst>
            </xdr:cNvPr>
            <xdr:cNvSpPr txBox="1"/>
          </xdr:nvSpPr>
          <xdr:spPr>
            <a:xfrm>
              <a:off x="346037" y="88333280"/>
              <a:ext cx="5076490" cy="5080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ℎ𝑒𝑎𝑑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=15.915/4.1339+(250−(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250 − (X − 80.085) −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 2/3 𝐿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))/48.8189+</a:t>
              </a:r>
              <a:r>
                <a:rPr lang="en-US" i="0">
                  <a:latin typeface="Cambria Math" panose="02040503050406030204" pitchFamily="18" charset="0"/>
                </a:rPr>
                <a:t>("</a:t>
              </a:r>
              <a:r>
                <a:rPr lang="en-US" i="0"/>
                <a:t>250 − (X − 80.085) −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 2/3 𝐿)/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4.1339</a:t>
              </a:r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twoCellAnchor editAs="oneCell">
    <xdr:from>
      <xdr:col>3</xdr:col>
      <xdr:colOff>828262</xdr:colOff>
      <xdr:row>306</xdr:row>
      <xdr:rowOff>16565</xdr:rowOff>
    </xdr:from>
    <xdr:to>
      <xdr:col>7</xdr:col>
      <xdr:colOff>149743</xdr:colOff>
      <xdr:row>318</xdr:row>
      <xdr:rowOff>60684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29E14607-9177-47BC-B2D7-6CB444FB7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69807" y="89698250"/>
          <a:ext cx="5714661" cy="2459659"/>
        </a:xfrm>
        <a:prstGeom prst="rect">
          <a:avLst/>
        </a:prstGeom>
        <a:ln w="1905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1BE80E-817F-4A53-B3F0-8FC503AB8811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c65cee82-9d11-45ba-945a-90ce5fc0ad3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A47E-F71E-427B-A9BB-4EA538DFF15A}">
  <dimension ref="A1:J377"/>
  <sheetViews>
    <sheetView showGridLines="0" tabSelected="1" zoomScale="97" zoomScaleNormal="115" workbookViewId="0">
      <selection activeCell="B11" sqref="B11"/>
    </sheetView>
  </sheetViews>
  <sheetFormatPr defaultColWidth="8.77734375" defaultRowHeight="14.4" x14ac:dyDescent="0.3"/>
  <cols>
    <col min="1" max="1" width="4.77734375" style="3" customWidth="1"/>
    <col min="2" max="2" width="32" style="3" customWidth="1"/>
    <col min="3" max="3" width="32.44140625" style="3" customWidth="1"/>
    <col min="4" max="4" width="21.77734375" style="3" customWidth="1"/>
    <col min="5" max="6" width="25.33203125" style="3" customWidth="1"/>
    <col min="7" max="7" width="20.77734375" style="3" customWidth="1"/>
    <col min="8" max="8" width="21" style="3" customWidth="1"/>
    <col min="9" max="10" width="17.77734375" style="3" customWidth="1"/>
    <col min="11" max="16384" width="8.77734375" style="3"/>
  </cols>
  <sheetData>
    <row r="1" spans="1:7" ht="21" x14ac:dyDescent="0.3">
      <c r="A1" s="1" t="s">
        <v>0</v>
      </c>
      <c r="B1" s="2"/>
      <c r="C1" s="2"/>
      <c r="D1" s="2"/>
    </row>
    <row r="2" spans="1:7" ht="21" x14ac:dyDescent="0.3">
      <c r="A2" s="4" t="s">
        <v>1</v>
      </c>
      <c r="B2" s="2"/>
      <c r="C2" s="2"/>
      <c r="D2" s="2"/>
    </row>
    <row r="4" spans="1:7" ht="18" x14ac:dyDescent="0.3">
      <c r="A4" s="5" t="s">
        <v>2</v>
      </c>
    </row>
    <row r="5" spans="1:7" x14ac:dyDescent="0.3">
      <c r="A5" s="3" t="s">
        <v>3</v>
      </c>
    </row>
    <row r="7" spans="1:7" x14ac:dyDescent="0.3"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</row>
    <row r="8" spans="1:7" ht="28.8" x14ac:dyDescent="0.3">
      <c r="B8" s="7" t="s">
        <v>10</v>
      </c>
      <c r="C8" s="8" t="s">
        <v>11</v>
      </c>
      <c r="D8" s="8" t="s">
        <v>12</v>
      </c>
      <c r="E8" s="8" t="s">
        <v>13</v>
      </c>
      <c r="F8" s="8" t="s">
        <v>14</v>
      </c>
      <c r="G8" s="8" t="s">
        <v>15</v>
      </c>
    </row>
    <row r="9" spans="1:7" ht="43.2" x14ac:dyDescent="0.3">
      <c r="B9" s="7" t="s">
        <v>16</v>
      </c>
      <c r="C9" s="8" t="s">
        <v>17</v>
      </c>
      <c r="D9" s="8" t="s">
        <v>18</v>
      </c>
      <c r="E9" s="8" t="s">
        <v>19</v>
      </c>
      <c r="F9" s="8" t="s">
        <v>20</v>
      </c>
      <c r="G9" s="8" t="s">
        <v>21</v>
      </c>
    </row>
    <row r="11" spans="1:7" ht="348" customHeight="1" x14ac:dyDescent="0.3"/>
    <row r="12" spans="1:7" x14ac:dyDescent="0.3">
      <c r="A12" s="3" t="s">
        <v>22</v>
      </c>
    </row>
    <row r="13" spans="1:7" x14ac:dyDescent="0.3">
      <c r="A13" s="3" t="s">
        <v>23</v>
      </c>
    </row>
    <row r="16" spans="1:7" ht="18" x14ac:dyDescent="0.3">
      <c r="A16" s="5" t="s">
        <v>24</v>
      </c>
    </row>
    <row r="17" spans="1:4" ht="15.6" x14ac:dyDescent="0.3">
      <c r="A17" s="9" t="s">
        <v>25</v>
      </c>
    </row>
    <row r="18" spans="1:4" x14ac:dyDescent="0.3">
      <c r="B18" s="10" t="s">
        <v>26</v>
      </c>
    </row>
    <row r="19" spans="1:4" x14ac:dyDescent="0.3">
      <c r="B19" s="10" t="s">
        <v>27</v>
      </c>
    </row>
    <row r="20" spans="1:4" x14ac:dyDescent="0.3">
      <c r="B20" s="10"/>
    </row>
    <row r="21" spans="1:4" ht="15.6" x14ac:dyDescent="0.3">
      <c r="A21" s="9" t="s">
        <v>28</v>
      </c>
    </row>
    <row r="22" spans="1:4" ht="13.95" customHeight="1" x14ac:dyDescent="0.3">
      <c r="A22" s="9"/>
    </row>
    <row r="23" spans="1:4" ht="226.95" customHeight="1" x14ac:dyDescent="0.3">
      <c r="A23" s="9"/>
    </row>
    <row r="24" spans="1:4" ht="14.55" customHeight="1" x14ac:dyDescent="0.3"/>
    <row r="25" spans="1:4" x14ac:dyDescent="0.3">
      <c r="B25" s="6" t="s">
        <v>29</v>
      </c>
      <c r="C25" s="6" t="s">
        <v>30</v>
      </c>
      <c r="D25" s="6" t="s">
        <v>31</v>
      </c>
    </row>
    <row r="26" spans="1:4" ht="15" x14ac:dyDescent="0.3">
      <c r="B26" s="11" t="s">
        <v>32</v>
      </c>
      <c r="C26" s="8" t="s">
        <v>33</v>
      </c>
      <c r="D26" s="7" t="s">
        <v>34</v>
      </c>
    </row>
    <row r="27" spans="1:4" ht="43.8" x14ac:dyDescent="0.3">
      <c r="B27" s="11" t="s">
        <v>35</v>
      </c>
      <c r="C27" s="8" t="s">
        <v>36</v>
      </c>
      <c r="D27" s="7" t="s">
        <v>34</v>
      </c>
    </row>
    <row r="28" spans="1:4" ht="29.4" x14ac:dyDescent="0.3">
      <c r="B28" s="11" t="s">
        <v>37</v>
      </c>
      <c r="C28" s="8" t="s">
        <v>38</v>
      </c>
      <c r="D28" s="7" t="s">
        <v>39</v>
      </c>
    </row>
    <row r="29" spans="1:4" ht="28.8" x14ac:dyDescent="0.3">
      <c r="B29" s="8" t="s">
        <v>40</v>
      </c>
      <c r="C29" s="8" t="s">
        <v>41</v>
      </c>
      <c r="D29" s="7" t="s">
        <v>42</v>
      </c>
    </row>
    <row r="31" spans="1:4" x14ac:dyDescent="0.3">
      <c r="B31" s="3" t="s">
        <v>43</v>
      </c>
    </row>
    <row r="32" spans="1:4" x14ac:dyDescent="0.3">
      <c r="B32" s="3" t="s">
        <v>44</v>
      </c>
    </row>
    <row r="33" spans="1:2" x14ac:dyDescent="0.3">
      <c r="B33" s="3" t="s">
        <v>45</v>
      </c>
    </row>
    <row r="35" spans="1:2" x14ac:dyDescent="0.3">
      <c r="A35" s="3" t="s">
        <v>46</v>
      </c>
    </row>
    <row r="36" spans="1:2" x14ac:dyDescent="0.3">
      <c r="B36" s="3" t="s">
        <v>47</v>
      </c>
    </row>
    <row r="37" spans="1:2" x14ac:dyDescent="0.3">
      <c r="B37" s="3" t="s">
        <v>48</v>
      </c>
    </row>
    <row r="38" spans="1:2" x14ac:dyDescent="0.3">
      <c r="B38" s="3" t="s">
        <v>49</v>
      </c>
    </row>
    <row r="40" spans="1:2" x14ac:dyDescent="0.3">
      <c r="A40" s="3" t="s">
        <v>50</v>
      </c>
    </row>
    <row r="41" spans="1:2" x14ac:dyDescent="0.3">
      <c r="B41" s="3" t="s">
        <v>51</v>
      </c>
    </row>
    <row r="42" spans="1:2" x14ac:dyDescent="0.3">
      <c r="B42" s="3" t="s">
        <v>52</v>
      </c>
    </row>
    <row r="45" spans="1:2" ht="18" x14ac:dyDescent="0.3">
      <c r="A45" s="5" t="s">
        <v>53</v>
      </c>
    </row>
    <row r="46" spans="1:2" ht="234" customHeight="1" x14ac:dyDescent="0.3"/>
    <row r="47" spans="1:2" ht="15.6" x14ac:dyDescent="0.3">
      <c r="A47" s="9" t="s">
        <v>54</v>
      </c>
    </row>
    <row r="48" spans="1:2" x14ac:dyDescent="0.3">
      <c r="B48" s="3" t="s">
        <v>55</v>
      </c>
    </row>
    <row r="49" spans="1:7" x14ac:dyDescent="0.3">
      <c r="B49" s="3" t="s">
        <v>56</v>
      </c>
    </row>
    <row r="50" spans="1:7" x14ac:dyDescent="0.3">
      <c r="B50" s="3" t="s">
        <v>57</v>
      </c>
    </row>
    <row r="51" spans="1:7" x14ac:dyDescent="0.3">
      <c r="B51" s="12" t="s">
        <v>58</v>
      </c>
      <c r="C51" s="12"/>
      <c r="D51" s="12"/>
      <c r="E51" s="12"/>
    </row>
    <row r="52" spans="1:7" x14ac:dyDescent="0.3">
      <c r="B52" s="3" t="s">
        <v>59</v>
      </c>
    </row>
    <row r="53" spans="1:7" x14ac:dyDescent="0.3">
      <c r="B53" s="3" t="s">
        <v>60</v>
      </c>
    </row>
    <row r="54" spans="1:7" ht="288" customHeight="1" x14ac:dyDescent="0.3">
      <c r="A54" s="13"/>
    </row>
    <row r="55" spans="1:7" x14ac:dyDescent="0.3">
      <c r="B55" s="3" t="s">
        <v>61</v>
      </c>
    </row>
    <row r="56" spans="1:7" x14ac:dyDescent="0.3">
      <c r="B56" s="3" t="s">
        <v>62</v>
      </c>
      <c r="F56" s="14" t="s">
        <v>63</v>
      </c>
      <c r="G56" s="14" t="s">
        <v>64</v>
      </c>
    </row>
    <row r="57" spans="1:7" ht="25.95" customHeight="1" x14ac:dyDescent="0.3">
      <c r="B57" s="15" t="s">
        <v>65</v>
      </c>
      <c r="F57" s="16" t="s">
        <v>66</v>
      </c>
      <c r="G57" s="16" t="s">
        <v>67</v>
      </c>
    </row>
    <row r="58" spans="1:7" x14ac:dyDescent="0.3">
      <c r="B58" s="3" t="s">
        <v>68</v>
      </c>
      <c r="F58" s="16" t="s">
        <v>69</v>
      </c>
      <c r="G58" s="16" t="s">
        <v>70</v>
      </c>
    </row>
    <row r="59" spans="1:7" x14ac:dyDescent="0.3">
      <c r="B59" s="17" t="s">
        <v>71</v>
      </c>
      <c r="C59" s="17" t="s">
        <v>72</v>
      </c>
      <c r="D59" s="17" t="s">
        <v>73</v>
      </c>
      <c r="E59" s="18"/>
      <c r="F59" s="19" t="s">
        <v>74</v>
      </c>
      <c r="G59" s="19">
        <v>80.084999999999994</v>
      </c>
    </row>
    <row r="60" spans="1:7" x14ac:dyDescent="0.3">
      <c r="B60" s="20" t="s">
        <v>75</v>
      </c>
      <c r="C60" s="21" t="s">
        <v>76</v>
      </c>
      <c r="D60" s="22" t="s">
        <v>77</v>
      </c>
      <c r="E60" s="12"/>
      <c r="F60" s="19" t="s">
        <v>78</v>
      </c>
      <c r="G60" s="19" t="s">
        <v>79</v>
      </c>
    </row>
    <row r="61" spans="1:7" x14ac:dyDescent="0.3">
      <c r="B61" s="20" t="s">
        <v>80</v>
      </c>
      <c r="C61" s="21" t="s">
        <v>81</v>
      </c>
      <c r="D61" s="22" t="s">
        <v>82</v>
      </c>
      <c r="E61" s="12"/>
      <c r="F61" s="19" t="s">
        <v>83</v>
      </c>
      <c r="G61" s="19">
        <v>250</v>
      </c>
    </row>
    <row r="63" spans="1:7" x14ac:dyDescent="0.3">
      <c r="B63" s="23" t="s">
        <v>84</v>
      </c>
      <c r="C63" s="24" t="s">
        <v>85</v>
      </c>
      <c r="D63" s="24" t="s">
        <v>86</v>
      </c>
    </row>
    <row r="64" spans="1:7" x14ac:dyDescent="0.3">
      <c r="B64" s="17" t="s">
        <v>87</v>
      </c>
      <c r="C64" s="17" t="s">
        <v>80</v>
      </c>
      <c r="D64" s="17" t="s">
        <v>80</v>
      </c>
    </row>
    <row r="65" spans="1:6" x14ac:dyDescent="0.3">
      <c r="B65" s="21" t="s">
        <v>88</v>
      </c>
      <c r="C65" s="19">
        <v>155</v>
      </c>
      <c r="D65" s="19">
        <v>155</v>
      </c>
    </row>
    <row r="66" spans="1:6" x14ac:dyDescent="0.3">
      <c r="B66" s="21" t="s">
        <v>89</v>
      </c>
      <c r="C66" s="19">
        <v>125</v>
      </c>
      <c r="D66" s="19">
        <v>105</v>
      </c>
    </row>
    <row r="67" spans="1:6" x14ac:dyDescent="0.3">
      <c r="B67" s="21" t="s">
        <v>90</v>
      </c>
      <c r="C67" s="19">
        <v>115</v>
      </c>
      <c r="D67" s="19">
        <v>90</v>
      </c>
    </row>
    <row r="68" spans="1:6" x14ac:dyDescent="0.3">
      <c r="B68" s="21" t="s">
        <v>91</v>
      </c>
      <c r="C68" s="19">
        <v>90</v>
      </c>
      <c r="D68" s="19">
        <v>80</v>
      </c>
    </row>
    <row r="69" spans="1:6" x14ac:dyDescent="0.3">
      <c r="B69" s="21" t="s">
        <v>92</v>
      </c>
      <c r="C69" s="19">
        <v>70</v>
      </c>
      <c r="D69" s="19">
        <v>55</v>
      </c>
    </row>
    <row r="70" spans="1:6" x14ac:dyDescent="0.3">
      <c r="B70" s="21" t="s">
        <v>93</v>
      </c>
      <c r="C70" s="19">
        <v>115</v>
      </c>
      <c r="D70" s="19">
        <v>115</v>
      </c>
    </row>
    <row r="72" spans="1:6" x14ac:dyDescent="0.3">
      <c r="B72" s="23" t="s">
        <v>94</v>
      </c>
      <c r="C72" s="24" t="s">
        <v>95</v>
      </c>
    </row>
    <row r="73" spans="1:6" x14ac:dyDescent="0.3">
      <c r="B73" s="17" t="s">
        <v>87</v>
      </c>
      <c r="C73" s="17" t="s">
        <v>80</v>
      </c>
      <c r="D73" s="12"/>
    </row>
    <row r="74" spans="1:6" x14ac:dyDescent="0.3">
      <c r="B74" s="21" t="s">
        <v>96</v>
      </c>
      <c r="C74" s="19">
        <v>155</v>
      </c>
    </row>
    <row r="76" spans="1:6" ht="25.95" customHeight="1" x14ac:dyDescent="0.3">
      <c r="A76" s="6" t="s">
        <v>97</v>
      </c>
      <c r="B76" s="6" t="s">
        <v>98</v>
      </c>
      <c r="C76" s="6" t="s">
        <v>99</v>
      </c>
      <c r="D76" s="25" t="s">
        <v>100</v>
      </c>
      <c r="E76" s="26" t="s">
        <v>101</v>
      </c>
      <c r="F76" s="27" t="s">
        <v>102</v>
      </c>
    </row>
    <row r="77" spans="1:6" x14ac:dyDescent="0.3">
      <c r="A77" s="28">
        <v>1</v>
      </c>
      <c r="B77" s="29" t="s">
        <v>103</v>
      </c>
      <c r="C77" s="29">
        <v>110</v>
      </c>
      <c r="D77" s="30">
        <f>C77/0.265</f>
        <v>415.09433962264148</v>
      </c>
      <c r="E77" s="29">
        <f>IF(D77&gt;=320,155,
IF(D77&gt;=280,125,
IF(D77&gt;=240,115,
IF(D77&gt;=205,90,
IF(D77&gt;=172,70,
IF(D77&gt;0,115,""))))))</f>
        <v>155</v>
      </c>
      <c r="F77" s="29">
        <f t="shared" ref="F77:F88" si="0">IF(D77&gt;=320,155,
IF(D77&gt;=280,105,
IF(D77&gt;=240,90,
IF(D77&gt;=205,80,
IF(D77&gt;=172,55,
IF(D77&gt;0,115,""))))))</f>
        <v>155</v>
      </c>
    </row>
    <row r="78" spans="1:6" x14ac:dyDescent="0.3">
      <c r="A78" s="28">
        <v>2</v>
      </c>
      <c r="B78" s="29" t="s">
        <v>104</v>
      </c>
      <c r="C78" s="29">
        <v>85</v>
      </c>
      <c r="D78" s="30">
        <f t="shared" ref="D78:D88" si="1">C78/0.265</f>
        <v>320.75471698113205</v>
      </c>
      <c r="E78" s="29">
        <f t="shared" ref="E78:E88" si="2">IF(D78&gt;=320,155,
IF(D78&gt;=280,125,
IF(D78&gt;=240,115,
IF(D78&gt;=205,90,
IF(D78&gt;=172,70,
IF(D78&gt;0,115,""))))))</f>
        <v>155</v>
      </c>
      <c r="F78" s="29">
        <f t="shared" si="0"/>
        <v>155</v>
      </c>
    </row>
    <row r="79" spans="1:6" x14ac:dyDescent="0.3">
      <c r="A79" s="28">
        <v>3</v>
      </c>
      <c r="B79" s="29" t="s">
        <v>105</v>
      </c>
      <c r="C79" s="29">
        <v>146</v>
      </c>
      <c r="D79" s="30">
        <f t="shared" si="1"/>
        <v>550.94339622641508</v>
      </c>
      <c r="E79" s="29">
        <f t="shared" si="2"/>
        <v>155</v>
      </c>
      <c r="F79" s="29">
        <f t="shared" si="0"/>
        <v>155</v>
      </c>
    </row>
    <row r="80" spans="1:6" x14ac:dyDescent="0.3">
      <c r="A80" s="28">
        <v>4</v>
      </c>
      <c r="B80" s="29" t="s">
        <v>106</v>
      </c>
      <c r="C80" s="29">
        <v>99</v>
      </c>
      <c r="D80" s="30">
        <f t="shared" si="1"/>
        <v>373.58490566037733</v>
      </c>
      <c r="E80" s="29">
        <f t="shared" si="2"/>
        <v>155</v>
      </c>
      <c r="F80" s="29">
        <f t="shared" si="0"/>
        <v>155</v>
      </c>
    </row>
    <row r="81" spans="1:6" x14ac:dyDescent="0.3">
      <c r="A81" s="28">
        <v>5</v>
      </c>
      <c r="B81" s="29" t="s">
        <v>107</v>
      </c>
      <c r="C81" s="29">
        <v>101</v>
      </c>
      <c r="D81" s="30">
        <f t="shared" si="1"/>
        <v>381.1320754716981</v>
      </c>
      <c r="E81" s="29">
        <f t="shared" si="2"/>
        <v>155</v>
      </c>
      <c r="F81" s="29">
        <f t="shared" si="0"/>
        <v>155</v>
      </c>
    </row>
    <row r="82" spans="1:6" x14ac:dyDescent="0.3">
      <c r="A82" s="28">
        <v>6</v>
      </c>
      <c r="B82" s="29" t="s">
        <v>108</v>
      </c>
      <c r="C82" s="29">
        <v>60</v>
      </c>
      <c r="D82" s="30">
        <f t="shared" si="1"/>
        <v>226.41509433962264</v>
      </c>
      <c r="E82" s="29">
        <f t="shared" si="2"/>
        <v>90</v>
      </c>
      <c r="F82" s="29">
        <f t="shared" si="0"/>
        <v>80</v>
      </c>
    </row>
    <row r="83" spans="1:6" x14ac:dyDescent="0.3">
      <c r="A83" s="28">
        <v>7</v>
      </c>
      <c r="B83" s="29" t="s">
        <v>109</v>
      </c>
      <c r="C83" s="29">
        <v>65</v>
      </c>
      <c r="D83" s="30">
        <f t="shared" si="1"/>
        <v>245.28301886792451</v>
      </c>
      <c r="E83" s="29">
        <f t="shared" si="2"/>
        <v>115</v>
      </c>
      <c r="F83" s="29">
        <f t="shared" si="0"/>
        <v>90</v>
      </c>
    </row>
    <row r="84" spans="1:6" x14ac:dyDescent="0.3">
      <c r="A84" s="28">
        <v>8</v>
      </c>
      <c r="B84" s="29" t="s">
        <v>110</v>
      </c>
      <c r="C84" s="29">
        <v>72</v>
      </c>
      <c r="D84" s="30">
        <f t="shared" si="1"/>
        <v>271.69811320754718</v>
      </c>
      <c r="E84" s="29">
        <f t="shared" si="2"/>
        <v>115</v>
      </c>
      <c r="F84" s="29">
        <f t="shared" si="0"/>
        <v>90</v>
      </c>
    </row>
    <row r="85" spans="1:6" x14ac:dyDescent="0.3">
      <c r="A85" s="28">
        <v>9</v>
      </c>
      <c r="B85" s="29" t="s">
        <v>111</v>
      </c>
      <c r="C85" s="29">
        <v>84</v>
      </c>
      <c r="D85" s="30">
        <f t="shared" si="1"/>
        <v>316.98113207547169</v>
      </c>
      <c r="E85" s="29">
        <f t="shared" si="2"/>
        <v>125</v>
      </c>
      <c r="F85" s="29">
        <f t="shared" si="0"/>
        <v>105</v>
      </c>
    </row>
    <row r="86" spans="1:6" x14ac:dyDescent="0.3">
      <c r="A86" s="28">
        <v>10</v>
      </c>
      <c r="B86" s="29" t="s">
        <v>112</v>
      </c>
      <c r="C86" s="29">
        <v>96</v>
      </c>
      <c r="D86" s="30">
        <f t="shared" si="1"/>
        <v>362.2641509433962</v>
      </c>
      <c r="E86" s="29">
        <f t="shared" si="2"/>
        <v>155</v>
      </c>
      <c r="F86" s="29">
        <f t="shared" si="0"/>
        <v>155</v>
      </c>
    </row>
    <row r="87" spans="1:6" x14ac:dyDescent="0.3">
      <c r="A87" s="28">
        <v>11</v>
      </c>
      <c r="B87" s="29" t="s">
        <v>113</v>
      </c>
      <c r="C87" s="29">
        <v>120</v>
      </c>
      <c r="D87" s="30">
        <f t="shared" si="1"/>
        <v>452.83018867924528</v>
      </c>
      <c r="E87" s="29">
        <f t="shared" si="2"/>
        <v>155</v>
      </c>
      <c r="F87" s="29">
        <f t="shared" si="0"/>
        <v>155</v>
      </c>
    </row>
    <row r="88" spans="1:6" x14ac:dyDescent="0.3">
      <c r="A88" s="28">
        <v>12</v>
      </c>
      <c r="B88" s="29" t="s">
        <v>114</v>
      </c>
      <c r="C88" s="29">
        <v>144</v>
      </c>
      <c r="D88" s="30">
        <f t="shared" si="1"/>
        <v>543.39622641509436</v>
      </c>
      <c r="E88" s="29">
        <f t="shared" si="2"/>
        <v>155</v>
      </c>
      <c r="F88" s="29">
        <f t="shared" si="0"/>
        <v>155</v>
      </c>
    </row>
    <row r="90" spans="1:6" ht="15.6" x14ac:dyDescent="0.3">
      <c r="A90" s="9" t="s">
        <v>115</v>
      </c>
    </row>
    <row r="91" spans="1:6" ht="409.6" customHeight="1" x14ac:dyDescent="0.3">
      <c r="A91" s="9"/>
    </row>
    <row r="92" spans="1:6" x14ac:dyDescent="0.3">
      <c r="A92" s="18" t="s">
        <v>34</v>
      </c>
    </row>
    <row r="93" spans="1:6" x14ac:dyDescent="0.3">
      <c r="B93" s="3" t="s">
        <v>116</v>
      </c>
    </row>
    <row r="94" spans="1:6" x14ac:dyDescent="0.3">
      <c r="B94" s="3" t="s">
        <v>117</v>
      </c>
    </row>
    <row r="95" spans="1:6" x14ac:dyDescent="0.3">
      <c r="A95" s="18" t="s">
        <v>39</v>
      </c>
    </row>
    <row r="96" spans="1:6" x14ac:dyDescent="0.3">
      <c r="B96" s="3" t="s">
        <v>118</v>
      </c>
    </row>
    <row r="97" spans="1:4" x14ac:dyDescent="0.3">
      <c r="B97" s="3" t="s">
        <v>119</v>
      </c>
    </row>
    <row r="98" spans="1:4" x14ac:dyDescent="0.3">
      <c r="A98" s="3" t="s">
        <v>120</v>
      </c>
    </row>
    <row r="100" spans="1:4" x14ac:dyDescent="0.3">
      <c r="A100" s="3" t="s">
        <v>121</v>
      </c>
    </row>
    <row r="101" spans="1:4" ht="25.95" customHeight="1" x14ac:dyDescent="0.3">
      <c r="B101" s="31" t="s">
        <v>122</v>
      </c>
    </row>
    <row r="102" spans="1:4" x14ac:dyDescent="0.3">
      <c r="B102" s="12" t="s">
        <v>123</v>
      </c>
    </row>
    <row r="105" spans="1:4" ht="18" x14ac:dyDescent="0.3">
      <c r="A105" s="5" t="s">
        <v>124</v>
      </c>
    </row>
    <row r="107" spans="1:4" x14ac:dyDescent="0.3">
      <c r="A107" s="32" t="s">
        <v>97</v>
      </c>
      <c r="B107" s="14" t="s">
        <v>125</v>
      </c>
      <c r="C107" s="14" t="s">
        <v>126</v>
      </c>
      <c r="D107" s="14" t="s">
        <v>127</v>
      </c>
    </row>
    <row r="108" spans="1:4" ht="43.2" x14ac:dyDescent="0.3">
      <c r="A108" s="33">
        <v>1</v>
      </c>
      <c r="B108" s="8" t="s">
        <v>128</v>
      </c>
      <c r="C108" s="8" t="s">
        <v>129</v>
      </c>
      <c r="D108" s="8" t="s">
        <v>130</v>
      </c>
    </row>
    <row r="109" spans="1:4" ht="28.8" x14ac:dyDescent="0.3">
      <c r="A109" s="33">
        <v>2</v>
      </c>
      <c r="B109" s="8" t="s">
        <v>131</v>
      </c>
      <c r="C109" s="8" t="s">
        <v>132</v>
      </c>
      <c r="D109" s="8" t="s">
        <v>133</v>
      </c>
    </row>
    <row r="110" spans="1:4" ht="28.8" x14ac:dyDescent="0.3">
      <c r="A110" s="33">
        <v>3</v>
      </c>
      <c r="B110" s="8" t="s">
        <v>134</v>
      </c>
      <c r="C110" s="8" t="s">
        <v>135</v>
      </c>
      <c r="D110" s="8" t="s">
        <v>136</v>
      </c>
    </row>
    <row r="113" spans="1:4" ht="18" x14ac:dyDescent="0.35">
      <c r="A113" s="34" t="s">
        <v>137</v>
      </c>
    </row>
    <row r="114" spans="1:4" x14ac:dyDescent="0.3">
      <c r="B114" t="s">
        <v>138</v>
      </c>
    </row>
    <row r="115" spans="1:4" x14ac:dyDescent="0.3">
      <c r="B115" t="s">
        <v>139</v>
      </c>
    </row>
    <row r="116" spans="1:4" x14ac:dyDescent="0.3">
      <c r="B116" t="s">
        <v>140</v>
      </c>
    </row>
    <row r="117" spans="1:4" x14ac:dyDescent="0.3">
      <c r="B117" t="s">
        <v>141</v>
      </c>
    </row>
    <row r="120" spans="1:4" ht="18" x14ac:dyDescent="0.35">
      <c r="A120" s="34" t="s">
        <v>142</v>
      </c>
    </row>
    <row r="121" spans="1:4" x14ac:dyDescent="0.3">
      <c r="B121" s="6" t="s">
        <v>143</v>
      </c>
      <c r="C121" s="6" t="s">
        <v>144</v>
      </c>
      <c r="D121" s="6" t="s">
        <v>145</v>
      </c>
    </row>
    <row r="122" spans="1:4" x14ac:dyDescent="0.3">
      <c r="B122" s="8" t="s">
        <v>146</v>
      </c>
      <c r="C122" s="8" t="s">
        <v>147</v>
      </c>
      <c r="D122" s="8" t="s">
        <v>148</v>
      </c>
    </row>
    <row r="123" spans="1:4" x14ac:dyDescent="0.3">
      <c r="B123" s="8" t="s">
        <v>149</v>
      </c>
      <c r="C123" s="8" t="s">
        <v>150</v>
      </c>
      <c r="D123" s="8" t="s">
        <v>148</v>
      </c>
    </row>
    <row r="124" spans="1:4" x14ac:dyDescent="0.3">
      <c r="B124" s="8" t="s">
        <v>151</v>
      </c>
      <c r="C124" s="8" t="s">
        <v>152</v>
      </c>
      <c r="D124" s="8" t="s">
        <v>153</v>
      </c>
    </row>
    <row r="125" spans="1:4" x14ac:dyDescent="0.3">
      <c r="B125" s="8" t="s">
        <v>154</v>
      </c>
      <c r="C125" s="8" t="s">
        <v>155</v>
      </c>
      <c r="D125" s="8" t="s">
        <v>156</v>
      </c>
    </row>
    <row r="126" spans="1:4" x14ac:dyDescent="0.3">
      <c r="B126" s="8" t="s">
        <v>157</v>
      </c>
      <c r="C126" s="8" t="s">
        <v>158</v>
      </c>
      <c r="D126" s="8" t="s">
        <v>159</v>
      </c>
    </row>
    <row r="127" spans="1:4" x14ac:dyDescent="0.3">
      <c r="B127" s="8" t="s">
        <v>160</v>
      </c>
      <c r="C127" s="8" t="s">
        <v>161</v>
      </c>
      <c r="D127" s="8" t="s">
        <v>162</v>
      </c>
    </row>
    <row r="130" spans="1:4" ht="18" x14ac:dyDescent="0.3">
      <c r="A130" s="5" t="s">
        <v>163</v>
      </c>
    </row>
    <row r="131" spans="1:4" x14ac:dyDescent="0.3">
      <c r="A131" s="35" t="s">
        <v>164</v>
      </c>
    </row>
    <row r="132" spans="1:4" x14ac:dyDescent="0.3">
      <c r="A132" s="35" t="s">
        <v>165</v>
      </c>
    </row>
    <row r="133" spans="1:4" x14ac:dyDescent="0.3">
      <c r="A133" s="35" t="s">
        <v>166</v>
      </c>
    </row>
    <row r="134" spans="1:4" x14ac:dyDescent="0.3">
      <c r="A134" s="35" t="s">
        <v>167</v>
      </c>
    </row>
    <row r="138" spans="1:4" ht="21" x14ac:dyDescent="0.3">
      <c r="A138" s="1" t="s">
        <v>168</v>
      </c>
      <c r="B138" s="2"/>
      <c r="C138" s="2"/>
      <c r="D138" s="2"/>
    </row>
    <row r="139" spans="1:4" ht="21" x14ac:dyDescent="0.4">
      <c r="A139" s="36" t="s">
        <v>169</v>
      </c>
      <c r="B139" s="2"/>
      <c r="C139" s="2"/>
      <c r="D139" s="2"/>
    </row>
    <row r="141" spans="1:4" ht="18" x14ac:dyDescent="0.35">
      <c r="A141" s="34" t="s">
        <v>170</v>
      </c>
    </row>
    <row r="142" spans="1:4" x14ac:dyDescent="0.3">
      <c r="A142" s="13" t="s">
        <v>171</v>
      </c>
    </row>
    <row r="143" spans="1:4" x14ac:dyDescent="0.3">
      <c r="A143" t="s">
        <v>172</v>
      </c>
    </row>
    <row r="144" spans="1:4" x14ac:dyDescent="0.3">
      <c r="A144" s="35" t="s">
        <v>173</v>
      </c>
    </row>
    <row r="145" spans="1:2" x14ac:dyDescent="0.3">
      <c r="A145" s="35" t="s">
        <v>174</v>
      </c>
    </row>
    <row r="146" spans="1:2" x14ac:dyDescent="0.3">
      <c r="A146" s="35" t="s">
        <v>175</v>
      </c>
    </row>
    <row r="147" spans="1:2" x14ac:dyDescent="0.3">
      <c r="A147" s="37" t="s">
        <v>176</v>
      </c>
    </row>
    <row r="148" spans="1:2" x14ac:dyDescent="0.3">
      <c r="A148" s="37"/>
      <c r="B148" s="12" t="s">
        <v>177</v>
      </c>
    </row>
    <row r="149" spans="1:2" ht="254.55" customHeight="1" x14ac:dyDescent="0.3"/>
    <row r="150" spans="1:2" x14ac:dyDescent="0.3">
      <c r="A150" s="38" t="s">
        <v>178</v>
      </c>
    </row>
    <row r="151" spans="1:2" x14ac:dyDescent="0.3">
      <c r="A151" s="35" t="s">
        <v>179</v>
      </c>
    </row>
    <row r="152" spans="1:2" x14ac:dyDescent="0.3">
      <c r="A152" s="35"/>
      <c r="B152" s="3" t="s">
        <v>180</v>
      </c>
    </row>
    <row r="153" spans="1:2" x14ac:dyDescent="0.3">
      <c r="A153" s="35"/>
    </row>
    <row r="154" spans="1:2" x14ac:dyDescent="0.3">
      <c r="A154" s="35" t="s">
        <v>181</v>
      </c>
    </row>
    <row r="155" spans="1:2" x14ac:dyDescent="0.3">
      <c r="A155" s="35"/>
      <c r="B155" s="3" t="s">
        <v>182</v>
      </c>
    </row>
    <row r="156" spans="1:2" x14ac:dyDescent="0.3">
      <c r="A156" s="35"/>
    </row>
    <row r="157" spans="1:2" x14ac:dyDescent="0.3">
      <c r="A157" s="35" t="s">
        <v>183</v>
      </c>
    </row>
    <row r="158" spans="1:2" x14ac:dyDescent="0.3">
      <c r="A158" s="35"/>
      <c r="B158" s="3" t="s">
        <v>184</v>
      </c>
    </row>
    <row r="159" spans="1:2" x14ac:dyDescent="0.3">
      <c r="A159"/>
    </row>
    <row r="160" spans="1:2" x14ac:dyDescent="0.3">
      <c r="A160"/>
    </row>
    <row r="161" spans="1:2" ht="18" x14ac:dyDescent="0.3">
      <c r="A161" s="5" t="s">
        <v>185</v>
      </c>
    </row>
    <row r="162" spans="1:2" ht="143.55000000000001" customHeight="1" x14ac:dyDescent="0.3">
      <c r="A162" s="5"/>
    </row>
    <row r="163" spans="1:2" x14ac:dyDescent="0.3">
      <c r="A163" s="13" t="s">
        <v>186</v>
      </c>
    </row>
    <row r="164" spans="1:2" x14ac:dyDescent="0.3">
      <c r="A164" s="39" t="s">
        <v>187</v>
      </c>
    </row>
    <row r="165" spans="1:2" x14ac:dyDescent="0.3">
      <c r="A165" s="35" t="s">
        <v>188</v>
      </c>
    </row>
    <row r="166" spans="1:2" x14ac:dyDescent="0.3">
      <c r="A166" s="35" t="s">
        <v>189</v>
      </c>
    </row>
    <row r="167" spans="1:2" x14ac:dyDescent="0.3">
      <c r="A167" s="35" t="s">
        <v>190</v>
      </c>
    </row>
    <row r="168" spans="1:2" x14ac:dyDescent="0.3">
      <c r="A168" s="35" t="s">
        <v>191</v>
      </c>
    </row>
    <row r="169" spans="1:2" x14ac:dyDescent="0.3">
      <c r="A169" s="35" t="s">
        <v>192</v>
      </c>
    </row>
    <row r="170" spans="1:2" x14ac:dyDescent="0.3">
      <c r="A170" s="35"/>
      <c r="B170" s="40" t="s">
        <v>193</v>
      </c>
    </row>
    <row r="171" spans="1:2" x14ac:dyDescent="0.3">
      <c r="A171" s="35"/>
      <c r="B171" s="40" t="s">
        <v>194</v>
      </c>
    </row>
    <row r="172" spans="1:2" x14ac:dyDescent="0.3">
      <c r="A172" s="35"/>
      <c r="B172" s="40" t="s">
        <v>195</v>
      </c>
    </row>
    <row r="173" spans="1:2" x14ac:dyDescent="0.3">
      <c r="A173" s="13" t="s">
        <v>196</v>
      </c>
    </row>
    <row r="174" spans="1:2" x14ac:dyDescent="0.3">
      <c r="A174"/>
    </row>
    <row r="175" spans="1:2" ht="18" x14ac:dyDescent="0.3">
      <c r="A175" s="5" t="s">
        <v>197</v>
      </c>
    </row>
    <row r="176" spans="1:2" x14ac:dyDescent="0.3">
      <c r="A176" s="39"/>
      <c r="B176" s="3" t="s">
        <v>198</v>
      </c>
    </row>
    <row r="177" spans="1:4" x14ac:dyDescent="0.3">
      <c r="A177" s="35" t="s">
        <v>199</v>
      </c>
    </row>
    <row r="178" spans="1:4" x14ac:dyDescent="0.3">
      <c r="A178" s="39" t="s">
        <v>200</v>
      </c>
    </row>
    <row r="179" spans="1:4" x14ac:dyDescent="0.3">
      <c r="A179" s="39"/>
    </row>
    <row r="180" spans="1:4" x14ac:dyDescent="0.3">
      <c r="A180" s="35" t="s">
        <v>201</v>
      </c>
    </row>
    <row r="181" spans="1:4" x14ac:dyDescent="0.3">
      <c r="A181" s="39" t="s">
        <v>202</v>
      </c>
    </row>
    <row r="182" spans="1:4" x14ac:dyDescent="0.3">
      <c r="A182"/>
    </row>
    <row r="183" spans="1:4" x14ac:dyDescent="0.3">
      <c r="A183" t="s">
        <v>203</v>
      </c>
    </row>
    <row r="184" spans="1:4" x14ac:dyDescent="0.3">
      <c r="A184"/>
    </row>
    <row r="185" spans="1:4" ht="18" x14ac:dyDescent="0.3">
      <c r="A185" s="41" t="s">
        <v>204</v>
      </c>
      <c r="B185" s="42"/>
      <c r="C185" s="42"/>
      <c r="D185" s="42"/>
    </row>
    <row r="186" spans="1:4" x14ac:dyDescent="0.3">
      <c r="A186" s="43" t="s">
        <v>205</v>
      </c>
      <c r="B186" s="42"/>
      <c r="C186" s="42"/>
      <c r="D186" s="42"/>
    </row>
    <row r="187" spans="1:4" x14ac:dyDescent="0.3">
      <c r="A187" s="42"/>
      <c r="B187" s="42" t="s">
        <v>206</v>
      </c>
      <c r="C187" s="42"/>
      <c r="D187" s="42"/>
    </row>
    <row r="188" spans="1:4" x14ac:dyDescent="0.3">
      <c r="A188" s="42"/>
      <c r="B188" s="44" t="s">
        <v>207</v>
      </c>
      <c r="C188" s="42"/>
      <c r="D188" s="42"/>
    </row>
    <row r="189" spans="1:4" x14ac:dyDescent="0.3">
      <c r="A189"/>
    </row>
    <row r="190" spans="1:4" x14ac:dyDescent="0.3">
      <c r="A190" s="13" t="s">
        <v>208</v>
      </c>
    </row>
    <row r="191" spans="1:4" x14ac:dyDescent="0.3">
      <c r="A191" s="39" t="s">
        <v>209</v>
      </c>
    </row>
    <row r="192" spans="1:4" x14ac:dyDescent="0.3">
      <c r="A192" s="39" t="s">
        <v>210</v>
      </c>
    </row>
    <row r="193" spans="1:1" x14ac:dyDescent="0.3">
      <c r="A193" s="39" t="s">
        <v>211</v>
      </c>
    </row>
    <row r="194" spans="1:1" x14ac:dyDescent="0.3">
      <c r="A194"/>
    </row>
    <row r="195" spans="1:1" x14ac:dyDescent="0.3">
      <c r="A195" s="13" t="s">
        <v>212</v>
      </c>
    </row>
    <row r="196" spans="1:1" x14ac:dyDescent="0.3">
      <c r="A196" s="39"/>
    </row>
    <row r="197" spans="1:1" x14ac:dyDescent="0.3">
      <c r="A197" s="13" t="s">
        <v>213</v>
      </c>
    </row>
    <row r="198" spans="1:1" x14ac:dyDescent="0.3">
      <c r="A198" s="39" t="s">
        <v>214</v>
      </c>
    </row>
    <row r="199" spans="1:1" x14ac:dyDescent="0.3">
      <c r="A199" s="39" t="s">
        <v>215</v>
      </c>
    </row>
    <row r="200" spans="1:1" x14ac:dyDescent="0.3">
      <c r="A200" s="39" t="s">
        <v>216</v>
      </c>
    </row>
    <row r="201" spans="1:1" x14ac:dyDescent="0.3">
      <c r="A201" s="39"/>
    </row>
    <row r="202" spans="1:1" x14ac:dyDescent="0.3">
      <c r="A202" s="13" t="s">
        <v>217</v>
      </c>
    </row>
    <row r="203" spans="1:1" x14ac:dyDescent="0.3">
      <c r="A203" s="39" t="s">
        <v>218</v>
      </c>
    </row>
    <row r="204" spans="1:1" x14ac:dyDescent="0.3">
      <c r="A204" s="39" t="s">
        <v>219</v>
      </c>
    </row>
    <row r="205" spans="1:1" x14ac:dyDescent="0.3">
      <c r="A205" s="39" t="s">
        <v>220</v>
      </c>
    </row>
    <row r="206" spans="1:1" x14ac:dyDescent="0.3">
      <c r="A206" t="s">
        <v>221</v>
      </c>
    </row>
    <row r="207" spans="1:1" x14ac:dyDescent="0.3">
      <c r="A207"/>
    </row>
    <row r="208" spans="1:1" x14ac:dyDescent="0.3">
      <c r="A208" s="13" t="s">
        <v>222</v>
      </c>
    </row>
    <row r="209" spans="1:5" x14ac:dyDescent="0.3">
      <c r="A209" s="45" t="s">
        <v>223</v>
      </c>
    </row>
    <row r="210" spans="1:5" x14ac:dyDescent="0.3">
      <c r="A210"/>
    </row>
    <row r="211" spans="1:5" x14ac:dyDescent="0.3">
      <c r="A211" s="13" t="s">
        <v>224</v>
      </c>
    </row>
    <row r="212" spans="1:5" x14ac:dyDescent="0.3">
      <c r="A212" t="s">
        <v>225</v>
      </c>
    </row>
    <row r="213" spans="1:5" x14ac:dyDescent="0.3">
      <c r="A213" t="s">
        <v>226</v>
      </c>
    </row>
    <row r="214" spans="1:5" x14ac:dyDescent="0.3">
      <c r="A214" t="s">
        <v>227</v>
      </c>
    </row>
    <row r="215" spans="1:5" x14ac:dyDescent="0.3">
      <c r="A215"/>
    </row>
    <row r="216" spans="1:5" x14ac:dyDescent="0.3">
      <c r="A216" t="s">
        <v>228</v>
      </c>
    </row>
    <row r="217" spans="1:5" x14ac:dyDescent="0.3">
      <c r="A217" t="s">
        <v>229</v>
      </c>
    </row>
    <row r="218" spans="1:5" x14ac:dyDescent="0.3">
      <c r="A218" t="s">
        <v>230</v>
      </c>
    </row>
    <row r="219" spans="1:5" x14ac:dyDescent="0.3">
      <c r="A219" t="s">
        <v>231</v>
      </c>
    </row>
    <row r="220" spans="1:5" x14ac:dyDescent="0.3">
      <c r="A220" t="s">
        <v>232</v>
      </c>
    </row>
    <row r="221" spans="1:5" x14ac:dyDescent="0.3">
      <c r="A221"/>
    </row>
    <row r="222" spans="1:5" x14ac:dyDescent="0.3">
      <c r="A222"/>
    </row>
    <row r="223" spans="1:5" ht="18" x14ac:dyDescent="0.3">
      <c r="A223" s="41" t="s">
        <v>233</v>
      </c>
      <c r="B223" s="42"/>
      <c r="C223" s="42"/>
      <c r="D223" s="42"/>
      <c r="E223" s="42"/>
    </row>
    <row r="224" spans="1:5" x14ac:dyDescent="0.3">
      <c r="A224" s="43" t="s">
        <v>234</v>
      </c>
      <c r="B224" s="42"/>
      <c r="C224" s="42"/>
      <c r="D224" s="42"/>
      <c r="E224" s="42"/>
    </row>
    <row r="225" spans="1:2" ht="14.55" customHeight="1" x14ac:dyDescent="0.3">
      <c r="A225"/>
    </row>
    <row r="226" spans="1:2" ht="288" customHeight="1" x14ac:dyDescent="0.3">
      <c r="A226" s="13"/>
    </row>
    <row r="227" spans="1:2" ht="15" customHeight="1" x14ac:dyDescent="0.3">
      <c r="A227" t="s">
        <v>235</v>
      </c>
      <c r="B227" s="15"/>
    </row>
    <row r="228" spans="1:2" ht="15" customHeight="1" x14ac:dyDescent="0.3">
      <c r="A228" s="35" t="s">
        <v>236</v>
      </c>
      <c r="B228" s="15"/>
    </row>
    <row r="229" spans="1:2" ht="15" customHeight="1" x14ac:dyDescent="0.3">
      <c r="A229" s="35" t="s">
        <v>237</v>
      </c>
      <c r="B229" s="15"/>
    </row>
    <row r="230" spans="1:2" ht="15" customHeight="1" x14ac:dyDescent="0.3">
      <c r="A230" s="35" t="s">
        <v>238</v>
      </c>
      <c r="B230" s="15"/>
    </row>
    <row r="231" spans="1:2" ht="15" customHeight="1" x14ac:dyDescent="0.3">
      <c r="A231" s="35" t="s">
        <v>239</v>
      </c>
      <c r="B231" s="15"/>
    </row>
    <row r="232" spans="1:2" ht="15" customHeight="1" x14ac:dyDescent="0.3">
      <c r="A232" s="35" t="s">
        <v>240</v>
      </c>
      <c r="B232" s="15"/>
    </row>
    <row r="233" spans="1:2" ht="15" customHeight="1" x14ac:dyDescent="0.3">
      <c r="A233" s="35" t="s">
        <v>241</v>
      </c>
      <c r="B233" s="15"/>
    </row>
    <row r="234" spans="1:2" ht="18" x14ac:dyDescent="0.3">
      <c r="A234" s="46" t="s">
        <v>242</v>
      </c>
    </row>
    <row r="235" spans="1:2" x14ac:dyDescent="0.3">
      <c r="A235" t="s">
        <v>243</v>
      </c>
    </row>
    <row r="236" spans="1:2" ht="15.6" x14ac:dyDescent="0.3">
      <c r="A236" s="9" t="s">
        <v>244</v>
      </c>
    </row>
    <row r="237" spans="1:2" x14ac:dyDescent="0.3">
      <c r="A237" s="39" t="s">
        <v>245</v>
      </c>
    </row>
    <row r="238" spans="1:2" x14ac:dyDescent="0.3">
      <c r="A238" s="39" t="s">
        <v>246</v>
      </c>
    </row>
    <row r="239" spans="1:2" ht="24" customHeight="1" x14ac:dyDescent="0.3">
      <c r="A239" s="13"/>
      <c r="B239" s="15" t="s">
        <v>247</v>
      </c>
    </row>
    <row r="240" spans="1:2" x14ac:dyDescent="0.3">
      <c r="A240" s="13" t="s">
        <v>248</v>
      </c>
    </row>
    <row r="241" spans="1:2" ht="33" customHeight="1" x14ac:dyDescent="0.3">
      <c r="A241"/>
    </row>
    <row r="242" spans="1:2" x14ac:dyDescent="0.3">
      <c r="A242" s="13" t="s">
        <v>249</v>
      </c>
    </row>
    <row r="243" spans="1:2" x14ac:dyDescent="0.3">
      <c r="A243" t="s">
        <v>250</v>
      </c>
    </row>
    <row r="244" spans="1:2" x14ac:dyDescent="0.3">
      <c r="A244" t="s">
        <v>251</v>
      </c>
    </row>
    <row r="245" spans="1:2" x14ac:dyDescent="0.3">
      <c r="A245" t="s">
        <v>252</v>
      </c>
    </row>
    <row r="246" spans="1:2" x14ac:dyDescent="0.3">
      <c r="A246"/>
    </row>
    <row r="247" spans="1:2" x14ac:dyDescent="0.3">
      <c r="A247" t="s">
        <v>253</v>
      </c>
    </row>
    <row r="248" spans="1:2" ht="24" customHeight="1" x14ac:dyDescent="0.3">
      <c r="A248" s="13"/>
      <c r="B248" s="15" t="s">
        <v>254</v>
      </c>
    </row>
    <row r="249" spans="1:2" x14ac:dyDescent="0.3">
      <c r="A249" t="s">
        <v>255</v>
      </c>
    </row>
    <row r="250" spans="1:2" ht="24" customHeight="1" x14ac:dyDescent="0.3">
      <c r="A250" s="13"/>
      <c r="B250" s="47" t="s">
        <v>256</v>
      </c>
    </row>
    <row r="251" spans="1:2" x14ac:dyDescent="0.3">
      <c r="A251" t="s">
        <v>257</v>
      </c>
    </row>
    <row r="252" spans="1:2" x14ac:dyDescent="0.3">
      <c r="A252"/>
    </row>
    <row r="253" spans="1:2" ht="18" x14ac:dyDescent="0.35">
      <c r="A253" s="48" t="s">
        <v>258</v>
      </c>
    </row>
    <row r="254" spans="1:2" ht="28.95" customHeight="1" x14ac:dyDescent="0.3">
      <c r="A254"/>
    </row>
    <row r="255" spans="1:2" x14ac:dyDescent="0.3">
      <c r="A255" t="s">
        <v>259</v>
      </c>
    </row>
    <row r="256" spans="1:2" x14ac:dyDescent="0.3">
      <c r="A256" t="s">
        <v>260</v>
      </c>
    </row>
    <row r="257" spans="1:2" x14ac:dyDescent="0.3">
      <c r="A257" t="s">
        <v>261</v>
      </c>
    </row>
    <row r="258" spans="1:2" x14ac:dyDescent="0.3">
      <c r="A258"/>
    </row>
    <row r="259" spans="1:2" ht="18" x14ac:dyDescent="0.3">
      <c r="A259" s="49" t="s">
        <v>262</v>
      </c>
    </row>
    <row r="260" spans="1:2" x14ac:dyDescent="0.3">
      <c r="A260" s="50" t="s">
        <v>263</v>
      </c>
      <c r="B260" s="15"/>
    </row>
    <row r="261" spans="1:2" x14ac:dyDescent="0.3">
      <c r="A261" s="50" t="s">
        <v>264</v>
      </c>
      <c r="B261" s="15"/>
    </row>
    <row r="262" spans="1:2" x14ac:dyDescent="0.3">
      <c r="A262" s="50" t="s">
        <v>265</v>
      </c>
      <c r="B262" s="15"/>
    </row>
    <row r="263" spans="1:2" x14ac:dyDescent="0.3">
      <c r="A263" s="35" t="s">
        <v>266</v>
      </c>
    </row>
    <row r="264" spans="1:2" x14ac:dyDescent="0.3">
      <c r="A264" s="39" t="s">
        <v>267</v>
      </c>
    </row>
    <row r="265" spans="1:2" x14ac:dyDescent="0.3">
      <c r="A265" s="39" t="s">
        <v>268</v>
      </c>
    </row>
    <row r="266" spans="1:2" x14ac:dyDescent="0.3">
      <c r="A266" s="39" t="s">
        <v>269</v>
      </c>
    </row>
    <row r="267" spans="1:2" ht="25.95" customHeight="1" x14ac:dyDescent="0.3">
      <c r="B267" s="51" t="s">
        <v>270</v>
      </c>
    </row>
    <row r="268" spans="1:2" ht="16.2" x14ac:dyDescent="0.3">
      <c r="A268" s="39" t="s">
        <v>271</v>
      </c>
    </row>
    <row r="269" spans="1:2" x14ac:dyDescent="0.3">
      <c r="A269" s="39" t="s">
        <v>272</v>
      </c>
    </row>
    <row r="270" spans="1:2" x14ac:dyDescent="0.3">
      <c r="A270" s="39"/>
    </row>
    <row r="271" spans="1:2" ht="18" x14ac:dyDescent="0.3">
      <c r="A271" s="49" t="s">
        <v>273</v>
      </c>
    </row>
    <row r="272" spans="1:2" x14ac:dyDescent="0.3">
      <c r="A272" t="s">
        <v>274</v>
      </c>
    </row>
    <row r="273" spans="1:5" x14ac:dyDescent="0.3">
      <c r="A273" t="s">
        <v>275</v>
      </c>
    </row>
    <row r="274" spans="1:5" ht="16.2" x14ac:dyDescent="0.3">
      <c r="A274" s="13"/>
      <c r="B274" s="3" t="s">
        <v>276</v>
      </c>
    </row>
    <row r="275" spans="1:5" x14ac:dyDescent="0.3">
      <c r="A275" t="s">
        <v>277</v>
      </c>
    </row>
    <row r="276" spans="1:5" x14ac:dyDescent="0.3">
      <c r="A276"/>
    </row>
    <row r="277" spans="1:5" ht="16.2" x14ac:dyDescent="0.3">
      <c r="A277" s="13"/>
      <c r="B277" s="3" t="s">
        <v>278</v>
      </c>
    </row>
    <row r="278" spans="1:5" x14ac:dyDescent="0.3">
      <c r="A278" t="s">
        <v>279</v>
      </c>
    </row>
    <row r="279" spans="1:5" x14ac:dyDescent="0.3">
      <c r="A279"/>
    </row>
    <row r="280" spans="1:5" x14ac:dyDescent="0.3">
      <c r="A280" t="s">
        <v>280</v>
      </c>
    </row>
    <row r="281" spans="1:5" x14ac:dyDescent="0.3">
      <c r="A281" t="s">
        <v>281</v>
      </c>
    </row>
    <row r="282" spans="1:5" x14ac:dyDescent="0.3">
      <c r="A282"/>
    </row>
    <row r="283" spans="1:5" x14ac:dyDescent="0.3">
      <c r="B283" s="52" t="s">
        <v>282</v>
      </c>
      <c r="C283" s="53" t="s">
        <v>30</v>
      </c>
      <c r="D283" s="53" t="s">
        <v>283</v>
      </c>
      <c r="E283" s="54"/>
    </row>
    <row r="284" spans="1:5" ht="28.8" x14ac:dyDescent="0.3">
      <c r="B284" s="7" t="s">
        <v>284</v>
      </c>
      <c r="C284" s="55" t="s">
        <v>285</v>
      </c>
      <c r="D284" s="56" t="s">
        <v>286</v>
      </c>
      <c r="E284" s="57"/>
    </row>
    <row r="285" spans="1:5" x14ac:dyDescent="0.3">
      <c r="B285" s="7" t="s">
        <v>287</v>
      </c>
      <c r="C285" s="55" t="s">
        <v>288</v>
      </c>
      <c r="D285" s="56" t="s">
        <v>289</v>
      </c>
      <c r="E285" s="57"/>
    </row>
    <row r="286" spans="1:5" x14ac:dyDescent="0.25">
      <c r="A286" s="58"/>
      <c r="B286" s="7" t="s">
        <v>290</v>
      </c>
      <c r="C286" s="55" t="s">
        <v>291</v>
      </c>
      <c r="D286" s="56" t="s">
        <v>292</v>
      </c>
      <c r="E286" s="57"/>
    </row>
    <row r="287" spans="1:5" x14ac:dyDescent="0.25">
      <c r="A287" s="58"/>
      <c r="B287" s="59"/>
      <c r="C287" s="60"/>
    </row>
    <row r="288" spans="1:5" x14ac:dyDescent="0.3">
      <c r="A288" t="s">
        <v>293</v>
      </c>
    </row>
    <row r="289" spans="1:2" x14ac:dyDescent="0.3">
      <c r="A289" s="13"/>
    </row>
    <row r="290" spans="1:2" ht="18" x14ac:dyDescent="0.3">
      <c r="A290" s="49" t="s">
        <v>294</v>
      </c>
    </row>
    <row r="291" spans="1:2" ht="48.6" customHeight="1" x14ac:dyDescent="0.3">
      <c r="A291"/>
    </row>
    <row r="292" spans="1:2" x14ac:dyDescent="0.3">
      <c r="B292" t="s">
        <v>235</v>
      </c>
    </row>
    <row r="293" spans="1:2" ht="15" customHeight="1" x14ac:dyDescent="0.3">
      <c r="A293"/>
      <c r="B293" s="50" t="s">
        <v>295</v>
      </c>
    </row>
    <row r="294" spans="1:2" ht="15" customHeight="1" x14ac:dyDescent="0.3">
      <c r="A294" s="13"/>
      <c r="B294" s="50" t="s">
        <v>296</v>
      </c>
    </row>
    <row r="295" spans="1:2" ht="15" customHeight="1" x14ac:dyDescent="0.3">
      <c r="A295" s="13"/>
    </row>
    <row r="296" spans="1:2" ht="15" customHeight="1" x14ac:dyDescent="0.3">
      <c r="A296" s="13" t="s">
        <v>297</v>
      </c>
    </row>
    <row r="297" spans="1:2" ht="15" customHeight="1" x14ac:dyDescent="0.3">
      <c r="A297" s="39" t="s">
        <v>298</v>
      </c>
    </row>
    <row r="298" spans="1:2" ht="48.6" customHeight="1" x14ac:dyDescent="0.3">
      <c r="A298"/>
    </row>
    <row r="299" spans="1:2" ht="48.6" customHeight="1" x14ac:dyDescent="0.3">
      <c r="A299"/>
    </row>
    <row r="300" spans="1:2" ht="48.6" customHeight="1" x14ac:dyDescent="0.3">
      <c r="A300"/>
    </row>
    <row r="301" spans="1:2" ht="15" customHeight="1" x14ac:dyDescent="0.3">
      <c r="A301" s="39" t="s">
        <v>299</v>
      </c>
    </row>
    <row r="302" spans="1:2" ht="48.6" customHeight="1" x14ac:dyDescent="0.3">
      <c r="A302"/>
    </row>
    <row r="303" spans="1:2" ht="51.6" customHeight="1" x14ac:dyDescent="0.3">
      <c r="A303"/>
    </row>
    <row r="304" spans="1:2" ht="30" customHeight="1" x14ac:dyDescent="0.3">
      <c r="A304"/>
    </row>
    <row r="305" spans="1:2" ht="15" customHeight="1" x14ac:dyDescent="0.3">
      <c r="A305"/>
    </row>
    <row r="306" spans="1:2" ht="15" customHeight="1" x14ac:dyDescent="0.3">
      <c r="A306" t="s">
        <v>300</v>
      </c>
    </row>
    <row r="307" spans="1:2" ht="25.95" customHeight="1" x14ac:dyDescent="0.3">
      <c r="B307" s="47" t="s">
        <v>301</v>
      </c>
    </row>
    <row r="308" spans="1:2" ht="15" customHeight="1" x14ac:dyDescent="0.3">
      <c r="A308" t="s">
        <v>235</v>
      </c>
      <c r="B308" s="15"/>
    </row>
    <row r="309" spans="1:2" ht="15" customHeight="1" x14ac:dyDescent="0.3">
      <c r="A309" s="35" t="s">
        <v>238</v>
      </c>
      <c r="B309" s="15"/>
    </row>
    <row r="310" spans="1:2" ht="15" customHeight="1" x14ac:dyDescent="0.3">
      <c r="A310" s="35" t="s">
        <v>239</v>
      </c>
      <c r="B310" s="15"/>
    </row>
    <row r="311" spans="1:2" ht="15" customHeight="1" x14ac:dyDescent="0.3">
      <c r="A311" s="35" t="s">
        <v>302</v>
      </c>
      <c r="B311" s="15"/>
    </row>
    <row r="312" spans="1:2" ht="15" customHeight="1" x14ac:dyDescent="0.3">
      <c r="A312" s="35" t="s">
        <v>241</v>
      </c>
      <c r="B312" s="15"/>
    </row>
    <row r="313" spans="1:2" ht="15" customHeight="1" x14ac:dyDescent="0.3">
      <c r="A313"/>
      <c r="B313" s="15"/>
    </row>
    <row r="314" spans="1:2" ht="15" customHeight="1" x14ac:dyDescent="0.3">
      <c r="A314" t="s">
        <v>303</v>
      </c>
      <c r="B314" s="15"/>
    </row>
    <row r="315" spans="1:2" ht="15" customHeight="1" x14ac:dyDescent="0.3">
      <c r="A315" t="s">
        <v>304</v>
      </c>
      <c r="B315" s="15"/>
    </row>
    <row r="316" spans="1:2" ht="15" customHeight="1" x14ac:dyDescent="0.3">
      <c r="A316" t="s">
        <v>305</v>
      </c>
      <c r="B316" s="15"/>
    </row>
    <row r="317" spans="1:2" ht="15" customHeight="1" x14ac:dyDescent="0.3">
      <c r="A317" s="39" t="s">
        <v>306</v>
      </c>
      <c r="B317" s="15"/>
    </row>
    <row r="318" spans="1:2" ht="15" customHeight="1" x14ac:dyDescent="0.3">
      <c r="A318" s="39" t="s">
        <v>307</v>
      </c>
      <c r="B318" s="15"/>
    </row>
    <row r="319" spans="1:2" ht="15" customHeight="1" x14ac:dyDescent="0.3">
      <c r="B319" s="15"/>
    </row>
    <row r="320" spans="1:2" ht="15" customHeight="1" thickBot="1" x14ac:dyDescent="0.35">
      <c r="B320" s="3" t="s">
        <v>308</v>
      </c>
    </row>
    <row r="321" spans="1:10" ht="25.95" customHeight="1" x14ac:dyDescent="0.3">
      <c r="A321" s="6" t="s">
        <v>97</v>
      </c>
      <c r="B321" s="6" t="s">
        <v>98</v>
      </c>
      <c r="C321" s="6" t="s">
        <v>99</v>
      </c>
      <c r="D321" s="25" t="s">
        <v>100</v>
      </c>
      <c r="E321" s="26" t="s">
        <v>101</v>
      </c>
      <c r="F321" s="61" t="s">
        <v>309</v>
      </c>
      <c r="G321" s="62" t="s">
        <v>310</v>
      </c>
      <c r="H321" s="63" t="s">
        <v>102</v>
      </c>
      <c r="I321" s="64" t="s">
        <v>311</v>
      </c>
      <c r="J321" s="65" t="s">
        <v>312</v>
      </c>
    </row>
    <row r="322" spans="1:10" x14ac:dyDescent="0.3">
      <c r="A322" s="28">
        <v>1</v>
      </c>
      <c r="B322" s="29" t="s">
        <v>103</v>
      </c>
      <c r="C322" s="29">
        <v>110</v>
      </c>
      <c r="D322" s="30">
        <f>C322/0.265</f>
        <v>415.09433962264148</v>
      </c>
      <c r="E322" s="29">
        <f>IF(D322&gt;=320,155,
IF(D322&gt;=280,125,
IF(D322&gt;=240,115,
IF(D322&gt;=205,90,
IF(D322&gt;=172,70,
IF(D322&gt;0,115,""))))))</f>
        <v>155</v>
      </c>
      <c r="F322" s="66">
        <f>(1110-D322)+(D322*(2/3))-E322</f>
        <v>816.63522012578619</v>
      </c>
      <c r="G322" s="67">
        <f t="shared" ref="G322:G333" si="3">F322*0.265</f>
        <v>216.40833333333336</v>
      </c>
      <c r="H322" s="68">
        <f t="shared" ref="H322:H333" si="4">IF(D322&gt;=320,155,
IF(D322&gt;=280,105,
IF(D322&gt;=240,90,
IF(D322&gt;=205,80,
IF(D322&gt;=172,55,
IF(D322&gt;0,115,""))))))</f>
        <v>155</v>
      </c>
      <c r="I322" s="66">
        <f t="shared" ref="I322:I333" si="5">(1110-D322)+(D322*(2/3))-H322</f>
        <v>816.63522012578619</v>
      </c>
      <c r="J322" s="67">
        <f>I322*0.265</f>
        <v>216.40833333333336</v>
      </c>
    </row>
    <row r="323" spans="1:10" x14ac:dyDescent="0.3">
      <c r="A323" s="28">
        <v>2</v>
      </c>
      <c r="B323" s="29" t="s">
        <v>104</v>
      </c>
      <c r="C323" s="29">
        <v>85</v>
      </c>
      <c r="D323" s="30">
        <f t="shared" ref="D323:D333" si="6">C323/0.265</f>
        <v>320.75471698113205</v>
      </c>
      <c r="E323" s="29">
        <f t="shared" ref="E323:E333" si="7">IF(D323&gt;=320,155,
IF(D323&gt;=280,125,
IF(D323&gt;=240,115,
IF(D323&gt;=205,90,
IF(D323&gt;=172,70,
IF(D323&gt;0,115,""))))))</f>
        <v>155</v>
      </c>
      <c r="F323" s="66">
        <f t="shared" ref="F323:F333" si="8">(1110-D323)+(D323*(2/3))-E323</f>
        <v>848.0817610062893</v>
      </c>
      <c r="G323" s="67">
        <f t="shared" si="3"/>
        <v>224.74166666666667</v>
      </c>
      <c r="H323" s="68">
        <f t="shared" si="4"/>
        <v>155</v>
      </c>
      <c r="I323" s="66">
        <f t="shared" si="5"/>
        <v>848.0817610062893</v>
      </c>
      <c r="J323" s="67">
        <f t="shared" ref="J323:J333" si="9">I323*0.265</f>
        <v>224.74166666666667</v>
      </c>
    </row>
    <row r="324" spans="1:10" x14ac:dyDescent="0.3">
      <c r="A324" s="28">
        <v>3</v>
      </c>
      <c r="B324" s="29" t="s">
        <v>105</v>
      </c>
      <c r="C324" s="29">
        <v>146</v>
      </c>
      <c r="D324" s="30">
        <f t="shared" si="6"/>
        <v>550.94339622641508</v>
      </c>
      <c r="E324" s="29">
        <f t="shared" si="7"/>
        <v>155</v>
      </c>
      <c r="F324" s="66">
        <f t="shared" si="8"/>
        <v>771.35220125786168</v>
      </c>
      <c r="G324" s="67">
        <f t="shared" si="3"/>
        <v>204.40833333333336</v>
      </c>
      <c r="H324" s="68">
        <f t="shared" si="4"/>
        <v>155</v>
      </c>
      <c r="I324" s="66">
        <f t="shared" si="5"/>
        <v>771.35220125786168</v>
      </c>
      <c r="J324" s="67">
        <f t="shared" si="9"/>
        <v>204.40833333333336</v>
      </c>
    </row>
    <row r="325" spans="1:10" x14ac:dyDescent="0.3">
      <c r="A325" s="28">
        <v>4</v>
      </c>
      <c r="B325" s="29" t="s">
        <v>106</v>
      </c>
      <c r="C325" s="29">
        <v>99</v>
      </c>
      <c r="D325" s="30">
        <f t="shared" si="6"/>
        <v>373.58490566037733</v>
      </c>
      <c r="E325" s="29">
        <f t="shared" si="7"/>
        <v>155</v>
      </c>
      <c r="F325" s="66">
        <f t="shared" si="8"/>
        <v>830.47169811320759</v>
      </c>
      <c r="G325" s="67">
        <f t="shared" si="3"/>
        <v>220.07500000000002</v>
      </c>
      <c r="H325" s="68">
        <f t="shared" si="4"/>
        <v>155</v>
      </c>
      <c r="I325" s="66">
        <f t="shared" si="5"/>
        <v>830.47169811320759</v>
      </c>
      <c r="J325" s="67">
        <f t="shared" si="9"/>
        <v>220.07500000000002</v>
      </c>
    </row>
    <row r="326" spans="1:10" x14ac:dyDescent="0.3">
      <c r="A326" s="28">
        <v>5</v>
      </c>
      <c r="B326" s="29" t="s">
        <v>107</v>
      </c>
      <c r="C326" s="29">
        <v>101</v>
      </c>
      <c r="D326" s="30">
        <f t="shared" si="6"/>
        <v>381.1320754716981</v>
      </c>
      <c r="E326" s="29">
        <f t="shared" si="7"/>
        <v>155</v>
      </c>
      <c r="F326" s="66">
        <f t="shared" si="8"/>
        <v>827.95597484276732</v>
      </c>
      <c r="G326" s="67">
        <f t="shared" si="3"/>
        <v>219.40833333333336</v>
      </c>
      <c r="H326" s="68">
        <f t="shared" si="4"/>
        <v>155</v>
      </c>
      <c r="I326" s="66">
        <f t="shared" si="5"/>
        <v>827.95597484276732</v>
      </c>
      <c r="J326" s="67">
        <f t="shared" si="9"/>
        <v>219.40833333333336</v>
      </c>
    </row>
    <row r="327" spans="1:10" x14ac:dyDescent="0.3">
      <c r="A327" s="28">
        <v>6</v>
      </c>
      <c r="B327" s="29" t="s">
        <v>108</v>
      </c>
      <c r="C327" s="29">
        <v>60</v>
      </c>
      <c r="D327" s="30">
        <f t="shared" si="6"/>
        <v>226.41509433962264</v>
      </c>
      <c r="E327" s="29">
        <f t="shared" si="7"/>
        <v>90</v>
      </c>
      <c r="F327" s="66">
        <f t="shared" si="8"/>
        <v>944.52830188679241</v>
      </c>
      <c r="G327" s="67">
        <f t="shared" si="3"/>
        <v>250.3</v>
      </c>
      <c r="H327" s="68">
        <f t="shared" si="4"/>
        <v>80</v>
      </c>
      <c r="I327" s="66">
        <f t="shared" si="5"/>
        <v>954.52830188679241</v>
      </c>
      <c r="J327" s="67">
        <f t="shared" si="9"/>
        <v>252.95</v>
      </c>
    </row>
    <row r="328" spans="1:10" x14ac:dyDescent="0.3">
      <c r="A328" s="28">
        <v>7</v>
      </c>
      <c r="B328" s="29" t="s">
        <v>109</v>
      </c>
      <c r="C328" s="29">
        <v>65</v>
      </c>
      <c r="D328" s="30">
        <f t="shared" si="6"/>
        <v>245.28301886792451</v>
      </c>
      <c r="E328" s="29">
        <f t="shared" si="7"/>
        <v>115</v>
      </c>
      <c r="F328" s="66">
        <f t="shared" si="8"/>
        <v>913.23899371069183</v>
      </c>
      <c r="G328" s="67">
        <f t="shared" si="3"/>
        <v>242.00833333333335</v>
      </c>
      <c r="H328" s="68">
        <f t="shared" si="4"/>
        <v>90</v>
      </c>
      <c r="I328" s="66">
        <f t="shared" si="5"/>
        <v>938.23899371069183</v>
      </c>
      <c r="J328" s="67">
        <f t="shared" si="9"/>
        <v>248.63333333333335</v>
      </c>
    </row>
    <row r="329" spans="1:10" x14ac:dyDescent="0.3">
      <c r="A329" s="28">
        <v>8</v>
      </c>
      <c r="B329" s="29" t="s">
        <v>110</v>
      </c>
      <c r="C329" s="29">
        <v>72</v>
      </c>
      <c r="D329" s="30">
        <f t="shared" si="6"/>
        <v>271.69811320754718</v>
      </c>
      <c r="E329" s="29">
        <f t="shared" si="7"/>
        <v>115</v>
      </c>
      <c r="F329" s="66">
        <f t="shared" si="8"/>
        <v>904.43396226415098</v>
      </c>
      <c r="G329" s="67">
        <f t="shared" si="3"/>
        <v>239.67500000000001</v>
      </c>
      <c r="H329" s="68">
        <f t="shared" si="4"/>
        <v>90</v>
      </c>
      <c r="I329" s="66">
        <f t="shared" si="5"/>
        <v>929.43396226415098</v>
      </c>
      <c r="J329" s="67">
        <f t="shared" si="9"/>
        <v>246.3</v>
      </c>
    </row>
    <row r="330" spans="1:10" x14ac:dyDescent="0.3">
      <c r="A330" s="28">
        <v>9</v>
      </c>
      <c r="B330" s="29" t="s">
        <v>111</v>
      </c>
      <c r="C330" s="29">
        <v>84</v>
      </c>
      <c r="D330" s="30">
        <f t="shared" si="6"/>
        <v>316.98113207547169</v>
      </c>
      <c r="E330" s="29">
        <f t="shared" si="7"/>
        <v>125</v>
      </c>
      <c r="F330" s="66">
        <f t="shared" si="8"/>
        <v>879.33962264150944</v>
      </c>
      <c r="G330" s="67">
        <f t="shared" si="3"/>
        <v>233.02500000000001</v>
      </c>
      <c r="H330" s="68">
        <f t="shared" si="4"/>
        <v>105</v>
      </c>
      <c r="I330" s="66">
        <f t="shared" si="5"/>
        <v>899.33962264150944</v>
      </c>
      <c r="J330" s="67">
        <f t="shared" si="9"/>
        <v>238.32500000000002</v>
      </c>
    </row>
    <row r="331" spans="1:10" x14ac:dyDescent="0.3">
      <c r="A331" s="28">
        <v>10</v>
      </c>
      <c r="B331" s="29" t="s">
        <v>112</v>
      </c>
      <c r="C331" s="29">
        <v>96</v>
      </c>
      <c r="D331" s="30">
        <f t="shared" si="6"/>
        <v>362.2641509433962</v>
      </c>
      <c r="E331" s="29">
        <f t="shared" si="7"/>
        <v>155</v>
      </c>
      <c r="F331" s="66">
        <f t="shared" si="8"/>
        <v>834.24528301886789</v>
      </c>
      <c r="G331" s="67">
        <f t="shared" si="3"/>
        <v>221.07500000000002</v>
      </c>
      <c r="H331" s="68">
        <f t="shared" si="4"/>
        <v>155</v>
      </c>
      <c r="I331" s="66">
        <f t="shared" si="5"/>
        <v>834.24528301886789</v>
      </c>
      <c r="J331" s="67">
        <f t="shared" si="9"/>
        <v>221.07500000000002</v>
      </c>
    </row>
    <row r="332" spans="1:10" x14ac:dyDescent="0.3">
      <c r="A332" s="28">
        <v>11</v>
      </c>
      <c r="B332" s="29" t="s">
        <v>113</v>
      </c>
      <c r="C332" s="29">
        <v>120</v>
      </c>
      <c r="D332" s="30">
        <f t="shared" si="6"/>
        <v>452.83018867924528</v>
      </c>
      <c r="E332" s="29">
        <f t="shared" si="7"/>
        <v>155</v>
      </c>
      <c r="F332" s="66">
        <f t="shared" si="8"/>
        <v>804.05660377358481</v>
      </c>
      <c r="G332" s="67">
        <f t="shared" si="3"/>
        <v>213.07499999999999</v>
      </c>
      <c r="H332" s="68">
        <f t="shared" si="4"/>
        <v>155</v>
      </c>
      <c r="I332" s="66">
        <f t="shared" si="5"/>
        <v>804.05660377358481</v>
      </c>
      <c r="J332" s="67">
        <f t="shared" si="9"/>
        <v>213.07499999999999</v>
      </c>
    </row>
    <row r="333" spans="1:10" ht="15" thickBot="1" x14ac:dyDescent="0.35">
      <c r="A333" s="28">
        <v>12</v>
      </c>
      <c r="B333" s="29" t="s">
        <v>114</v>
      </c>
      <c r="C333" s="29">
        <v>144</v>
      </c>
      <c r="D333" s="30">
        <f t="shared" si="6"/>
        <v>543.39622641509436</v>
      </c>
      <c r="E333" s="29">
        <f t="shared" si="7"/>
        <v>155</v>
      </c>
      <c r="F333" s="66">
        <f t="shared" si="8"/>
        <v>773.86792452830184</v>
      </c>
      <c r="G333" s="69">
        <f t="shared" si="3"/>
        <v>205.07499999999999</v>
      </c>
      <c r="H333" s="68">
        <f t="shared" si="4"/>
        <v>155</v>
      </c>
      <c r="I333" s="66">
        <f t="shared" si="5"/>
        <v>773.86792452830184</v>
      </c>
      <c r="J333" s="69">
        <f t="shared" si="9"/>
        <v>205.07499999999999</v>
      </c>
    </row>
    <row r="334" spans="1:10" ht="15" thickBot="1" x14ac:dyDescent="0.35">
      <c r="A334" s="70"/>
      <c r="B334" s="71"/>
      <c r="C334" s="71"/>
      <c r="D334" s="72"/>
      <c r="E334" s="71"/>
      <c r="F334" s="72"/>
      <c r="G334" s="72"/>
      <c r="H334" s="71"/>
      <c r="I334" s="72"/>
      <c r="J334" s="72"/>
    </row>
    <row r="335" spans="1:10" ht="24" customHeight="1" x14ac:dyDescent="0.3">
      <c r="A335" s="6" t="s">
        <v>97</v>
      </c>
      <c r="B335" s="73" t="s">
        <v>98</v>
      </c>
      <c r="C335" s="62" t="s">
        <v>310</v>
      </c>
      <c r="D335" s="74" t="s">
        <v>313</v>
      </c>
      <c r="E335" s="26" t="s">
        <v>314</v>
      </c>
    </row>
    <row r="336" spans="1:10" x14ac:dyDescent="0.3">
      <c r="A336" s="28">
        <v>1</v>
      </c>
      <c r="B336" s="75" t="s">
        <v>103</v>
      </c>
      <c r="C336" s="67">
        <v>216.40833333333336</v>
      </c>
      <c r="D336" s="76"/>
      <c r="E336" s="77"/>
    </row>
    <row r="337" spans="1:5" x14ac:dyDescent="0.3">
      <c r="A337" s="28">
        <v>2</v>
      </c>
      <c r="B337" s="75" t="s">
        <v>104</v>
      </c>
      <c r="C337" s="67">
        <v>224.74166666666667</v>
      </c>
      <c r="D337" s="76"/>
      <c r="E337" s="77"/>
    </row>
    <row r="338" spans="1:5" x14ac:dyDescent="0.3">
      <c r="A338" s="28">
        <v>3</v>
      </c>
      <c r="B338" s="75" t="s">
        <v>105</v>
      </c>
      <c r="C338" s="67">
        <v>204.40833333333336</v>
      </c>
      <c r="D338" s="76"/>
      <c r="E338" s="77"/>
    </row>
    <row r="339" spans="1:5" x14ac:dyDescent="0.3">
      <c r="A339" s="28">
        <v>4</v>
      </c>
      <c r="B339" s="75" t="s">
        <v>106</v>
      </c>
      <c r="C339" s="67">
        <v>220.07500000000002</v>
      </c>
      <c r="D339" s="76"/>
      <c r="E339" s="77"/>
    </row>
    <row r="340" spans="1:5" x14ac:dyDescent="0.3">
      <c r="A340" s="28">
        <v>5</v>
      </c>
      <c r="B340" s="75" t="s">
        <v>107</v>
      </c>
      <c r="C340" s="67">
        <v>219.40833333333336</v>
      </c>
      <c r="D340" s="76"/>
      <c r="E340" s="77"/>
    </row>
    <row r="341" spans="1:5" x14ac:dyDescent="0.3">
      <c r="A341" s="28">
        <v>6</v>
      </c>
      <c r="B341" s="75" t="s">
        <v>108</v>
      </c>
      <c r="C341" s="67">
        <v>250.3</v>
      </c>
      <c r="D341" s="76"/>
      <c r="E341" s="77"/>
    </row>
    <row r="342" spans="1:5" x14ac:dyDescent="0.3">
      <c r="A342" s="28">
        <v>7</v>
      </c>
      <c r="B342" s="75" t="s">
        <v>109</v>
      </c>
      <c r="C342" s="67">
        <v>242.00833333333335</v>
      </c>
      <c r="D342" s="76"/>
      <c r="E342" s="77"/>
    </row>
    <row r="343" spans="1:5" x14ac:dyDescent="0.3">
      <c r="A343" s="28">
        <v>8</v>
      </c>
      <c r="B343" s="75" t="s">
        <v>110</v>
      </c>
      <c r="C343" s="67">
        <v>239.67500000000001</v>
      </c>
      <c r="D343" s="76"/>
      <c r="E343" s="77"/>
    </row>
    <row r="344" spans="1:5" x14ac:dyDescent="0.3">
      <c r="A344" s="28">
        <v>9</v>
      </c>
      <c r="B344" s="75" t="s">
        <v>111</v>
      </c>
      <c r="C344" s="67">
        <v>233.02500000000001</v>
      </c>
      <c r="D344" s="76"/>
      <c r="E344" s="77"/>
    </row>
    <row r="345" spans="1:5" x14ac:dyDescent="0.3">
      <c r="A345" s="28">
        <v>10</v>
      </c>
      <c r="B345" s="75" t="s">
        <v>112</v>
      </c>
      <c r="C345" s="67">
        <v>221.07500000000002</v>
      </c>
      <c r="D345" s="76"/>
      <c r="E345" s="77"/>
    </row>
    <row r="346" spans="1:5" x14ac:dyDescent="0.3">
      <c r="A346" s="28">
        <v>11</v>
      </c>
      <c r="B346" s="75" t="s">
        <v>113</v>
      </c>
      <c r="C346" s="67">
        <v>213.07499999999999</v>
      </c>
      <c r="D346" s="76"/>
      <c r="E346" s="77"/>
    </row>
    <row r="347" spans="1:5" ht="15" thickBot="1" x14ac:dyDescent="0.35">
      <c r="A347" s="78">
        <v>12</v>
      </c>
      <c r="B347" s="79" t="s">
        <v>114</v>
      </c>
      <c r="C347" s="80">
        <v>205.07499999999999</v>
      </c>
      <c r="D347" s="81"/>
      <c r="E347" s="82"/>
    </row>
    <row r="348" spans="1:5" ht="15" thickBot="1" x14ac:dyDescent="0.35"/>
    <row r="349" spans="1:5" ht="24" customHeight="1" x14ac:dyDescent="0.3">
      <c r="A349" s="6" t="s">
        <v>97</v>
      </c>
      <c r="B349" s="73" t="s">
        <v>98</v>
      </c>
      <c r="C349" s="65" t="s">
        <v>312</v>
      </c>
      <c r="D349" s="63" t="s">
        <v>315</v>
      </c>
      <c r="E349" s="27" t="s">
        <v>314</v>
      </c>
    </row>
    <row r="350" spans="1:5" x14ac:dyDescent="0.3">
      <c r="A350" s="28">
        <v>1</v>
      </c>
      <c r="B350" s="75" t="s">
        <v>103</v>
      </c>
      <c r="C350" s="67">
        <v>216.40833333333336</v>
      </c>
      <c r="D350" s="83">
        <f>330.085-C350-(2*C322/3)</f>
        <v>40.343333333333291</v>
      </c>
      <c r="E350" s="84">
        <f t="shared" ref="E350:E360" si="10">(((C350-80.085))/48.8189)+(D350/4.1339)</f>
        <v>12.551575358317651</v>
      </c>
    </row>
    <row r="351" spans="1:5" x14ac:dyDescent="0.3">
      <c r="A351" s="28">
        <v>2</v>
      </c>
      <c r="B351" s="75" t="s">
        <v>104</v>
      </c>
      <c r="C351" s="67">
        <v>224.74166666666667</v>
      </c>
      <c r="D351" s="83">
        <f t="shared" ref="D351:D360" si="11">330.085-C351-(2*C323/3)</f>
        <v>48.676666666666641</v>
      </c>
      <c r="E351" s="84">
        <f t="shared" si="10"/>
        <v>14.738126940149607</v>
      </c>
    </row>
    <row r="352" spans="1:5" x14ac:dyDescent="0.3">
      <c r="A352" s="28">
        <v>3</v>
      </c>
      <c r="B352" s="75" t="s">
        <v>105</v>
      </c>
      <c r="C352" s="67">
        <v>204.40833333333336</v>
      </c>
      <c r="D352" s="83">
        <f t="shared" si="11"/>
        <v>28.343333333333291</v>
      </c>
      <c r="E352" s="84">
        <f t="shared" si="10"/>
        <v>9.4029410804796409</v>
      </c>
    </row>
    <row r="353" spans="1:5" x14ac:dyDescent="0.3">
      <c r="A353" s="28">
        <v>4</v>
      </c>
      <c r="B353" s="75" t="s">
        <v>106</v>
      </c>
      <c r="C353" s="67">
        <v>220.07500000000002</v>
      </c>
      <c r="D353" s="83">
        <f t="shared" si="11"/>
        <v>44.009999999999962</v>
      </c>
      <c r="E353" s="84">
        <f t="shared" si="10"/>
        <v>13.513658054323711</v>
      </c>
    </row>
    <row r="354" spans="1:5" x14ac:dyDescent="0.3">
      <c r="A354" s="28">
        <v>5</v>
      </c>
      <c r="B354" s="75" t="s">
        <v>107</v>
      </c>
      <c r="C354" s="67">
        <v>219.40833333333336</v>
      </c>
      <c r="D354" s="83">
        <f t="shared" si="11"/>
        <v>43.343333333333291</v>
      </c>
      <c r="E354" s="84">
        <f t="shared" si="10"/>
        <v>13.338733927777154</v>
      </c>
    </row>
    <row r="355" spans="1:5" x14ac:dyDescent="0.3">
      <c r="A355" s="28">
        <v>6</v>
      </c>
      <c r="B355" s="75" t="s">
        <v>108</v>
      </c>
      <c r="C355" s="67">
        <v>252.95</v>
      </c>
      <c r="D355" s="83">
        <f t="shared" si="11"/>
        <v>37.134999999999991</v>
      </c>
      <c r="E355" s="84">
        <f t="shared" si="10"/>
        <v>12.523986830881688</v>
      </c>
    </row>
    <row r="356" spans="1:5" x14ac:dyDescent="0.3">
      <c r="A356" s="28">
        <v>7</v>
      </c>
      <c r="B356" s="75" t="s">
        <v>109</v>
      </c>
      <c r="C356" s="67">
        <v>248.63333333333335</v>
      </c>
      <c r="D356" s="83">
        <f t="shared" si="11"/>
        <v>38.11833333333329</v>
      </c>
      <c r="E356" s="84">
        <f t="shared" si="10"/>
        <v>12.673435406661939</v>
      </c>
    </row>
    <row r="357" spans="1:5" x14ac:dyDescent="0.3">
      <c r="A357" s="28">
        <v>8</v>
      </c>
      <c r="B357" s="75" t="s">
        <v>110</v>
      </c>
      <c r="C357" s="67">
        <v>246.3</v>
      </c>
      <c r="D357" s="83">
        <f t="shared" si="11"/>
        <v>35.784999999999968</v>
      </c>
      <c r="E357" s="84">
        <f t="shared" si="10"/>
        <v>12.061200963748995</v>
      </c>
    </row>
    <row r="358" spans="1:5" x14ac:dyDescent="0.3">
      <c r="A358" s="28">
        <v>9</v>
      </c>
      <c r="B358" s="75" t="s">
        <v>111</v>
      </c>
      <c r="C358" s="67">
        <v>238.32500000000002</v>
      </c>
      <c r="D358" s="83">
        <f t="shared" si="11"/>
        <v>35.759999999999962</v>
      </c>
      <c r="E358" s="84">
        <f t="shared" si="10"/>
        <v>11.891794542689633</v>
      </c>
    </row>
    <row r="359" spans="1:5" x14ac:dyDescent="0.3">
      <c r="A359" s="28">
        <v>10</v>
      </c>
      <c r="B359" s="75" t="s">
        <v>112</v>
      </c>
      <c r="C359" s="67">
        <v>221.07500000000002</v>
      </c>
      <c r="D359" s="83">
        <f t="shared" si="11"/>
        <v>45.009999999999962</v>
      </c>
      <c r="E359" s="84">
        <f t="shared" si="10"/>
        <v>13.776044244143545</v>
      </c>
    </row>
    <row r="360" spans="1:5" x14ac:dyDescent="0.3">
      <c r="A360" s="28">
        <v>11</v>
      </c>
      <c r="B360" s="75" t="s">
        <v>113</v>
      </c>
      <c r="C360" s="67">
        <v>213.07499999999999</v>
      </c>
      <c r="D360" s="83">
        <f t="shared" si="11"/>
        <v>37.009999999999991</v>
      </c>
      <c r="E360" s="84">
        <f t="shared" si="10"/>
        <v>11.676954725584878</v>
      </c>
    </row>
    <row r="361" spans="1:5" ht="15" thickBot="1" x14ac:dyDescent="0.35">
      <c r="A361" s="78">
        <v>12</v>
      </c>
      <c r="B361" s="79" t="s">
        <v>114</v>
      </c>
      <c r="C361" s="80">
        <v>205.07499999999999</v>
      </c>
      <c r="D361" s="85">
        <f>330.085-C361-(2*C333/3)</f>
        <v>29.009999999999991</v>
      </c>
      <c r="E361" s="86">
        <f>82.07-(0.221*C361)-(0.148*C333)</f>
        <v>15.436425</v>
      </c>
    </row>
    <row r="362" spans="1:5" x14ac:dyDescent="0.3">
      <c r="A362" s="13"/>
    </row>
    <row r="363" spans="1:5" x14ac:dyDescent="0.3">
      <c r="A363"/>
    </row>
    <row r="364" spans="1:5" ht="18" x14ac:dyDescent="0.3">
      <c r="A364" s="5" t="s">
        <v>316</v>
      </c>
    </row>
    <row r="365" spans="1:5" x14ac:dyDescent="0.3">
      <c r="A365" s="39" t="s">
        <v>317</v>
      </c>
    </row>
    <row r="366" spans="1:5" x14ac:dyDescent="0.3">
      <c r="A366" s="87" t="s">
        <v>318</v>
      </c>
    </row>
    <row r="367" spans="1:5" x14ac:dyDescent="0.3">
      <c r="A367" s="87" t="s">
        <v>319</v>
      </c>
    </row>
    <row r="368" spans="1:5" x14ac:dyDescent="0.3">
      <c r="A368" s="39"/>
    </row>
    <row r="369" spans="1:1" x14ac:dyDescent="0.3">
      <c r="A369" s="35" t="s">
        <v>320</v>
      </c>
    </row>
    <row r="370" spans="1:1" x14ac:dyDescent="0.3">
      <c r="A370"/>
    </row>
    <row r="371" spans="1:1" x14ac:dyDescent="0.3">
      <c r="A371"/>
    </row>
    <row r="372" spans="1:1" ht="18" x14ac:dyDescent="0.3">
      <c r="A372" s="5" t="s">
        <v>321</v>
      </c>
    </row>
    <row r="373" spans="1:1" x14ac:dyDescent="0.3">
      <c r="A373" s="39" t="s">
        <v>322</v>
      </c>
    </row>
    <row r="374" spans="1:1" x14ac:dyDescent="0.3">
      <c r="A374" s="35" t="s">
        <v>323</v>
      </c>
    </row>
    <row r="375" spans="1:1" x14ac:dyDescent="0.3">
      <c r="A375" s="35" t="s">
        <v>324</v>
      </c>
    </row>
    <row r="376" spans="1:1" x14ac:dyDescent="0.3">
      <c r="A376" s="35" t="s">
        <v>325</v>
      </c>
    </row>
    <row r="377" spans="1:1" x14ac:dyDescent="0.3">
      <c r="A377" s="39" t="s">
        <v>326</v>
      </c>
    </row>
  </sheetData>
  <pageMargins left="0.7" right="0.7" top="0.75" bottom="0.75" header="0.3" footer="0.3"/>
  <headerFooter>
    <oddHeader>&amp;C&amp;"Calibri"&amp;10&amp;K000000  AGC Group Internal Use Only 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1.2 Function_explain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Praween Piyaprapaphan/AFT/MechanicElectric(SP)</dc:creator>
  <cp:lastModifiedBy>Praween Piyaprapaphan/AFT/MechanicElectric(SP)</cp:lastModifiedBy>
  <dcterms:created xsi:type="dcterms:W3CDTF">2026-10-19T11:07:50Z</dcterms:created>
  <dcterms:modified xsi:type="dcterms:W3CDTF">2026-10-19T11:08:10Z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500289-1a9c-442f-923d-4f95209608d2_Enabled">
    <vt:lpwstr>true</vt:lpwstr>
  </property>
  <property fmtid="{D5CDD505-2E9C-101B-9397-08002B2CF9AE}" pid="3" name="MSIP_Label_9b500289-1a9c-442f-923d-4f95209608d2_SetDate">
    <vt:lpwstr>2026-10-19T11:08:10Z</vt:lpwstr>
  </property>
  <property fmtid="{D5CDD505-2E9C-101B-9397-08002B2CF9AE}" pid="4" name="MSIP_Label_9b500289-1a9c-442f-923d-4f95209608d2_Method">
    <vt:lpwstr>Privileged</vt:lpwstr>
  </property>
  <property fmtid="{D5CDD505-2E9C-101B-9397-08002B2CF9AE}" pid="5" name="MSIP_Label_9b500289-1a9c-442f-923d-4f95209608d2_Name">
    <vt:lpwstr>GCEP2 - Others</vt:lpwstr>
  </property>
  <property fmtid="{D5CDD505-2E9C-101B-9397-08002B2CF9AE}" pid="6" name="MSIP_Label_9b500289-1a9c-442f-923d-4f95209608d2_SiteId">
    <vt:lpwstr>90c56ca2-d892-45ce-810d-6cf368facdb3</vt:lpwstr>
  </property>
  <property fmtid="{D5CDD505-2E9C-101B-9397-08002B2CF9AE}" pid="7" name="MSIP_Label_9b500289-1a9c-442f-923d-4f95209608d2_ActionId">
    <vt:lpwstr>38abc6f1-bb52-4f9a-add6-fa10e3611ada</vt:lpwstr>
  </property>
  <property fmtid="{D5CDD505-2E9C-101B-9397-08002B2CF9AE}" pid="8" name="MSIP_Label_9b500289-1a9c-442f-923d-4f95209608d2_ContentBits">
    <vt:lpwstr>0</vt:lpwstr>
  </property>
  <property fmtid="{D5CDD505-2E9C-101B-9397-08002B2CF9AE}" pid="9" name="MSIP_Label_9b500289-1a9c-442f-923d-4f95209608d2_Tag">
    <vt:lpwstr>10, 0, 1, 1</vt:lpwstr>
  </property>
</Properties>
</file>