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9"/>
  <workbookPr filterPrivacy="1" codeName="ThisWorkbook"/>
  <xr:revisionPtr revIDLastSave="0" documentId="8_{FBC35601-447E-4D8B-9ADF-13DA3E8E4404}" xr6:coauthVersionLast="47" xr6:coauthVersionMax="47" xr10:uidLastSave="{00000000-0000-0000-0000-000000000000}"/>
  <bookViews>
    <workbookView xWindow="0" yWindow="0" windowWidth="28800" windowHeight="18000" xr2:uid="{00000000-000D-0000-FFFF-FFFF00000000}"/>
  </bookViews>
  <sheets>
    <sheet name="Projektplan" sheetId="11" r:id="rId1"/>
    <sheet name="Info" sheetId="12"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1" i="11" l="1"/>
  <c r="E41" i="11"/>
  <c r="F40" i="11"/>
  <c r="E40" i="11"/>
  <c r="F39" i="11"/>
  <c r="E39" i="11"/>
  <c r="D28" i="11"/>
  <c r="G38" i="11"/>
  <c r="D38" i="11"/>
  <c r="H28" i="11"/>
  <c r="G28" i="11"/>
  <c r="H18" i="11"/>
  <c r="G18" i="11"/>
  <c r="D18" i="11"/>
  <c r="G11" i="11"/>
  <c r="D11" i="11"/>
  <c r="D8" i="11"/>
  <c r="H38" i="11"/>
  <c r="H8" i="11"/>
  <c r="G8" i="11"/>
  <c r="F13" i="11"/>
  <c r="F9" i="11"/>
  <c r="H11" i="11"/>
  <c r="F12" i="11"/>
  <c r="E14" i="11" s="1"/>
  <c r="F14" i="11" s="1"/>
  <c r="E15" i="11" s="1"/>
  <c r="F15" i="11" s="1"/>
  <c r="E16" i="11"/>
  <c r="F16" i="11" s="1"/>
  <c r="E17" i="11" s="1"/>
  <c r="F17" i="11" s="1"/>
  <c r="E3" i="11"/>
  <c r="J7" i="11"/>
  <c r="E20" i="11" l="1"/>
  <c r="F20" i="11" s="1"/>
  <c r="E19" i="11"/>
  <c r="F19" i="11" s="1"/>
  <c r="E21" i="11" s="1"/>
  <c r="F21" i="11" s="1"/>
  <c r="E22" i="11" s="1"/>
  <c r="F22" i="11" s="1"/>
  <c r="E23" i="11" s="1"/>
  <c r="F23" i="11" s="1"/>
  <c r="E24" i="11" s="1"/>
  <c r="F24" i="11" s="1"/>
  <c r="E29" i="11"/>
  <c r="F29" i="11" s="1"/>
  <c r="E30" i="11" s="1"/>
  <c r="F30" i="11" s="1"/>
  <c r="E31" i="11" s="1"/>
  <c r="F31" i="11" s="1"/>
  <c r="E32" i="11" s="1"/>
  <c r="F32" i="11" s="1"/>
  <c r="E33" i="11" s="1"/>
  <c r="F33" i="11" s="1"/>
  <c r="E34" i="11" s="1"/>
  <c r="F34" i="11" s="1"/>
  <c r="E35" i="11" s="1"/>
  <c r="F35" i="11" s="1"/>
  <c r="E36" i="11" s="1"/>
  <c r="F36" i="11" s="1"/>
  <c r="E37" i="11" s="1"/>
  <c r="F37" i="11" s="1"/>
  <c r="E10" i="11"/>
  <c r="F10" i="11" s="1"/>
  <c r="J10" i="11"/>
  <c r="J31" i="11"/>
  <c r="K5" i="11"/>
  <c r="J43" i="11"/>
  <c r="J42" i="11"/>
  <c r="J41" i="11"/>
  <c r="J40" i="11"/>
  <c r="J38" i="11"/>
  <c r="J30" i="11"/>
  <c r="J28" i="11"/>
  <c r="J18" i="11"/>
  <c r="J8" i="11"/>
  <c r="J39" i="11" l="1"/>
  <c r="J34" i="11"/>
  <c r="J32" i="11"/>
  <c r="E25" i="11"/>
  <c r="F25" i="11" s="1"/>
  <c r="J21" i="11"/>
  <c r="L5" i="11"/>
  <c r="K4" i="11"/>
  <c r="M5" i="11" l="1"/>
  <c r="L6" i="11"/>
  <c r="J33" i="11"/>
  <c r="J24" i="11"/>
  <c r="N5" i="11" l="1"/>
  <c r="M6" i="11"/>
  <c r="J22" i="11"/>
  <c r="J25" i="11" l="1"/>
  <c r="E26" i="11"/>
  <c r="F26" i="11" s="1"/>
  <c r="O5" i="11"/>
  <c r="N6" i="11"/>
  <c r="J26" i="11" l="1"/>
  <c r="E27" i="11"/>
  <c r="F27" i="11" s="1"/>
  <c r="P5" i="11"/>
  <c r="O6" i="11"/>
  <c r="Q5" i="11" l="1"/>
  <c r="P6" i="11"/>
  <c r="R5" i="11" l="1"/>
  <c r="Q6" i="11"/>
  <c r="R6" i="11" l="1"/>
  <c r="R4" i="11"/>
  <c r="S5" i="11"/>
  <c r="T5" i="11" l="1"/>
  <c r="S6" i="11"/>
  <c r="U5" i="11" l="1"/>
  <c r="T6" i="11"/>
  <c r="V5" i="11" l="1"/>
  <c r="U6" i="11"/>
  <c r="W5" i="11" l="1"/>
  <c r="V6" i="11"/>
  <c r="X5" i="11" l="1"/>
  <c r="W6" i="11"/>
  <c r="Y5" i="11" l="1"/>
  <c r="X6" i="11"/>
  <c r="Y6" i="11" l="1"/>
  <c r="Y4" i="11"/>
  <c r="Z5" i="11"/>
  <c r="AA5" i="11" l="1"/>
  <c r="Z6" i="11"/>
  <c r="AB5" i="11" l="1"/>
  <c r="AA6" i="11"/>
  <c r="AC5" i="11" l="1"/>
  <c r="AB6" i="11"/>
  <c r="AD5" i="11" l="1"/>
  <c r="AC6" i="11"/>
  <c r="AE5" i="11" l="1"/>
  <c r="AD6" i="11"/>
  <c r="AF5" i="11" l="1"/>
  <c r="AE6" i="11"/>
  <c r="AF6" i="11" l="1"/>
  <c r="AG5" i="11"/>
  <c r="AF4" i="11"/>
  <c r="AH5" i="11" l="1"/>
  <c r="AG6" i="11"/>
  <c r="AI5" i="11" l="1"/>
  <c r="AH6" i="11"/>
  <c r="AJ5" i="11" l="1"/>
  <c r="AI6" i="11"/>
  <c r="AK5" i="11" l="1"/>
  <c r="AJ6" i="11"/>
  <c r="AL5" i="11" l="1"/>
  <c r="AK6" i="11"/>
  <c r="AL6" i="11" l="1"/>
  <c r="AM5" i="11"/>
  <c r="AN5" i="11" l="1"/>
  <c r="AM6" i="11"/>
  <c r="AM4" i="11"/>
  <c r="AO5" i="11" l="1"/>
  <c r="AN6" i="11"/>
  <c r="AP5" i="11" l="1"/>
  <c r="AO6" i="11"/>
  <c r="AQ5" i="11" l="1"/>
  <c r="AP6" i="11"/>
  <c r="AR5" i="11" l="1"/>
  <c r="AQ6" i="11"/>
  <c r="AS5" i="11" l="1"/>
  <c r="AR6" i="11"/>
  <c r="AS6" i="11" l="1"/>
  <c r="AT5" i="11"/>
  <c r="AU5" i="11" l="1"/>
  <c r="AT6" i="11"/>
  <c r="AT4" i="11"/>
  <c r="AU6" i="11" l="1"/>
  <c r="AV5" i="11"/>
  <c r="AV6" i="11" l="1"/>
  <c r="AW5" i="11"/>
  <c r="AW6" i="11" l="1"/>
  <c r="AX5" i="11"/>
  <c r="AX6" i="11" l="1"/>
  <c r="AY5" i="11"/>
  <c r="AY6" i="11" l="1"/>
  <c r="AZ5" i="11"/>
  <c r="BA5" i="11" l="1"/>
  <c r="AZ6" i="11"/>
  <c r="BA6" i="11" l="1"/>
  <c r="BB5" i="11"/>
  <c r="BA4" i="11"/>
  <c r="BB6" i="11" l="1"/>
  <c r="BC5" i="11"/>
  <c r="BC6" i="11" l="1"/>
  <c r="BD5" i="11"/>
  <c r="BD6" i="11" l="1"/>
  <c r="BE5" i="11"/>
  <c r="BE6" i="11" l="1"/>
  <c r="BF5" i="11"/>
  <c r="BF6" i="11" l="1"/>
  <c r="BG5" i="11"/>
  <c r="BG6" i="11" l="1"/>
  <c r="BH5" i="11"/>
  <c r="BH6" i="11" l="1"/>
  <c r="BI5" i="11"/>
  <c r="BH4" i="11"/>
  <c r="BI6" i="11" l="1"/>
  <c r="BJ5" i="11"/>
  <c r="BJ6" i="11" l="1"/>
  <c r="BK5" i="11"/>
  <c r="BK6" i="11" l="1"/>
  <c r="BL5" i="11"/>
  <c r="BL6" i="11" l="1"/>
  <c r="BM5" i="11"/>
  <c r="BM6" i="11" l="1"/>
  <c r="BN5" i="11"/>
  <c r="BN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tc={219F4452-6DF4-41D1-8524-396BF3A7E205}</author>
    <author>tc={2EBA3720-7096-4869-9278-54876AD7252A}</author>
    <author>tc={824786DE-6F12-4B69-B26A-4FD10D9FEA69}</author>
  </authors>
  <commentList>
    <comment ref="B18" authorId="0" shapeId="0" xr:uid="{219F4452-6DF4-41D1-8524-396BF3A7E205}">
      <text>
        <t>[Threaded comment]
Your version of Excel allows you to read this threaded comment; however, any edits to it will get removed if the file is opened in a newer version of Excel. Learn more: https://go.microsoft.com/fwlink/?linkid=870924
Comment:
    Wenn Sie React lernen müssen, bitte die Aufgaben nach Ende des Tutorial verschieben</t>
      </text>
    </comment>
    <comment ref="B21" authorId="1" shapeId="0" xr:uid="{2EBA3720-7096-4869-9278-54876AD7252A}">
      <text>
        <t>[Threaded comment]
Your version of Excel allows you to read this threaded comment; however, any edits to it will get removed if the file is opened in a newer version of Excel. Learn more: https://go.microsoft.com/fwlink/?linkid=870924
Comment:
    Wäre es nicht besser, eine von FE auf Styles konzentriert mehr als JS-Development?</t>
      </text>
    </comment>
    <comment ref="B38" authorId="2" shapeId="0" xr:uid="{824786DE-6F12-4B69-B26A-4FD10D9FEA69}">
      <text>
        <t>[Threaded comment]
Your version of Excel allows you to read this threaded comment; however, any edits to it will get removed if the file is opened in a newer version of Excel. Learn more: https://go.microsoft.com/fwlink/?linkid=870924
Comment:
    Welche Docu brauchen wir?</t>
      </text>
    </comment>
  </commentList>
</comments>
</file>

<file path=xl/sharedStrings.xml><?xml version="1.0" encoding="utf-8"?>
<sst xmlns="http://schemas.openxmlformats.org/spreadsheetml/2006/main" count="107" uniqueCount="81">
  <si>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</si>
  <si>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Cloud Cart</t>
  </si>
  <si>
    <t>Geben Sie den Firmennamen in Zelle B2 ein.</t>
  </si>
  <si>
    <t>Firmenname</t>
  </si>
  <si>
    <t>Geben Sie den Namen des Projektleiters in Zelle B3 ein. Geben Sie das Startdatum für das Projekt in Zelle E3 ein. Start des Projekts: Die Bezeichnung steht in Zelle C3.</t>
  </si>
  <si>
    <t>Projektleiter</t>
  </si>
  <si>
    <t>Projektanfang:</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</si>
  <si>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</si>
  <si>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Anzeigewoche:</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</si>
  <si>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</si>
  <si>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</si>
  <si>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</si>
  <si>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ZUGEWIESEN AN</t>
  </si>
  <si>
    <t>FORTSCHRITT</t>
  </si>
  <si>
    <t>START</t>
  </si>
  <si>
    <t>ENDE</t>
  </si>
  <si>
    <t>Zeitschätzung</t>
  </si>
  <si>
    <t>Zeiterfassung</t>
  </si>
  <si>
    <t>TAGE</t>
  </si>
  <si>
    <t>palaju.bsfi22@unterricht.bbs1-mainz.de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</si>
  <si>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</si>
  <si>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</si>
  <si>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Projekt Definition</t>
  </si>
  <si>
    <t>Sammlung der Anforderungen</t>
  </si>
  <si>
    <t>Team</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</si>
  <si>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</si>
  <si>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Erstellung der Arbeistpacketen</t>
  </si>
  <si>
    <t>Projekt Plannung</t>
  </si>
  <si>
    <t>Erstellung des Gannt-Diagramm</t>
  </si>
  <si>
    <t>Erstellung des Systemdesign</t>
  </si>
  <si>
    <t>Juan</t>
  </si>
  <si>
    <t>Erstellung des Use-Case-Diagramm</t>
  </si>
  <si>
    <t>Erstellung des ER-Diagramm</t>
  </si>
  <si>
    <t>Erstellung des Klassen-Diagramm</t>
  </si>
  <si>
    <t>Definierung der API-Interface</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</si>
  <si>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</si>
  <si>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Projekt Durchführung (FE)</t>
  </si>
  <si>
    <t>Crash-Course React</t>
  </si>
  <si>
    <t>Mohamed</t>
  </si>
  <si>
    <t>Mateen</t>
  </si>
  <si>
    <t>Erstellung des Seite-Layout</t>
  </si>
  <si>
    <t>FE Team</t>
  </si>
  <si>
    <t>Erstellung der Produkten Seite</t>
  </si>
  <si>
    <t>Erstellung der Produkt-Details Seite</t>
  </si>
  <si>
    <t>Erstellung der Login Seite</t>
  </si>
  <si>
    <t>Erstellung der Warenkorb Seite</t>
  </si>
  <si>
    <t>Erstellung der Checkout seite</t>
  </si>
  <si>
    <t>Erstellung der Bestellungen Seite</t>
  </si>
  <si>
    <t>Titelblock für Beispielphase</t>
  </si>
  <si>
    <t>Projekt Durchführung (BE)</t>
  </si>
  <si>
    <t>Einführung zu Symfony API Plattform</t>
  </si>
  <si>
    <t>Einstellung des Dev-Umgebung</t>
  </si>
  <si>
    <t>Erstellung des Benutzer-Modul</t>
  </si>
  <si>
    <t>Erstellung des Arikel-Modul</t>
  </si>
  <si>
    <t>Implementierung der Suchfunktion</t>
  </si>
  <si>
    <t>Erstellung der Warenkorb-Modul</t>
  </si>
  <si>
    <t>Erstellung der Checkout-Modul</t>
  </si>
  <si>
    <t>Erstellung der Bezahlung-Modul</t>
  </si>
  <si>
    <t>Erstellung der Bestellung-Modul</t>
  </si>
  <si>
    <t>Projekt Abschluss</t>
  </si>
  <si>
    <t>Erstellung des Abschlussberichtes</t>
  </si>
  <si>
    <t>Reflektierung des Projektablaufes</t>
  </si>
  <si>
    <t>Archivieren des Projektunterlagen</t>
  </si>
  <si>
    <t>Dies ist eine leere Zeile.</t>
  </si>
  <si>
    <t>Diese Zeile kennzeichnet das Ende des Projektplans. Geben Sie in dieser Zeile NICHTS EIN. 
Fügen Sie ÜBER dieser Zeile neue Zeilen ein, um mit der Erstellung Ihres Projektplans fortzufahren.</t>
  </si>
  <si>
    <t>Neue Zeilen ÜBER dieser einfügen</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</si>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</sst>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 mmm\ yyyy"/>
    <numFmt numFmtId="169" formatCode="d"/>
  </numFmts>
  <fonts count="37">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s>
  <borders count="5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0" tint="-0.14996795556505021"/>
      </bottom>
      <diagonal/>
    </border>
    <border>
      <left style="thin">
        <color theme="9" tint="-0.499984740745262"/>
      </left>
      <right/>
      <top style="thin">
        <color theme="9" tint="-0.499984740745262"/>
      </top>
      <bottom style="medium">
        <color theme="0" tint="-0.14996795556505021"/>
      </bottom>
      <diagonal/>
    </border>
    <border>
      <left/>
      <right/>
      <top style="thin">
        <color theme="9" tint="-0.499984740745262"/>
      </top>
      <bottom style="medium">
        <color theme="0" tint="-0.14996795556505021"/>
      </bottom>
      <diagonal/>
    </border>
    <border>
      <left/>
      <right style="thin">
        <color theme="9" tint="-0.499984740745262"/>
      </right>
      <top style="thin">
        <color theme="9" tint="-0.499984740745262"/>
      </top>
      <bottom style="medium">
        <color theme="0" tint="-0.14996795556505021"/>
      </bottom>
      <diagonal/>
    </border>
    <border>
      <left style="thin">
        <color theme="9" tint="-0.499984740745262"/>
      </left>
      <right/>
      <top style="medium">
        <color theme="0" tint="-0.14996795556505021"/>
      </top>
      <bottom style="medium">
        <color theme="0" tint="-0.14996795556505021"/>
      </bottom>
      <diagonal/>
    </border>
    <border>
      <left/>
      <right style="thin">
        <color theme="9" tint="-0.499984740745262"/>
      </right>
      <top style="medium">
        <color theme="0" tint="-0.14996795556505021"/>
      </top>
      <bottom style="medium">
        <color theme="0" tint="-0.14996795556505021"/>
      </bottom>
      <diagonal/>
    </border>
    <border>
      <left/>
      <right/>
      <top style="medium">
        <color theme="0" tint="-0.14996795556505021"/>
      </top>
      <bottom/>
      <diagonal/>
    </border>
    <border>
      <left style="thin">
        <color theme="5" tint="-0.499984740745262"/>
      </left>
      <right/>
      <top style="thin">
        <color theme="5" tint="-0.499984740745262"/>
      </top>
      <bottom style="medium">
        <color theme="0" tint="-0.14996795556505021"/>
      </bottom>
      <diagonal/>
    </border>
    <border>
      <left/>
      <right/>
      <top style="thin">
        <color theme="5" tint="-0.499984740745262"/>
      </top>
      <bottom style="medium">
        <color theme="0" tint="-0.14996795556505021"/>
      </bottom>
      <diagonal/>
    </border>
    <border>
      <left/>
      <right style="thin">
        <color theme="5" tint="-0.499984740745262"/>
      </right>
      <top style="thin">
        <color theme="5" tint="-0.499984740745262"/>
      </top>
      <bottom style="medium">
        <color theme="0" tint="-0.14996795556505021"/>
      </bottom>
      <diagonal/>
    </border>
    <border>
      <left style="thin">
        <color theme="5" tint="-0.499984740745262"/>
      </left>
      <right/>
      <top style="medium">
        <color theme="0" tint="-0.14996795556505021"/>
      </top>
      <bottom style="medium">
        <color theme="0" tint="-0.14996795556505021"/>
      </bottom>
      <diagonal/>
    </border>
    <border>
      <left/>
      <right style="thin">
        <color theme="5" tint="-0.499984740745262"/>
      </right>
      <top style="medium">
        <color theme="0" tint="-0.14996795556505021"/>
      </top>
      <bottom style="medium">
        <color theme="0" tint="-0.14996795556505021"/>
      </bottom>
      <diagonal/>
    </border>
    <border>
      <left style="thin">
        <color theme="9" tint="-0.499984740745262"/>
      </left>
      <right/>
      <top style="medium">
        <color theme="0" tint="-0.14996795556505021"/>
      </top>
      <bottom/>
      <diagonal/>
    </border>
    <border>
      <left/>
      <right style="thin">
        <color theme="9" tint="-0.499984740745262"/>
      </right>
      <top style="medium">
        <color theme="0" tint="-0.14996795556505021"/>
      </top>
      <bottom/>
      <diagonal/>
    </border>
    <border>
      <left style="thin">
        <color theme="8" tint="-0.499984740745262"/>
      </left>
      <right/>
      <top style="thin">
        <color theme="8" tint="-0.499984740745262"/>
      </top>
      <bottom style="medium">
        <color theme="0" tint="-0.14996795556505021"/>
      </bottom>
      <diagonal/>
    </border>
    <border>
      <left/>
      <right/>
      <top style="thin">
        <color theme="8" tint="-0.499984740745262"/>
      </top>
      <bottom style="medium">
        <color theme="0" tint="-0.14996795556505021"/>
      </bottom>
      <diagonal/>
    </border>
    <border>
      <left/>
      <right style="thin">
        <color theme="8" tint="-0.499984740745262"/>
      </right>
      <top style="thin">
        <color theme="8" tint="-0.499984740745262"/>
      </top>
      <bottom style="medium">
        <color theme="0" tint="-0.14996795556505021"/>
      </bottom>
      <diagonal/>
    </border>
    <border>
      <left style="thin">
        <color theme="8" tint="-0.499984740745262"/>
      </left>
      <right/>
      <top style="medium">
        <color theme="0" tint="-0.14996795556505021"/>
      </top>
      <bottom style="medium">
        <color theme="0" tint="-0.14996795556505021"/>
      </bottom>
      <diagonal/>
    </border>
    <border>
      <left/>
      <right style="thin">
        <color theme="8" tint="-0.499984740745262"/>
      </right>
      <top style="medium">
        <color theme="0" tint="-0.14996795556505021"/>
      </top>
      <bottom style="medium">
        <color theme="0" tint="-0.14996795556505021"/>
      </bottom>
      <diagonal/>
    </border>
    <border>
      <left style="thin">
        <color theme="8" tint="-0.499984740745262"/>
      </left>
      <right/>
      <top style="medium">
        <color theme="0" tint="-0.14996795556505021"/>
      </top>
      <bottom/>
      <diagonal/>
    </border>
    <border>
      <left/>
      <right style="thin">
        <color theme="8" tint="-0.499984740745262"/>
      </right>
      <top style="medium">
        <color theme="0" tint="-0.14996795556505021"/>
      </top>
      <bottom/>
      <diagonal/>
    </border>
    <border>
      <left style="thin">
        <color theme="6" tint="-0.499984740745262"/>
      </left>
      <right/>
      <top style="thin">
        <color theme="6" tint="-0.499984740745262"/>
      </top>
      <bottom style="medium">
        <color theme="0" tint="-0.14996795556505021"/>
      </bottom>
      <diagonal/>
    </border>
    <border>
      <left/>
      <right/>
      <top style="thin">
        <color theme="6" tint="-0.499984740745262"/>
      </top>
      <bottom style="medium">
        <color theme="0" tint="-0.14996795556505021"/>
      </bottom>
      <diagonal/>
    </border>
    <border>
      <left/>
      <right style="thin">
        <color theme="6" tint="-0.499984740745262"/>
      </right>
      <top style="thin">
        <color theme="6" tint="-0.499984740745262"/>
      </top>
      <bottom style="medium">
        <color theme="0" tint="-0.14996795556505021"/>
      </bottom>
      <diagonal/>
    </border>
    <border>
      <left style="thin">
        <color theme="6" tint="-0.499984740745262"/>
      </left>
      <right/>
      <top style="medium">
        <color theme="0" tint="-0.14996795556505021"/>
      </top>
      <bottom style="medium">
        <color theme="0" tint="-0.14996795556505021"/>
      </bottom>
      <diagonal/>
    </border>
    <border>
      <left/>
      <right style="thin">
        <color theme="6" tint="-0.499984740745262"/>
      </right>
      <top style="medium">
        <color theme="0" tint="-0.14996795556505021"/>
      </top>
      <bottom style="medium">
        <color theme="0" tint="-0.14996795556505021"/>
      </bottom>
      <diagonal/>
    </border>
    <border>
      <left style="thin">
        <color theme="5" tint="-0.499984740745262"/>
      </left>
      <right/>
      <top style="medium">
        <color theme="0" tint="-0.14996795556505021"/>
      </top>
      <bottom/>
      <diagonal/>
    </border>
    <border>
      <left/>
      <right style="thin">
        <color theme="5" tint="-0.499984740745262"/>
      </right>
      <top style="medium">
        <color theme="0" tint="-0.14996795556505021"/>
      </top>
      <bottom/>
      <diagonal/>
    </border>
    <border>
      <left style="thin">
        <color theme="7" tint="-0.499984740745262"/>
      </left>
      <right/>
      <top style="thin">
        <color theme="7" tint="-0.499984740745262"/>
      </top>
      <bottom style="medium">
        <color theme="0" tint="-0.14996795556505021"/>
      </bottom>
      <diagonal/>
    </border>
    <border>
      <left/>
      <right/>
      <top style="thin">
        <color theme="7" tint="-0.499984740745262"/>
      </top>
      <bottom style="medium">
        <color theme="0" tint="-0.14996795556505021"/>
      </bottom>
      <diagonal/>
    </border>
    <border>
      <left/>
      <right style="thin">
        <color theme="7" tint="-0.499984740745262"/>
      </right>
      <top style="thin">
        <color theme="7" tint="-0.499984740745262"/>
      </top>
      <bottom style="medium">
        <color theme="0" tint="-0.14996795556505021"/>
      </bottom>
      <diagonal/>
    </border>
    <border>
      <left style="thin">
        <color theme="7" tint="-0.499984740745262"/>
      </left>
      <right/>
      <top style="medium">
        <color theme="0" tint="-0.14996795556505021"/>
      </top>
      <bottom style="medium">
        <color theme="0" tint="-0.14996795556505021"/>
      </bottom>
      <diagonal/>
    </border>
    <border>
      <left/>
      <right style="thin">
        <color theme="7" tint="-0.499984740745262"/>
      </right>
      <top style="medium">
        <color theme="0" tint="-0.14996795556505021"/>
      </top>
      <bottom style="medium">
        <color theme="0" tint="-0.14996795556505021"/>
      </bottom>
      <diagonal/>
    </border>
    <border>
      <left style="thin">
        <color theme="7" tint="-0.499984740745262"/>
      </left>
      <right/>
      <top style="medium">
        <color theme="0" tint="-0.14996795556505021"/>
      </top>
      <bottom style="thin">
        <color theme="7" tint="-0.499984740745262"/>
      </bottom>
      <diagonal/>
    </border>
    <border>
      <left/>
      <right/>
      <top style="medium">
        <color theme="0" tint="-0.14996795556505021"/>
      </top>
      <bottom style="thin">
        <color theme="7" tint="-0.499984740745262"/>
      </bottom>
      <diagonal/>
    </border>
    <border>
      <left/>
      <right style="thin">
        <color theme="7" tint="-0.499984740745262"/>
      </right>
      <top style="medium">
        <color theme="0" tint="-0.14996795556505021"/>
      </top>
      <bottom style="thin">
        <color theme="7" tint="-0.499984740745262"/>
      </bottom>
      <diagonal/>
    </border>
    <border>
      <left style="thin">
        <color theme="6" tint="-0.499984740745262"/>
      </left>
      <right/>
      <top style="medium">
        <color theme="0" tint="-0.14996795556505021"/>
      </top>
      <bottom/>
      <diagonal/>
    </border>
    <border>
      <left/>
      <right style="thin">
        <color theme="6" tint="-0.499984740745262"/>
      </right>
      <top style="medium">
        <color theme="0" tint="-0.14996795556505021"/>
      </top>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2" borderId="0" applyNumberFormat="0" applyBorder="0" applyAlignment="0" applyProtection="0"/>
    <xf numFmtId="0" fontId="28" fillId="13" borderId="0" applyNumberFormat="0" applyBorder="0" applyAlignment="0" applyProtection="0"/>
    <xf numFmtId="0" fontId="29" fillId="14" borderId="0" applyNumberFormat="0" applyBorder="0" applyAlignment="0" applyProtection="0"/>
    <xf numFmtId="0" fontId="30" fillId="15" borderId="11" applyNumberFormat="0" applyAlignment="0" applyProtection="0"/>
    <xf numFmtId="0" fontId="31" fillId="16" borderId="12" applyNumberFormat="0" applyAlignment="0" applyProtection="0"/>
    <xf numFmtId="0" fontId="32" fillId="16" borderId="11" applyNumberFormat="0" applyAlignment="0" applyProtection="0"/>
    <xf numFmtId="0" fontId="33" fillId="0" borderId="13" applyNumberFormat="0" applyFill="0" applyAlignment="0" applyProtection="0"/>
    <xf numFmtId="0" fontId="34" fillId="17" borderId="14" applyNumberFormat="0" applyAlignment="0" applyProtection="0"/>
    <xf numFmtId="0" fontId="35" fillId="0" borderId="0" applyNumberFormat="0" applyFill="0" applyBorder="0" applyAlignment="0" applyProtection="0"/>
    <xf numFmtId="0" fontId="9" fillId="18"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22"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22"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22"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22"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22"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cellStyleXfs>
  <cellXfs count="15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9" fontId="5" fillId="3"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9" fontId="11" fillId="6" borderId="6" xfId="0" applyNumberFormat="1" applyFont="1" applyFill="1" applyBorder="1" applyAlignment="1">
      <alignment horizontal="center" vertical="center"/>
    </xf>
    <xf numFmtId="169" fontId="11" fillId="6" borderId="0" xfId="0" applyNumberFormat="1" applyFont="1" applyFill="1" applyAlignment="1">
      <alignment horizontal="center" vertical="center"/>
    </xf>
    <xf numFmtId="169" fontId="11" fillId="6" borderId="7" xfId="0" applyNumberFormat="1" applyFont="1" applyFill="1" applyBorder="1" applyAlignment="1">
      <alignment horizontal="center" vertical="center"/>
    </xf>
    <xf numFmtId="167" fontId="9" fillId="0" borderId="3" xfId="9">
      <alignment horizontal="center" vertical="center"/>
    </xf>
    <xf numFmtId="9" fontId="5" fillId="44" borderId="2" xfId="2" applyFont="1" applyFill="1" applyBorder="1" applyAlignment="1">
      <alignment horizontal="center" vertical="center"/>
    </xf>
    <xf numFmtId="9" fontId="5" fillId="45" borderId="2" xfId="2" applyFont="1" applyFill="1" applyBorder="1" applyAlignment="1">
      <alignment horizontal="center" vertical="center"/>
    </xf>
    <xf numFmtId="9" fontId="5" fillId="9" borderId="2" xfId="2" applyFont="1" applyFill="1" applyBorder="1" applyAlignment="1">
      <alignment horizontal="center" vertical="center" wrapText="1"/>
    </xf>
    <xf numFmtId="9" fontId="5" fillId="45" borderId="2" xfId="2" applyFont="1" applyFill="1" applyBorder="1" applyAlignment="1">
      <alignment horizontal="center" vertical="center" wrapText="1"/>
    </xf>
    <xf numFmtId="9" fontId="5" fillId="8" borderId="2" xfId="2" applyFont="1" applyFill="1" applyBorder="1" applyAlignment="1">
      <alignment horizontal="center" vertical="center" wrapText="1"/>
    </xf>
    <xf numFmtId="0" fontId="6" fillId="46" borderId="18" xfId="0" applyFont="1" applyFill="1" applyBorder="1" applyAlignment="1">
      <alignment horizontal="left" vertical="center" indent="1"/>
    </xf>
    <xf numFmtId="0" fontId="9" fillId="46" borderId="19" xfId="11" applyFill="1" applyBorder="1">
      <alignment horizontal="center" vertical="center"/>
    </xf>
    <xf numFmtId="9" fontId="5" fillId="46" borderId="19" xfId="2" applyFont="1" applyFill="1" applyBorder="1" applyAlignment="1">
      <alignment horizontal="center" vertical="center"/>
    </xf>
    <xf numFmtId="166" fontId="9" fillId="46" borderId="19" xfId="10" applyFill="1" applyBorder="1">
      <alignment horizontal="center" vertical="center"/>
    </xf>
    <xf numFmtId="2" fontId="9" fillId="46" borderId="19" xfId="10" applyNumberFormat="1" applyFill="1" applyBorder="1">
      <alignment horizontal="center" vertical="center"/>
    </xf>
    <xf numFmtId="2" fontId="9" fillId="46" borderId="20" xfId="10" applyNumberFormat="1" applyFill="1" applyBorder="1">
      <alignment horizontal="center" vertical="center"/>
    </xf>
    <xf numFmtId="0" fontId="9" fillId="45" borderId="21" xfId="12" applyFill="1" applyBorder="1">
      <alignment horizontal="left" vertical="center" indent="2"/>
    </xf>
    <xf numFmtId="0" fontId="9" fillId="45" borderId="2" xfId="11" applyFill="1">
      <alignment horizontal="center" vertical="center"/>
    </xf>
    <xf numFmtId="166" fontId="9" fillId="45" borderId="2" xfId="10" applyFill="1">
      <alignment horizontal="center" vertical="center"/>
    </xf>
    <xf numFmtId="2" fontId="9" fillId="45" borderId="2" xfId="10" applyNumberFormat="1" applyFill="1">
      <alignment horizontal="center" vertical="center"/>
    </xf>
    <xf numFmtId="2" fontId="9" fillId="45" borderId="22" xfId="10" applyNumberFormat="1" applyFill="1" applyBorder="1">
      <alignment horizontal="center" vertical="center"/>
    </xf>
    <xf numFmtId="0" fontId="9" fillId="44" borderId="23" xfId="11" applyFill="1" applyBorder="1">
      <alignment horizontal="center" vertical="center"/>
    </xf>
    <xf numFmtId="9" fontId="5" fillId="44" borderId="23" xfId="2" applyFont="1" applyFill="1" applyBorder="1" applyAlignment="1">
      <alignment horizontal="center" vertical="center" wrapText="1"/>
    </xf>
    <xf numFmtId="166" fontId="9" fillId="44" borderId="23" xfId="10" applyFill="1" applyBorder="1">
      <alignment horizontal="center" vertical="center"/>
    </xf>
    <xf numFmtId="2" fontId="9" fillId="44" borderId="23" xfId="10" applyNumberFormat="1" applyFill="1" applyBorder="1">
      <alignment horizontal="center" vertical="center"/>
    </xf>
    <xf numFmtId="0" fontId="6" fillId="7" borderId="24" xfId="0" applyFont="1" applyFill="1" applyBorder="1" applyAlignment="1">
      <alignment horizontal="left" vertical="center" indent="1"/>
    </xf>
    <xf numFmtId="0" fontId="9" fillId="7" borderId="25" xfId="11" applyFill="1" applyBorder="1">
      <alignment horizontal="center" vertical="center"/>
    </xf>
    <xf numFmtId="9" fontId="5" fillId="7" borderId="25" xfId="2" applyFont="1" applyFill="1" applyBorder="1" applyAlignment="1">
      <alignment horizontal="center" vertical="center"/>
    </xf>
    <xf numFmtId="166" fontId="0" fillId="7" borderId="25" xfId="0" applyNumberFormat="1" applyFill="1" applyBorder="1" applyAlignment="1">
      <alignment horizontal="center" vertical="center"/>
    </xf>
    <xf numFmtId="166" fontId="5" fillId="7" borderId="25" xfId="0" applyNumberFormat="1" applyFont="1" applyFill="1" applyBorder="1" applyAlignment="1">
      <alignment horizontal="center" vertical="center"/>
    </xf>
    <xf numFmtId="2" fontId="5" fillId="7" borderId="25" xfId="0" applyNumberFormat="1" applyFont="1" applyFill="1" applyBorder="1" applyAlignment="1">
      <alignment horizontal="center" vertical="center"/>
    </xf>
    <xf numFmtId="2" fontId="5" fillId="7" borderId="26" xfId="0" applyNumberFormat="1" applyFont="1" applyFill="1" applyBorder="1" applyAlignment="1">
      <alignment horizontal="center" vertical="center"/>
    </xf>
    <xf numFmtId="0" fontId="9" fillId="3" borderId="27" xfId="12" applyFill="1" applyBorder="1">
      <alignment horizontal="left" vertical="center" indent="2"/>
    </xf>
    <xf numFmtId="0" fontId="9" fillId="3" borderId="2" xfId="11" applyFill="1">
      <alignment horizontal="center" vertical="center"/>
    </xf>
    <xf numFmtId="166" fontId="9" fillId="3" borderId="2" xfId="10" applyFill="1">
      <alignment horizontal="center" vertical="center"/>
    </xf>
    <xf numFmtId="2" fontId="9" fillId="3" borderId="2" xfId="10" applyNumberFormat="1" applyFill="1">
      <alignment horizontal="center" vertical="center"/>
    </xf>
    <xf numFmtId="2" fontId="9" fillId="3" borderId="28" xfId="10" applyNumberFormat="1" applyFill="1" applyBorder="1">
      <alignment horizontal="center" vertical="center"/>
    </xf>
    <xf numFmtId="0" fontId="9" fillId="45" borderId="29" xfId="12" applyFill="1" applyBorder="1">
      <alignment horizontal="left" vertical="center" indent="2"/>
    </xf>
    <xf numFmtId="0" fontId="9" fillId="45" borderId="23" xfId="11" applyFill="1" applyBorder="1">
      <alignment horizontal="center" vertical="center"/>
    </xf>
    <xf numFmtId="9" fontId="5" fillId="45" borderId="23" xfId="2" applyFont="1" applyFill="1" applyBorder="1" applyAlignment="1">
      <alignment horizontal="center" vertical="center" wrapText="1"/>
    </xf>
    <xf numFmtId="166" fontId="9" fillId="45" borderId="23" xfId="10" applyFill="1" applyBorder="1">
      <alignment horizontal="center" vertical="center"/>
    </xf>
    <xf numFmtId="2" fontId="9" fillId="45" borderId="23" xfId="10" applyNumberFormat="1" applyFill="1" applyBorder="1">
      <alignment horizontal="center" vertical="center"/>
    </xf>
    <xf numFmtId="2" fontId="9" fillId="45" borderId="30" xfId="10" applyNumberFormat="1" applyFill="1" applyBorder="1">
      <alignment horizontal="center" vertical="center"/>
    </xf>
    <xf numFmtId="0" fontId="9" fillId="44" borderId="2" xfId="11" applyFill="1">
      <alignment horizontal="center" vertical="center"/>
    </xf>
    <xf numFmtId="166" fontId="9" fillId="44" borderId="2" xfId="10" applyFill="1">
      <alignment horizontal="center" vertical="center"/>
    </xf>
    <xf numFmtId="2" fontId="9" fillId="44" borderId="2" xfId="10" applyNumberFormat="1" applyFill="1">
      <alignment horizontal="center" vertical="center"/>
    </xf>
    <xf numFmtId="0" fontId="6" fillId="43" borderId="31" xfId="0" applyFont="1" applyFill="1" applyBorder="1" applyAlignment="1">
      <alignment horizontal="left" vertical="center" indent="1"/>
    </xf>
    <xf numFmtId="0" fontId="9" fillId="43" borderId="32" xfId="11" applyFill="1" applyBorder="1">
      <alignment horizontal="center" vertical="center"/>
    </xf>
    <xf numFmtId="9" fontId="5" fillId="43" borderId="32" xfId="2" applyFont="1" applyFill="1" applyBorder="1" applyAlignment="1">
      <alignment horizontal="center" vertical="center"/>
    </xf>
    <xf numFmtId="166" fontId="0" fillId="43" borderId="32" xfId="0" applyNumberFormat="1" applyFill="1" applyBorder="1" applyAlignment="1">
      <alignment horizontal="center" vertical="center"/>
    </xf>
    <xf numFmtId="166" fontId="5" fillId="43" borderId="32" xfId="0" applyNumberFormat="1" applyFont="1" applyFill="1" applyBorder="1" applyAlignment="1">
      <alignment horizontal="center" vertical="center"/>
    </xf>
    <xf numFmtId="2" fontId="5" fillId="43" borderId="32" xfId="0" applyNumberFormat="1" applyFont="1" applyFill="1" applyBorder="1" applyAlignment="1">
      <alignment horizontal="center" vertical="center"/>
    </xf>
    <xf numFmtId="2" fontId="5" fillId="43" borderId="33" xfId="0" applyNumberFormat="1" applyFont="1" applyFill="1" applyBorder="1" applyAlignment="1">
      <alignment horizontal="center" vertical="center"/>
    </xf>
    <xf numFmtId="0" fontId="9" fillId="44" borderId="34" xfId="12" applyFill="1" applyBorder="1">
      <alignment horizontal="left" vertical="center" indent="2"/>
    </xf>
    <xf numFmtId="2" fontId="9" fillId="44" borderId="35" xfId="10" applyNumberFormat="1" applyFill="1" applyBorder="1">
      <alignment horizontal="center" vertical="center"/>
    </xf>
    <xf numFmtId="0" fontId="9" fillId="44" borderId="36" xfId="12" applyFill="1" applyBorder="1">
      <alignment horizontal="left" vertical="center" indent="2"/>
    </xf>
    <xf numFmtId="2" fontId="9" fillId="44" borderId="37" xfId="10" applyNumberFormat="1" applyFill="1" applyBorder="1">
      <alignment horizontal="center" vertical="center"/>
    </xf>
    <xf numFmtId="0" fontId="6" fillId="5" borderId="38" xfId="0" applyFont="1" applyFill="1" applyBorder="1" applyAlignment="1">
      <alignment horizontal="left" vertical="center" indent="1"/>
    </xf>
    <xf numFmtId="0" fontId="9" fillId="5" borderId="39" xfId="11" applyFill="1" applyBorder="1">
      <alignment horizontal="center" vertical="center"/>
    </xf>
    <xf numFmtId="9" fontId="5" fillId="5" borderId="39" xfId="2" applyFont="1" applyFill="1" applyBorder="1" applyAlignment="1">
      <alignment horizontal="center" vertical="center"/>
    </xf>
    <xf numFmtId="166" fontId="0" fillId="5" borderId="39" xfId="0" applyNumberFormat="1" applyFill="1" applyBorder="1" applyAlignment="1">
      <alignment horizontal="center" vertical="center"/>
    </xf>
    <xf numFmtId="166" fontId="5" fillId="5" borderId="39" xfId="0" applyNumberFormat="1" applyFont="1" applyFill="1" applyBorder="1" applyAlignment="1">
      <alignment horizontal="center" vertical="center"/>
    </xf>
    <xf numFmtId="2" fontId="5" fillId="5" borderId="39" xfId="0" applyNumberFormat="1" applyFont="1" applyFill="1" applyBorder="1" applyAlignment="1">
      <alignment horizontal="center" vertical="center"/>
    </xf>
    <xf numFmtId="2" fontId="5" fillId="5" borderId="40" xfId="0" applyNumberFormat="1" applyFont="1" applyFill="1" applyBorder="1" applyAlignment="1">
      <alignment horizontal="center" vertical="center"/>
    </xf>
    <xf numFmtId="0" fontId="9" fillId="9" borderId="41" xfId="12" applyFill="1" applyBorder="1">
      <alignment horizontal="left" vertical="center" indent="2"/>
    </xf>
    <xf numFmtId="0" fontId="9" fillId="9" borderId="2" xfId="11" applyFill="1">
      <alignment horizontal="center" vertical="center"/>
    </xf>
    <xf numFmtId="166" fontId="9" fillId="9" borderId="2" xfId="10" applyFill="1">
      <alignment horizontal="center" vertical="center"/>
    </xf>
    <xf numFmtId="2" fontId="9" fillId="9" borderId="2" xfId="10" applyNumberFormat="1" applyFill="1">
      <alignment horizontal="center" vertical="center"/>
    </xf>
    <xf numFmtId="2" fontId="9" fillId="9" borderId="42" xfId="10" applyNumberFormat="1" applyFill="1" applyBorder="1">
      <alignment horizontal="center" vertical="center"/>
    </xf>
    <xf numFmtId="2" fontId="9" fillId="9" borderId="2" xfId="10" applyNumberFormat="1" applyFill="1" applyAlignment="1">
      <alignment horizontal="center" vertical="center" wrapText="1"/>
    </xf>
    <xf numFmtId="0" fontId="9" fillId="3" borderId="43" xfId="12" applyFill="1" applyBorder="1">
      <alignment horizontal="left" vertical="center" indent="2"/>
    </xf>
    <xf numFmtId="0" fontId="9" fillId="3" borderId="23" xfId="11" applyFill="1" applyBorder="1">
      <alignment horizontal="center" vertical="center"/>
    </xf>
    <xf numFmtId="9" fontId="5" fillId="3" borderId="23" xfId="2" applyFont="1" applyFill="1" applyBorder="1" applyAlignment="1">
      <alignment horizontal="center" vertical="center"/>
    </xf>
    <xf numFmtId="166" fontId="9" fillId="3" borderId="23" xfId="10" applyFill="1" applyBorder="1">
      <alignment horizontal="center" vertical="center"/>
    </xf>
    <xf numFmtId="2" fontId="9" fillId="3" borderId="23" xfId="10" applyNumberFormat="1" applyFill="1" applyBorder="1">
      <alignment horizontal="center" vertical="center"/>
    </xf>
    <xf numFmtId="2" fontId="9" fillId="3" borderId="44" xfId="10" applyNumberFormat="1" applyFill="1" applyBorder="1">
      <alignment horizontal="center" vertical="center"/>
    </xf>
    <xf numFmtId="0" fontId="6" fillId="4" borderId="45" xfId="0" applyFont="1" applyFill="1" applyBorder="1" applyAlignment="1">
      <alignment horizontal="left" vertical="center" indent="1"/>
    </xf>
    <xf numFmtId="0" fontId="9" fillId="4" borderId="46" xfId="11" applyFill="1" applyBorder="1">
      <alignment horizontal="center" vertical="center"/>
    </xf>
    <xf numFmtId="9" fontId="5" fillId="4" borderId="46" xfId="2" applyFont="1" applyFill="1" applyBorder="1" applyAlignment="1">
      <alignment horizontal="center" vertical="center"/>
    </xf>
    <xf numFmtId="166" fontId="0" fillId="4" borderId="46" xfId="0" applyNumberFormat="1" applyFill="1" applyBorder="1" applyAlignment="1">
      <alignment horizontal="center" vertical="center"/>
    </xf>
    <xf numFmtId="166" fontId="5" fillId="4" borderId="46" xfId="0" applyNumberFormat="1" applyFont="1" applyFill="1" applyBorder="1" applyAlignment="1">
      <alignment horizontal="center" vertical="center"/>
    </xf>
    <xf numFmtId="2" fontId="5" fillId="4" borderId="46" xfId="0" applyNumberFormat="1" applyFont="1" applyFill="1" applyBorder="1" applyAlignment="1">
      <alignment horizontal="center" vertical="center"/>
    </xf>
    <xf numFmtId="2" fontId="5" fillId="4" borderId="47" xfId="0" applyNumberFormat="1" applyFont="1" applyFill="1" applyBorder="1" applyAlignment="1">
      <alignment horizontal="center" vertical="center"/>
    </xf>
    <xf numFmtId="0" fontId="9" fillId="8" borderId="48" xfId="12" applyFill="1" applyBorder="1">
      <alignment horizontal="left" vertical="center" indent="2"/>
    </xf>
    <xf numFmtId="0" fontId="9" fillId="8" borderId="2" xfId="11" applyFill="1">
      <alignment horizontal="center" vertical="center"/>
    </xf>
    <xf numFmtId="166" fontId="9" fillId="8" borderId="2" xfId="10" applyFill="1">
      <alignment horizontal="center" vertical="center"/>
    </xf>
    <xf numFmtId="2" fontId="9" fillId="8" borderId="2" xfId="10" applyNumberFormat="1" applyFill="1">
      <alignment horizontal="center" vertical="center"/>
    </xf>
    <xf numFmtId="2" fontId="9" fillId="8" borderId="49" xfId="10" applyNumberFormat="1" applyFill="1" applyBorder="1">
      <alignment horizontal="center" vertical="center"/>
    </xf>
    <xf numFmtId="0" fontId="9" fillId="8" borderId="50" xfId="12" applyFill="1" applyBorder="1">
      <alignment horizontal="left" vertical="center" indent="2"/>
    </xf>
    <xf numFmtId="0" fontId="9" fillId="8" borderId="51" xfId="11" applyFill="1" applyBorder="1">
      <alignment horizontal="center" vertical="center"/>
    </xf>
    <xf numFmtId="9" fontId="5" fillId="8" borderId="51" xfId="2" applyFont="1" applyFill="1" applyBorder="1" applyAlignment="1">
      <alignment horizontal="center" vertical="center" wrapText="1"/>
    </xf>
    <xf numFmtId="166" fontId="9" fillId="8" borderId="51" xfId="10" applyFill="1" applyBorder="1">
      <alignment horizontal="center" vertical="center"/>
    </xf>
    <xf numFmtId="2" fontId="9" fillId="8" borderId="51" xfId="10" applyNumberFormat="1" applyFill="1" applyBorder="1">
      <alignment horizontal="center" vertical="center"/>
    </xf>
    <xf numFmtId="2" fontId="9" fillId="8" borderId="52" xfId="10" applyNumberFormat="1" applyFill="1" applyBorder="1">
      <alignment horizontal="center" vertical="center"/>
    </xf>
    <xf numFmtId="0" fontId="9" fillId="9" borderId="53" xfId="12" applyFill="1" applyBorder="1">
      <alignment horizontal="left" vertical="center" indent="2"/>
    </xf>
    <xf numFmtId="0" fontId="9" fillId="9" borderId="23" xfId="11" applyFill="1" applyBorder="1">
      <alignment horizontal="center" vertical="center"/>
    </xf>
    <xf numFmtId="9" fontId="5" fillId="9" borderId="23" xfId="2" applyFont="1" applyFill="1" applyBorder="1" applyAlignment="1">
      <alignment horizontal="center" vertical="center" wrapText="1"/>
    </xf>
    <xf numFmtId="166" fontId="9" fillId="9" borderId="23" xfId="10" applyFill="1" applyBorder="1">
      <alignment horizontal="center" vertical="center"/>
    </xf>
    <xf numFmtId="2" fontId="9" fillId="9" borderId="23" xfId="10" applyNumberFormat="1" applyFill="1" applyBorder="1">
      <alignment horizontal="center" vertical="center"/>
    </xf>
    <xf numFmtId="2" fontId="9" fillId="9" borderId="54" xfId="10" applyNumberFormat="1" applyFill="1" applyBorder="1">
      <alignment horizontal="center" vertical="center"/>
    </xf>
    <xf numFmtId="0" fontId="9" fillId="0" borderId="17" xfId="12" applyBorder="1">
      <alignment horizontal="left" vertical="center" indent="2"/>
    </xf>
    <xf numFmtId="0" fontId="9" fillId="0" borderId="17" xfId="11" applyBorder="1">
      <alignment horizontal="center" vertical="center"/>
    </xf>
    <xf numFmtId="9" fontId="5" fillId="0" borderId="17" xfId="2" applyFont="1" applyBorder="1" applyAlignment="1">
      <alignment horizontal="center" vertical="center"/>
    </xf>
    <xf numFmtId="166" fontId="9" fillId="0" borderId="17" xfId="10" applyBorder="1">
      <alignment horizontal="center" vertical="center"/>
    </xf>
    <xf numFmtId="168" fontId="0" fillId="6" borderId="4" xfId="0" applyNumberFormat="1" applyFill="1" applyBorder="1" applyAlignment="1">
      <alignment horizontal="left" vertical="center" wrapText="1" indent="1"/>
    </xf>
    <xf numFmtId="168" fontId="0" fillId="6" borderId="1" xfId="0" applyNumberFormat="1" applyFill="1" applyBorder="1" applyAlignment="1">
      <alignment horizontal="left" vertical="center" wrapText="1" indent="1"/>
    </xf>
    <xf numFmtId="168" fontId="0" fillId="6" borderId="5" xfId="0" applyNumberFormat="1" applyFill="1" applyBorder="1" applyAlignment="1">
      <alignment horizontal="left" vertical="center" wrapText="1" indent="1"/>
    </xf>
    <xf numFmtId="0" fontId="9" fillId="0" borderId="0" xfId="8" applyAlignment="1">
      <alignment horizontal="right" indent="1"/>
    </xf>
    <xf numFmtId="0" fontId="9" fillId="0" borderId="7" xfId="8" applyBorder="1" applyAlignment="1">
      <alignment horizontal="right" indent="1"/>
    </xf>
    <xf numFmtId="167" fontId="9" fillId="0" borderId="3" xfId="9" applyAlignment="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palaju.bsfi22" id="{31B6C582-A82F-4828-BA2C-AEEC07BA4E96}" userId="S::palaju.bsfi22@unterricht.bbs1-mainz.de::60c4be8f-92c3-4df1-8835-0a3af5609ef5" providerId="AD"/>
</personList>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8" dT="2024-09-04T15:29:10.07" personId="{31B6C582-A82F-4828-BA2C-AEEC07BA4E96}" id="{219F4452-6DF4-41D1-8524-396BF3A7E205}">
    <text>Wenn Sie React lernen müssen, bitte die Aufgaben nach Ende des Tutorial verschieben</text>
  </threadedComment>
  <threadedComment ref="B21" dT="2024-09-04T15:43:19.65" personId="{31B6C582-A82F-4828-BA2C-AEEC07BA4E96}" id="{2EBA3720-7096-4869-9278-54876AD7252A}">
    <text>Wäre es nicht besser, eine von FE auf Styles konzentriert mehr als JS-Development?</text>
  </threadedComment>
  <threadedComment ref="B38" dT="2024-09-04T15:44:16.87" personId="{31B6C582-A82F-4828-BA2C-AEEC07BA4E96}" id="{824786DE-6F12-4B69-B26A-4FD10D9FEA69}">
    <text>Welche Docu brauchen wir?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46"/>
  <sheetViews>
    <sheetView showGridLines="0" tabSelected="1" showRuler="0" zoomScaleNormal="100" zoomScalePageLayoutView="70" workbookViewId="0">
      <pane ySplit="6" topLeftCell="A33" activePane="bottomLeft" state="frozen"/>
      <selection pane="bottomLeft" activeCell="M16" sqref="M16"/>
    </sheetView>
  </sheetViews>
  <sheetFormatPr defaultColWidth="9.140625" defaultRowHeight="30" customHeight="1"/>
  <cols>
    <col min="1" max="1" width="2.7109375" style="34" customWidth="1"/>
    <col min="2" max="2" width="36.42578125" bestFit="1" customWidth="1"/>
    <col min="3" max="3" width="30.7109375" customWidth="1"/>
    <col min="4" max="4" width="10.7109375" customWidth="1"/>
    <col min="5" max="5" width="10.42578125" style="5" customWidth="1"/>
    <col min="6" max="6" width="10.42578125" customWidth="1"/>
    <col min="7" max="7" width="10.85546875" bestFit="1" customWidth="1"/>
    <col min="8" max="8" width="10.7109375" bestFit="1" customWidth="1"/>
    <col min="9" max="9" width="2.7109375" customWidth="1"/>
    <col min="10" max="10" width="6.140625" hidden="1" customWidth="1"/>
    <col min="11" max="66" width="2.42578125" customWidth="1"/>
    <col min="71" max="72" width="10.28515625"/>
  </cols>
  <sheetData>
    <row r="1" spans="1:66" ht="30" customHeight="1">
      <c r="A1" s="35" t="s">
        <v>0</v>
      </c>
      <c r="B1" s="38" t="s">
        <v>1</v>
      </c>
      <c r="C1" s="1"/>
      <c r="D1" s="2"/>
      <c r="E1" s="4"/>
      <c r="F1" s="23"/>
      <c r="G1" s="23"/>
      <c r="H1" s="23"/>
      <c r="J1" s="2"/>
      <c r="K1" s="42"/>
    </row>
    <row r="2" spans="1:66" ht="30" customHeight="1">
      <c r="A2" s="34" t="s">
        <v>2</v>
      </c>
      <c r="B2" s="39" t="s">
        <v>3</v>
      </c>
      <c r="K2" s="43"/>
    </row>
    <row r="3" spans="1:66" ht="30" customHeight="1">
      <c r="A3" s="34" t="s">
        <v>4</v>
      </c>
      <c r="B3" s="40" t="s">
        <v>5</v>
      </c>
      <c r="C3" s="153" t="s">
        <v>6</v>
      </c>
      <c r="D3" s="154"/>
      <c r="E3" s="155">
        <f>DATE(2024,8,27)</f>
        <v>45531</v>
      </c>
      <c r="F3" s="155"/>
      <c r="G3" s="50"/>
      <c r="H3" s="50"/>
    </row>
    <row r="4" spans="1:66" ht="30" customHeight="1">
      <c r="A4" s="35" t="s">
        <v>7</v>
      </c>
      <c r="C4" s="153" t="s">
        <v>8</v>
      </c>
      <c r="D4" s="154"/>
      <c r="E4" s="7">
        <v>1</v>
      </c>
      <c r="K4" s="150">
        <f>K5</f>
        <v>45530</v>
      </c>
      <c r="L4" s="151"/>
      <c r="M4" s="151"/>
      <c r="N4" s="151"/>
      <c r="O4" s="151"/>
      <c r="P4" s="151"/>
      <c r="Q4" s="152"/>
      <c r="R4" s="150">
        <f>R5</f>
        <v>45537</v>
      </c>
      <c r="S4" s="151"/>
      <c r="T4" s="151"/>
      <c r="U4" s="151"/>
      <c r="V4" s="151"/>
      <c r="W4" s="151"/>
      <c r="X4" s="152"/>
      <c r="Y4" s="150">
        <f>Y5</f>
        <v>45544</v>
      </c>
      <c r="Z4" s="151"/>
      <c r="AA4" s="151"/>
      <c r="AB4" s="151"/>
      <c r="AC4" s="151"/>
      <c r="AD4" s="151"/>
      <c r="AE4" s="152"/>
      <c r="AF4" s="150">
        <f>AF5</f>
        <v>45551</v>
      </c>
      <c r="AG4" s="151"/>
      <c r="AH4" s="151"/>
      <c r="AI4" s="151"/>
      <c r="AJ4" s="151"/>
      <c r="AK4" s="151"/>
      <c r="AL4" s="152"/>
      <c r="AM4" s="150">
        <f>AM5</f>
        <v>45558</v>
      </c>
      <c r="AN4" s="151"/>
      <c r="AO4" s="151"/>
      <c r="AP4" s="151"/>
      <c r="AQ4" s="151"/>
      <c r="AR4" s="151"/>
      <c r="AS4" s="152"/>
      <c r="AT4" s="150">
        <f>AT5</f>
        <v>45565</v>
      </c>
      <c r="AU4" s="151"/>
      <c r="AV4" s="151"/>
      <c r="AW4" s="151"/>
      <c r="AX4" s="151"/>
      <c r="AY4" s="151"/>
      <c r="AZ4" s="152"/>
      <c r="BA4" s="150">
        <f>BA5</f>
        <v>45572</v>
      </c>
      <c r="BB4" s="151"/>
      <c r="BC4" s="151"/>
      <c r="BD4" s="151"/>
      <c r="BE4" s="151"/>
      <c r="BF4" s="151"/>
      <c r="BG4" s="152"/>
      <c r="BH4" s="150">
        <f>BH5</f>
        <v>45579</v>
      </c>
      <c r="BI4" s="151"/>
      <c r="BJ4" s="151"/>
      <c r="BK4" s="151"/>
      <c r="BL4" s="151"/>
      <c r="BM4" s="151"/>
      <c r="BN4" s="152"/>
    </row>
    <row r="5" spans="1:66" ht="15" customHeight="1">
      <c r="A5" s="35" t="s">
        <v>9</v>
      </c>
      <c r="B5" s="41"/>
      <c r="C5" s="41"/>
      <c r="D5" s="41"/>
      <c r="E5" s="41"/>
      <c r="F5" s="41"/>
      <c r="G5" s="41"/>
      <c r="H5" s="41"/>
      <c r="I5" s="41"/>
      <c r="K5" s="47">
        <f>Projektanfang-WEEKDAY(Projektanfang,1)+2+7*(Anzeigewoche-1)</f>
        <v>45530</v>
      </c>
      <c r="L5" s="48">
        <f>K5+1</f>
        <v>45531</v>
      </c>
      <c r="M5" s="48">
        <f t="shared" ref="M5:AZ5" si="0">L5+1</f>
        <v>45532</v>
      </c>
      <c r="N5" s="48">
        <f t="shared" si="0"/>
        <v>45533</v>
      </c>
      <c r="O5" s="48">
        <f t="shared" si="0"/>
        <v>45534</v>
      </c>
      <c r="P5" s="48">
        <f t="shared" si="0"/>
        <v>45535</v>
      </c>
      <c r="Q5" s="49">
        <f t="shared" si="0"/>
        <v>45536</v>
      </c>
      <c r="R5" s="47">
        <f>Q5+1</f>
        <v>45537</v>
      </c>
      <c r="S5" s="48">
        <f>R5+1</f>
        <v>45538</v>
      </c>
      <c r="T5" s="48">
        <f t="shared" si="0"/>
        <v>45539</v>
      </c>
      <c r="U5" s="48">
        <f t="shared" si="0"/>
        <v>45540</v>
      </c>
      <c r="V5" s="48">
        <f t="shared" si="0"/>
        <v>45541</v>
      </c>
      <c r="W5" s="48">
        <f t="shared" si="0"/>
        <v>45542</v>
      </c>
      <c r="X5" s="49">
        <f t="shared" si="0"/>
        <v>45543</v>
      </c>
      <c r="Y5" s="47">
        <f>X5+1</f>
        <v>45544</v>
      </c>
      <c r="Z5" s="48">
        <f>Y5+1</f>
        <v>45545</v>
      </c>
      <c r="AA5" s="48">
        <f t="shared" si="0"/>
        <v>45546</v>
      </c>
      <c r="AB5" s="48">
        <f t="shared" si="0"/>
        <v>45547</v>
      </c>
      <c r="AC5" s="48">
        <f t="shared" si="0"/>
        <v>45548</v>
      </c>
      <c r="AD5" s="48">
        <f t="shared" si="0"/>
        <v>45549</v>
      </c>
      <c r="AE5" s="49">
        <f t="shared" si="0"/>
        <v>45550</v>
      </c>
      <c r="AF5" s="47">
        <f>AE5+1</f>
        <v>45551</v>
      </c>
      <c r="AG5" s="48">
        <f>AF5+1</f>
        <v>45552</v>
      </c>
      <c r="AH5" s="48">
        <f t="shared" si="0"/>
        <v>45553</v>
      </c>
      <c r="AI5" s="48">
        <f t="shared" si="0"/>
        <v>45554</v>
      </c>
      <c r="AJ5" s="48">
        <f t="shared" si="0"/>
        <v>45555</v>
      </c>
      <c r="AK5" s="48">
        <f t="shared" si="0"/>
        <v>45556</v>
      </c>
      <c r="AL5" s="49">
        <f t="shared" si="0"/>
        <v>45557</v>
      </c>
      <c r="AM5" s="47">
        <f>AL5+1</f>
        <v>45558</v>
      </c>
      <c r="AN5" s="48">
        <f>AM5+1</f>
        <v>45559</v>
      </c>
      <c r="AO5" s="48">
        <f t="shared" si="0"/>
        <v>45560</v>
      </c>
      <c r="AP5" s="48">
        <f t="shared" si="0"/>
        <v>45561</v>
      </c>
      <c r="AQ5" s="48">
        <f t="shared" si="0"/>
        <v>45562</v>
      </c>
      <c r="AR5" s="48">
        <f t="shared" si="0"/>
        <v>45563</v>
      </c>
      <c r="AS5" s="49">
        <f t="shared" si="0"/>
        <v>45564</v>
      </c>
      <c r="AT5" s="47">
        <f>AS5+1</f>
        <v>45565</v>
      </c>
      <c r="AU5" s="48">
        <f>AT5+1</f>
        <v>45566</v>
      </c>
      <c r="AV5" s="48">
        <f t="shared" si="0"/>
        <v>45567</v>
      </c>
      <c r="AW5" s="48">
        <f t="shared" si="0"/>
        <v>45568</v>
      </c>
      <c r="AX5" s="48">
        <f t="shared" si="0"/>
        <v>45569</v>
      </c>
      <c r="AY5" s="48">
        <f t="shared" si="0"/>
        <v>45570</v>
      </c>
      <c r="AZ5" s="49">
        <f t="shared" si="0"/>
        <v>45571</v>
      </c>
      <c r="BA5" s="47">
        <f>AZ5+1</f>
        <v>45572</v>
      </c>
      <c r="BB5" s="48">
        <f>BA5+1</f>
        <v>45573</v>
      </c>
      <c r="BC5" s="48">
        <f t="shared" ref="BC5:BG5" si="1">BB5+1</f>
        <v>45574</v>
      </c>
      <c r="BD5" s="48">
        <f t="shared" si="1"/>
        <v>45575</v>
      </c>
      <c r="BE5" s="48">
        <f t="shared" si="1"/>
        <v>45576</v>
      </c>
      <c r="BF5" s="48">
        <f t="shared" si="1"/>
        <v>45577</v>
      </c>
      <c r="BG5" s="49">
        <f t="shared" si="1"/>
        <v>45578</v>
      </c>
      <c r="BH5" s="47">
        <f>BG5+1</f>
        <v>45579</v>
      </c>
      <c r="BI5" s="48">
        <f>BH5+1</f>
        <v>45580</v>
      </c>
      <c r="BJ5" s="48">
        <f t="shared" ref="BJ5:BN5" si="2">BI5+1</f>
        <v>45581</v>
      </c>
      <c r="BK5" s="48">
        <f t="shared" si="2"/>
        <v>45582</v>
      </c>
      <c r="BL5" s="48">
        <f t="shared" si="2"/>
        <v>45583</v>
      </c>
      <c r="BM5" s="48">
        <f t="shared" si="2"/>
        <v>45584</v>
      </c>
      <c r="BN5" s="49">
        <f t="shared" si="2"/>
        <v>45585</v>
      </c>
    </row>
    <row r="6" spans="1:66" ht="30" customHeight="1">
      <c r="A6" s="35" t="s">
        <v>10</v>
      </c>
      <c r="B6" s="8" t="s">
        <v>11</v>
      </c>
      <c r="C6" s="9" t="s">
        <v>12</v>
      </c>
      <c r="D6" s="9" t="s">
        <v>13</v>
      </c>
      <c r="E6" s="9" t="s">
        <v>14</v>
      </c>
      <c r="F6" s="9" t="s">
        <v>15</v>
      </c>
      <c r="G6" s="9" t="s">
        <v>16</v>
      </c>
      <c r="H6" s="9" t="s">
        <v>17</v>
      </c>
      <c r="I6" s="9"/>
      <c r="J6" s="9" t="s">
        <v>18</v>
      </c>
      <c r="K6" s="10" t="s">
        <v>19</v>
      </c>
      <c r="L6" s="10" t="str">
        <f t="shared" ref="K6:AP6" si="3">LEFT(TEXT(L5,"TTTT"),1)</f>
        <v>D</v>
      </c>
      <c r="M6" s="10" t="str">
        <f t="shared" si="3"/>
        <v>M</v>
      </c>
      <c r="N6" s="10" t="str">
        <f t="shared" si="3"/>
        <v>D</v>
      </c>
      <c r="O6" s="10" t="str">
        <f t="shared" si="3"/>
        <v>F</v>
      </c>
      <c r="P6" s="10" t="str">
        <f t="shared" si="3"/>
        <v>S</v>
      </c>
      <c r="Q6" s="10" t="str">
        <f t="shared" si="3"/>
        <v>S</v>
      </c>
      <c r="R6" s="10" t="str">
        <f t="shared" si="3"/>
        <v>M</v>
      </c>
      <c r="S6" s="10" t="str">
        <f t="shared" si="3"/>
        <v>D</v>
      </c>
      <c r="T6" s="10" t="str">
        <f t="shared" si="3"/>
        <v>M</v>
      </c>
      <c r="U6" s="10" t="str">
        <f t="shared" si="3"/>
        <v>D</v>
      </c>
      <c r="V6" s="10" t="str">
        <f t="shared" si="3"/>
        <v>F</v>
      </c>
      <c r="W6" s="10" t="str">
        <f t="shared" si="3"/>
        <v>S</v>
      </c>
      <c r="X6" s="10" t="str">
        <f t="shared" si="3"/>
        <v>S</v>
      </c>
      <c r="Y6" s="10" t="str">
        <f t="shared" si="3"/>
        <v>M</v>
      </c>
      <c r="Z6" s="10" t="str">
        <f t="shared" si="3"/>
        <v>D</v>
      </c>
      <c r="AA6" s="10" t="str">
        <f t="shared" si="3"/>
        <v>M</v>
      </c>
      <c r="AB6" s="10" t="str">
        <f t="shared" si="3"/>
        <v>D</v>
      </c>
      <c r="AC6" s="10" t="str">
        <f t="shared" si="3"/>
        <v>F</v>
      </c>
      <c r="AD6" s="10" t="str">
        <f t="shared" si="3"/>
        <v>S</v>
      </c>
      <c r="AE6" s="10" t="str">
        <f t="shared" si="3"/>
        <v>S</v>
      </c>
      <c r="AF6" s="10" t="str">
        <f t="shared" si="3"/>
        <v>M</v>
      </c>
      <c r="AG6" s="10" t="str">
        <f t="shared" si="3"/>
        <v>D</v>
      </c>
      <c r="AH6" s="10" t="str">
        <f t="shared" si="3"/>
        <v>M</v>
      </c>
      <c r="AI6" s="10" t="str">
        <f t="shared" si="3"/>
        <v>D</v>
      </c>
      <c r="AJ6" s="10" t="str">
        <f t="shared" si="3"/>
        <v>F</v>
      </c>
      <c r="AK6" s="10" t="str">
        <f t="shared" si="3"/>
        <v>S</v>
      </c>
      <c r="AL6" s="10" t="str">
        <f t="shared" si="3"/>
        <v>S</v>
      </c>
      <c r="AM6" s="10" t="str">
        <f t="shared" si="3"/>
        <v>M</v>
      </c>
      <c r="AN6" s="10" t="str">
        <f t="shared" si="3"/>
        <v>D</v>
      </c>
      <c r="AO6" s="10" t="str">
        <f t="shared" si="3"/>
        <v>M</v>
      </c>
      <c r="AP6" s="10" t="str">
        <f t="shared" si="3"/>
        <v>D</v>
      </c>
      <c r="AQ6" s="10" t="str">
        <f t="shared" ref="AQ6:BV6" si="4">LEFT(TEXT(AQ5,"TTTT"),1)</f>
        <v>F</v>
      </c>
      <c r="AR6" s="10" t="str">
        <f t="shared" si="4"/>
        <v>S</v>
      </c>
      <c r="AS6" s="10" t="str">
        <f t="shared" si="4"/>
        <v>S</v>
      </c>
      <c r="AT6" s="10" t="str">
        <f t="shared" si="4"/>
        <v>M</v>
      </c>
      <c r="AU6" s="10" t="str">
        <f t="shared" si="4"/>
        <v>D</v>
      </c>
      <c r="AV6" s="10" t="str">
        <f t="shared" si="4"/>
        <v>M</v>
      </c>
      <c r="AW6" s="10" t="str">
        <f t="shared" si="4"/>
        <v>D</v>
      </c>
      <c r="AX6" s="10" t="str">
        <f t="shared" si="4"/>
        <v>F</v>
      </c>
      <c r="AY6" s="10" t="str">
        <f t="shared" si="4"/>
        <v>S</v>
      </c>
      <c r="AZ6" s="10" t="str">
        <f t="shared" si="4"/>
        <v>S</v>
      </c>
      <c r="BA6" s="10" t="str">
        <f t="shared" si="4"/>
        <v>M</v>
      </c>
      <c r="BB6" s="10" t="str">
        <f t="shared" si="4"/>
        <v>D</v>
      </c>
      <c r="BC6" s="10" t="str">
        <f t="shared" si="4"/>
        <v>M</v>
      </c>
      <c r="BD6" s="10" t="str">
        <f t="shared" si="4"/>
        <v>D</v>
      </c>
      <c r="BE6" s="10" t="str">
        <f t="shared" si="4"/>
        <v>F</v>
      </c>
      <c r="BF6" s="10" t="str">
        <f t="shared" si="4"/>
        <v>S</v>
      </c>
      <c r="BG6" s="10" t="str">
        <f t="shared" si="4"/>
        <v>S</v>
      </c>
      <c r="BH6" s="10" t="str">
        <f t="shared" si="4"/>
        <v>M</v>
      </c>
      <c r="BI6" s="10" t="str">
        <f t="shared" si="4"/>
        <v>D</v>
      </c>
      <c r="BJ6" s="10" t="str">
        <f t="shared" si="4"/>
        <v>M</v>
      </c>
      <c r="BK6" s="10" t="str">
        <f t="shared" si="4"/>
        <v>D</v>
      </c>
      <c r="BL6" s="10" t="str">
        <f t="shared" si="4"/>
        <v>F</v>
      </c>
      <c r="BM6" s="10" t="str">
        <f t="shared" si="4"/>
        <v>S</v>
      </c>
      <c r="BN6" s="10" t="str">
        <f t="shared" si="4"/>
        <v>S</v>
      </c>
    </row>
    <row r="7" spans="1:66" ht="30" hidden="1" customHeight="1">
      <c r="A7" s="34" t="s">
        <v>20</v>
      </c>
      <c r="C7" s="37"/>
      <c r="E7"/>
      <c r="J7" t="str">
        <f ca="1">IF(OR(ISBLANK(task_start),ISBLANK(task_end)),"",task_end-task_start+1)</f>
        <v/>
      </c>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row>
    <row r="8" spans="1:66" s="3" customFormat="1" ht="30" customHeight="1">
      <c r="A8" s="35" t="s">
        <v>21</v>
      </c>
      <c r="B8" s="92" t="s">
        <v>22</v>
      </c>
      <c r="C8" s="93"/>
      <c r="D8" s="94">
        <f>AVERAGE(D9:D10)</f>
        <v>1</v>
      </c>
      <c r="E8" s="95"/>
      <c r="F8" s="96"/>
      <c r="G8" s="97">
        <f>SUM(G9:G10)</f>
        <v>11</v>
      </c>
      <c r="H8" s="98">
        <f>SUM(H9:H10)</f>
        <v>9.3000000000000007</v>
      </c>
      <c r="I8" s="13"/>
      <c r="J8" s="13" t="str">
        <f t="shared" ref="J8:J43" ca="1" si="5">IF(OR(ISBLANK(task_start),ISBLANK(task_end)),"",task_end-task_start+1)</f>
        <v/>
      </c>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row>
    <row r="9" spans="1:66" s="3" customFormat="1" ht="30" customHeight="1">
      <c r="A9" s="35"/>
      <c r="B9" s="99" t="s">
        <v>23</v>
      </c>
      <c r="C9" s="89" t="s">
        <v>24</v>
      </c>
      <c r="D9" s="51">
        <v>1</v>
      </c>
      <c r="E9" s="90">
        <v>45531</v>
      </c>
      <c r="F9" s="90">
        <f>E9+6</f>
        <v>45537</v>
      </c>
      <c r="G9" s="91">
        <v>8</v>
      </c>
      <c r="H9" s="100">
        <v>8</v>
      </c>
      <c r="I9" s="13"/>
      <c r="J9" s="13"/>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row>
    <row r="10" spans="1:66" s="3" customFormat="1" ht="30" customHeight="1">
      <c r="A10" s="35" t="s">
        <v>25</v>
      </c>
      <c r="B10" s="101" t="s">
        <v>26</v>
      </c>
      <c r="C10" s="67" t="s">
        <v>24</v>
      </c>
      <c r="D10" s="68">
        <v>1</v>
      </c>
      <c r="E10" s="69">
        <f>F9+1</f>
        <v>45538</v>
      </c>
      <c r="F10" s="69">
        <f>E10+2</f>
        <v>45540</v>
      </c>
      <c r="G10" s="70">
        <v>3</v>
      </c>
      <c r="H10" s="102">
        <v>1.3</v>
      </c>
      <c r="I10" s="13"/>
      <c r="J10" s="13">
        <f t="shared" ca="1" si="5"/>
        <v>3</v>
      </c>
      <c r="K10" s="20"/>
      <c r="L10" s="20"/>
      <c r="M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row>
    <row r="11" spans="1:66" s="3" customFormat="1" ht="30" customHeight="1">
      <c r="A11" s="34"/>
      <c r="B11" s="56" t="s">
        <v>27</v>
      </c>
      <c r="C11" s="57"/>
      <c r="D11" s="58">
        <f>AVERAGE(D12:D17)</f>
        <v>0.31666666666666665</v>
      </c>
      <c r="E11" s="59"/>
      <c r="F11" s="59"/>
      <c r="G11" s="60">
        <f>SUM(G12:G17)</f>
        <v>30</v>
      </c>
      <c r="H11" s="61">
        <f>SUM(H12:H17)</f>
        <v>2.5</v>
      </c>
      <c r="I11" s="13"/>
      <c r="J11" s="13"/>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row>
    <row r="12" spans="1:66" s="3" customFormat="1" ht="30" customHeight="1">
      <c r="A12" s="34"/>
      <c r="B12" s="62" t="s">
        <v>28</v>
      </c>
      <c r="C12" s="63" t="s">
        <v>24</v>
      </c>
      <c r="D12" s="54">
        <v>1</v>
      </c>
      <c r="E12" s="64">
        <v>45540</v>
      </c>
      <c r="F12" s="64">
        <f>E12+1</f>
        <v>45541</v>
      </c>
      <c r="G12" s="65">
        <v>4</v>
      </c>
      <c r="H12" s="66">
        <v>2.5</v>
      </c>
      <c r="I12" s="13"/>
      <c r="J12" s="13"/>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row>
    <row r="13" spans="1:66" s="3" customFormat="1" ht="30" customHeight="1">
      <c r="A13" s="34"/>
      <c r="B13" s="62" t="s">
        <v>29</v>
      </c>
      <c r="C13" s="63" t="s">
        <v>30</v>
      </c>
      <c r="D13" s="54">
        <v>0.7</v>
      </c>
      <c r="E13" s="64">
        <v>45540</v>
      </c>
      <c r="F13" s="64">
        <f>E13+1</f>
        <v>45541</v>
      </c>
      <c r="G13" s="65">
        <v>4</v>
      </c>
      <c r="H13" s="66"/>
      <c r="I13" s="13"/>
      <c r="J13" s="13"/>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row>
    <row r="14" spans="1:66" s="3" customFormat="1" ht="30" customHeight="1">
      <c r="A14" s="34"/>
      <c r="B14" s="62" t="s">
        <v>31</v>
      </c>
      <c r="C14" s="63" t="s">
        <v>24</v>
      </c>
      <c r="D14" s="54">
        <v>0</v>
      </c>
      <c r="E14" s="64">
        <f>F12</f>
        <v>45541</v>
      </c>
      <c r="F14" s="64">
        <f>E14+2</f>
        <v>45543</v>
      </c>
      <c r="G14" s="65">
        <v>6</v>
      </c>
      <c r="H14" s="66"/>
      <c r="I14" s="13"/>
      <c r="J14" s="13"/>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row>
    <row r="15" spans="1:66" s="3" customFormat="1" ht="30" customHeight="1">
      <c r="A15" s="34"/>
      <c r="B15" s="62" t="s">
        <v>32</v>
      </c>
      <c r="C15" s="63" t="s">
        <v>24</v>
      </c>
      <c r="D15" s="52">
        <v>0.2</v>
      </c>
      <c r="E15" s="64">
        <f>F14+1</f>
        <v>45544</v>
      </c>
      <c r="F15" s="64">
        <f>E15+2</f>
        <v>45546</v>
      </c>
      <c r="G15" s="65">
        <v>6</v>
      </c>
      <c r="H15" s="66"/>
      <c r="I15" s="13"/>
      <c r="J15" s="13"/>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row>
    <row r="16" spans="1:66" s="3" customFormat="1" ht="30" customHeight="1">
      <c r="A16" s="34"/>
      <c r="B16" s="62" t="s">
        <v>33</v>
      </c>
      <c r="C16" s="63" t="s">
        <v>24</v>
      </c>
      <c r="D16" s="54">
        <v>0</v>
      </c>
      <c r="E16" s="64">
        <f>F15+1</f>
        <v>45547</v>
      </c>
      <c r="F16" s="64">
        <f>E16+2</f>
        <v>45549</v>
      </c>
      <c r="G16" s="65">
        <v>6</v>
      </c>
      <c r="H16" s="66"/>
      <c r="I16" s="13"/>
      <c r="J16" s="13"/>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row>
    <row r="17" spans="1:66" s="3" customFormat="1" ht="30" customHeight="1">
      <c r="A17" s="34"/>
      <c r="B17" s="83" t="s">
        <v>34</v>
      </c>
      <c r="C17" s="84" t="s">
        <v>24</v>
      </c>
      <c r="D17" s="85">
        <v>0</v>
      </c>
      <c r="E17" s="86">
        <f>F16+1</f>
        <v>45550</v>
      </c>
      <c r="F17" s="86">
        <f>E17+2</f>
        <v>45552</v>
      </c>
      <c r="G17" s="87">
        <v>4</v>
      </c>
      <c r="H17" s="88"/>
      <c r="I17" s="13"/>
      <c r="J17" s="13"/>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row>
    <row r="18" spans="1:66" s="3" customFormat="1" ht="30" customHeight="1">
      <c r="A18" s="35" t="s">
        <v>35</v>
      </c>
      <c r="B18" s="71" t="s">
        <v>36</v>
      </c>
      <c r="C18" s="72"/>
      <c r="D18" s="73">
        <f>AVERAGE(D21:D27)</f>
        <v>0</v>
      </c>
      <c r="E18" s="74"/>
      <c r="F18" s="75"/>
      <c r="G18" s="76">
        <f>SUM(G19:G27)</f>
        <v>96</v>
      </c>
      <c r="H18" s="77">
        <f>SUM(H19:H27)</f>
        <v>0</v>
      </c>
      <c r="I18" s="13"/>
      <c r="J18" s="13" t="str">
        <f t="shared" ca="1" si="5"/>
        <v/>
      </c>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row>
    <row r="19" spans="1:66" s="3" customFormat="1" ht="30" customHeight="1">
      <c r="A19" s="35"/>
      <c r="B19" s="78" t="s">
        <v>37</v>
      </c>
      <c r="C19" s="79" t="s">
        <v>38</v>
      </c>
      <c r="D19" s="14">
        <v>0</v>
      </c>
      <c r="E19" s="80">
        <f>F17+1</f>
        <v>45553</v>
      </c>
      <c r="F19" s="80">
        <f>E19+9</f>
        <v>45562</v>
      </c>
      <c r="G19" s="81">
        <v>20</v>
      </c>
      <c r="H19" s="82"/>
      <c r="I19" s="13"/>
      <c r="J19" s="13"/>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row>
    <row r="20" spans="1:66" s="3" customFormat="1" ht="30" customHeight="1">
      <c r="A20" s="35"/>
      <c r="B20" s="78" t="s">
        <v>37</v>
      </c>
      <c r="C20" s="79" t="s">
        <v>39</v>
      </c>
      <c r="D20" s="14">
        <v>0</v>
      </c>
      <c r="E20" s="80">
        <f>F17+1</f>
        <v>45553</v>
      </c>
      <c r="F20" s="80">
        <f>E20+9</f>
        <v>45562</v>
      </c>
      <c r="G20" s="81">
        <v>20</v>
      </c>
      <c r="H20" s="82"/>
      <c r="I20" s="13"/>
      <c r="J20" s="13"/>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row>
    <row r="21" spans="1:66" s="3" customFormat="1" ht="30" customHeight="1">
      <c r="A21" s="35"/>
      <c r="B21" s="78" t="s">
        <v>40</v>
      </c>
      <c r="C21" s="79" t="s">
        <v>41</v>
      </c>
      <c r="D21" s="14">
        <v>0</v>
      </c>
      <c r="E21" s="80">
        <f>F19+1</f>
        <v>45563</v>
      </c>
      <c r="F21" s="80">
        <f>E21+3</f>
        <v>45566</v>
      </c>
      <c r="G21" s="81">
        <v>8</v>
      </c>
      <c r="H21" s="82"/>
      <c r="I21" s="13"/>
      <c r="J21" s="13">
        <f t="shared" ca="1" si="5"/>
        <v>4</v>
      </c>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row>
    <row r="22" spans="1:66" s="3" customFormat="1" ht="30" customHeight="1">
      <c r="A22" s="34"/>
      <c r="B22" s="78" t="s">
        <v>42</v>
      </c>
      <c r="C22" s="79" t="s">
        <v>41</v>
      </c>
      <c r="D22" s="14">
        <v>0</v>
      </c>
      <c r="E22" s="80">
        <f>F21+1</f>
        <v>45567</v>
      </c>
      <c r="F22" s="80">
        <f>E22+3</f>
        <v>45570</v>
      </c>
      <c r="G22" s="81">
        <v>8</v>
      </c>
      <c r="H22" s="82"/>
      <c r="I22" s="13"/>
      <c r="J22" s="13">
        <f t="shared" ca="1" si="5"/>
        <v>4</v>
      </c>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row>
    <row r="23" spans="1:66" s="3" customFormat="1" ht="30" customHeight="1">
      <c r="A23" s="34"/>
      <c r="B23" s="78" t="s">
        <v>43</v>
      </c>
      <c r="C23" s="79" t="s">
        <v>41</v>
      </c>
      <c r="D23" s="14">
        <v>0</v>
      </c>
      <c r="E23" s="80">
        <f t="shared" ref="E23:E27" si="6">F22+1</f>
        <v>45571</v>
      </c>
      <c r="F23" s="80">
        <f t="shared" ref="F23:F27" si="7">E23+3</f>
        <v>45574</v>
      </c>
      <c r="G23" s="81">
        <v>8</v>
      </c>
      <c r="H23" s="82"/>
      <c r="I23" s="13"/>
      <c r="J23" s="13"/>
      <c r="K23" s="20"/>
      <c r="L23" s="20"/>
      <c r="M23" s="20"/>
      <c r="N23" s="20"/>
      <c r="O23" s="20"/>
      <c r="P23" s="20"/>
      <c r="Q23" s="20"/>
      <c r="R23" s="20"/>
      <c r="S23" s="20"/>
      <c r="T23" s="20"/>
      <c r="U23" s="20"/>
      <c r="V23" s="20"/>
      <c r="W23" s="21"/>
      <c r="X23" s="21"/>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row>
    <row r="24" spans="1:66" s="3" customFormat="1" ht="30" customHeight="1">
      <c r="A24" s="34"/>
      <c r="B24" s="78" t="s">
        <v>44</v>
      </c>
      <c r="C24" s="79" t="s">
        <v>41</v>
      </c>
      <c r="D24" s="14">
        <v>0</v>
      </c>
      <c r="E24" s="80">
        <f t="shared" si="6"/>
        <v>45575</v>
      </c>
      <c r="F24" s="80">
        <f t="shared" si="7"/>
        <v>45578</v>
      </c>
      <c r="G24" s="81">
        <v>8</v>
      </c>
      <c r="H24" s="82"/>
      <c r="I24" s="13"/>
      <c r="J24" s="13">
        <f t="shared" ca="1" si="5"/>
        <v>4</v>
      </c>
      <c r="K24" s="20"/>
      <c r="L24" s="20"/>
      <c r="M24" s="20"/>
      <c r="N24" s="20"/>
      <c r="O24" s="20"/>
      <c r="P24" s="20"/>
      <c r="Q24" s="20"/>
      <c r="R24" s="20"/>
      <c r="S24" s="20"/>
      <c r="T24" s="20"/>
      <c r="U24" s="20"/>
      <c r="V24" s="20"/>
      <c r="W24" s="21"/>
      <c r="X24" s="21"/>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row>
    <row r="25" spans="1:66" s="3" customFormat="1" ht="30" customHeight="1">
      <c r="A25" s="34"/>
      <c r="B25" s="78" t="s">
        <v>45</v>
      </c>
      <c r="C25" s="79" t="s">
        <v>41</v>
      </c>
      <c r="D25" s="14">
        <v>0</v>
      </c>
      <c r="E25" s="80">
        <f t="shared" si="6"/>
        <v>45579</v>
      </c>
      <c r="F25" s="80">
        <f t="shared" si="7"/>
        <v>45582</v>
      </c>
      <c r="G25" s="81">
        <v>8</v>
      </c>
      <c r="H25" s="82"/>
      <c r="I25" s="13"/>
      <c r="J25" s="13">
        <f t="shared" ca="1" si="5"/>
        <v>4</v>
      </c>
      <c r="K25" s="20"/>
      <c r="L25" s="20"/>
      <c r="M25" s="20"/>
      <c r="N25" s="20"/>
      <c r="O25" s="20"/>
      <c r="P25" s="20"/>
      <c r="Q25" s="20"/>
      <c r="R25" s="20"/>
      <c r="S25" s="20"/>
      <c r="T25" s="20"/>
      <c r="U25" s="20"/>
      <c r="V25" s="20"/>
      <c r="W25" s="20"/>
      <c r="X25" s="20"/>
      <c r="Y25" s="20"/>
      <c r="Z25" s="20"/>
      <c r="AA25" s="21"/>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row>
    <row r="26" spans="1:66" s="3" customFormat="1" ht="30" customHeight="1">
      <c r="A26" s="34"/>
      <c r="B26" s="78" t="s">
        <v>46</v>
      </c>
      <c r="C26" s="79" t="s">
        <v>41</v>
      </c>
      <c r="D26" s="14">
        <v>0</v>
      </c>
      <c r="E26" s="80">
        <f t="shared" si="6"/>
        <v>45583</v>
      </c>
      <c r="F26" s="80">
        <f t="shared" si="7"/>
        <v>45586</v>
      </c>
      <c r="G26" s="81">
        <v>8</v>
      </c>
      <c r="H26" s="82"/>
      <c r="I26" s="13"/>
      <c r="J26" s="13">
        <f t="shared" ca="1" si="5"/>
        <v>4</v>
      </c>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row>
    <row r="27" spans="1:66" s="3" customFormat="1" ht="30" customHeight="1">
      <c r="A27" s="34"/>
      <c r="B27" s="116" t="s">
        <v>47</v>
      </c>
      <c r="C27" s="117" t="s">
        <v>41</v>
      </c>
      <c r="D27" s="118">
        <v>0</v>
      </c>
      <c r="E27" s="119">
        <f t="shared" si="6"/>
        <v>45587</v>
      </c>
      <c r="F27" s="119">
        <f t="shared" si="7"/>
        <v>45590</v>
      </c>
      <c r="G27" s="120">
        <v>8</v>
      </c>
      <c r="H27" s="121"/>
      <c r="I27" s="13"/>
      <c r="J27" s="13"/>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row>
    <row r="28" spans="1:66" s="3" customFormat="1" ht="30" customHeight="1">
      <c r="A28" s="34" t="s">
        <v>48</v>
      </c>
      <c r="B28" s="103" t="s">
        <v>49</v>
      </c>
      <c r="C28" s="104"/>
      <c r="D28" s="105">
        <f>AVERAGE(D29:D37)</f>
        <v>0.15555555555555556</v>
      </c>
      <c r="E28" s="106"/>
      <c r="F28" s="107"/>
      <c r="G28" s="108">
        <f>SUM(G29:G37)</f>
        <v>78</v>
      </c>
      <c r="H28" s="109">
        <f>SUM(H29:H37)</f>
        <v>4</v>
      </c>
      <c r="I28" s="13"/>
      <c r="J28" s="13" t="str">
        <f t="shared" ca="1" si="5"/>
        <v/>
      </c>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row>
    <row r="29" spans="1:66" s="3" customFormat="1" ht="30" customHeight="1">
      <c r="A29" s="34"/>
      <c r="B29" s="110" t="s">
        <v>50</v>
      </c>
      <c r="C29" s="111" t="s">
        <v>30</v>
      </c>
      <c r="D29" s="53">
        <v>0</v>
      </c>
      <c r="E29" s="112">
        <f>F17+1</f>
        <v>45553</v>
      </c>
      <c r="F29" s="112">
        <f>E29+9</f>
        <v>45562</v>
      </c>
      <c r="G29" s="113">
        <v>20</v>
      </c>
      <c r="H29" s="114"/>
      <c r="I29" s="13"/>
      <c r="J29" s="13"/>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row>
    <row r="30" spans="1:66" s="3" customFormat="1" ht="30" customHeight="1">
      <c r="A30" s="34"/>
      <c r="B30" s="110" t="s">
        <v>51</v>
      </c>
      <c r="C30" s="111" t="s">
        <v>30</v>
      </c>
      <c r="D30" s="15">
        <v>1</v>
      </c>
      <c r="E30" s="112">
        <f>F29+1</f>
        <v>45563</v>
      </c>
      <c r="F30" s="112">
        <f>E30+1</f>
        <v>45564</v>
      </c>
      <c r="G30" s="113">
        <v>4</v>
      </c>
      <c r="H30" s="114">
        <v>4</v>
      </c>
      <c r="I30" s="13"/>
      <c r="J30" s="13">
        <f t="shared" ca="1" si="5"/>
        <v>2</v>
      </c>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row>
    <row r="31" spans="1:66" s="3" customFormat="1" ht="30" customHeight="1">
      <c r="A31" s="34"/>
      <c r="B31" s="110" t="s">
        <v>52</v>
      </c>
      <c r="C31" s="111" t="s">
        <v>30</v>
      </c>
      <c r="D31" s="53">
        <v>0.4</v>
      </c>
      <c r="E31" s="112">
        <f>F30+1</f>
        <v>45565</v>
      </c>
      <c r="F31" s="112">
        <f>E31</f>
        <v>45565</v>
      </c>
      <c r="G31" s="115">
        <v>4</v>
      </c>
      <c r="H31" s="114"/>
      <c r="I31" s="13"/>
      <c r="J31" s="13">
        <f t="shared" ca="1" si="5"/>
        <v>1</v>
      </c>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row>
    <row r="32" spans="1:66" s="3" customFormat="1" ht="30" customHeight="1">
      <c r="A32" s="34"/>
      <c r="B32" s="110" t="s">
        <v>53</v>
      </c>
      <c r="C32" s="111" t="s">
        <v>30</v>
      </c>
      <c r="D32" s="53">
        <v>0</v>
      </c>
      <c r="E32" s="112">
        <f>F31+1</f>
        <v>45566</v>
      </c>
      <c r="F32" s="112">
        <f>E32+3</f>
        <v>45569</v>
      </c>
      <c r="G32" s="113">
        <v>8</v>
      </c>
      <c r="H32" s="114"/>
      <c r="I32" s="13"/>
      <c r="J32" s="13">
        <f t="shared" ca="1" si="5"/>
        <v>4</v>
      </c>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row>
    <row r="33" spans="1:66" s="3" customFormat="1" ht="30" customHeight="1">
      <c r="A33" s="34"/>
      <c r="B33" s="110" t="s">
        <v>54</v>
      </c>
      <c r="C33" s="111" t="s">
        <v>30</v>
      </c>
      <c r="D33" s="53">
        <v>0</v>
      </c>
      <c r="E33" s="112">
        <f>F32+1</f>
        <v>45570</v>
      </c>
      <c r="F33" s="112">
        <f>E33+4</f>
        <v>45574</v>
      </c>
      <c r="G33" s="113">
        <v>4</v>
      </c>
      <c r="H33" s="114"/>
      <c r="I33" s="13"/>
      <c r="J33" s="13">
        <f t="shared" ca="1" si="5"/>
        <v>5</v>
      </c>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row>
    <row r="34" spans="1:66" s="3" customFormat="1" ht="30" customHeight="1">
      <c r="A34" s="34"/>
      <c r="B34" s="110" t="s">
        <v>55</v>
      </c>
      <c r="C34" s="111" t="s">
        <v>30</v>
      </c>
      <c r="D34" s="53">
        <v>0</v>
      </c>
      <c r="E34" s="112">
        <f>F33+1</f>
        <v>45575</v>
      </c>
      <c r="F34" s="112">
        <f>E34+2</f>
        <v>45577</v>
      </c>
      <c r="G34" s="113">
        <v>6</v>
      </c>
      <c r="H34" s="114"/>
      <c r="I34" s="13"/>
      <c r="J34" s="13">
        <f t="shared" ca="1" si="5"/>
        <v>3</v>
      </c>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row>
    <row r="35" spans="1:66" s="3" customFormat="1" ht="30" customHeight="1">
      <c r="A35" s="34"/>
      <c r="B35" s="110" t="s">
        <v>56</v>
      </c>
      <c r="C35" s="111" t="s">
        <v>30</v>
      </c>
      <c r="D35" s="53">
        <v>0</v>
      </c>
      <c r="E35" s="112">
        <f>F34+1</f>
        <v>45578</v>
      </c>
      <c r="F35" s="112">
        <f>E35+2</f>
        <v>45580</v>
      </c>
      <c r="G35" s="113">
        <v>8</v>
      </c>
      <c r="H35" s="114"/>
      <c r="I35" s="13"/>
      <c r="J35" s="13"/>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row>
    <row r="36" spans="1:66" s="3" customFormat="1" ht="30" customHeight="1">
      <c r="A36" s="34"/>
      <c r="B36" s="110" t="s">
        <v>57</v>
      </c>
      <c r="C36" s="111" t="s">
        <v>30</v>
      </c>
      <c r="D36" s="53">
        <v>0</v>
      </c>
      <c r="E36" s="112">
        <f>F35+1</f>
        <v>45581</v>
      </c>
      <c r="F36" s="112">
        <f>E36+8</f>
        <v>45589</v>
      </c>
      <c r="G36" s="113">
        <v>16</v>
      </c>
      <c r="H36" s="114"/>
      <c r="I36" s="13"/>
      <c r="J36" s="13"/>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row>
    <row r="37" spans="1:66" s="3" customFormat="1" ht="30" customHeight="1">
      <c r="A37" s="34"/>
      <c r="B37" s="140" t="s">
        <v>58</v>
      </c>
      <c r="C37" s="141" t="s">
        <v>30</v>
      </c>
      <c r="D37" s="142">
        <v>0</v>
      </c>
      <c r="E37" s="143">
        <f>F36+1</f>
        <v>45590</v>
      </c>
      <c r="F37" s="143">
        <f>E37+3</f>
        <v>45593</v>
      </c>
      <c r="G37" s="144">
        <v>8</v>
      </c>
      <c r="H37" s="145"/>
      <c r="I37" s="13"/>
      <c r="J37" s="13"/>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row>
    <row r="38" spans="1:66" s="3" customFormat="1" ht="30" customHeight="1">
      <c r="A38" s="34" t="s">
        <v>48</v>
      </c>
      <c r="B38" s="122" t="s">
        <v>59</v>
      </c>
      <c r="C38" s="123"/>
      <c r="D38" s="124">
        <f>AVERAGE(D39:D41)</f>
        <v>0</v>
      </c>
      <c r="E38" s="125"/>
      <c r="F38" s="126"/>
      <c r="G38" s="127">
        <f>SUM(G39:G41)</f>
        <v>14</v>
      </c>
      <c r="H38" s="128">
        <f>SUM(H39:H41)</f>
        <v>0</v>
      </c>
      <c r="I38" s="13"/>
      <c r="J38" s="13" t="str">
        <f t="shared" ca="1" si="5"/>
        <v/>
      </c>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row>
    <row r="39" spans="1:66" s="3" customFormat="1" ht="30" customHeight="1">
      <c r="A39" s="34"/>
      <c r="B39" s="129" t="s">
        <v>60</v>
      </c>
      <c r="C39" s="130" t="s">
        <v>24</v>
      </c>
      <c r="D39" s="55">
        <v>0</v>
      </c>
      <c r="E39" s="131">
        <f>MAX(F37,F27)+1</f>
        <v>45594</v>
      </c>
      <c r="F39" s="131">
        <f>E39+3</f>
        <v>45597</v>
      </c>
      <c r="G39" s="132">
        <v>8</v>
      </c>
      <c r="H39" s="133"/>
      <c r="I39" s="13"/>
      <c r="J39" s="13">
        <f t="shared" ca="1" si="5"/>
        <v>4</v>
      </c>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row>
    <row r="40" spans="1:66" s="3" customFormat="1" ht="30" customHeight="1">
      <c r="A40" s="34"/>
      <c r="B40" s="129" t="s">
        <v>61</v>
      </c>
      <c r="C40" s="130" t="s">
        <v>24</v>
      </c>
      <c r="D40" s="55">
        <v>0</v>
      </c>
      <c r="E40" s="131">
        <f>F39+1</f>
        <v>45598</v>
      </c>
      <c r="F40" s="131">
        <f>E40+1</f>
        <v>45599</v>
      </c>
      <c r="G40" s="132">
        <v>4</v>
      </c>
      <c r="H40" s="133"/>
      <c r="I40" s="13"/>
      <c r="J40" s="13">
        <f t="shared" ca="1" si="5"/>
        <v>2</v>
      </c>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row>
    <row r="41" spans="1:66" s="3" customFormat="1" ht="30" customHeight="1">
      <c r="A41" s="34"/>
      <c r="B41" s="134" t="s">
        <v>62</v>
      </c>
      <c r="C41" s="135" t="s">
        <v>24</v>
      </c>
      <c r="D41" s="136">
        <v>0</v>
      </c>
      <c r="E41" s="137">
        <f>F40</f>
        <v>45599</v>
      </c>
      <c r="F41" s="137">
        <f>E41</f>
        <v>45599</v>
      </c>
      <c r="G41" s="138">
        <v>2</v>
      </c>
      <c r="H41" s="139"/>
      <c r="I41" s="13"/>
      <c r="J41" s="13">
        <f t="shared" ca="1" si="5"/>
        <v>1</v>
      </c>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row>
    <row r="42" spans="1:66" s="3" customFormat="1" ht="30" customHeight="1">
      <c r="A42" s="34" t="s">
        <v>63</v>
      </c>
      <c r="B42" s="146"/>
      <c r="C42" s="147"/>
      <c r="D42" s="148"/>
      <c r="E42" s="149"/>
      <c r="F42" s="149"/>
      <c r="G42" s="149"/>
      <c r="H42" s="149"/>
      <c r="I42" s="13"/>
      <c r="J42" s="13" t="str">
        <f t="shared" ca="1" si="5"/>
        <v/>
      </c>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row>
    <row r="43" spans="1:66" s="3" customFormat="1" ht="30" customHeight="1">
      <c r="A43" s="35" t="s">
        <v>64</v>
      </c>
      <c r="B43" s="16" t="s">
        <v>65</v>
      </c>
      <c r="C43" s="17"/>
      <c r="D43" s="18"/>
      <c r="E43" s="45"/>
      <c r="F43" s="46"/>
      <c r="G43" s="46"/>
      <c r="H43" s="46"/>
      <c r="I43" s="19"/>
      <c r="J43" s="19" t="str">
        <f t="shared" ca="1" si="5"/>
        <v/>
      </c>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row>
    <row r="44" spans="1:66" ht="30" customHeight="1">
      <c r="I44" s="6"/>
    </row>
    <row r="45" spans="1:66" ht="30" customHeight="1">
      <c r="C45" s="11"/>
      <c r="F45" s="36"/>
      <c r="G45" s="36"/>
      <c r="H45" s="36"/>
    </row>
    <row r="46" spans="1:66" ht="30" customHeight="1">
      <c r="C46" s="12"/>
    </row>
  </sheetData>
  <mergeCells count="11">
    <mergeCell ref="BH4:BN4"/>
    <mergeCell ref="E3:F3"/>
    <mergeCell ref="K4:Q4"/>
    <mergeCell ref="R4:X4"/>
    <mergeCell ref="Y4:AE4"/>
    <mergeCell ref="AF4:AL4"/>
    <mergeCell ref="C3:D3"/>
    <mergeCell ref="C4:D4"/>
    <mergeCell ref="AM4:AS4"/>
    <mergeCell ref="AT4:AZ4"/>
    <mergeCell ref="BA4:BG4"/>
  </mergeCells>
  <conditionalFormatting sqref="D7:D43">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BN9 K10:L10 O10:BN10 K11:BN43">
    <cfRule type="expression" dxfId="5" priority="37">
      <formula>AND(TODAY()&gt;=K$5,TODAY()&lt;L$5)</formula>
    </cfRule>
  </conditionalFormatting>
  <conditionalFormatting sqref="K7:BN9 K10:L10 O10:BN10 K11:BN43">
    <cfRule type="expression" dxfId="4" priority="31">
      <formula>AND(task_start&lt;=K$5,ROUNDDOWN((task_end-task_start+1)*task_progress,0)+task_start-1&gt;=K$5)</formula>
    </cfRule>
    <cfRule type="expression" dxfId="3" priority="32" stopIfTrue="1">
      <formula>AND(task_end&gt;=K$5,task_start&lt;L$5)</formula>
    </cfRule>
  </conditionalFormatting>
  <conditionalFormatting sqref="M10">
    <cfRule type="expression" dxfId="2" priority="39">
      <formula>AND(TODAY()&gt;=N$5,TODAY()&lt;O$5)</formula>
    </cfRule>
  </conditionalFormatting>
  <conditionalFormatting sqref="M10">
    <cfRule type="expression" dxfId="1" priority="42">
      <formula>AND(task_start&lt;=N$5,ROUNDDOWN((task_end-task_start+1)*task_progress,0)+task_start-1&gt;=N$5)</formula>
    </cfRule>
    <cfRule type="expression" dxfId="0" priority="43" stopIfTrue="1">
      <formula>AND(task_end&gt;=N$5,task_start&lt;O$5)</formula>
    </cfRule>
  </conditionalFormatting>
  <conditionalFormatting sqref="D8">
    <cfRule type="colorScale" priority="4">
      <colorScale>
        <cfvo type="min"/>
        <cfvo type="percentile" val="50"/>
        <cfvo type="max"/>
        <color rgb="FFF8696B"/>
        <color rgb="FFFFEB84"/>
        <color rgb="FF63BE7B"/>
      </colorScale>
    </cfRule>
  </conditionalFormatting>
  <conditionalFormatting sqref="D8">
    <cfRule type="iconSet" priority="2">
      <iconSet>
        <cfvo type="percent" val="0"/>
        <cfvo type="percent" val="33"/>
        <cfvo type="percent" val="67"/>
      </iconSet>
    </cfRule>
  </conditionalFormatting>
  <conditionalFormatting sqref="D9:D41">
    <cfRule type="colorScale" priority="52">
      <colorScale>
        <cfvo type="min"/>
        <cfvo type="percentile" val="50"/>
        <cfvo type="max"/>
        <color rgb="FFF8696B"/>
        <color rgb="FFFFEB84"/>
        <color rgb="FF63BE7B"/>
      </colorScale>
    </cfRule>
  </conditionalFormatting>
  <conditionalFormatting sqref="D9:D41">
    <cfRule type="iconSet" priority="53">
      <iconSet>
        <cfvo type="percent" val="0"/>
        <cfvo type="percent" val="33"/>
        <cfvo type="percent" val="67"/>
      </iconSet>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5" zoomScale="120" zoomScaleNormal="120" workbookViewId="0">
      <selection activeCell="A16" sqref="A16"/>
    </sheetView>
  </sheetViews>
  <sheetFormatPr defaultColWidth="9.140625" defaultRowHeight="14.1"/>
  <cols>
    <col min="1" max="1" width="105.140625" style="24" customWidth="1"/>
    <col min="2" max="16384" width="9.140625" style="2"/>
  </cols>
  <sheetData>
    <row r="1" spans="1:2" ht="46.5" customHeight="1"/>
    <row r="2" spans="1:2" s="26" customFormat="1" ht="15.95">
      <c r="A2" s="25" t="s">
        <v>66</v>
      </c>
      <c r="B2" s="25"/>
    </row>
    <row r="3" spans="1:2" s="30" customFormat="1" ht="27" customHeight="1">
      <c r="A3" s="44" t="s">
        <v>67</v>
      </c>
      <c r="B3" s="31"/>
    </row>
    <row r="4" spans="1:2" s="27" customFormat="1" ht="26.1">
      <c r="A4" s="28" t="s">
        <v>68</v>
      </c>
    </row>
    <row r="5" spans="1:2" ht="74.099999999999994" customHeight="1">
      <c r="A5" s="29" t="s">
        <v>69</v>
      </c>
    </row>
    <row r="6" spans="1:2" ht="26.25" customHeight="1">
      <c r="A6" s="28" t="s">
        <v>70</v>
      </c>
    </row>
    <row r="7" spans="1:2" s="24" customFormat="1" ht="204.95" customHeight="1">
      <c r="A7" s="33" t="s">
        <v>71</v>
      </c>
    </row>
    <row r="8" spans="1:2" s="27" customFormat="1" ht="26.1">
      <c r="A8" s="28" t="s">
        <v>72</v>
      </c>
    </row>
    <row r="9" spans="1:2" ht="63.95">
      <c r="A9" s="29" t="s">
        <v>73</v>
      </c>
    </row>
    <row r="10" spans="1:2" s="24" customFormat="1" ht="27.95" customHeight="1">
      <c r="A10" s="32" t="s">
        <v>74</v>
      </c>
    </row>
    <row r="11" spans="1:2" s="27" customFormat="1" ht="26.1">
      <c r="A11" s="28" t="s">
        <v>75</v>
      </c>
    </row>
    <row r="12" spans="1:2" ht="32.1">
      <c r="A12" s="29" t="s">
        <v>76</v>
      </c>
    </row>
    <row r="13" spans="1:2" s="24" customFormat="1" ht="27.95" customHeight="1">
      <c r="A13" s="32" t="s">
        <v>77</v>
      </c>
    </row>
    <row r="14" spans="1:2" s="27" customFormat="1" ht="26.1">
      <c r="A14" s="28" t="s">
        <v>78</v>
      </c>
    </row>
    <row r="15" spans="1:2" ht="75" customHeight="1">
      <c r="A15" s="29" t="s">
        <v>79</v>
      </c>
    </row>
    <row r="16" spans="1:2" ht="80.099999999999994">
      <c r="A16" s="29" t="s">
        <v>80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file>

<file path=customXml/itemProps2.xml><?xml version="1.0" encoding="utf-8"?>
<ds:datastoreItem xmlns:ds="http://schemas.openxmlformats.org/officeDocument/2006/customXml" ds:itemID="{8FE8ED85-58B3-4608-8E91-0433556D50CE}"/>
</file>

<file path=customXml/itemProps3.xml><?xml version="1.0" encoding="utf-8"?>
<ds:datastoreItem xmlns:ds="http://schemas.openxmlformats.org/officeDocument/2006/customXml" ds:itemID="{708DBB9E-6D89-4A94-9DC5-964B7833E11C}"/>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2024-09-05T14:16:09Z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