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bui1\Desktop\"/>
    </mc:Choice>
  </mc:AlternateContent>
  <bookViews>
    <workbookView xWindow="0" yWindow="0" windowWidth="23040" windowHeight="9084" activeTab="2"/>
  </bookViews>
  <sheets>
    <sheet name="Sprint 1" sheetId="1" r:id="rId1"/>
    <sheet name="Sprint 1.5" sheetId="2" r:id="rId2"/>
    <sheet name="Sprint 2" sheetId="3" r:id="rId3"/>
  </sheets>
  <definedNames>
    <definedName name="_xlnm._FilterDatabase" localSheetId="0" hidden="1">'Sprint 1'!$C$4:$O$5</definedName>
    <definedName name="_xlnm._FilterDatabase" localSheetId="1" hidden="1">'Sprint 1.5'!$C$4:$O$5</definedName>
    <definedName name="_xlnm._FilterDatabase" localSheetId="2" hidden="1">'Sprint 2'!$C$4:$O$5</definedName>
    <definedName name="Header" localSheetId="1">'Sprint 1.5'!$C$3:$O$5</definedName>
    <definedName name="Header" localSheetId="2">'Sprint 2'!$C$3:$O$5</definedName>
    <definedName name="Header">'Sprint 1'!$C$3:$O$5</definedName>
    <definedName name="_xlnm.Print_Area" localSheetId="0">'Sprint 1'!$B$31:$V$40</definedName>
    <definedName name="_xlnm.Print_Area" localSheetId="1">'Sprint 1.5'!$B$31:$V$40</definedName>
    <definedName name="_xlnm.Print_Area" localSheetId="2">'Sprint 2'!$B$31:$V$40</definedName>
    <definedName name="_xlnm.Print_Titles" localSheetId="0">'Sprint 1'!$3:$5</definedName>
    <definedName name="_xlnm.Print_Titles" localSheetId="1">'Sprint 1.5'!$3:$5</definedName>
    <definedName name="_xlnm.Print_Titles" localSheetId="2">'Sprint 2'!$3:$5</definedName>
    <definedName name="Z_FAE5DA31_FC3C_4EAB_85AB_90EFD3CA9745_.wvu.FilterData" localSheetId="0" hidden="1">'Sprint 1'!$C$4:$O$5</definedName>
    <definedName name="Z_FAE5DA31_FC3C_4EAB_85AB_90EFD3CA9745_.wvu.FilterData" localSheetId="1" hidden="1">'Sprint 1.5'!$C$4:$O$5</definedName>
    <definedName name="Z_FAE5DA31_FC3C_4EAB_85AB_90EFD3CA9745_.wvu.FilterData" localSheetId="2" hidden="1">'Sprint 2'!$C$4:$O$5</definedName>
    <definedName name="Z_FAE5DA31_FC3C_4EAB_85AB_90EFD3CA9745_.wvu.PrintArea" localSheetId="0" hidden="1">'Sprint 1'!$B$31:$V$40</definedName>
    <definedName name="Z_FAE5DA31_FC3C_4EAB_85AB_90EFD3CA9745_.wvu.PrintArea" localSheetId="1" hidden="1">'Sprint 1.5'!$B$31:$V$40</definedName>
    <definedName name="Z_FAE5DA31_FC3C_4EAB_85AB_90EFD3CA9745_.wvu.PrintArea" localSheetId="2" hidden="1">'Sprint 2'!$B$31:$V$40</definedName>
    <definedName name="Z_FAE5DA31_FC3C_4EAB_85AB_90EFD3CA9745_.wvu.PrintTitles" localSheetId="0" hidden="1">'Sprint 1'!$3:$5</definedName>
    <definedName name="Z_FAE5DA31_FC3C_4EAB_85AB_90EFD3CA9745_.wvu.PrintTitles" localSheetId="1" hidden="1">'Sprint 1.5'!$3:$5</definedName>
    <definedName name="Z_FAE5DA31_FC3C_4EAB_85AB_90EFD3CA9745_.wvu.PrintTitles" localSheetId="2" hidden="1">'Sprint 2'!$3:$5</definedName>
  </definedNames>
  <calcPr calcId="171027"/>
  <customWorkbookViews>
    <customWorkbookView name="Brandon Bui - Personal View" guid="{FAE5DA31-FC3C-4EAB-85AB-90EFD3CA9745}" mergeInterval="0" personalView="1" maximized="1" xWindow="-9" yWindow="-9" windowWidth="1938" windowHeight="1048" activeSheetId="1"/>
  </customWorkbookViews>
</workbook>
</file>

<file path=xl/calcChain.xml><?xml version="1.0" encoding="utf-8"?>
<calcChain xmlns="http://schemas.openxmlformats.org/spreadsheetml/2006/main">
  <c r="P7" i="3" l="1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18" i="2" l="1"/>
  <c r="P7" i="2"/>
  <c r="P8" i="2"/>
  <c r="P9" i="2"/>
  <c r="P10" i="2"/>
  <c r="P11" i="2"/>
  <c r="P12" i="2"/>
  <c r="P13" i="2"/>
  <c r="P14" i="2"/>
  <c r="P15" i="2"/>
  <c r="P16" i="2"/>
  <c r="P17" i="2"/>
  <c r="P19" i="2"/>
  <c r="P20" i="2"/>
  <c r="P21" i="2"/>
  <c r="P22" i="2"/>
  <c r="P23" i="2"/>
  <c r="P24" i="2"/>
  <c r="P25" i="2"/>
  <c r="E26" i="3" l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U23" i="3"/>
  <c r="U22" i="3"/>
  <c r="U24" i="3" s="1"/>
  <c r="U16" i="3"/>
  <c r="U15" i="3"/>
  <c r="P6" i="3"/>
  <c r="U17" i="3" l="1"/>
  <c r="F26" i="3"/>
  <c r="G26" i="3" s="1"/>
  <c r="H26" i="3" s="1"/>
  <c r="I26" i="3" s="1"/>
  <c r="J26" i="3" s="1"/>
  <c r="K26" i="3" s="1"/>
  <c r="L26" i="3" s="1"/>
  <c r="M26" i="3" s="1"/>
  <c r="N26" i="3" s="1"/>
  <c r="O26" i="3" s="1"/>
  <c r="E26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U23" i="2"/>
  <c r="U22" i="2"/>
  <c r="U16" i="2"/>
  <c r="U15" i="2"/>
  <c r="P6" i="2"/>
  <c r="U24" i="2" l="1"/>
  <c r="F26" i="2"/>
  <c r="G26" i="2" s="1"/>
  <c r="H26" i="2" s="1"/>
  <c r="I26" i="2" s="1"/>
  <c r="J26" i="2" s="1"/>
  <c r="K26" i="2" s="1"/>
  <c r="L26" i="2" s="1"/>
  <c r="M26" i="2" s="1"/>
  <c r="N26" i="2" s="1"/>
  <c r="O26" i="2" s="1"/>
  <c r="U17" i="2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U23" i="1" l="1"/>
  <c r="U22" i="1"/>
  <c r="U24" i="1" l="1"/>
  <c r="U16" i="1"/>
  <c r="U15" i="1"/>
  <c r="U17" i="1" l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E27" i="1" l="1"/>
  <c r="F27" i="1" s="1"/>
  <c r="G27" i="1" s="1"/>
  <c r="H27" i="1" s="1"/>
  <c r="I27" i="1" s="1"/>
  <c r="J27" i="1" s="1"/>
  <c r="K27" i="1" s="1"/>
  <c r="L27" i="1" s="1"/>
  <c r="M27" i="1" s="1"/>
  <c r="N27" i="1" s="1"/>
  <c r="O27" i="1" s="1"/>
</calcChain>
</file>

<file path=xl/comments1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S8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S9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I14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0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1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1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2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2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3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M23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4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4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</commentList>
</comments>
</file>

<file path=xl/comments2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S8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S9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</commentList>
</comments>
</file>

<file path=xl/comments3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S8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S9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</commentList>
</comments>
</file>

<file path=xl/sharedStrings.xml><?xml version="1.0" encoding="utf-8"?>
<sst xmlns="http://schemas.openxmlformats.org/spreadsheetml/2006/main" count="146" uniqueCount="68">
  <si>
    <t>Initial 
Estimate</t>
  </si>
  <si>
    <t>Ideal Trend</t>
  </si>
  <si>
    <t>Missing at Start</t>
  </si>
  <si>
    <t>Added to Sprint</t>
  </si>
  <si>
    <t>Legend</t>
  </si>
  <si>
    <t>User Stories / Bugs</t>
  </si>
  <si>
    <t>Backlog Item ID</t>
  </si>
  <si>
    <t>SPRINT BURNDOWN CHART</t>
  </si>
  <si>
    <t>Remaining Hours</t>
  </si>
  <si>
    <t>Result</t>
  </si>
  <si>
    <t>SWE 443 - TEAM BLUE</t>
  </si>
  <si>
    <t>Create Account</t>
  </si>
  <si>
    <t>Deposit Money</t>
  </si>
  <si>
    <t>Modify Transaction</t>
  </si>
  <si>
    <t>Transfer Money</t>
  </si>
  <si>
    <t>Withdraw Money</t>
  </si>
  <si>
    <t>Mon</t>
  </si>
  <si>
    <t>Tues</t>
  </si>
  <si>
    <t>Wed</t>
  </si>
  <si>
    <t>Thurs</t>
  </si>
  <si>
    <t>Weekend</t>
  </si>
  <si>
    <t>24-26</t>
  </si>
  <si>
    <t>GitHub Set Up</t>
  </si>
  <si>
    <t>Template and Directory Set Up</t>
  </si>
  <si>
    <t>Scenario Writing (8)</t>
  </si>
  <si>
    <t>SDMLib Integration (Auto-generate object/class diagrams)</t>
  </si>
  <si>
    <t>Welcome Screen</t>
  </si>
  <si>
    <t>Log In</t>
  </si>
  <si>
    <t>Burndown Chart Updating/Other Scrum Master Tasks</t>
  </si>
  <si>
    <t>Android Research w/ SDMLib (before we start implementing)</t>
  </si>
  <si>
    <t>User/Account/Bank Stubs</t>
  </si>
  <si>
    <t>Week 1</t>
  </si>
  <si>
    <t>Week 2</t>
  </si>
  <si>
    <t>Initial Estimate:</t>
  </si>
  <si>
    <t>Added Hours:</t>
  </si>
  <si>
    <t>Total Hours this Sprint:</t>
  </si>
  <si>
    <t>Bugs/Fixes/Optimizations from Week 1</t>
  </si>
  <si>
    <t>Total Progress:</t>
  </si>
  <si>
    <t>Week 2 Progress:</t>
  </si>
  <si>
    <t>Week 1 Progress:</t>
  </si>
  <si>
    <t>*not completely accurate</t>
  </si>
  <si>
    <t>Mockups</t>
  </si>
  <si>
    <t>Class Diagram</t>
  </si>
  <si>
    <t>Progress</t>
  </si>
  <si>
    <t>Hours in Sprint</t>
  </si>
  <si>
    <t>Persistence Layer (includes create account, deposit, withdraw, transfer)</t>
  </si>
  <si>
    <t>Transaction Log</t>
  </si>
  <si>
    <t>31-2</t>
  </si>
  <si>
    <t>Transaction Fee</t>
  </si>
  <si>
    <t>Transaction Sequence Diagram</t>
  </si>
  <si>
    <t>Research Networking/Concurrency</t>
  </si>
  <si>
    <t>Sales Pitch/Presentation Planning and Completion</t>
  </si>
  <si>
    <t>14-16 Apr</t>
  </si>
  <si>
    <t>7-9 Apr</t>
  </si>
  <si>
    <t>Scenario Writing (Transaction Log)</t>
  </si>
  <si>
    <t>General Refactoring (Classes, Tests)</t>
  </si>
  <si>
    <t>Modify Transaction (Undo)</t>
  </si>
  <si>
    <t>Android Integration + Start Android GUI</t>
  </si>
  <si>
    <t>21-23 Apr</t>
  </si>
  <si>
    <t>28-30 Apr</t>
  </si>
  <si>
    <t>Transaction Log + Transaction Class</t>
  </si>
  <si>
    <t>Finalizing Presentation Plans (Scripts/Scenarios/Bug Fixing)</t>
  </si>
  <si>
    <t>Spend time configuring git with our Android project</t>
  </si>
  <si>
    <t>Continue Integrating Completed Code to Android GUI</t>
  </si>
  <si>
    <t>Security (still needs estimate)</t>
  </si>
  <si>
    <t>Concurrency (still needs estimate)</t>
  </si>
  <si>
    <t>Networking (still needs estimate)</t>
  </si>
  <si>
    <t>Last minute adjustments to Android app for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</si>
</sst>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sz val="11"/>
      <color rgb="FF006100"/>
      <name val="Calibri"/>
      <family val="2"/>
      <scheme val="minor"/>
    </font>
    <font>
      <sz val="40"/>
      <color theme="1"/>
      <name val="Cambria"/>
      <family val="1"/>
      <scheme val="major"/>
    </font>
    <font>
      <b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</cellStyleXfs>
  <cellXfs count="102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1" xfId="0" applyFill="1" applyBorder="1"/>
    <xf numFmtId="0" fontId="0" fillId="6" borderId="1" xfId="0" applyFill="1" applyBorder="1"/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7" borderId="0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9" fillId="7" borderId="0" xfId="0" applyFont="1" applyFill="1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vertical="top"/>
    </xf>
    <xf numFmtId="0" fontId="0" fillId="0" borderId="17" xfId="0" applyFill="1" applyBorder="1"/>
    <xf numFmtId="0" fontId="0" fillId="0" borderId="18" xfId="0" applyFill="1" applyBorder="1"/>
    <xf numFmtId="0" fontId="0" fillId="0" borderId="12" xfId="0" applyFill="1" applyBorder="1"/>
    <xf numFmtId="0" fontId="0" fillId="0" borderId="19" xfId="0" applyFill="1" applyBorder="1"/>
    <xf numFmtId="0" fontId="5" fillId="7" borderId="0" xfId="0" applyFont="1" applyFill="1"/>
    <xf numFmtId="0" fontId="6" fillId="7" borderId="0" xfId="0" applyFont="1" applyFill="1"/>
    <xf numFmtId="0" fontId="0" fillId="7" borderId="0" xfId="0" applyFill="1"/>
    <xf numFmtId="0" fontId="6" fillId="7" borderId="9" xfId="0" applyFont="1" applyFill="1" applyBorder="1"/>
    <xf numFmtId="0" fontId="6" fillId="7" borderId="0" xfId="0" applyFont="1" applyFill="1" applyBorder="1"/>
    <xf numFmtId="0" fontId="6" fillId="7" borderId="10" xfId="0" applyFont="1" applyFill="1" applyBorder="1"/>
    <xf numFmtId="0" fontId="4" fillId="7" borderId="0" xfId="0" applyFont="1" applyFill="1" applyBorder="1" applyAlignment="1">
      <alignment horizontal="right"/>
    </xf>
    <xf numFmtId="0" fontId="5" fillId="7" borderId="6" xfId="0" applyFont="1" applyFill="1" applyBorder="1"/>
    <xf numFmtId="0" fontId="10" fillId="7" borderId="7" xfId="0" applyFont="1" applyFill="1" applyBorder="1" applyAlignment="1">
      <alignment horizontal="center"/>
    </xf>
    <xf numFmtId="0" fontId="5" fillId="7" borderId="7" xfId="0" applyFont="1" applyFill="1" applyBorder="1"/>
    <xf numFmtId="0" fontId="5" fillId="7" borderId="8" xfId="0" applyFont="1" applyFill="1" applyBorder="1"/>
    <xf numFmtId="0" fontId="2" fillId="3" borderId="20" xfId="2" applyBorder="1" applyAlignment="1">
      <alignment horizontal="center" wrapText="1"/>
    </xf>
    <xf numFmtId="0" fontId="3" fillId="3" borderId="21" xfId="2" applyFont="1" applyBorder="1" applyAlignment="1">
      <alignment horizontal="center" wrapText="1"/>
    </xf>
    <xf numFmtId="0" fontId="0" fillId="7" borderId="9" xfId="0" applyFont="1" applyFill="1" applyBorder="1"/>
    <xf numFmtId="0" fontId="0" fillId="7" borderId="11" xfId="0" applyFont="1" applyFill="1" applyBorder="1"/>
    <xf numFmtId="0" fontId="4" fillId="7" borderId="12" xfId="0" applyFont="1" applyFill="1" applyBorder="1" applyAlignment="1">
      <alignment horizontal="right" vertical="top" wrapText="1"/>
    </xf>
    <xf numFmtId="1" fontId="0" fillId="5" borderId="23" xfId="0" applyNumberFormat="1" applyFont="1" applyFill="1" applyBorder="1"/>
    <xf numFmtId="1" fontId="0" fillId="5" borderId="24" xfId="0" applyNumberFormat="1" applyFont="1" applyFill="1" applyBorder="1"/>
    <xf numFmtId="1" fontId="0" fillId="5" borderId="25" xfId="0" applyNumberFormat="1" applyFont="1" applyFill="1" applyBorder="1"/>
    <xf numFmtId="0" fontId="0" fillId="0" borderId="12" xfId="0" applyBorder="1"/>
    <xf numFmtId="16" fontId="3" fillId="3" borderId="22" xfId="2" applyNumberFormat="1" applyFont="1" applyBorder="1" applyAlignment="1">
      <alignment horizontal="center"/>
    </xf>
    <xf numFmtId="16" fontId="3" fillId="3" borderId="21" xfId="2" applyNumberFormat="1" applyFont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4" borderId="27" xfId="0" applyFill="1" applyBorder="1"/>
    <xf numFmtId="0" fontId="0" fillId="0" borderId="28" xfId="0" applyFill="1" applyBorder="1"/>
    <xf numFmtId="0" fontId="0" fillId="0" borderId="30" xfId="0" applyBorder="1" applyAlignment="1">
      <alignment vertical="top"/>
    </xf>
    <xf numFmtId="0" fontId="0" fillId="0" borderId="27" xfId="0" applyFill="1" applyBorder="1"/>
    <xf numFmtId="0" fontId="0" fillId="0" borderId="29" xfId="0" applyFill="1" applyBorder="1"/>
    <xf numFmtId="0" fontId="1" fillId="2" borderId="32" xfId="1" applyFont="1" applyBorder="1"/>
    <xf numFmtId="0" fontId="0" fillId="0" borderId="3" xfId="0" applyBorder="1" applyAlignment="1">
      <alignment vertical="top"/>
    </xf>
    <xf numFmtId="0" fontId="0" fillId="7" borderId="26" xfId="0" applyFill="1" applyBorder="1"/>
    <xf numFmtId="0" fontId="0" fillId="7" borderId="6" xfId="0" applyFill="1" applyBorder="1" applyAlignment="1">
      <alignment horizontal="center"/>
    </xf>
    <xf numFmtId="0" fontId="5" fillId="0" borderId="7" xfId="0" applyFont="1" applyBorder="1"/>
    <xf numFmtId="16" fontId="3" fillId="9" borderId="21" xfId="4" applyNumberFormat="1" applyFont="1" applyBorder="1" applyAlignment="1">
      <alignment horizontal="center"/>
    </xf>
    <xf numFmtId="0" fontId="3" fillId="9" borderId="2" xfId="4" applyFont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16" fontId="3" fillId="9" borderId="7" xfId="4" applyNumberFormat="1" applyFont="1" applyBorder="1" applyAlignment="1">
      <alignment horizontal="center"/>
    </xf>
    <xf numFmtId="0" fontId="2" fillId="10" borderId="34" xfId="5" applyBorder="1"/>
    <xf numFmtId="0" fontId="3" fillId="10" borderId="33" xfId="5" applyFont="1" applyBorder="1" applyAlignment="1">
      <alignment horizontal="center"/>
    </xf>
    <xf numFmtId="0" fontId="3" fillId="9" borderId="14" xfId="4" applyFont="1" applyBorder="1" applyAlignment="1">
      <alignment horizontal="center"/>
    </xf>
    <xf numFmtId="0" fontId="14" fillId="7" borderId="7" xfId="0" applyFont="1" applyFill="1" applyBorder="1" applyAlignment="1">
      <alignment horizontal="center"/>
    </xf>
    <xf numFmtId="0" fontId="0" fillId="0" borderId="1" xfId="0" applyBorder="1"/>
    <xf numFmtId="0" fontId="3" fillId="3" borderId="2" xfId="2" applyFont="1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7" borderId="1" xfId="0" applyFill="1" applyBorder="1"/>
    <xf numFmtId="0" fontId="1" fillId="2" borderId="31" xfId="1" applyFont="1" applyBorder="1" applyProtection="1"/>
    <xf numFmtId="0" fontId="4" fillId="0" borderId="1" xfId="0" applyFont="1" applyBorder="1"/>
    <xf numFmtId="0" fontId="0" fillId="0" borderId="9" xfId="0" applyBorder="1"/>
    <xf numFmtId="0" fontId="0" fillId="7" borderId="10" xfId="0" applyFill="1" applyBorder="1" applyAlignment="1">
      <alignment horizontal="center"/>
    </xf>
    <xf numFmtId="0" fontId="0" fillId="0" borderId="11" xfId="0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4" fillId="7" borderId="38" xfId="0" applyFont="1" applyFill="1" applyBorder="1" applyAlignment="1">
      <alignment horizontal="center"/>
    </xf>
    <xf numFmtId="0" fontId="12" fillId="8" borderId="17" xfId="3" applyNumberFormat="1" applyBorder="1" applyAlignment="1" applyProtection="1">
      <alignment horizontal="center"/>
    </xf>
    <xf numFmtId="2" fontId="4" fillId="7" borderId="38" xfId="0" applyNumberFormat="1" applyFon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0" fontId="4" fillId="7" borderId="0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/>
    </xf>
    <xf numFmtId="0" fontId="4" fillId="0" borderId="27" xfId="0" applyFont="1" applyBorder="1" applyAlignment="1">
      <alignment vertical="center" wrapText="1"/>
    </xf>
    <xf numFmtId="0" fontId="12" fillId="8" borderId="29" xfId="3" applyNumberFormat="1" applyBorder="1" applyAlignment="1" applyProtection="1">
      <alignment horizontal="center"/>
    </xf>
    <xf numFmtId="0" fontId="0" fillId="0" borderId="39" xfId="0" applyBorder="1"/>
    <xf numFmtId="0" fontId="12" fillId="8" borderId="40" xfId="3" applyNumberFormat="1" applyBorder="1" applyAlignment="1" applyProtection="1">
      <alignment horizontal="center"/>
    </xf>
    <xf numFmtId="0" fontId="0" fillId="0" borderId="0" xfId="0" applyBorder="1" applyAlignment="1">
      <alignment horizontal="right"/>
    </xf>
    <xf numFmtId="0" fontId="0" fillId="7" borderId="0" xfId="0" applyFill="1" applyBorder="1" applyAlignment="1">
      <alignment horizontal="right"/>
    </xf>
    <xf numFmtId="0" fontId="4" fillId="7" borderId="9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14" fillId="11" borderId="36" xfId="0" applyFont="1" applyFill="1" applyBorder="1" applyAlignment="1">
      <alignment horizontal="center"/>
    </xf>
    <xf numFmtId="0" fontId="14" fillId="11" borderId="35" xfId="0" applyFont="1" applyFill="1" applyBorder="1" applyAlignment="1">
      <alignment horizontal="center"/>
    </xf>
    <xf numFmtId="0" fontId="14" fillId="11" borderId="37" xfId="0" applyFont="1" applyFill="1" applyBorder="1" applyAlignment="1">
      <alignment horizontal="center"/>
    </xf>
    <xf numFmtId="0" fontId="14" fillId="12" borderId="36" xfId="0" applyFont="1" applyFill="1" applyBorder="1" applyAlignment="1">
      <alignment horizontal="center"/>
    </xf>
    <xf numFmtId="0" fontId="14" fillId="12" borderId="35" xfId="0" applyFont="1" applyFill="1" applyBorder="1" applyAlignment="1">
      <alignment horizontal="center"/>
    </xf>
    <xf numFmtId="0" fontId="14" fillId="12" borderId="37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</cellXfs>
  <cellStyles count="6">
    <cellStyle name="40% - Accent2" xfId="1" builtinId="35"/>
    <cellStyle name="Accent1" xfId="2" builtinId="29"/>
    <cellStyle name="Accent2" xfId="4" builtinId="33"/>
    <cellStyle name="Accent6" xfId="5" builtinId="49"/>
    <cellStyle name="Good" xfId="3" builtinId="26"/>
    <cellStyle name="Normal" xfId="0" builtinId="0"/>
  </cellStyles>
  <dxfs count="12"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SWE</a:t>
            </a:r>
            <a:r>
              <a:rPr lang="en-US" baseline="0"/>
              <a:t> 443 Blue Bank Sprint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1'!$E$26:$O$26</c:f>
              <c:numCache>
                <c:formatCode>General</c:formatCode>
                <c:ptCount val="11"/>
                <c:pt idx="0">
                  <c:v>45.5</c:v>
                </c:pt>
                <c:pt idx="1">
                  <c:v>25</c:v>
                </c:pt>
                <c:pt idx="2">
                  <c:v>22</c:v>
                </c:pt>
                <c:pt idx="3">
                  <c:v>16.5</c:v>
                </c:pt>
                <c:pt idx="4">
                  <c:v>26.5</c:v>
                </c:pt>
                <c:pt idx="5">
                  <c:v>24</c:v>
                </c:pt>
                <c:pt idx="6">
                  <c:v>35.25</c:v>
                </c:pt>
                <c:pt idx="7">
                  <c:v>26.5</c:v>
                </c:pt>
                <c:pt idx="8">
                  <c:v>24</c:v>
                </c:pt>
                <c:pt idx="9">
                  <c:v>20.5</c:v>
                </c:pt>
                <c:pt idx="10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'Sprint 1'!$D$27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'Sprint 1'!$E$27:$O$27</c:f>
              <c:numCache>
                <c:formatCode>0</c:formatCode>
                <c:ptCount val="11"/>
                <c:pt idx="0">
                  <c:v>45.5</c:v>
                </c:pt>
                <c:pt idx="1">
                  <c:v>40.950000000000003</c:v>
                </c:pt>
                <c:pt idx="2">
                  <c:v>36.400000000000006</c:v>
                </c:pt>
                <c:pt idx="3">
                  <c:v>31.850000000000005</c:v>
                </c:pt>
                <c:pt idx="4">
                  <c:v>27.300000000000004</c:v>
                </c:pt>
                <c:pt idx="5">
                  <c:v>22.750000000000004</c:v>
                </c:pt>
                <c:pt idx="6">
                  <c:v>18.200000000000003</c:v>
                </c:pt>
                <c:pt idx="7">
                  <c:v>13.650000000000002</c:v>
                </c:pt>
                <c:pt idx="8">
                  <c:v>9.1000000000000014</c:v>
                </c:pt>
                <c:pt idx="9">
                  <c:v>4.5500000000000016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SWE</a:t>
            </a:r>
            <a:r>
              <a:rPr lang="en-US" baseline="0"/>
              <a:t> 443 Blue Bank Sprint 1.5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1.5'!$D$26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1.5'!$E$26:$O$26</c:f>
              <c:numCache>
                <c:formatCode>General</c:formatCode>
                <c:ptCount val="11"/>
                <c:pt idx="0">
                  <c:v>48</c:v>
                </c:pt>
                <c:pt idx="1">
                  <c:v>47.5</c:v>
                </c:pt>
                <c:pt idx="2">
                  <c:v>50</c:v>
                </c:pt>
                <c:pt idx="3">
                  <c:v>44.5</c:v>
                </c:pt>
                <c:pt idx="4">
                  <c:v>43</c:v>
                </c:pt>
                <c:pt idx="5">
                  <c:v>38.75</c:v>
                </c:pt>
                <c:pt idx="6">
                  <c:v>32.25</c:v>
                </c:pt>
                <c:pt idx="7">
                  <c:v>28.5</c:v>
                </c:pt>
                <c:pt idx="8">
                  <c:v>19</c:v>
                </c:pt>
                <c:pt idx="9">
                  <c:v>9.5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E-4F66-89FA-BC1FEEDA9BFB}"/>
            </c:ext>
          </c:extLst>
        </c:ser>
        <c:ser>
          <c:idx val="1"/>
          <c:order val="1"/>
          <c:tx>
            <c:strRef>
              <c:f>'Sprint 1.5'!$D$27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'Sprint 1.5'!$E$27:$O$27</c:f>
              <c:numCache>
                <c:formatCode>0</c:formatCode>
                <c:ptCount val="11"/>
                <c:pt idx="0">
                  <c:v>48</c:v>
                </c:pt>
                <c:pt idx="1">
                  <c:v>43.2</c:v>
                </c:pt>
                <c:pt idx="2">
                  <c:v>38.400000000000006</c:v>
                </c:pt>
                <c:pt idx="3">
                  <c:v>33.600000000000009</c:v>
                </c:pt>
                <c:pt idx="4">
                  <c:v>28.800000000000008</c:v>
                </c:pt>
                <c:pt idx="5">
                  <c:v>24.000000000000007</c:v>
                </c:pt>
                <c:pt idx="6">
                  <c:v>19.200000000000006</c:v>
                </c:pt>
                <c:pt idx="7">
                  <c:v>14.400000000000006</c:v>
                </c:pt>
                <c:pt idx="8">
                  <c:v>9.600000000000005</c:v>
                </c:pt>
                <c:pt idx="9">
                  <c:v>4.8000000000000052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E-4F66-89FA-BC1FEEDA9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SWE</a:t>
            </a:r>
            <a:r>
              <a:rPr lang="en-US" baseline="0"/>
              <a:t> 443 Blue Bank Sprint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2'!$E$26:$O$26</c:f>
              <c:numCache>
                <c:formatCode>General</c:formatCode>
                <c:ptCount val="11"/>
                <c:pt idx="0">
                  <c:v>24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8.5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2-4FE9-8CFC-9671FFF711EA}"/>
            </c:ext>
          </c:extLst>
        </c:ser>
        <c:ser>
          <c:idx val="1"/>
          <c:order val="1"/>
          <c:tx>
            <c:strRef>
              <c:f>'Sprint 2'!$D$27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'Sprint 2'!$E$27:$O$27</c:f>
              <c:numCache>
                <c:formatCode>0</c:formatCode>
                <c:ptCount val="11"/>
                <c:pt idx="0">
                  <c:v>24</c:v>
                </c:pt>
                <c:pt idx="1">
                  <c:v>21.6</c:v>
                </c:pt>
                <c:pt idx="2">
                  <c:v>19.200000000000003</c:v>
                </c:pt>
                <c:pt idx="3">
                  <c:v>16.800000000000004</c:v>
                </c:pt>
                <c:pt idx="4">
                  <c:v>14.400000000000004</c:v>
                </c:pt>
                <c:pt idx="5">
                  <c:v>12.000000000000004</c:v>
                </c:pt>
                <c:pt idx="6">
                  <c:v>9.6000000000000032</c:v>
                </c:pt>
                <c:pt idx="7">
                  <c:v>7.2000000000000028</c:v>
                </c:pt>
                <c:pt idx="8">
                  <c:v>4.8000000000000025</c:v>
                </c:pt>
                <c:pt idx="9">
                  <c:v>2.4000000000000026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2-4FE9-8CFC-9671FFF7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2108587</xdr:colOff>
      <xdr:row>31</xdr:row>
      <xdr:rowOff>108189</xdr:rowOff>
    </xdr:from>
    <xdr:to>
      <xdr:col>17</xdr:col>
      <xdr:colOff>145877</xdr:colOff>
      <xdr:row>54</xdr:row>
      <xdr:rowOff>136318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2108587</xdr:colOff>
      <xdr:row>31</xdr:row>
      <xdr:rowOff>108189</xdr:rowOff>
    </xdr:from>
    <xdr:to>
      <xdr:col>17</xdr:col>
      <xdr:colOff>145877</xdr:colOff>
      <xdr:row>54</xdr:row>
      <xdr:rowOff>136318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51BCD-74AC-4D64-82F6-D9A7BE97F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2108587</xdr:colOff>
      <xdr:row>31</xdr:row>
      <xdr:rowOff>108189</xdr:rowOff>
    </xdr:from>
    <xdr:to>
      <xdr:col>17</xdr:col>
      <xdr:colOff>145877</xdr:colOff>
      <xdr:row>54</xdr:row>
      <xdr:rowOff>136318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AC424-AA93-4898-A2A3-B1465C129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X42"/>
  <sheetViews>
    <sheetView showGridLines="0" topLeftCell="A4" zoomScale="70" zoomScaleNormal="70" workbookViewId="0">
      <selection activeCell="D30" sqref="D30"/>
    </sheetView>
  </sheetViews>
  <sheetFormatPr defaultRowHeight="14.4" x14ac:dyDescent="0.3"/>
  <cols>
    <col min="3" max="3" width="10.6640625" customWidth="1"/>
    <col min="4" max="4" width="66.5546875" customWidth="1"/>
    <col min="5" max="15" width="10.6640625" customWidth="1"/>
    <col min="16" max="16" width="11.6640625" bestFit="1" customWidth="1"/>
    <col min="21" max="21" width="6" bestFit="1" customWidth="1"/>
    <col min="23" max="23" width="10.6640625" customWidth="1"/>
    <col min="24" max="24" width="25.88671875" bestFit="1" customWidth="1"/>
  </cols>
  <sheetData>
    <row r="1" spans="1:23" ht="49.8" x14ac:dyDescent="0.8">
      <c r="A1" s="24"/>
      <c r="B1" s="89" t="s">
        <v>10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33" thickBot="1" x14ac:dyDescent="0.6">
      <c r="A2" s="24"/>
      <c r="B2" s="90" t="s">
        <v>7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</row>
    <row r="3" spans="1:23" s="1" customFormat="1" ht="18.600000000000001" thickBot="1" x14ac:dyDescent="0.4">
      <c r="A3" s="22"/>
      <c r="B3" s="29"/>
      <c r="C3" s="30"/>
      <c r="D3" s="30"/>
      <c r="E3" s="30"/>
      <c r="F3" s="91" t="s">
        <v>31</v>
      </c>
      <c r="G3" s="92"/>
      <c r="H3" s="92"/>
      <c r="I3" s="92"/>
      <c r="J3" s="93"/>
      <c r="K3" s="94" t="s">
        <v>32</v>
      </c>
      <c r="L3" s="95"/>
      <c r="M3" s="95"/>
      <c r="N3" s="95"/>
      <c r="O3" s="96"/>
      <c r="P3" s="62"/>
      <c r="Q3" s="31"/>
      <c r="R3" s="31"/>
      <c r="S3" s="31"/>
      <c r="T3" s="31"/>
      <c r="U3" s="31"/>
      <c r="V3" s="54"/>
      <c r="W3" s="32"/>
    </row>
    <row r="4" spans="1:23" s="2" customFormat="1" ht="28.8" x14ac:dyDescent="0.3">
      <c r="A4" s="23"/>
      <c r="B4" s="25"/>
      <c r="C4" s="33" t="s">
        <v>6</v>
      </c>
      <c r="D4" s="34" t="s">
        <v>5</v>
      </c>
      <c r="E4" s="34"/>
      <c r="F4" s="43" t="s">
        <v>21</v>
      </c>
      <c r="G4" s="42">
        <v>42821</v>
      </c>
      <c r="H4" s="43">
        <v>42822</v>
      </c>
      <c r="I4" s="42">
        <v>42823</v>
      </c>
      <c r="J4" s="55">
        <v>42824</v>
      </c>
      <c r="K4" s="42" t="s">
        <v>47</v>
      </c>
      <c r="L4" s="43">
        <v>42828</v>
      </c>
      <c r="M4" s="42">
        <v>42829</v>
      </c>
      <c r="N4" s="43">
        <v>42830</v>
      </c>
      <c r="O4" s="58">
        <v>42831</v>
      </c>
      <c r="P4" s="59"/>
      <c r="Q4" s="26"/>
      <c r="R4" s="26"/>
      <c r="S4" s="26"/>
      <c r="T4" s="26"/>
      <c r="U4" s="26"/>
      <c r="W4" s="27"/>
    </row>
    <row r="5" spans="1:23" s="2" customFormat="1" ht="29.4" thickBot="1" x14ac:dyDescent="0.35">
      <c r="A5" s="23"/>
      <c r="B5" s="25"/>
      <c r="C5" s="16"/>
      <c r="D5" s="57"/>
      <c r="E5" s="64" t="s">
        <v>0</v>
      </c>
      <c r="F5" s="6" t="s">
        <v>20</v>
      </c>
      <c r="G5" s="7" t="s">
        <v>16</v>
      </c>
      <c r="H5" s="7" t="s">
        <v>17</v>
      </c>
      <c r="I5" s="7" t="s">
        <v>18</v>
      </c>
      <c r="J5" s="56" t="s">
        <v>19</v>
      </c>
      <c r="K5" s="7" t="s">
        <v>20</v>
      </c>
      <c r="L5" s="6" t="s">
        <v>16</v>
      </c>
      <c r="M5" s="7" t="s">
        <v>17</v>
      </c>
      <c r="N5" s="7" t="s">
        <v>18</v>
      </c>
      <c r="O5" s="61" t="s">
        <v>19</v>
      </c>
      <c r="P5" s="60" t="s">
        <v>9</v>
      </c>
      <c r="Q5" s="26"/>
      <c r="R5" s="26"/>
      <c r="S5" s="26"/>
      <c r="T5" s="26"/>
      <c r="U5" s="26"/>
      <c r="W5" s="27"/>
    </row>
    <row r="6" spans="1:23" ht="18" x14ac:dyDescent="0.35">
      <c r="A6" s="24"/>
      <c r="B6" s="9"/>
      <c r="C6" s="17">
        <v>1</v>
      </c>
      <c r="D6" s="65" t="s">
        <v>22</v>
      </c>
      <c r="E6" s="63">
        <v>2</v>
      </c>
      <c r="F6" s="63">
        <v>2</v>
      </c>
      <c r="G6" s="63"/>
      <c r="H6" s="63"/>
      <c r="I6" s="63"/>
      <c r="J6" s="63"/>
      <c r="K6" s="3"/>
      <c r="L6" s="5"/>
      <c r="M6" s="3"/>
      <c r="N6" s="3"/>
      <c r="O6" s="18"/>
      <c r="P6" s="76" t="str">
        <f t="shared" ref="P6:P25" si="0">IF(D6="","-",(IF(COUNT(E6:O6) = 0,"To Do",IF(E6&gt;SUM(F6:O6),"Incomplete","Done"))))</f>
        <v>Done</v>
      </c>
      <c r="R6" s="97" t="s">
        <v>4</v>
      </c>
      <c r="S6" s="100"/>
      <c r="T6" s="100"/>
      <c r="U6" s="100"/>
      <c r="V6" s="101"/>
      <c r="W6" s="10"/>
    </row>
    <row r="7" spans="1:23" ht="18" x14ac:dyDescent="0.35">
      <c r="A7" s="24"/>
      <c r="B7" s="9"/>
      <c r="C7" s="17">
        <v>2</v>
      </c>
      <c r="D7" s="66" t="s">
        <v>23</v>
      </c>
      <c r="E7" s="63">
        <v>1</v>
      </c>
      <c r="F7" s="63">
        <v>1</v>
      </c>
      <c r="G7" s="63"/>
      <c r="H7" s="63"/>
      <c r="I7" s="63"/>
      <c r="J7" s="63"/>
      <c r="K7" s="3"/>
      <c r="L7" s="5"/>
      <c r="M7" s="3"/>
      <c r="N7" s="3"/>
      <c r="O7" s="18"/>
      <c r="P7" s="76" t="str">
        <f t="shared" si="0"/>
        <v>Done</v>
      </c>
      <c r="R7" s="9"/>
      <c r="S7" s="14"/>
      <c r="T7" s="14"/>
      <c r="U7" s="14"/>
      <c r="V7" s="10"/>
      <c r="W7" s="10"/>
    </row>
    <row r="8" spans="1:23" ht="14.4" customHeight="1" x14ac:dyDescent="0.3">
      <c r="A8" s="24"/>
      <c r="B8" s="9"/>
      <c r="C8" s="17">
        <v>3</v>
      </c>
      <c r="D8" s="66" t="s">
        <v>30</v>
      </c>
      <c r="E8" s="3">
        <v>1.5</v>
      </c>
      <c r="F8" s="3">
        <v>1.5</v>
      </c>
      <c r="G8" s="3"/>
      <c r="H8" s="3"/>
      <c r="I8" s="3"/>
      <c r="J8" s="3"/>
      <c r="K8" s="3"/>
      <c r="L8" s="5"/>
      <c r="M8" s="3"/>
      <c r="N8" s="3"/>
      <c r="O8" s="18"/>
      <c r="P8" s="76" t="str">
        <f t="shared" si="0"/>
        <v>Done</v>
      </c>
      <c r="R8" s="9"/>
      <c r="S8" s="4"/>
      <c r="T8" s="8" t="s">
        <v>2</v>
      </c>
      <c r="V8" s="10"/>
      <c r="W8" s="10"/>
    </row>
    <row r="9" spans="1:23" x14ac:dyDescent="0.3">
      <c r="A9" s="24"/>
      <c r="B9" s="9"/>
      <c r="C9" s="17">
        <v>4</v>
      </c>
      <c r="D9" s="65" t="s">
        <v>11</v>
      </c>
      <c r="E9" s="3">
        <v>3</v>
      </c>
      <c r="F9" s="3">
        <v>1</v>
      </c>
      <c r="G9" s="3">
        <v>0.25</v>
      </c>
      <c r="H9" s="3"/>
      <c r="I9" s="3"/>
      <c r="J9" s="3">
        <v>-1</v>
      </c>
      <c r="K9" s="48">
        <v>2.75</v>
      </c>
      <c r="L9" s="48"/>
      <c r="M9" s="3"/>
      <c r="N9" s="3"/>
      <c r="O9" s="18"/>
      <c r="P9" s="76" t="str">
        <f t="shared" si="0"/>
        <v>Done</v>
      </c>
      <c r="R9" s="9"/>
      <c r="S9" s="45"/>
      <c r="T9" s="8" t="s">
        <v>3</v>
      </c>
      <c r="V9" s="10"/>
      <c r="W9" s="10"/>
    </row>
    <row r="10" spans="1:23" x14ac:dyDescent="0.3">
      <c r="A10" s="24"/>
      <c r="B10" s="9"/>
      <c r="C10" s="17">
        <v>5</v>
      </c>
      <c r="D10" s="65" t="s">
        <v>12</v>
      </c>
      <c r="E10" s="3">
        <v>3</v>
      </c>
      <c r="F10" s="3">
        <v>2</v>
      </c>
      <c r="G10" s="3">
        <v>0.25</v>
      </c>
      <c r="H10" s="3"/>
      <c r="I10" s="3"/>
      <c r="J10" s="3">
        <v>-1</v>
      </c>
      <c r="K10" s="3">
        <v>1.75</v>
      </c>
      <c r="L10" s="3"/>
      <c r="M10" s="3"/>
      <c r="N10" s="3"/>
      <c r="O10" s="18"/>
      <c r="P10" s="76" t="str">
        <f t="shared" si="0"/>
        <v>Done</v>
      </c>
      <c r="R10" s="9"/>
      <c r="S10" s="46"/>
      <c r="T10" s="8"/>
      <c r="U10" s="8"/>
      <c r="V10" s="10"/>
      <c r="W10" s="10"/>
    </row>
    <row r="11" spans="1:23" ht="15" thickBot="1" x14ac:dyDescent="0.35">
      <c r="A11" s="24"/>
      <c r="B11" s="9"/>
      <c r="C11" s="47">
        <v>6</v>
      </c>
      <c r="D11" s="65" t="s">
        <v>13</v>
      </c>
      <c r="E11" s="48">
        <v>3</v>
      </c>
      <c r="F11" s="48"/>
      <c r="G11" s="48">
        <v>1</v>
      </c>
      <c r="H11" s="48"/>
      <c r="I11" s="48"/>
      <c r="J11" s="48"/>
      <c r="K11" s="3">
        <v>-2</v>
      </c>
      <c r="L11" s="3">
        <v>3</v>
      </c>
      <c r="M11" s="48"/>
      <c r="N11" s="48"/>
      <c r="O11" s="49"/>
      <c r="P11" s="76" t="str">
        <f t="shared" si="0"/>
        <v>Incomplete</v>
      </c>
      <c r="R11" s="11"/>
      <c r="S11" s="12"/>
      <c r="T11" s="20"/>
      <c r="U11" s="12"/>
      <c r="V11" s="13"/>
      <c r="W11" s="10"/>
    </row>
    <row r="12" spans="1:23" x14ac:dyDescent="0.3">
      <c r="A12" s="24"/>
      <c r="B12" s="52"/>
      <c r="C12" s="51">
        <v>7</v>
      </c>
      <c r="D12" s="65" t="s">
        <v>14</v>
      </c>
      <c r="E12" s="3">
        <v>3</v>
      </c>
      <c r="F12" s="3"/>
      <c r="G12" s="3"/>
      <c r="H12" s="3"/>
      <c r="I12" s="3">
        <v>0.5</v>
      </c>
      <c r="J12" s="3"/>
      <c r="K12" s="3"/>
      <c r="L12" s="3">
        <v>2.5</v>
      </c>
      <c r="M12" s="3"/>
      <c r="N12" s="3"/>
      <c r="O12" s="18"/>
      <c r="P12" s="76" t="str">
        <f t="shared" si="0"/>
        <v>Done</v>
      </c>
      <c r="W12" s="10"/>
    </row>
    <row r="13" spans="1:23" ht="15" thickBot="1" x14ac:dyDescent="0.35">
      <c r="A13" s="24"/>
      <c r="B13" s="52"/>
      <c r="C13" s="51">
        <v>8</v>
      </c>
      <c r="D13" s="65" t="s">
        <v>15</v>
      </c>
      <c r="E13" s="3">
        <v>3</v>
      </c>
      <c r="F13" s="3">
        <v>2.5</v>
      </c>
      <c r="G13" s="3"/>
      <c r="H13" s="3"/>
      <c r="I13" s="63"/>
      <c r="J13">
        <v>-1</v>
      </c>
      <c r="K13" s="3"/>
      <c r="L13" s="3">
        <v>1.5</v>
      </c>
      <c r="M13" s="3"/>
      <c r="N13" s="3"/>
      <c r="O13" s="18"/>
      <c r="P13" s="76" t="str">
        <f t="shared" si="0"/>
        <v>Done</v>
      </c>
      <c r="Q13" s="8"/>
      <c r="R13" s="8"/>
      <c r="S13" s="8"/>
      <c r="T13" s="8"/>
      <c r="U13" s="8"/>
      <c r="W13" s="10"/>
    </row>
    <row r="14" spans="1:23" ht="18" x14ac:dyDescent="0.35">
      <c r="A14" s="24"/>
      <c r="B14" s="52"/>
      <c r="C14" s="51">
        <v>9</v>
      </c>
      <c r="D14" s="65" t="s">
        <v>25</v>
      </c>
      <c r="E14" s="4"/>
      <c r="F14" s="3"/>
      <c r="G14" s="3"/>
      <c r="H14" s="3"/>
      <c r="I14" s="45">
        <v>-3</v>
      </c>
      <c r="J14" s="3">
        <v>3</v>
      </c>
      <c r="K14" s="3"/>
      <c r="L14" s="3"/>
      <c r="M14" s="3"/>
      <c r="N14" s="3"/>
      <c r="O14" s="18"/>
      <c r="P14" s="76" t="str">
        <f t="shared" si="0"/>
        <v>Done</v>
      </c>
      <c r="Q14" s="8"/>
      <c r="R14" s="97" t="s">
        <v>44</v>
      </c>
      <c r="S14" s="100"/>
      <c r="T14" s="100"/>
      <c r="U14" s="100"/>
      <c r="V14" s="101"/>
      <c r="W14" s="10"/>
    </row>
    <row r="15" spans="1:23" x14ac:dyDescent="0.3">
      <c r="A15" s="24"/>
      <c r="B15" s="52"/>
      <c r="C15" s="51">
        <v>10</v>
      </c>
      <c r="D15" s="65" t="s">
        <v>45</v>
      </c>
      <c r="E15" s="4"/>
      <c r="F15" s="3"/>
      <c r="G15" s="3"/>
      <c r="H15" s="3"/>
      <c r="I15" s="45">
        <v>-8</v>
      </c>
      <c r="J15" s="3">
        <v>2</v>
      </c>
      <c r="K15" s="3">
        <v>5.5</v>
      </c>
      <c r="L15" s="3">
        <v>-1.5</v>
      </c>
      <c r="M15" s="3"/>
      <c r="N15" s="3"/>
      <c r="O15" s="18"/>
      <c r="P15" s="76" t="str">
        <f t="shared" si="0"/>
        <v>Incomplete</v>
      </c>
      <c r="Q15" s="44"/>
      <c r="R15" s="70"/>
      <c r="S15" s="85" t="s">
        <v>33</v>
      </c>
      <c r="T15" s="85"/>
      <c r="U15" s="44">
        <f>SUM(E6:E25)</f>
        <v>45.5</v>
      </c>
      <c r="V15" s="71"/>
      <c r="W15" s="10"/>
    </row>
    <row r="16" spans="1:23" ht="15" thickBot="1" x14ac:dyDescent="0.35">
      <c r="A16" s="24"/>
      <c r="B16" s="52"/>
      <c r="C16" s="51">
        <v>11</v>
      </c>
      <c r="D16" s="65" t="s">
        <v>24</v>
      </c>
      <c r="E16" s="67">
        <v>5</v>
      </c>
      <c r="F16" s="3">
        <v>2</v>
      </c>
      <c r="G16" s="3"/>
      <c r="H16" s="3">
        <v>2</v>
      </c>
      <c r="I16" s="3"/>
      <c r="J16" s="3"/>
      <c r="K16" s="3">
        <v>0.25</v>
      </c>
      <c r="L16" s="3">
        <v>0.75</v>
      </c>
      <c r="M16" s="3"/>
      <c r="N16" s="3"/>
      <c r="O16" s="18"/>
      <c r="P16" s="76" t="str">
        <f t="shared" si="0"/>
        <v>Done</v>
      </c>
      <c r="Q16" s="44"/>
      <c r="R16" s="70"/>
      <c r="S16" s="86" t="s">
        <v>34</v>
      </c>
      <c r="T16" s="86"/>
      <c r="U16" s="44">
        <f>SUMIF(F6:O25,"&lt;0")*-1</f>
        <v>42.5</v>
      </c>
      <c r="V16" s="71"/>
      <c r="W16" s="10"/>
    </row>
    <row r="17" spans="1:24" ht="17.399999999999999" customHeight="1" thickBot="1" x14ac:dyDescent="0.35">
      <c r="A17" s="24"/>
      <c r="B17" s="52"/>
      <c r="C17" s="51">
        <v>12</v>
      </c>
      <c r="D17" s="65" t="s">
        <v>26</v>
      </c>
      <c r="E17" s="3">
        <v>1</v>
      </c>
      <c r="F17" s="3"/>
      <c r="G17" s="3">
        <v>1</v>
      </c>
      <c r="H17" s="3"/>
      <c r="I17" s="3"/>
      <c r="J17" s="3"/>
      <c r="K17" s="3"/>
      <c r="L17" s="3"/>
      <c r="M17" s="3"/>
      <c r="N17" s="3"/>
      <c r="O17" s="18"/>
      <c r="P17" s="76" t="str">
        <f t="shared" si="0"/>
        <v>Done</v>
      </c>
      <c r="Q17" s="44"/>
      <c r="R17" s="87" t="s">
        <v>35</v>
      </c>
      <c r="S17" s="88"/>
      <c r="T17" s="88"/>
      <c r="U17" s="75">
        <f>SUM(U15,U16)</f>
        <v>88</v>
      </c>
      <c r="V17" s="71"/>
      <c r="W17" s="10"/>
    </row>
    <row r="18" spans="1:24" ht="15" thickBot="1" x14ac:dyDescent="0.35">
      <c r="A18" s="24"/>
      <c r="B18" s="52"/>
      <c r="C18" s="51">
        <v>13</v>
      </c>
      <c r="D18" s="65" t="s">
        <v>27</v>
      </c>
      <c r="E18" s="3">
        <v>3</v>
      </c>
      <c r="F18" s="3"/>
      <c r="G18" s="3"/>
      <c r="H18" s="3">
        <v>2</v>
      </c>
      <c r="I18" s="3"/>
      <c r="J18" s="3"/>
      <c r="K18" s="3">
        <v>1</v>
      </c>
      <c r="L18" s="3"/>
      <c r="M18" s="3"/>
      <c r="N18" s="3"/>
      <c r="O18" s="18"/>
      <c r="P18" s="76" t="str">
        <f t="shared" si="0"/>
        <v>Done</v>
      </c>
      <c r="Q18" s="44"/>
      <c r="R18" s="72"/>
      <c r="S18" s="41"/>
      <c r="T18" s="41" t="s">
        <v>40</v>
      </c>
      <c r="U18" s="73"/>
      <c r="V18" s="74"/>
      <c r="W18" s="10"/>
    </row>
    <row r="19" spans="1:24" x14ac:dyDescent="0.3">
      <c r="A19" s="24"/>
      <c r="B19" s="52"/>
      <c r="C19" s="51">
        <v>14</v>
      </c>
      <c r="D19" s="65" t="s">
        <v>29</v>
      </c>
      <c r="E19" s="3">
        <v>10</v>
      </c>
      <c r="F19" s="3">
        <v>7</v>
      </c>
      <c r="G19" s="3"/>
      <c r="H19" s="3">
        <v>1</v>
      </c>
      <c r="I19" s="3"/>
      <c r="J19" s="3"/>
      <c r="K19" s="3">
        <v>2</v>
      </c>
      <c r="L19" s="3"/>
      <c r="M19" s="3"/>
      <c r="N19" s="3"/>
      <c r="O19" s="18"/>
      <c r="P19" s="76" t="str">
        <f t="shared" si="0"/>
        <v>Done</v>
      </c>
      <c r="Q19" s="44"/>
      <c r="W19" s="10"/>
    </row>
    <row r="20" spans="1:24" ht="15" thickBot="1" x14ac:dyDescent="0.35">
      <c r="A20" s="24"/>
      <c r="B20" s="52"/>
      <c r="C20" s="51">
        <v>15</v>
      </c>
      <c r="D20" s="69" t="s">
        <v>41</v>
      </c>
      <c r="E20" s="4"/>
      <c r="F20" s="63"/>
      <c r="G20" s="63"/>
      <c r="H20" s="63"/>
      <c r="I20" s="63"/>
      <c r="J20" s="63"/>
      <c r="K20" s="45">
        <v>-6</v>
      </c>
      <c r="L20" s="63"/>
      <c r="M20" s="3">
        <v>2</v>
      </c>
      <c r="N20" s="3">
        <v>2</v>
      </c>
      <c r="O20" s="18">
        <v>2</v>
      </c>
      <c r="P20" s="76" t="str">
        <f t="shared" si="0"/>
        <v>Done</v>
      </c>
      <c r="Q20" s="44"/>
      <c r="W20" s="10"/>
    </row>
    <row r="21" spans="1:24" ht="18" x14ac:dyDescent="0.35">
      <c r="A21" s="24"/>
      <c r="B21" s="52"/>
      <c r="C21" s="51">
        <v>16</v>
      </c>
      <c r="D21" s="69" t="s">
        <v>42</v>
      </c>
      <c r="E21" s="4"/>
      <c r="F21" s="63"/>
      <c r="G21" s="63"/>
      <c r="H21" s="63"/>
      <c r="I21" s="63"/>
      <c r="J21" s="63"/>
      <c r="K21" s="45">
        <v>-2</v>
      </c>
      <c r="L21" s="63"/>
      <c r="M21" s="3"/>
      <c r="N21" s="3"/>
      <c r="O21" s="18"/>
      <c r="P21" s="76" t="str">
        <f t="shared" si="0"/>
        <v>Incomplete</v>
      </c>
      <c r="Q21" s="44"/>
      <c r="R21" s="97" t="s">
        <v>43</v>
      </c>
      <c r="S21" s="98"/>
      <c r="T21" s="98"/>
      <c r="U21" s="98"/>
      <c r="V21" s="99"/>
      <c r="W21" s="10"/>
    </row>
    <row r="22" spans="1:24" x14ac:dyDescent="0.3">
      <c r="A22" s="24"/>
      <c r="B22" s="52"/>
      <c r="C22" s="51">
        <v>17</v>
      </c>
      <c r="D22" s="65" t="s">
        <v>46</v>
      </c>
      <c r="E22" s="4"/>
      <c r="F22" s="3"/>
      <c r="G22" s="3"/>
      <c r="H22" s="3"/>
      <c r="I22" s="3"/>
      <c r="J22" s="3"/>
      <c r="K22" s="45">
        <v>-8</v>
      </c>
      <c r="L22" s="3"/>
      <c r="M22" s="3"/>
      <c r="N22" s="3"/>
      <c r="O22" s="18">
        <v>0.5</v>
      </c>
      <c r="P22" s="76" t="str">
        <f t="shared" si="0"/>
        <v>Incomplete</v>
      </c>
      <c r="Q22" s="44"/>
      <c r="R22" s="70"/>
      <c r="S22" s="85" t="s">
        <v>39</v>
      </c>
      <c r="T22" s="85"/>
      <c r="U22" s="44">
        <f>SUMIF(F6:J25,"&gt;0")</f>
        <v>35.5</v>
      </c>
      <c r="V22" s="71"/>
      <c r="W22" s="10"/>
    </row>
    <row r="23" spans="1:24" ht="15" thickBot="1" x14ac:dyDescent="0.35">
      <c r="A23" s="24"/>
      <c r="B23" s="52"/>
      <c r="C23" s="51">
        <v>18</v>
      </c>
      <c r="D23" s="65" t="s">
        <v>48</v>
      </c>
      <c r="E23" s="4"/>
      <c r="F23" s="3"/>
      <c r="G23" s="3"/>
      <c r="H23" s="3"/>
      <c r="I23" s="3"/>
      <c r="J23" s="3"/>
      <c r="K23" s="3"/>
      <c r="L23" s="3"/>
      <c r="M23" s="45">
        <v>-1</v>
      </c>
      <c r="N23" s="3">
        <v>1</v>
      </c>
      <c r="O23" s="18"/>
      <c r="P23" s="76" t="str">
        <f t="shared" si="0"/>
        <v>Done</v>
      </c>
      <c r="Q23" s="44"/>
      <c r="R23" s="70"/>
      <c r="S23" s="86" t="s">
        <v>38</v>
      </c>
      <c r="T23" s="86"/>
      <c r="U23" s="78">
        <f>SUMIF(K6:O25,"&gt;0")</f>
        <v>36</v>
      </c>
      <c r="V23" s="71"/>
      <c r="W23" s="10"/>
    </row>
    <row r="24" spans="1:24" ht="15" thickBot="1" x14ac:dyDescent="0.35">
      <c r="A24" s="24"/>
      <c r="B24" s="52"/>
      <c r="C24" s="51">
        <v>19</v>
      </c>
      <c r="D24" s="65" t="s">
        <v>36</v>
      </c>
      <c r="E24" s="4"/>
      <c r="F24" s="3"/>
      <c r="G24" s="3"/>
      <c r="H24" s="3"/>
      <c r="I24" s="3"/>
      <c r="J24" s="3"/>
      <c r="K24" s="45">
        <v>-8</v>
      </c>
      <c r="L24">
        <v>2</v>
      </c>
      <c r="M24" s="3">
        <v>1</v>
      </c>
      <c r="N24" s="3"/>
      <c r="O24" s="18">
        <v>1</v>
      </c>
      <c r="P24" s="76" t="str">
        <f t="shared" si="0"/>
        <v>Incomplete</v>
      </c>
      <c r="Q24" s="44"/>
      <c r="R24" s="87" t="s">
        <v>37</v>
      </c>
      <c r="S24" s="88"/>
      <c r="T24" s="88"/>
      <c r="U24" s="77">
        <f>SUM(U22,U23)</f>
        <v>71.5</v>
      </c>
      <c r="V24" s="71"/>
      <c r="W24" s="10"/>
    </row>
    <row r="25" spans="1:24" ht="15" thickBot="1" x14ac:dyDescent="0.35">
      <c r="A25" s="24"/>
      <c r="B25" s="52"/>
      <c r="C25" s="51">
        <v>20</v>
      </c>
      <c r="D25" s="65" t="s">
        <v>28</v>
      </c>
      <c r="E25" s="19">
        <v>7</v>
      </c>
      <c r="F25" s="19">
        <v>1.5</v>
      </c>
      <c r="G25" s="19">
        <v>0.5</v>
      </c>
      <c r="H25" s="19">
        <v>0.5</v>
      </c>
      <c r="I25" s="19">
        <v>0.5</v>
      </c>
      <c r="J25" s="19">
        <v>0.5</v>
      </c>
      <c r="K25" s="19">
        <v>1.5</v>
      </c>
      <c r="L25" s="19">
        <v>0.5</v>
      </c>
      <c r="M25" s="19">
        <v>0.5</v>
      </c>
      <c r="N25" s="19">
        <v>0.5</v>
      </c>
      <c r="O25" s="21">
        <v>0.5</v>
      </c>
      <c r="P25" s="76" t="str">
        <f t="shared" si="0"/>
        <v>Done</v>
      </c>
      <c r="Q25" s="44"/>
      <c r="R25" s="72"/>
      <c r="S25" s="41"/>
      <c r="T25" s="41" t="s">
        <v>40</v>
      </c>
      <c r="U25" s="73"/>
      <c r="V25" s="74"/>
      <c r="W25" s="10"/>
    </row>
    <row r="26" spans="1:24" ht="15" thickBot="1" x14ac:dyDescent="0.35">
      <c r="A26" s="24"/>
      <c r="B26" s="9"/>
      <c r="C26" s="35"/>
      <c r="D26" s="28" t="s">
        <v>8</v>
      </c>
      <c r="E26" s="68">
        <f>SUM(E6:E25)</f>
        <v>45.5</v>
      </c>
      <c r="F26" s="50">
        <f>E26-SUM(F6:F25)</f>
        <v>25</v>
      </c>
      <c r="G26" s="50">
        <f>F26-SUM(G6:G25)</f>
        <v>22</v>
      </c>
      <c r="H26" s="50">
        <f t="shared" ref="H26:O26" si="1">G26-SUM(H6:H25)</f>
        <v>16.5</v>
      </c>
      <c r="I26" s="50">
        <f t="shared" si="1"/>
        <v>26.5</v>
      </c>
      <c r="J26" s="50">
        <f t="shared" si="1"/>
        <v>24</v>
      </c>
      <c r="K26" s="50">
        <f t="shared" si="1"/>
        <v>35.25</v>
      </c>
      <c r="L26" s="50">
        <f t="shared" si="1"/>
        <v>26.5</v>
      </c>
      <c r="M26" s="50">
        <f t="shared" si="1"/>
        <v>24</v>
      </c>
      <c r="N26" s="50">
        <f t="shared" si="1"/>
        <v>20.5</v>
      </c>
      <c r="O26" s="50">
        <f t="shared" si="1"/>
        <v>16.5</v>
      </c>
      <c r="P26" s="53"/>
      <c r="Q26" s="44"/>
      <c r="R26" s="44"/>
      <c r="S26" s="44"/>
      <c r="T26" s="44"/>
      <c r="U26" s="44"/>
      <c r="V26" s="44"/>
      <c r="W26" s="10"/>
    </row>
    <row r="27" spans="1:24" ht="15" thickBot="1" x14ac:dyDescent="0.35">
      <c r="A27" s="24"/>
      <c r="B27" s="9"/>
      <c r="C27" s="36"/>
      <c r="D27" s="37" t="s">
        <v>1</v>
      </c>
      <c r="E27" s="38">
        <f>E26</f>
        <v>45.5</v>
      </c>
      <c r="F27" s="39">
        <f t="shared" ref="F27:O27" si="2">E27-($E$26/10)</f>
        <v>40.950000000000003</v>
      </c>
      <c r="G27" s="39">
        <f t="shared" si="2"/>
        <v>36.400000000000006</v>
      </c>
      <c r="H27" s="39">
        <f t="shared" si="2"/>
        <v>31.850000000000005</v>
      </c>
      <c r="I27" s="39">
        <f t="shared" si="2"/>
        <v>27.300000000000004</v>
      </c>
      <c r="J27" s="39">
        <f t="shared" si="2"/>
        <v>22.750000000000004</v>
      </c>
      <c r="K27" s="39">
        <f t="shared" si="2"/>
        <v>18.200000000000003</v>
      </c>
      <c r="L27" s="39">
        <f t="shared" si="2"/>
        <v>13.650000000000002</v>
      </c>
      <c r="M27" s="39">
        <f t="shared" si="2"/>
        <v>9.1000000000000014</v>
      </c>
      <c r="N27" s="39">
        <f t="shared" si="2"/>
        <v>4.5500000000000016</v>
      </c>
      <c r="O27" s="40">
        <f t="shared" si="2"/>
        <v>0</v>
      </c>
      <c r="P27" s="44"/>
      <c r="Q27" s="44"/>
      <c r="R27" s="44"/>
      <c r="S27" s="44"/>
      <c r="T27" s="44"/>
      <c r="U27" s="44"/>
      <c r="V27" s="44"/>
      <c r="W27" s="10"/>
    </row>
    <row r="28" spans="1:24" x14ac:dyDescent="0.3">
      <c r="A28" s="24"/>
      <c r="B28" s="9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10"/>
    </row>
    <row r="29" spans="1:24" x14ac:dyDescent="0.3">
      <c r="A29" s="24"/>
      <c r="B29" s="9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10"/>
    </row>
    <row r="30" spans="1:24" ht="15" thickBot="1" x14ac:dyDescent="0.35">
      <c r="A30" s="24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41"/>
      <c r="W30" s="13"/>
    </row>
    <row r="31" spans="1:24" x14ac:dyDescent="0.3">
      <c r="A31" s="24"/>
      <c r="X31" s="15"/>
    </row>
    <row r="32" spans="1:24" x14ac:dyDescent="0.3">
      <c r="A32" s="24"/>
      <c r="X32" s="15"/>
    </row>
    <row r="33" spans="1:24" x14ac:dyDescent="0.3">
      <c r="A33" s="24"/>
      <c r="X33" s="15"/>
    </row>
    <row r="34" spans="1:24" x14ac:dyDescent="0.3">
      <c r="A34" s="24"/>
      <c r="X34" s="15"/>
    </row>
    <row r="35" spans="1:24" x14ac:dyDescent="0.3">
      <c r="A35" s="24"/>
      <c r="B35" s="8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8"/>
      <c r="X35" s="15"/>
    </row>
    <row r="36" spans="1:24" x14ac:dyDescent="0.3">
      <c r="A36" s="24"/>
      <c r="B36" s="8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8"/>
      <c r="X36" s="15"/>
    </row>
    <row r="37" spans="1:24" x14ac:dyDescent="0.3">
      <c r="A37" s="24"/>
      <c r="B37" s="8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8"/>
      <c r="X37" s="15"/>
    </row>
    <row r="38" spans="1:24" x14ac:dyDescent="0.3">
      <c r="A38" s="24"/>
      <c r="B38" s="8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8"/>
      <c r="X38" s="15"/>
    </row>
    <row r="39" spans="1:24" x14ac:dyDescent="0.3">
      <c r="A39" s="24"/>
      <c r="B39" s="8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8"/>
      <c r="X39" s="15"/>
    </row>
    <row r="40" spans="1:24" x14ac:dyDescent="0.3">
      <c r="A40" s="24"/>
      <c r="B40" s="8"/>
      <c r="C40" s="8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/>
      <c r="P40" s="8"/>
      <c r="Q40" s="8"/>
      <c r="R40" s="8"/>
      <c r="S40" s="8"/>
      <c r="T40" s="8"/>
      <c r="U40" s="8"/>
      <c r="W40" s="8"/>
      <c r="X40" s="15"/>
    </row>
    <row r="41" spans="1:24" x14ac:dyDescent="0.3">
      <c r="A41" s="24"/>
      <c r="B41" s="15"/>
    </row>
    <row r="42" spans="1:24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</sheetData>
  <autoFilter ref="C4:O27"/>
  <customSheetViews>
    <customSheetView guid="{FAE5DA31-FC3C-4EAB-85AB-90EFD3CA9745}" scale="70" showGridLines="0" fitToPage="1" showAutoFilter="1">
      <selection activeCell="H23" sqref="H23"/>
      <pageMargins left="0.7" right="0.7" top="0.75" bottom="0.75" header="0.3" footer="0.3"/>
      <pageSetup scale="45" fitToHeight="0" orientation="landscape" r:id="rId1"/>
      <headerFooter>
        <oddHeader xml:space="preserve">&amp;C
</oddHeader>
      </headerFooter>
      <autoFilter ref="C4:O5"/>
    </customSheetView>
  </customSheetViews>
  <mergeCells count="13">
    <mergeCell ref="B1:W1"/>
    <mergeCell ref="B2:W2"/>
    <mergeCell ref="F3:J3"/>
    <mergeCell ref="K3:O3"/>
    <mergeCell ref="R21:V21"/>
    <mergeCell ref="R6:V6"/>
    <mergeCell ref="R14:V14"/>
    <mergeCell ref="S22:T22"/>
    <mergeCell ref="S23:T23"/>
    <mergeCell ref="R24:T24"/>
    <mergeCell ref="R17:T17"/>
    <mergeCell ref="S15:T15"/>
    <mergeCell ref="S16:T16"/>
  </mergeCells>
  <conditionalFormatting sqref="P6:P25">
    <cfRule type="containsText" dxfId="11" priority="8" operator="containsText" text="Incomplete">
      <formula>NOT(ISERROR(SEARCH("Incomplete",P6)))</formula>
    </cfRule>
    <cfRule type="containsText" dxfId="10" priority="9" operator="containsText" text="Done">
      <formula>NOT(ISERROR(SEARCH("Done",P6)))</formula>
    </cfRule>
  </conditionalFormatting>
  <conditionalFormatting sqref="P6:P25">
    <cfRule type="cellIs" dxfId="9" priority="2" stopIfTrue="1" operator="equal">
      <formula>"-"</formula>
    </cfRule>
  </conditionalFormatting>
  <dataValidations count="6">
    <dataValidation type="whole" allowBlank="1" showInputMessage="1" showErrorMessage="1" sqref="S8 E14:E16 E20:E24">
      <formula1>0</formula1>
      <formula2>1000000</formula2>
    </dataValidation>
    <dataValidation type="whole" allowBlank="1" showInputMessage="1" showErrorMessage="1" sqref="S9:S10 I14:I15 K24 K20:K22 M23">
      <formula1>-100</formula1>
      <formula2>1000000</formula2>
    </dataValidation>
    <dataValidation type="decimal" allowBlank="1" showInputMessage="1" showErrorMessage="1" sqref="H26:O27 E27 K23 I8:J12 K6:L19 F8:H19 J14:J19 I16:I19 F22:G27 H22:J25 K25:L25 L22:L23 N6:O25 M6:M22 M24:M25">
      <formula1>-24</formula1>
      <formula2>24</formula2>
    </dataValidation>
    <dataValidation type="decimal" allowBlank="1" showInputMessage="1" showErrorMessage="1" sqref="E8:E13 E17:E19">
      <formula1>0</formula1>
      <formula2>24</formula2>
    </dataValidation>
    <dataValidation type="decimal" allowBlank="1" showInputMessage="1" showErrorMessage="1" sqref="E25">
      <formula1>0</formula1>
      <formula2>25</formula2>
    </dataValidation>
    <dataValidation type="decimal" allowBlank="1" showInputMessage="1" showErrorMessage="1" sqref="E26">
      <formula1>-24</formula1>
      <formula2>50</formula2>
    </dataValidation>
  </dataValidations>
  <pageMargins left="0.7" right="0.7" top="0.75" bottom="0.75" header="0.3" footer="0.3"/>
  <pageSetup scale="45" fitToHeight="0" orientation="landscape" r:id="rId2"/>
  <headerFooter>
    <oddHeader xml:space="preserve">&amp;C
</oddHeader>
  </headerFooter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stopIfTrue="1" operator="containsText" id="{CE984009-C6DF-4C8F-862E-DB0879225F02}">
            <xm:f>NOT(ISERROR(SEARCH("To Do",P6)))</xm:f>
            <xm:f>"To Do"</xm:f>
            <x14:dxf>
              <font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P6:P25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X42"/>
  <sheetViews>
    <sheetView showGridLines="0" zoomScale="70" zoomScaleNormal="70" workbookViewId="0">
      <selection activeCell="O13" sqref="O13"/>
    </sheetView>
  </sheetViews>
  <sheetFormatPr defaultRowHeight="14.4" x14ac:dyDescent="0.3"/>
  <cols>
    <col min="3" max="3" width="10.6640625" customWidth="1"/>
    <col min="4" max="4" width="66.5546875" customWidth="1"/>
    <col min="5" max="15" width="10.6640625" customWidth="1"/>
    <col min="16" max="16" width="11.6640625" customWidth="1"/>
    <col min="21" max="21" width="6" customWidth="1"/>
    <col min="23" max="23" width="10.6640625" customWidth="1"/>
    <col min="24" max="24" width="25.88671875" customWidth="1"/>
  </cols>
  <sheetData>
    <row r="1" spans="1:23" ht="49.8" x14ac:dyDescent="0.8">
      <c r="A1" s="24"/>
      <c r="B1" s="89" t="s">
        <v>10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33" thickBot="1" x14ac:dyDescent="0.6">
      <c r="A2" s="24"/>
      <c r="B2" s="90" t="s">
        <v>7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</row>
    <row r="3" spans="1:23" s="1" customFormat="1" ht="18.600000000000001" thickBot="1" x14ac:dyDescent="0.4">
      <c r="A3" s="22"/>
      <c r="B3" s="29"/>
      <c r="C3" s="30"/>
      <c r="D3" s="30"/>
      <c r="E3" s="30"/>
      <c r="F3" s="91" t="s">
        <v>31</v>
      </c>
      <c r="G3" s="92"/>
      <c r="H3" s="92"/>
      <c r="I3" s="92"/>
      <c r="J3" s="93"/>
      <c r="K3" s="94" t="s">
        <v>32</v>
      </c>
      <c r="L3" s="95"/>
      <c r="M3" s="95"/>
      <c r="N3" s="95"/>
      <c r="O3" s="96"/>
      <c r="P3" s="62"/>
      <c r="Q3" s="31"/>
      <c r="R3" s="31"/>
      <c r="S3" s="31"/>
      <c r="T3" s="31"/>
      <c r="U3" s="31"/>
      <c r="V3" s="54"/>
      <c r="W3" s="32"/>
    </row>
    <row r="4" spans="1:23" s="2" customFormat="1" ht="28.8" x14ac:dyDescent="0.3">
      <c r="A4" s="23"/>
      <c r="B4" s="25"/>
      <c r="C4" s="33" t="s">
        <v>6</v>
      </c>
      <c r="D4" s="34" t="s">
        <v>5</v>
      </c>
      <c r="E4" s="34"/>
      <c r="F4" s="43">
        <v>42830</v>
      </c>
      <c r="G4" s="43">
        <v>42831</v>
      </c>
      <c r="H4" s="42" t="s">
        <v>53</v>
      </c>
      <c r="I4" s="42">
        <v>42835</v>
      </c>
      <c r="J4" s="42">
        <v>42836</v>
      </c>
      <c r="K4" s="42">
        <v>42837</v>
      </c>
      <c r="L4" s="42">
        <v>42838</v>
      </c>
      <c r="M4" s="42" t="s">
        <v>52</v>
      </c>
      <c r="N4" s="43">
        <v>42842</v>
      </c>
      <c r="O4" s="58">
        <v>42843</v>
      </c>
      <c r="P4" s="59"/>
      <c r="Q4" s="26"/>
      <c r="R4" s="26"/>
      <c r="S4" s="26"/>
      <c r="T4" s="26"/>
      <c r="U4" s="26"/>
      <c r="W4" s="27"/>
    </row>
    <row r="5" spans="1:23" s="2" customFormat="1" ht="29.4" thickBot="1" x14ac:dyDescent="0.35">
      <c r="A5" s="23"/>
      <c r="B5" s="25"/>
      <c r="C5" s="16"/>
      <c r="D5" s="57"/>
      <c r="E5" s="64" t="s">
        <v>0</v>
      </c>
      <c r="F5" s="6" t="s">
        <v>18</v>
      </c>
      <c r="G5" s="7" t="s">
        <v>19</v>
      </c>
      <c r="H5" s="7" t="s">
        <v>20</v>
      </c>
      <c r="I5" s="7" t="s">
        <v>16</v>
      </c>
      <c r="J5" s="56" t="s">
        <v>17</v>
      </c>
      <c r="K5" s="7" t="s">
        <v>18</v>
      </c>
      <c r="L5" s="6" t="s">
        <v>19</v>
      </c>
      <c r="M5" s="7" t="s">
        <v>20</v>
      </c>
      <c r="N5" s="7" t="s">
        <v>16</v>
      </c>
      <c r="O5" s="61" t="s">
        <v>17</v>
      </c>
      <c r="P5" s="60" t="s">
        <v>9</v>
      </c>
      <c r="Q5" s="26"/>
      <c r="R5" s="26"/>
      <c r="S5" s="26"/>
      <c r="T5" s="26"/>
      <c r="U5" s="26"/>
      <c r="W5" s="27"/>
    </row>
    <row r="6" spans="1:23" ht="18" x14ac:dyDescent="0.35">
      <c r="A6" s="24"/>
      <c r="B6" s="9"/>
      <c r="C6" s="17">
        <v>1</v>
      </c>
      <c r="D6" s="65" t="s">
        <v>56</v>
      </c>
      <c r="E6" s="63">
        <v>1</v>
      </c>
      <c r="F6" s="63"/>
      <c r="G6" s="63">
        <v>-3</v>
      </c>
      <c r="H6" s="63">
        <v>3</v>
      </c>
      <c r="I6" s="63"/>
      <c r="J6" s="63"/>
      <c r="K6" s="3"/>
      <c r="L6" s="5">
        <v>1</v>
      </c>
      <c r="M6" s="3"/>
      <c r="N6" s="3"/>
      <c r="O6" s="18"/>
      <c r="P6" s="76" t="str">
        <f t="shared" ref="P6:P25" si="0">IF(D6="","-",(IF(COUNT(E6:O6) = 0,"To Do",IF(E6&gt;SUM(F6:O6),"Incomplete","Done"))))</f>
        <v>Done</v>
      </c>
      <c r="R6" s="97" t="s">
        <v>4</v>
      </c>
      <c r="S6" s="100"/>
      <c r="T6" s="100"/>
      <c r="U6" s="100"/>
      <c r="V6" s="101"/>
      <c r="W6" s="10"/>
    </row>
    <row r="7" spans="1:23" ht="18" x14ac:dyDescent="0.35">
      <c r="A7" s="24"/>
      <c r="B7" s="9"/>
      <c r="C7" s="17">
        <v>2</v>
      </c>
      <c r="D7" s="65" t="s">
        <v>45</v>
      </c>
      <c r="E7" s="63">
        <v>2</v>
      </c>
      <c r="F7" s="63"/>
      <c r="G7" s="63"/>
      <c r="H7" s="63"/>
      <c r="I7" s="63"/>
      <c r="J7" s="63"/>
      <c r="K7" s="3">
        <v>2</v>
      </c>
      <c r="L7" s="5"/>
      <c r="M7" s="3"/>
      <c r="N7" s="3"/>
      <c r="O7" s="18"/>
      <c r="P7" s="76" t="str">
        <f t="shared" si="0"/>
        <v>Done</v>
      </c>
      <c r="R7" s="9"/>
      <c r="S7" s="14"/>
      <c r="T7" s="14"/>
      <c r="U7" s="14"/>
      <c r="V7" s="10"/>
      <c r="W7" s="10"/>
    </row>
    <row r="8" spans="1:23" ht="14.4" customHeight="1" x14ac:dyDescent="0.3">
      <c r="A8" s="24"/>
      <c r="B8" s="9"/>
      <c r="C8" s="17">
        <v>3</v>
      </c>
      <c r="D8" s="69" t="s">
        <v>42</v>
      </c>
      <c r="E8" s="3">
        <v>2</v>
      </c>
      <c r="F8" s="3"/>
      <c r="G8" s="3"/>
      <c r="H8" s="3"/>
      <c r="I8" s="3"/>
      <c r="J8" s="3">
        <v>2</v>
      </c>
      <c r="K8" s="3"/>
      <c r="L8" s="5"/>
      <c r="M8" s="3"/>
      <c r="N8" s="3"/>
      <c r="O8" s="18"/>
      <c r="P8" s="76" t="str">
        <f t="shared" si="0"/>
        <v>Done</v>
      </c>
      <c r="R8" s="9"/>
      <c r="S8" s="4"/>
      <c r="T8" s="8" t="s">
        <v>2</v>
      </c>
      <c r="V8" s="10"/>
      <c r="W8" s="10"/>
    </row>
    <row r="9" spans="1:23" x14ac:dyDescent="0.3">
      <c r="A9" s="24"/>
      <c r="B9" s="9"/>
      <c r="C9" s="17">
        <v>4</v>
      </c>
      <c r="D9" s="65" t="s">
        <v>60</v>
      </c>
      <c r="E9" s="3">
        <v>8</v>
      </c>
      <c r="F9" s="3"/>
      <c r="G9" s="3"/>
      <c r="H9" s="3"/>
      <c r="I9" s="3"/>
      <c r="J9" s="3">
        <v>-1</v>
      </c>
      <c r="K9" s="48">
        <v>1</v>
      </c>
      <c r="L9" s="48"/>
      <c r="M9" s="3"/>
      <c r="N9" s="3">
        <v>7</v>
      </c>
      <c r="O9" s="18">
        <v>1</v>
      </c>
      <c r="P9" s="76" t="str">
        <f t="shared" si="0"/>
        <v>Done</v>
      </c>
      <c r="R9" s="9"/>
      <c r="S9" s="45"/>
      <c r="T9" s="8" t="s">
        <v>3</v>
      </c>
      <c r="V9" s="10"/>
      <c r="W9" s="10"/>
    </row>
    <row r="10" spans="1:23" x14ac:dyDescent="0.3">
      <c r="A10" s="24"/>
      <c r="B10" s="9"/>
      <c r="C10" s="17">
        <v>5</v>
      </c>
      <c r="D10" s="65" t="s">
        <v>48</v>
      </c>
      <c r="E10" s="3">
        <v>1</v>
      </c>
      <c r="F10" s="3"/>
      <c r="G10" s="3"/>
      <c r="H10" s="3">
        <v>1</v>
      </c>
      <c r="I10" s="3"/>
      <c r="J10" s="3"/>
      <c r="K10" s="3"/>
      <c r="L10" s="3"/>
      <c r="M10" s="3"/>
      <c r="N10" s="3"/>
      <c r="O10" s="18"/>
      <c r="P10" s="76" t="str">
        <f t="shared" si="0"/>
        <v>Done</v>
      </c>
      <c r="R10" s="9"/>
      <c r="S10" s="46"/>
      <c r="T10" s="8"/>
      <c r="U10" s="8"/>
      <c r="V10" s="10"/>
      <c r="W10" s="10"/>
    </row>
    <row r="11" spans="1:23" ht="15" thickBot="1" x14ac:dyDescent="0.35">
      <c r="A11" s="24"/>
      <c r="B11" s="9"/>
      <c r="C11" s="47">
        <v>6</v>
      </c>
      <c r="D11" s="65" t="s">
        <v>49</v>
      </c>
      <c r="E11" s="3">
        <v>3</v>
      </c>
      <c r="F11" s="3"/>
      <c r="G11" s="3"/>
      <c r="H11" s="3"/>
      <c r="I11" s="3"/>
      <c r="J11" s="3"/>
      <c r="K11" s="3">
        <v>2</v>
      </c>
      <c r="L11" s="3"/>
      <c r="M11" s="3"/>
      <c r="N11" s="3"/>
      <c r="O11" s="18">
        <v>1</v>
      </c>
      <c r="P11" s="76" t="str">
        <f t="shared" si="0"/>
        <v>Done</v>
      </c>
      <c r="R11" s="11"/>
      <c r="S11" s="12"/>
      <c r="T11" s="20"/>
      <c r="U11" s="12"/>
      <c r="V11" s="13"/>
      <c r="W11" s="10"/>
    </row>
    <row r="12" spans="1:23" x14ac:dyDescent="0.3">
      <c r="A12" s="24"/>
      <c r="B12" s="52"/>
      <c r="C12" s="51">
        <v>7</v>
      </c>
      <c r="D12" s="65" t="s">
        <v>57</v>
      </c>
      <c r="E12" s="48">
        <v>16</v>
      </c>
      <c r="F12" s="48"/>
      <c r="G12" s="48"/>
      <c r="H12" s="48"/>
      <c r="I12" s="48"/>
      <c r="J12" s="48">
        <v>0.75</v>
      </c>
      <c r="K12" s="48"/>
      <c r="L12" s="48">
        <v>2.25</v>
      </c>
      <c r="M12" s="48">
        <v>8</v>
      </c>
      <c r="N12" s="48">
        <v>2</v>
      </c>
      <c r="O12" s="18">
        <v>3</v>
      </c>
      <c r="P12" s="76" t="str">
        <f t="shared" si="0"/>
        <v>Done</v>
      </c>
      <c r="W12" s="10"/>
    </row>
    <row r="13" spans="1:23" ht="15" thickBot="1" x14ac:dyDescent="0.35">
      <c r="A13" s="24"/>
      <c r="B13" s="52"/>
      <c r="C13" s="51">
        <v>8</v>
      </c>
      <c r="D13" s="65" t="s">
        <v>50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18"/>
      <c r="P13" s="76" t="str">
        <f t="shared" si="0"/>
        <v>To Do</v>
      </c>
      <c r="Q13" s="8"/>
      <c r="R13" s="8"/>
      <c r="S13" s="8"/>
      <c r="T13" s="8"/>
      <c r="U13" s="8"/>
      <c r="W13" s="10"/>
    </row>
    <row r="14" spans="1:23" ht="18" x14ac:dyDescent="0.35">
      <c r="A14" s="24"/>
      <c r="B14" s="52"/>
      <c r="C14" s="51">
        <v>9</v>
      </c>
      <c r="D14" s="65" t="s">
        <v>51</v>
      </c>
      <c r="E14" s="48">
        <v>4</v>
      </c>
      <c r="F14" s="48"/>
      <c r="G14" s="48"/>
      <c r="H14" s="48"/>
      <c r="I14" s="48"/>
      <c r="J14" s="48"/>
      <c r="K14" s="48"/>
      <c r="L14" s="48"/>
      <c r="M14" s="48"/>
      <c r="N14" s="48"/>
      <c r="O14" s="18">
        <v>4</v>
      </c>
      <c r="P14" s="76" t="str">
        <f t="shared" si="0"/>
        <v>Done</v>
      </c>
      <c r="Q14" s="8"/>
      <c r="R14" s="97" t="s">
        <v>44</v>
      </c>
      <c r="S14" s="100"/>
      <c r="T14" s="100"/>
      <c r="U14" s="100"/>
      <c r="V14" s="101"/>
      <c r="W14" s="10"/>
    </row>
    <row r="15" spans="1:23" x14ac:dyDescent="0.3">
      <c r="A15" s="24"/>
      <c r="B15" s="52"/>
      <c r="C15" s="51">
        <v>10</v>
      </c>
      <c r="D15" s="65" t="s">
        <v>55</v>
      </c>
      <c r="E15" s="48">
        <v>1</v>
      </c>
      <c r="F15" s="48"/>
      <c r="G15" s="48"/>
      <c r="H15" s="48"/>
      <c r="I15" s="48"/>
      <c r="J15" s="48"/>
      <c r="K15" s="48">
        <v>1</v>
      </c>
      <c r="L15" s="48"/>
      <c r="M15" s="48"/>
      <c r="N15" s="48"/>
      <c r="O15" s="18"/>
      <c r="P15" s="76" t="str">
        <f t="shared" si="0"/>
        <v>Done</v>
      </c>
      <c r="Q15" s="44"/>
      <c r="R15" s="70"/>
      <c r="S15" s="85" t="s">
        <v>33</v>
      </c>
      <c r="T15" s="85"/>
      <c r="U15" s="44">
        <f>SUM(E6:E25)</f>
        <v>48</v>
      </c>
      <c r="V15" s="71"/>
      <c r="W15" s="10"/>
    </row>
    <row r="16" spans="1:23" ht="15" thickBot="1" x14ac:dyDescent="0.35">
      <c r="A16" s="24"/>
      <c r="B16" s="52"/>
      <c r="C16" s="51">
        <v>11</v>
      </c>
      <c r="D16" s="65" t="s">
        <v>42</v>
      </c>
      <c r="E16" s="48">
        <v>2</v>
      </c>
      <c r="F16" s="48"/>
      <c r="G16" s="48"/>
      <c r="H16" s="48"/>
      <c r="I16" s="48"/>
      <c r="J16" s="48">
        <v>2</v>
      </c>
      <c r="K16" s="48"/>
      <c r="L16" s="48"/>
      <c r="M16" s="48"/>
      <c r="N16" s="48"/>
      <c r="O16" s="18"/>
      <c r="P16" s="76" t="str">
        <f t="shared" si="0"/>
        <v>Done</v>
      </c>
      <c r="Q16" s="44"/>
      <c r="R16" s="70"/>
      <c r="S16" s="86" t="s">
        <v>34</v>
      </c>
      <c r="T16" s="86"/>
      <c r="U16" s="44">
        <f>SUMIF(F6:O25,"&lt;0")*-1</f>
        <v>4</v>
      </c>
      <c r="V16" s="71"/>
      <c r="W16" s="10"/>
    </row>
    <row r="17" spans="1:24" ht="17.399999999999999" customHeight="1" thickBot="1" x14ac:dyDescent="0.35">
      <c r="A17" s="24"/>
      <c r="B17" s="52"/>
      <c r="C17" s="51">
        <v>12</v>
      </c>
      <c r="D17" s="81" t="s">
        <v>54</v>
      </c>
      <c r="E17" s="48">
        <v>1</v>
      </c>
      <c r="F17" s="48"/>
      <c r="G17" s="48"/>
      <c r="H17" s="48"/>
      <c r="I17" s="48">
        <v>1</v>
      </c>
      <c r="J17" s="48"/>
      <c r="K17" s="48"/>
      <c r="L17" s="48"/>
      <c r="M17" s="48"/>
      <c r="N17" s="48"/>
      <c r="O17" s="49"/>
      <c r="P17" s="82" t="str">
        <f t="shared" si="0"/>
        <v>Done</v>
      </c>
      <c r="Q17" s="44"/>
      <c r="R17" s="87" t="s">
        <v>35</v>
      </c>
      <c r="S17" s="88"/>
      <c r="T17" s="88"/>
      <c r="U17" s="75">
        <f>SUM(U15,U16)</f>
        <v>52</v>
      </c>
      <c r="V17" s="71"/>
      <c r="W17" s="10"/>
    </row>
    <row r="18" spans="1:24" ht="15" thickBot="1" x14ac:dyDescent="0.35">
      <c r="A18" s="24"/>
      <c r="B18" s="52"/>
      <c r="C18" s="51">
        <v>13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83"/>
      <c r="P18" s="84" t="str">
        <f t="shared" si="0"/>
        <v>-</v>
      </c>
      <c r="Q18" s="44"/>
      <c r="R18" s="72"/>
      <c r="S18" s="41"/>
      <c r="T18" s="41" t="s">
        <v>40</v>
      </c>
      <c r="U18" s="73"/>
      <c r="V18" s="74"/>
      <c r="W18" s="10"/>
    </row>
    <row r="19" spans="1:24" x14ac:dyDescent="0.3">
      <c r="A19" s="24"/>
      <c r="B19" s="52"/>
      <c r="C19" s="51">
        <v>14</v>
      </c>
      <c r="D19" s="65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18"/>
      <c r="P19" s="76" t="str">
        <f t="shared" si="0"/>
        <v>-</v>
      </c>
      <c r="Q19" s="44"/>
      <c r="W19" s="10"/>
    </row>
    <row r="20" spans="1:24" ht="15" thickBot="1" x14ac:dyDescent="0.35">
      <c r="A20" s="24"/>
      <c r="B20" s="52"/>
      <c r="C20" s="51">
        <v>15</v>
      </c>
      <c r="D20" s="69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18"/>
      <c r="P20" s="76" t="str">
        <f t="shared" si="0"/>
        <v>-</v>
      </c>
      <c r="Q20" s="44"/>
      <c r="W20" s="10"/>
    </row>
    <row r="21" spans="1:24" ht="18" x14ac:dyDescent="0.35">
      <c r="A21" s="24"/>
      <c r="B21" s="52"/>
      <c r="C21" s="51">
        <v>16</v>
      </c>
      <c r="D21" s="69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18"/>
      <c r="P21" s="76" t="str">
        <f t="shared" si="0"/>
        <v>-</v>
      </c>
      <c r="Q21" s="44"/>
      <c r="R21" s="97" t="s">
        <v>43</v>
      </c>
      <c r="S21" s="98"/>
      <c r="T21" s="98"/>
      <c r="U21" s="98"/>
      <c r="V21" s="99"/>
      <c r="W21" s="10"/>
    </row>
    <row r="22" spans="1:24" x14ac:dyDescent="0.3">
      <c r="A22" s="24"/>
      <c r="B22" s="52"/>
      <c r="C22" s="51">
        <v>17</v>
      </c>
      <c r="D22" s="65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18"/>
      <c r="P22" s="76" t="str">
        <f t="shared" si="0"/>
        <v>-</v>
      </c>
      <c r="Q22" s="44"/>
      <c r="R22" s="70"/>
      <c r="S22" s="85" t="s">
        <v>39</v>
      </c>
      <c r="T22" s="85"/>
      <c r="U22" s="44">
        <f>SUMIF(F6:J25,"&gt;0")</f>
        <v>13.25</v>
      </c>
      <c r="V22" s="71"/>
      <c r="W22" s="10"/>
    </row>
    <row r="23" spans="1:24" ht="15" thickBot="1" x14ac:dyDescent="0.35">
      <c r="A23" s="24"/>
      <c r="B23" s="52"/>
      <c r="C23" s="51">
        <v>18</v>
      </c>
      <c r="D23" s="65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18"/>
      <c r="P23" s="76" t="str">
        <f t="shared" si="0"/>
        <v>-</v>
      </c>
      <c r="Q23" s="44"/>
      <c r="R23" s="70"/>
      <c r="S23" s="86" t="s">
        <v>38</v>
      </c>
      <c r="T23" s="86"/>
      <c r="U23" s="78">
        <f>SUMIF(K6:O25,"&gt;0")</f>
        <v>38.75</v>
      </c>
      <c r="V23" s="71"/>
      <c r="W23" s="10"/>
    </row>
    <row r="24" spans="1:24" ht="15" thickBot="1" x14ac:dyDescent="0.35">
      <c r="A24" s="24"/>
      <c r="B24" s="52"/>
      <c r="C24" s="51">
        <v>19</v>
      </c>
      <c r="D24" s="65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18"/>
      <c r="P24" s="76" t="str">
        <f t="shared" si="0"/>
        <v>-</v>
      </c>
      <c r="Q24" s="44"/>
      <c r="R24" s="87" t="s">
        <v>37</v>
      </c>
      <c r="S24" s="88"/>
      <c r="T24" s="88"/>
      <c r="U24" s="77">
        <f>SUM(U22,U23)</f>
        <v>52</v>
      </c>
      <c r="V24" s="71"/>
      <c r="W24" s="10"/>
    </row>
    <row r="25" spans="1:24" ht="15" thickBot="1" x14ac:dyDescent="0.35">
      <c r="A25" s="24"/>
      <c r="B25" s="52"/>
      <c r="C25" s="51">
        <v>20</v>
      </c>
      <c r="D25" s="65" t="s">
        <v>28</v>
      </c>
      <c r="E25" s="19">
        <v>7</v>
      </c>
      <c r="F25" s="19">
        <v>0.5</v>
      </c>
      <c r="G25" s="19">
        <v>0.5</v>
      </c>
      <c r="H25" s="19">
        <v>1.5</v>
      </c>
      <c r="I25" s="19">
        <v>0.5</v>
      </c>
      <c r="J25" s="19">
        <v>0.5</v>
      </c>
      <c r="K25" s="19">
        <v>0.5</v>
      </c>
      <c r="L25" s="19">
        <v>0.5</v>
      </c>
      <c r="M25" s="19">
        <v>1.5</v>
      </c>
      <c r="N25" s="19">
        <v>0.5</v>
      </c>
      <c r="O25" s="21">
        <v>0.5</v>
      </c>
      <c r="P25" s="76" t="str">
        <f t="shared" si="0"/>
        <v>Done</v>
      </c>
      <c r="Q25" s="44"/>
      <c r="R25" s="72"/>
      <c r="S25" s="41"/>
      <c r="T25" s="41" t="s">
        <v>40</v>
      </c>
      <c r="U25" s="73"/>
      <c r="V25" s="74"/>
      <c r="W25" s="10"/>
    </row>
    <row r="26" spans="1:24" ht="15" thickBot="1" x14ac:dyDescent="0.35">
      <c r="A26" s="24"/>
      <c r="B26" s="9"/>
      <c r="C26" s="35"/>
      <c r="D26" s="79" t="s">
        <v>8</v>
      </c>
      <c r="E26" s="68">
        <f>SUM(E6:E25)</f>
        <v>48</v>
      </c>
      <c r="F26" s="50">
        <f>E26-SUM(F6:F25)</f>
        <v>47.5</v>
      </c>
      <c r="G26" s="50">
        <f>F26-SUM(G6:G25)</f>
        <v>50</v>
      </c>
      <c r="H26" s="50">
        <f t="shared" ref="H26:O26" si="1">G26-SUM(H6:H25)</f>
        <v>44.5</v>
      </c>
      <c r="I26" s="50">
        <f t="shared" si="1"/>
        <v>43</v>
      </c>
      <c r="J26" s="50">
        <f t="shared" si="1"/>
        <v>38.75</v>
      </c>
      <c r="K26" s="50">
        <f t="shared" si="1"/>
        <v>32.25</v>
      </c>
      <c r="L26" s="50">
        <f t="shared" si="1"/>
        <v>28.5</v>
      </c>
      <c r="M26" s="50">
        <f t="shared" si="1"/>
        <v>19</v>
      </c>
      <c r="N26" s="50">
        <f t="shared" si="1"/>
        <v>9.5</v>
      </c>
      <c r="O26" s="50">
        <f t="shared" si="1"/>
        <v>0</v>
      </c>
      <c r="P26" s="53"/>
      <c r="Q26" s="44"/>
      <c r="R26" s="44"/>
      <c r="S26" s="44"/>
      <c r="T26" s="44"/>
      <c r="U26" s="44"/>
      <c r="V26" s="44"/>
      <c r="W26" s="10"/>
    </row>
    <row r="27" spans="1:24" ht="15" thickBot="1" x14ac:dyDescent="0.35">
      <c r="A27" s="24"/>
      <c r="B27" s="9"/>
      <c r="C27" s="36"/>
      <c r="D27" s="37" t="s">
        <v>1</v>
      </c>
      <c r="E27" s="38">
        <f>E26</f>
        <v>48</v>
      </c>
      <c r="F27" s="39">
        <f t="shared" ref="F27:O27" si="2">E27-($E$26/10)</f>
        <v>43.2</v>
      </c>
      <c r="G27" s="39">
        <f t="shared" si="2"/>
        <v>38.400000000000006</v>
      </c>
      <c r="H27" s="39">
        <f t="shared" si="2"/>
        <v>33.600000000000009</v>
      </c>
      <c r="I27" s="39">
        <f t="shared" si="2"/>
        <v>28.800000000000008</v>
      </c>
      <c r="J27" s="39">
        <f t="shared" si="2"/>
        <v>24.000000000000007</v>
      </c>
      <c r="K27" s="39">
        <f t="shared" si="2"/>
        <v>19.200000000000006</v>
      </c>
      <c r="L27" s="39">
        <f t="shared" si="2"/>
        <v>14.400000000000006</v>
      </c>
      <c r="M27" s="39">
        <f t="shared" si="2"/>
        <v>9.600000000000005</v>
      </c>
      <c r="N27" s="39">
        <f t="shared" si="2"/>
        <v>4.8000000000000052</v>
      </c>
      <c r="O27" s="40">
        <f t="shared" si="2"/>
        <v>0</v>
      </c>
      <c r="P27" s="44"/>
      <c r="Q27" s="44"/>
      <c r="R27" s="44"/>
      <c r="S27" s="44"/>
      <c r="T27" s="44"/>
      <c r="U27" s="44"/>
      <c r="V27" s="44"/>
      <c r="W27" s="10"/>
    </row>
    <row r="28" spans="1:24" x14ac:dyDescent="0.3">
      <c r="A28" s="24"/>
      <c r="B28" s="9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10"/>
    </row>
    <row r="29" spans="1:24" x14ac:dyDescent="0.3">
      <c r="A29" s="24"/>
      <c r="B29" s="9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10"/>
    </row>
    <row r="30" spans="1:24" ht="15" thickBot="1" x14ac:dyDescent="0.35">
      <c r="A30" s="24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41"/>
      <c r="W30" s="13"/>
    </row>
    <row r="31" spans="1:24" x14ac:dyDescent="0.3">
      <c r="A31" s="24"/>
      <c r="X31" s="15"/>
    </row>
    <row r="32" spans="1:24" x14ac:dyDescent="0.3">
      <c r="A32" s="24"/>
      <c r="X32" s="15"/>
    </row>
    <row r="33" spans="1:24" x14ac:dyDescent="0.3">
      <c r="A33" s="24"/>
      <c r="X33" s="15"/>
    </row>
    <row r="34" spans="1:24" x14ac:dyDescent="0.3">
      <c r="A34" s="24"/>
      <c r="X34" s="15"/>
    </row>
    <row r="35" spans="1:24" x14ac:dyDescent="0.3">
      <c r="A35" s="24"/>
      <c r="B35" s="8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8"/>
      <c r="X35" s="15"/>
    </row>
    <row r="36" spans="1:24" x14ac:dyDescent="0.3">
      <c r="A36" s="24"/>
      <c r="B36" s="8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8"/>
      <c r="X36" s="15"/>
    </row>
    <row r="37" spans="1:24" x14ac:dyDescent="0.3">
      <c r="A37" s="24"/>
      <c r="B37" s="8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8"/>
      <c r="X37" s="15"/>
    </row>
    <row r="38" spans="1:24" x14ac:dyDescent="0.3">
      <c r="A38" s="24"/>
      <c r="B38" s="8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8"/>
      <c r="X38" s="15"/>
    </row>
    <row r="39" spans="1:24" x14ac:dyDescent="0.3">
      <c r="A39" s="24"/>
      <c r="B39" s="8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8"/>
      <c r="X39" s="15"/>
    </row>
    <row r="40" spans="1:24" x14ac:dyDescent="0.3">
      <c r="A40" s="24"/>
      <c r="B40" s="8"/>
      <c r="C40" s="8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/>
      <c r="P40" s="8"/>
      <c r="Q40" s="8"/>
      <c r="R40" s="8"/>
      <c r="S40" s="8"/>
      <c r="T40" s="8"/>
      <c r="U40" s="8"/>
      <c r="W40" s="8"/>
      <c r="X40" s="15"/>
    </row>
    <row r="41" spans="1:24" x14ac:dyDescent="0.3">
      <c r="A41" s="24"/>
      <c r="B41" s="15"/>
    </row>
    <row r="42" spans="1:24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</sheetData>
  <autoFilter ref="C4:O27"/>
  <mergeCells count="13">
    <mergeCell ref="R14:V14"/>
    <mergeCell ref="B1:W1"/>
    <mergeCell ref="B2:W2"/>
    <mergeCell ref="F3:J3"/>
    <mergeCell ref="K3:O3"/>
    <mergeCell ref="R6:V6"/>
    <mergeCell ref="R24:T24"/>
    <mergeCell ref="S15:T15"/>
    <mergeCell ref="S16:T16"/>
    <mergeCell ref="R17:T17"/>
    <mergeCell ref="R21:V21"/>
    <mergeCell ref="S22:T22"/>
    <mergeCell ref="S23:T23"/>
  </mergeCells>
  <conditionalFormatting sqref="P6:P25">
    <cfRule type="containsText" dxfId="7" priority="3" operator="containsText" text="Incomplete">
      <formula>NOT(ISERROR(SEARCH("Incomplete",P6)))</formula>
    </cfRule>
    <cfRule type="containsText" dxfId="6" priority="4" operator="containsText" text="Done">
      <formula>NOT(ISERROR(SEARCH("Done",P6)))</formula>
    </cfRule>
  </conditionalFormatting>
  <conditionalFormatting sqref="P6:P25">
    <cfRule type="cellIs" dxfId="5" priority="1" stopIfTrue="1" operator="equal">
      <formula>"-"</formula>
    </cfRule>
  </conditionalFormatting>
  <dataValidations count="6">
    <dataValidation type="decimal" allowBlank="1" showInputMessage="1" showErrorMessage="1" sqref="E26">
      <formula1>-24</formula1>
      <formula2>50</formula2>
    </dataValidation>
    <dataValidation type="decimal" allowBlank="1" showInputMessage="1" showErrorMessage="1" sqref="E25">
      <formula1>0</formula1>
      <formula2>25</formula2>
    </dataValidation>
    <dataValidation type="decimal" allowBlank="1" showInputMessage="1" showErrorMessage="1" sqref="E8:E17 F12:N17 E19:N24">
      <formula1>0</formula1>
      <formula2>24</formula2>
    </dataValidation>
    <dataValidation type="decimal" allowBlank="1" showInputMessage="1" showErrorMessage="1" sqref="H26:O27 E27 F25:G27 H25:N25 K6:N11 F8:J11 O6:O17 O19:O25">
      <formula1>-24</formula1>
      <formula2>24</formula2>
    </dataValidation>
    <dataValidation type="whole" allowBlank="1" showInputMessage="1" showErrorMessage="1" sqref="S9:S10">
      <formula1>-100</formula1>
      <formula2>1000000</formula2>
    </dataValidation>
    <dataValidation type="whole" allowBlank="1" showInputMessage="1" showErrorMessage="1" sqref="S8">
      <formula1>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710BAB5E-01CD-4EFB-BA44-82D5DFDE9064}">
            <xm:f>NOT(ISERROR(SEARCH("To Do",P6)))</xm:f>
            <xm:f>"To Do"</xm:f>
            <x14:dxf>
              <font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P6:P25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X42"/>
  <sheetViews>
    <sheetView showGridLines="0" tabSelected="1" zoomScale="70" zoomScaleNormal="70" workbookViewId="0">
      <selection activeCell="E8" sqref="E8"/>
    </sheetView>
  </sheetViews>
  <sheetFormatPr defaultRowHeight="14.4" x14ac:dyDescent="0.3"/>
  <cols>
    <col min="3" max="3" width="10.6640625" customWidth="1"/>
    <col min="4" max="4" width="66.5546875" customWidth="1"/>
    <col min="5" max="15" width="10.6640625" customWidth="1"/>
    <col min="16" max="16" width="11.6640625" customWidth="1"/>
    <col min="21" max="21" width="6" customWidth="1"/>
    <col min="23" max="23" width="10.6640625" customWidth="1"/>
    <col min="24" max="24" width="25.88671875" customWidth="1"/>
  </cols>
  <sheetData>
    <row r="1" spans="1:23" ht="49.8" x14ac:dyDescent="0.8">
      <c r="A1" s="24"/>
      <c r="B1" s="89" t="s">
        <v>10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33" thickBot="1" x14ac:dyDescent="0.6">
      <c r="A2" s="24"/>
      <c r="B2" s="90" t="s">
        <v>7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</row>
    <row r="3" spans="1:23" s="1" customFormat="1" ht="18.600000000000001" thickBot="1" x14ac:dyDescent="0.4">
      <c r="A3" s="22"/>
      <c r="B3" s="29"/>
      <c r="C3" s="30"/>
      <c r="D3" s="30"/>
      <c r="E3" s="30"/>
      <c r="F3" s="91" t="s">
        <v>31</v>
      </c>
      <c r="G3" s="92"/>
      <c r="H3" s="92"/>
      <c r="I3" s="92"/>
      <c r="J3" s="93"/>
      <c r="K3" s="94" t="s">
        <v>32</v>
      </c>
      <c r="L3" s="95"/>
      <c r="M3" s="95"/>
      <c r="N3" s="95"/>
      <c r="O3" s="96"/>
      <c r="P3" s="62"/>
      <c r="Q3" s="31"/>
      <c r="R3" s="31"/>
      <c r="S3" s="31"/>
      <c r="T3" s="31"/>
      <c r="U3" s="31"/>
      <c r="V3" s="54"/>
      <c r="W3" s="32"/>
    </row>
    <row r="4" spans="1:23" s="2" customFormat="1" ht="28.8" x14ac:dyDescent="0.3">
      <c r="A4" s="23"/>
      <c r="B4" s="25"/>
      <c r="C4" s="33" t="s">
        <v>6</v>
      </c>
      <c r="D4" s="34" t="s">
        <v>5</v>
      </c>
      <c r="E4" s="34"/>
      <c r="F4" s="43">
        <v>42844</v>
      </c>
      <c r="G4" s="43">
        <v>42845</v>
      </c>
      <c r="H4" s="42" t="s">
        <v>58</v>
      </c>
      <c r="I4" s="42">
        <v>42849</v>
      </c>
      <c r="J4" s="42">
        <v>42850</v>
      </c>
      <c r="K4" s="42">
        <v>42851</v>
      </c>
      <c r="L4" s="42">
        <v>42852</v>
      </c>
      <c r="M4" s="42" t="s">
        <v>59</v>
      </c>
      <c r="N4" s="43">
        <v>42856</v>
      </c>
      <c r="O4" s="58">
        <v>42857</v>
      </c>
      <c r="P4" s="59"/>
      <c r="Q4" s="26"/>
      <c r="R4" s="26"/>
      <c r="S4" s="26"/>
      <c r="T4" s="26"/>
      <c r="U4" s="26"/>
      <c r="W4" s="27"/>
    </row>
    <row r="5" spans="1:23" s="2" customFormat="1" ht="29.4" thickBot="1" x14ac:dyDescent="0.35">
      <c r="A5" s="23"/>
      <c r="B5" s="25"/>
      <c r="C5" s="16"/>
      <c r="D5" s="57"/>
      <c r="E5" s="64" t="s">
        <v>0</v>
      </c>
      <c r="F5" s="6" t="s">
        <v>18</v>
      </c>
      <c r="G5" s="7" t="s">
        <v>19</v>
      </c>
      <c r="H5" s="7" t="s">
        <v>20</v>
      </c>
      <c r="I5" s="7" t="s">
        <v>16</v>
      </c>
      <c r="J5" s="56" t="s">
        <v>17</v>
      </c>
      <c r="K5" s="7" t="s">
        <v>18</v>
      </c>
      <c r="L5" s="6" t="s">
        <v>19</v>
      </c>
      <c r="M5" s="7" t="s">
        <v>20</v>
      </c>
      <c r="N5" s="7" t="s">
        <v>16</v>
      </c>
      <c r="O5" s="61" t="s">
        <v>17</v>
      </c>
      <c r="P5" s="60" t="s">
        <v>9</v>
      </c>
      <c r="Q5" s="26"/>
      <c r="R5" s="26"/>
      <c r="S5" s="26"/>
      <c r="T5" s="26"/>
      <c r="U5" s="26"/>
      <c r="W5" s="27"/>
    </row>
    <row r="6" spans="1:23" ht="18" x14ac:dyDescent="0.35">
      <c r="A6" s="24"/>
      <c r="B6" s="9"/>
      <c r="C6" s="17">
        <v>1</v>
      </c>
      <c r="D6" s="65" t="s">
        <v>61</v>
      </c>
      <c r="E6" s="63">
        <v>3</v>
      </c>
      <c r="F6" s="63">
        <v>3</v>
      </c>
      <c r="G6" s="63"/>
      <c r="H6" s="63"/>
      <c r="I6" s="63"/>
      <c r="J6" s="63"/>
      <c r="K6" s="3"/>
      <c r="L6" s="5"/>
      <c r="M6" s="3"/>
      <c r="N6" s="3"/>
      <c r="O6" s="18"/>
      <c r="P6" s="76" t="str">
        <f t="shared" ref="P6:P25" si="0">IF(D6="","-",(IF(COUNT(E6:O6) = 0,"To Do",IF(E6&gt;SUM(F6:O6),"Incomplete","Done"))))</f>
        <v>Done</v>
      </c>
      <c r="R6" s="97" t="s">
        <v>4</v>
      </c>
      <c r="S6" s="100"/>
      <c r="T6" s="100"/>
      <c r="U6" s="100"/>
      <c r="V6" s="101"/>
      <c r="W6" s="10"/>
    </row>
    <row r="7" spans="1:23" ht="18" x14ac:dyDescent="0.35">
      <c r="A7" s="24"/>
      <c r="B7" s="9"/>
      <c r="C7" s="17">
        <v>2</v>
      </c>
      <c r="D7" s="69" t="s">
        <v>67</v>
      </c>
      <c r="E7" s="63">
        <v>12</v>
      </c>
      <c r="F7" s="63">
        <v>12</v>
      </c>
      <c r="G7" s="63"/>
      <c r="H7" s="63"/>
      <c r="I7" s="63"/>
      <c r="J7" s="63"/>
      <c r="K7" s="3"/>
      <c r="L7" s="5"/>
      <c r="M7" s="3"/>
      <c r="N7" s="3"/>
      <c r="O7" s="18"/>
      <c r="P7" s="76" t="str">
        <f t="shared" si="0"/>
        <v>Done</v>
      </c>
      <c r="R7" s="9"/>
      <c r="S7" s="14"/>
      <c r="T7" s="14"/>
      <c r="U7" s="14"/>
      <c r="V7" s="10"/>
      <c r="W7" s="10"/>
    </row>
    <row r="8" spans="1:23" ht="14.4" customHeight="1" x14ac:dyDescent="0.3">
      <c r="A8" s="24"/>
      <c r="B8" s="9"/>
      <c r="C8" s="17">
        <v>3</v>
      </c>
      <c r="D8" s="65" t="s">
        <v>63</v>
      </c>
      <c r="E8" s="3">
        <v>2</v>
      </c>
      <c r="F8" s="3"/>
      <c r="G8" s="3"/>
      <c r="H8" s="3"/>
      <c r="I8" s="3"/>
      <c r="J8" s="3"/>
      <c r="K8" s="3"/>
      <c r="L8" s="5"/>
      <c r="M8" s="3"/>
      <c r="N8" s="3"/>
      <c r="O8" s="18"/>
      <c r="P8" s="76" t="str">
        <f t="shared" si="0"/>
        <v>Incomplete</v>
      </c>
      <c r="R8" s="9"/>
      <c r="S8" s="4"/>
      <c r="T8" s="8" t="s">
        <v>2</v>
      </c>
      <c r="V8" s="10"/>
      <c r="W8" s="10"/>
    </row>
    <row r="9" spans="1:23" x14ac:dyDescent="0.3">
      <c r="A9" s="24"/>
      <c r="B9" s="9"/>
      <c r="C9" s="17">
        <v>4</v>
      </c>
      <c r="D9" s="69" t="s">
        <v>62</v>
      </c>
      <c r="E9" s="3"/>
      <c r="F9" s="3"/>
      <c r="G9" s="3"/>
      <c r="H9" s="3"/>
      <c r="I9" s="3"/>
      <c r="J9" s="3"/>
      <c r="K9" s="48"/>
      <c r="L9" s="48"/>
      <c r="M9" s="3"/>
      <c r="N9" s="3"/>
      <c r="O9" s="18"/>
      <c r="P9" s="76" t="str">
        <f t="shared" si="0"/>
        <v>To Do</v>
      </c>
      <c r="R9" s="9"/>
      <c r="S9" s="45"/>
      <c r="T9" s="8" t="s">
        <v>3</v>
      </c>
      <c r="V9" s="10"/>
      <c r="W9" s="10"/>
    </row>
    <row r="10" spans="1:23" x14ac:dyDescent="0.3">
      <c r="A10" s="24"/>
      <c r="B10" s="9"/>
      <c r="C10" s="17">
        <v>5</v>
      </c>
      <c r="D10" s="65" t="s">
        <v>66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18"/>
      <c r="P10" s="76" t="str">
        <f t="shared" si="0"/>
        <v>To Do</v>
      </c>
      <c r="R10" s="9"/>
      <c r="S10" s="46"/>
      <c r="T10" s="8"/>
      <c r="U10" s="8"/>
      <c r="V10" s="10"/>
      <c r="W10" s="10"/>
    </row>
    <row r="11" spans="1:23" ht="15" thickBot="1" x14ac:dyDescent="0.35">
      <c r="A11" s="24"/>
      <c r="B11" s="9"/>
      <c r="C11" s="47">
        <v>6</v>
      </c>
      <c r="D11" s="65" t="s">
        <v>65</v>
      </c>
      <c r="E11" s="3"/>
      <c r="F11" s="3"/>
      <c r="G11" s="48"/>
      <c r="H11" s="48"/>
      <c r="I11" s="48"/>
      <c r="J11" s="48"/>
      <c r="K11" s="3"/>
      <c r="L11" s="3"/>
      <c r="M11" s="48"/>
      <c r="N11" s="48"/>
      <c r="O11" s="49"/>
      <c r="P11" s="76" t="str">
        <f t="shared" si="0"/>
        <v>To Do</v>
      </c>
      <c r="R11" s="11"/>
      <c r="S11" s="12"/>
      <c r="T11" s="20"/>
      <c r="U11" s="12"/>
      <c r="V11" s="13"/>
      <c r="W11" s="10"/>
    </row>
    <row r="12" spans="1:23" x14ac:dyDescent="0.3">
      <c r="A12" s="24"/>
      <c r="B12" s="52"/>
      <c r="C12" s="51">
        <v>7</v>
      </c>
      <c r="D12" s="65" t="s">
        <v>64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18"/>
      <c r="P12" s="76" t="str">
        <f t="shared" si="0"/>
        <v>To Do</v>
      </c>
      <c r="W12" s="10"/>
    </row>
    <row r="13" spans="1:23" ht="15" thickBot="1" x14ac:dyDescent="0.35">
      <c r="A13" s="24"/>
      <c r="B13" s="52"/>
      <c r="C13" s="51">
        <v>8</v>
      </c>
      <c r="D13" s="63"/>
      <c r="E13" s="63"/>
      <c r="F13" s="3"/>
      <c r="G13" s="48"/>
      <c r="H13" s="48"/>
      <c r="I13" s="48"/>
      <c r="J13" s="48"/>
      <c r="K13" s="48"/>
      <c r="L13" s="48"/>
      <c r="M13" s="48"/>
      <c r="N13" s="48"/>
      <c r="O13" s="18"/>
      <c r="P13" s="76" t="str">
        <f t="shared" si="0"/>
        <v>-</v>
      </c>
      <c r="Q13" s="8"/>
      <c r="R13" s="8"/>
      <c r="S13" s="8"/>
      <c r="T13" s="8"/>
      <c r="U13" s="8"/>
      <c r="W13" s="10"/>
    </row>
    <row r="14" spans="1:23" ht="18" x14ac:dyDescent="0.35">
      <c r="A14" s="24"/>
      <c r="B14" s="52"/>
      <c r="C14" s="51">
        <v>9</v>
      </c>
      <c r="D14" s="65"/>
      <c r="E14" s="3"/>
      <c r="F14" s="3"/>
      <c r="G14" s="48"/>
      <c r="H14" s="48"/>
      <c r="I14" s="48"/>
      <c r="J14" s="48"/>
      <c r="K14" s="48"/>
      <c r="L14" s="48"/>
      <c r="M14" s="48"/>
      <c r="N14" s="48"/>
      <c r="O14" s="18"/>
      <c r="P14" s="76" t="str">
        <f t="shared" si="0"/>
        <v>-</v>
      </c>
      <c r="Q14" s="8"/>
      <c r="R14" s="97" t="s">
        <v>44</v>
      </c>
      <c r="S14" s="100"/>
      <c r="T14" s="100"/>
      <c r="U14" s="100"/>
      <c r="V14" s="101"/>
      <c r="W14" s="10"/>
    </row>
    <row r="15" spans="1:23" x14ac:dyDescent="0.3">
      <c r="A15" s="24"/>
      <c r="B15" s="52"/>
      <c r="C15" s="51">
        <v>10</v>
      </c>
      <c r="D15" s="65"/>
      <c r="E15" s="3"/>
      <c r="F15" s="3"/>
      <c r="G15" s="48"/>
      <c r="H15" s="48"/>
      <c r="I15" s="48"/>
      <c r="J15" s="48"/>
      <c r="K15" s="48"/>
      <c r="L15" s="48"/>
      <c r="M15" s="48"/>
      <c r="N15" s="48"/>
      <c r="O15" s="18"/>
      <c r="P15" s="76" t="str">
        <f t="shared" si="0"/>
        <v>-</v>
      </c>
      <c r="Q15" s="44"/>
      <c r="R15" s="70"/>
      <c r="S15" s="85" t="s">
        <v>33</v>
      </c>
      <c r="T15" s="85"/>
      <c r="U15" s="44">
        <f>SUM(E6:E25)</f>
        <v>24</v>
      </c>
      <c r="V15" s="71"/>
      <c r="W15" s="10"/>
    </row>
    <row r="16" spans="1:23" ht="15" thickBot="1" x14ac:dyDescent="0.35">
      <c r="A16" s="24"/>
      <c r="B16" s="52"/>
      <c r="C16" s="51">
        <v>11</v>
      </c>
      <c r="D16" s="65"/>
      <c r="E16" s="3"/>
      <c r="F16" s="3"/>
      <c r="G16" s="48"/>
      <c r="H16" s="48"/>
      <c r="I16" s="48"/>
      <c r="J16" s="48"/>
      <c r="K16" s="48"/>
      <c r="L16" s="48"/>
      <c r="M16" s="48"/>
      <c r="N16" s="48"/>
      <c r="O16" s="18"/>
      <c r="P16" s="76" t="str">
        <f t="shared" si="0"/>
        <v>-</v>
      </c>
      <c r="Q16" s="44"/>
      <c r="R16" s="70"/>
      <c r="S16" s="86" t="s">
        <v>34</v>
      </c>
      <c r="T16" s="86"/>
      <c r="U16" s="44">
        <f>SUMIF(F6:O25,"&lt;0")*-1</f>
        <v>0</v>
      </c>
      <c r="V16" s="71"/>
      <c r="W16" s="10"/>
    </row>
    <row r="17" spans="1:24" ht="17.399999999999999" customHeight="1" thickBot="1" x14ac:dyDescent="0.35">
      <c r="A17" s="24"/>
      <c r="B17" s="52"/>
      <c r="C17" s="51">
        <v>12</v>
      </c>
      <c r="D17" s="65"/>
      <c r="E17" s="3"/>
      <c r="F17" s="3"/>
      <c r="G17" s="48"/>
      <c r="H17" s="48"/>
      <c r="I17" s="48"/>
      <c r="J17" s="48"/>
      <c r="K17" s="48"/>
      <c r="L17" s="48"/>
      <c r="M17" s="48"/>
      <c r="N17" s="48"/>
      <c r="O17" s="18"/>
      <c r="P17" s="76" t="str">
        <f t="shared" si="0"/>
        <v>-</v>
      </c>
      <c r="Q17" s="44"/>
      <c r="R17" s="87" t="s">
        <v>35</v>
      </c>
      <c r="S17" s="88"/>
      <c r="T17" s="88"/>
      <c r="U17" s="75">
        <f>SUM(U15,U16)</f>
        <v>24</v>
      </c>
      <c r="V17" s="71"/>
      <c r="W17" s="10"/>
    </row>
    <row r="18" spans="1:24" ht="15" thickBot="1" x14ac:dyDescent="0.35">
      <c r="A18" s="24"/>
      <c r="B18" s="52"/>
      <c r="C18" s="51">
        <v>13</v>
      </c>
      <c r="D18" s="65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18"/>
      <c r="P18" s="76" t="str">
        <f t="shared" si="0"/>
        <v>-</v>
      </c>
      <c r="Q18" s="44"/>
      <c r="R18" s="72"/>
      <c r="S18" s="41"/>
      <c r="T18" s="41" t="s">
        <v>40</v>
      </c>
      <c r="U18" s="73"/>
      <c r="V18" s="74"/>
      <c r="W18" s="10"/>
    </row>
    <row r="19" spans="1:24" x14ac:dyDescent="0.3">
      <c r="A19" s="24"/>
      <c r="B19" s="52"/>
      <c r="C19" s="51">
        <v>14</v>
      </c>
      <c r="D19" s="65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18"/>
      <c r="P19" s="76" t="str">
        <f t="shared" si="0"/>
        <v>-</v>
      </c>
      <c r="Q19" s="44"/>
      <c r="W19" s="10"/>
    </row>
    <row r="20" spans="1:24" ht="15" thickBot="1" x14ac:dyDescent="0.35">
      <c r="A20" s="24"/>
      <c r="B20" s="52"/>
      <c r="C20" s="51">
        <v>15</v>
      </c>
      <c r="D20" s="69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18"/>
      <c r="P20" s="76" t="str">
        <f t="shared" si="0"/>
        <v>-</v>
      </c>
      <c r="Q20" s="44"/>
      <c r="W20" s="10"/>
    </row>
    <row r="21" spans="1:24" ht="18" x14ac:dyDescent="0.35">
      <c r="A21" s="24"/>
      <c r="B21" s="52"/>
      <c r="C21" s="51">
        <v>16</v>
      </c>
      <c r="D21" s="69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18"/>
      <c r="P21" s="76" t="str">
        <f t="shared" si="0"/>
        <v>-</v>
      </c>
      <c r="Q21" s="44"/>
      <c r="R21" s="97" t="s">
        <v>43</v>
      </c>
      <c r="S21" s="98"/>
      <c r="T21" s="98"/>
      <c r="U21" s="98"/>
      <c r="V21" s="99"/>
      <c r="W21" s="10"/>
    </row>
    <row r="22" spans="1:24" x14ac:dyDescent="0.3">
      <c r="A22" s="24"/>
      <c r="B22" s="52"/>
      <c r="C22" s="51">
        <v>17</v>
      </c>
      <c r="D22" s="65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18"/>
      <c r="P22" s="76" t="str">
        <f t="shared" si="0"/>
        <v>-</v>
      </c>
      <c r="Q22" s="44"/>
      <c r="R22" s="70"/>
      <c r="S22" s="85" t="s">
        <v>39</v>
      </c>
      <c r="T22" s="85"/>
      <c r="U22" s="44">
        <f>SUMIF(F6:J25,"&gt;0")</f>
        <v>15.5</v>
      </c>
      <c r="V22" s="71"/>
      <c r="W22" s="10"/>
    </row>
    <row r="23" spans="1:24" ht="15" thickBot="1" x14ac:dyDescent="0.35">
      <c r="A23" s="24"/>
      <c r="B23" s="52"/>
      <c r="C23" s="51">
        <v>18</v>
      </c>
      <c r="D23" s="65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18"/>
      <c r="P23" s="76" t="str">
        <f t="shared" si="0"/>
        <v>-</v>
      </c>
      <c r="Q23" s="44"/>
      <c r="R23" s="70"/>
      <c r="S23" s="86" t="s">
        <v>38</v>
      </c>
      <c r="T23" s="86"/>
      <c r="U23" s="78">
        <f>SUMIF(K6:O25,"&gt;0")</f>
        <v>0</v>
      </c>
      <c r="V23" s="71"/>
      <c r="W23" s="10"/>
    </row>
    <row r="24" spans="1:24" ht="15" thickBot="1" x14ac:dyDescent="0.35">
      <c r="A24" s="24"/>
      <c r="B24" s="52"/>
      <c r="C24" s="51">
        <v>19</v>
      </c>
      <c r="D24" s="65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18"/>
      <c r="P24" s="76" t="str">
        <f t="shared" si="0"/>
        <v>-</v>
      </c>
      <c r="Q24" s="44"/>
      <c r="R24" s="87" t="s">
        <v>37</v>
      </c>
      <c r="S24" s="88"/>
      <c r="T24" s="88"/>
      <c r="U24" s="77">
        <f>SUM(U22,U23)</f>
        <v>15.5</v>
      </c>
      <c r="V24" s="71"/>
      <c r="W24" s="10"/>
    </row>
    <row r="25" spans="1:24" ht="15" thickBot="1" x14ac:dyDescent="0.35">
      <c r="A25" s="24"/>
      <c r="B25" s="52"/>
      <c r="C25" s="51">
        <v>20</v>
      </c>
      <c r="D25" s="65" t="s">
        <v>28</v>
      </c>
      <c r="E25" s="19">
        <v>7</v>
      </c>
      <c r="F25" s="19">
        <v>0.5</v>
      </c>
      <c r="G25" s="19"/>
      <c r="H25" s="19"/>
      <c r="I25" s="19"/>
      <c r="J25" s="19"/>
      <c r="K25" s="19"/>
      <c r="L25" s="19"/>
      <c r="M25" s="19"/>
      <c r="N25" s="19"/>
      <c r="O25" s="21"/>
      <c r="P25" s="76" t="str">
        <f t="shared" si="0"/>
        <v>Incomplete</v>
      </c>
      <c r="Q25" s="44"/>
      <c r="R25" s="72"/>
      <c r="S25" s="41"/>
      <c r="T25" s="41" t="s">
        <v>40</v>
      </c>
      <c r="U25" s="73"/>
      <c r="V25" s="74"/>
      <c r="W25" s="10"/>
    </row>
    <row r="26" spans="1:24" ht="15" thickBot="1" x14ac:dyDescent="0.35">
      <c r="A26" s="24"/>
      <c r="B26" s="9"/>
      <c r="C26" s="35"/>
      <c r="D26" s="80" t="s">
        <v>8</v>
      </c>
      <c r="E26" s="68">
        <f>SUM(E6:E25)</f>
        <v>24</v>
      </c>
      <c r="F26" s="50">
        <f>E26-SUM(F6:F25)</f>
        <v>8.5</v>
      </c>
      <c r="G26" s="50">
        <f>F26-SUM(G6:G25)</f>
        <v>8.5</v>
      </c>
      <c r="H26" s="50">
        <f t="shared" ref="H26:O26" si="1">G26-SUM(H6:H25)</f>
        <v>8.5</v>
      </c>
      <c r="I26" s="50">
        <f t="shared" si="1"/>
        <v>8.5</v>
      </c>
      <c r="J26" s="50">
        <f t="shared" si="1"/>
        <v>8.5</v>
      </c>
      <c r="K26" s="50">
        <f t="shared" si="1"/>
        <v>8.5</v>
      </c>
      <c r="L26" s="50">
        <f t="shared" si="1"/>
        <v>8.5</v>
      </c>
      <c r="M26" s="50">
        <f t="shared" si="1"/>
        <v>8.5</v>
      </c>
      <c r="N26" s="50">
        <f t="shared" si="1"/>
        <v>8.5</v>
      </c>
      <c r="O26" s="50">
        <f t="shared" si="1"/>
        <v>8.5</v>
      </c>
      <c r="P26" s="53"/>
      <c r="Q26" s="44"/>
      <c r="R26" s="44"/>
      <c r="S26" s="44"/>
      <c r="T26" s="44"/>
      <c r="U26" s="44"/>
      <c r="V26" s="44"/>
      <c r="W26" s="10"/>
    </row>
    <row r="27" spans="1:24" ht="15" thickBot="1" x14ac:dyDescent="0.35">
      <c r="A27" s="24"/>
      <c r="B27" s="9"/>
      <c r="C27" s="36"/>
      <c r="D27" s="37" t="s">
        <v>1</v>
      </c>
      <c r="E27" s="38">
        <f>E26</f>
        <v>24</v>
      </c>
      <c r="F27" s="39">
        <f t="shared" ref="F27:O27" si="2">E27-($E$26/10)</f>
        <v>21.6</v>
      </c>
      <c r="G27" s="39">
        <f t="shared" si="2"/>
        <v>19.200000000000003</v>
      </c>
      <c r="H27" s="39">
        <f t="shared" si="2"/>
        <v>16.800000000000004</v>
      </c>
      <c r="I27" s="39">
        <f t="shared" si="2"/>
        <v>14.400000000000004</v>
      </c>
      <c r="J27" s="39">
        <f t="shared" si="2"/>
        <v>12.000000000000004</v>
      </c>
      <c r="K27" s="39">
        <f t="shared" si="2"/>
        <v>9.6000000000000032</v>
      </c>
      <c r="L27" s="39">
        <f t="shared" si="2"/>
        <v>7.2000000000000028</v>
      </c>
      <c r="M27" s="39">
        <f t="shared" si="2"/>
        <v>4.8000000000000025</v>
      </c>
      <c r="N27" s="39">
        <f t="shared" si="2"/>
        <v>2.4000000000000026</v>
      </c>
      <c r="O27" s="40">
        <f t="shared" si="2"/>
        <v>0</v>
      </c>
      <c r="P27" s="44"/>
      <c r="Q27" s="44"/>
      <c r="R27" s="44"/>
      <c r="S27" s="44"/>
      <c r="T27" s="44"/>
      <c r="U27" s="44"/>
      <c r="V27" s="44"/>
      <c r="W27" s="10"/>
    </row>
    <row r="28" spans="1:24" x14ac:dyDescent="0.3">
      <c r="A28" s="24"/>
      <c r="B28" s="9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10"/>
    </row>
    <row r="29" spans="1:24" x14ac:dyDescent="0.3">
      <c r="A29" s="24"/>
      <c r="B29" s="9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10"/>
    </row>
    <row r="30" spans="1:24" ht="15" thickBot="1" x14ac:dyDescent="0.35">
      <c r="A30" s="24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41"/>
      <c r="W30" s="13"/>
    </row>
    <row r="31" spans="1:24" x14ac:dyDescent="0.3">
      <c r="A31" s="24"/>
      <c r="X31" s="15"/>
    </row>
    <row r="32" spans="1:24" x14ac:dyDescent="0.3">
      <c r="A32" s="24"/>
      <c r="X32" s="15"/>
    </row>
    <row r="33" spans="1:24" x14ac:dyDescent="0.3">
      <c r="A33" s="24"/>
      <c r="X33" s="15"/>
    </row>
    <row r="34" spans="1:24" x14ac:dyDescent="0.3">
      <c r="A34" s="24"/>
      <c r="X34" s="15"/>
    </row>
    <row r="35" spans="1:24" x14ac:dyDescent="0.3">
      <c r="A35" s="24"/>
      <c r="B35" s="8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8"/>
      <c r="X35" s="15"/>
    </row>
    <row r="36" spans="1:24" x14ac:dyDescent="0.3">
      <c r="A36" s="24"/>
      <c r="B36" s="8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8"/>
      <c r="X36" s="15"/>
    </row>
    <row r="37" spans="1:24" x14ac:dyDescent="0.3">
      <c r="A37" s="24"/>
      <c r="B37" s="8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8"/>
      <c r="X37" s="15"/>
    </row>
    <row r="38" spans="1:24" x14ac:dyDescent="0.3">
      <c r="A38" s="24"/>
      <c r="B38" s="8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8"/>
      <c r="X38" s="15"/>
    </row>
    <row r="39" spans="1:24" x14ac:dyDescent="0.3">
      <c r="A39" s="24"/>
      <c r="B39" s="8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8"/>
      <c r="X39" s="15"/>
    </row>
    <row r="40" spans="1:24" x14ac:dyDescent="0.3">
      <c r="A40" s="24"/>
      <c r="B40" s="8"/>
      <c r="C40" s="8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/>
      <c r="P40" s="8"/>
      <c r="Q40" s="8"/>
      <c r="R40" s="8"/>
      <c r="S40" s="8"/>
      <c r="T40" s="8"/>
      <c r="U40" s="8"/>
      <c r="W40" s="8"/>
      <c r="X40" s="15"/>
    </row>
    <row r="41" spans="1:24" x14ac:dyDescent="0.3">
      <c r="A41" s="24"/>
      <c r="B41" s="15"/>
    </row>
    <row r="42" spans="1:24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</sheetData>
  <autoFilter ref="C4:O27"/>
  <mergeCells count="13">
    <mergeCell ref="R24:T24"/>
    <mergeCell ref="S15:T15"/>
    <mergeCell ref="S16:T16"/>
    <mergeCell ref="R17:T17"/>
    <mergeCell ref="R21:V21"/>
    <mergeCell ref="S22:T22"/>
    <mergeCell ref="S23:T23"/>
    <mergeCell ref="R14:V14"/>
    <mergeCell ref="B1:W1"/>
    <mergeCell ref="B2:W2"/>
    <mergeCell ref="F3:J3"/>
    <mergeCell ref="K3:O3"/>
    <mergeCell ref="R6:V6"/>
  </mergeCells>
  <conditionalFormatting sqref="P6:P25">
    <cfRule type="containsText" dxfId="3" priority="3" operator="containsText" text="Incomplete">
      <formula>NOT(ISERROR(SEARCH("Incomplete",P6)))</formula>
    </cfRule>
    <cfRule type="containsText" dxfId="2" priority="4" operator="containsText" text="Done">
      <formula>NOT(ISERROR(SEARCH("Done",P6)))</formula>
    </cfRule>
  </conditionalFormatting>
  <conditionalFormatting sqref="P6:P25">
    <cfRule type="cellIs" dxfId="1" priority="1" stopIfTrue="1" operator="equal">
      <formula>"-"</formula>
    </cfRule>
  </conditionalFormatting>
  <dataValidations count="6">
    <dataValidation type="whole" allowBlank="1" showInputMessage="1" showErrorMessage="1" sqref="S8">
      <formula1>0</formula1>
      <formula2>1000000</formula2>
    </dataValidation>
    <dataValidation type="whole" allowBlank="1" showInputMessage="1" showErrorMessage="1" sqref="S9:S10">
      <formula1>-100</formula1>
      <formula2>1000000</formula2>
    </dataValidation>
    <dataValidation type="decimal" allowBlank="1" showInputMessage="1" showErrorMessage="1" sqref="H26:O27 E27 F8:J12 O6:O25 F25:G27 H25:N25 K6:N12">
      <formula1>-24</formula1>
      <formula2>24</formula2>
    </dataValidation>
    <dataValidation type="decimal" allowBlank="1" showInputMessage="1" showErrorMessage="1" sqref="F13:N24 E8:E12 E14:E24">
      <formula1>0</formula1>
      <formula2>24</formula2>
    </dataValidation>
    <dataValidation type="decimal" allowBlank="1" showInputMessage="1" showErrorMessage="1" sqref="E25">
      <formula1>0</formula1>
      <formula2>25</formula2>
    </dataValidation>
    <dataValidation type="decimal" allowBlank="1" showInputMessage="1" showErrorMessage="1" sqref="E26">
      <formula1>-24</formula1>
      <formula2>50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0E58A550-5457-469D-AFC6-5415EA4A3034}">
            <xm:f>NOT(ISERROR(SEARCH("To Do",P6)))</xm:f>
            <xm:f>"To Do"</xm:f>
            <x14:dxf>
              <font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P6:P25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Sprint 1</vt:lpstr>
      <vt:lpstr>Sprint 1.5</vt:lpstr>
      <vt:lpstr>Sprint 2</vt:lpstr>
      <vt:lpstr>'Sprint 1.5'!Header</vt:lpstr>
      <vt:lpstr>'Sprint 2'!Header</vt:lpstr>
      <vt:lpstr>Header</vt:lpstr>
      <vt:lpstr>'Sprint 1'!Print_Area</vt:lpstr>
      <vt:lpstr>'Sprint 1.5'!Print_Area</vt:lpstr>
      <vt:lpstr>'Sprint 2'!Print_Area</vt:lpstr>
      <vt:lpstr>'Sprint 1'!Print_Titles</vt:lpstr>
      <vt:lpstr>'Sprint 1.5'!Print_Titles</vt:lpstr>
      <vt:lpstr>'Sprint 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SWE 443 Burndown Chart</dc:title>
  <dc:subject>Agile Project Tracking</dc:subject>
  <dc:creator/>
  <cp:keywords>Agile</cp:keywords>
  <cp:lastModifiedBy>Brandon Bui</cp:lastModifiedBy>
  <cp:lastPrinted>2016-06-29T15:57:56Z</cp:lastPrinted>
  <dcterms:created xsi:type="dcterms:W3CDTF">2010-09-20T15:40:49Z</dcterms:created>
  <dcterms:modified xsi:type="dcterms:W3CDTF">2017-04-20T01:06:36Z</dcterms:modified>
  <cp:category>Project Management Tools</cp:category>
</cp:coreProperties>
</file>