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 activeTab="2"/>
  </bookViews>
  <sheets>
    <sheet name="Sprint 1" sheetId="1" r:id="rId1"/>
    <sheet name="Sprint 1.5" sheetId="2" r:id="rId2"/>
    <sheet name="Sprint 2" sheetId="3" r:id="rId3"/>
  </sheets>
  <definedNames>
    <definedName name="_xlnm._FilterDatabase" localSheetId="0" hidden="1">'Sprint 1'!$C$4:$O$5</definedName>
    <definedName name="_xlnm._FilterDatabase" localSheetId="1" hidden="1">'Sprint 1.5'!$C$4:$O$5</definedName>
    <definedName name="_xlnm._FilterDatabase" localSheetId="2" hidden="1">'Sprint 2'!$C$4:$O$5</definedName>
    <definedName name="Header" localSheetId="1">'Sprint 1.5'!$C$3:$O$5</definedName>
    <definedName name="Header" localSheetId="2">'Sprint 2'!$C$3:$O$5</definedName>
    <definedName name="Header">'Sprint 1'!$C$3:$O$5</definedName>
    <definedName name="_xlnm.Print_Area" localSheetId="0">'Sprint 1'!$B$31:$V$40</definedName>
    <definedName name="_xlnm.Print_Area" localSheetId="1">'Sprint 1.5'!$B$31:$V$40</definedName>
    <definedName name="_xlnm.Print_Area" localSheetId="2">'Sprint 2'!$B$31:$V$40</definedName>
    <definedName name="_xlnm.Print_Titles" localSheetId="0">'Sprint 1'!$3:$5</definedName>
    <definedName name="_xlnm.Print_Titles" localSheetId="1">'Sprint 1.5'!$3:$5</definedName>
    <definedName name="_xlnm.Print_Titles" localSheetId="2">'Sprint 2'!$3:$5</definedName>
    <definedName name="Z_FAE5DA31_FC3C_4EAB_85AB_90EFD3CA9745_.wvu.FilterData" localSheetId="0" hidden="1">'Sprint 1'!$C$4:$O$5</definedName>
    <definedName name="Z_FAE5DA31_FC3C_4EAB_85AB_90EFD3CA9745_.wvu.FilterData" localSheetId="1" hidden="1">'Sprint 1.5'!$C$4:$O$5</definedName>
    <definedName name="Z_FAE5DA31_FC3C_4EAB_85AB_90EFD3CA9745_.wvu.FilterData" localSheetId="2" hidden="1">'Sprint 2'!$C$4:$O$5</definedName>
    <definedName name="Z_FAE5DA31_FC3C_4EAB_85AB_90EFD3CA9745_.wvu.PrintArea" localSheetId="0" hidden="1">'Sprint 1'!$B$31:$V$40</definedName>
    <definedName name="Z_FAE5DA31_FC3C_4EAB_85AB_90EFD3CA9745_.wvu.PrintArea" localSheetId="1" hidden="1">'Sprint 1.5'!$B$31:$V$40</definedName>
    <definedName name="Z_FAE5DA31_FC3C_4EAB_85AB_90EFD3CA9745_.wvu.PrintArea" localSheetId="2" hidden="1">'Sprint 2'!$B$31:$V$40</definedName>
    <definedName name="Z_FAE5DA31_FC3C_4EAB_85AB_90EFD3CA9745_.wvu.PrintTitles" localSheetId="0" hidden="1">'Sprint 1'!$3:$5</definedName>
    <definedName name="Z_FAE5DA31_FC3C_4EAB_85AB_90EFD3CA9745_.wvu.PrintTitles" localSheetId="1" hidden="1">'Sprint 1.5'!$3:$5</definedName>
    <definedName name="Z_FAE5DA31_FC3C_4EAB_85AB_90EFD3CA9745_.wvu.PrintTitles" localSheetId="2" hidden="1">'Sprint 2'!$3:$5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P18" i="2" l="1"/>
  <c r="P7" i="2"/>
  <c r="P8" i="2"/>
  <c r="P9" i="2"/>
  <c r="P10" i="2"/>
  <c r="P11" i="2"/>
  <c r="P12" i="2"/>
  <c r="P13" i="2"/>
  <c r="P14" i="2"/>
  <c r="P15" i="2"/>
  <c r="P16" i="2"/>
  <c r="P17" i="2"/>
  <c r="P19" i="2"/>
  <c r="P20" i="2"/>
  <c r="P21" i="2"/>
  <c r="P22" i="2"/>
  <c r="P23" i="2"/>
  <c r="P24" i="2"/>
  <c r="P25" i="2"/>
  <c r="E26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5" i="3"/>
  <c r="P24" i="3"/>
  <c r="U23" i="3"/>
  <c r="P23" i="3"/>
  <c r="U22" i="3"/>
  <c r="U24" i="3" s="1"/>
  <c r="P22" i="3"/>
  <c r="P21" i="3"/>
  <c r="P20" i="3"/>
  <c r="P19" i="3"/>
  <c r="P18" i="3"/>
  <c r="P17" i="3"/>
  <c r="U16" i="3"/>
  <c r="P16" i="3"/>
  <c r="U15" i="3"/>
  <c r="P15" i="3"/>
  <c r="P14" i="3"/>
  <c r="P13" i="3"/>
  <c r="P12" i="3"/>
  <c r="P11" i="3"/>
  <c r="P10" i="3"/>
  <c r="P9" i="3"/>
  <c r="P8" i="3"/>
  <c r="P7" i="3"/>
  <c r="P6" i="3"/>
  <c r="U17" i="3" l="1"/>
  <c r="F26" i="3"/>
  <c r="G26" i="3" s="1"/>
  <c r="H26" i="3" s="1"/>
  <c r="I26" i="3" s="1"/>
  <c r="J26" i="3" s="1"/>
  <c r="K26" i="3" s="1"/>
  <c r="L26" i="3" s="1"/>
  <c r="M26" i="3" s="1"/>
  <c r="N26" i="3" s="1"/>
  <c r="O26" i="3" s="1"/>
  <c r="E26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U23" i="2"/>
  <c r="U22" i="2"/>
  <c r="U16" i="2"/>
  <c r="U15" i="2"/>
  <c r="P6" i="2"/>
  <c r="U24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U1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2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3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<sst xmlns="http://schemas.openxmlformats.org/spreadsheetml/2006/main" count="145" uniqueCount="67">
  <si>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</si>
  <si>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</si>
  <si>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</si>
  <si>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</si>
  <si>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</si>
  <si>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</si>
  <si>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</si>
  <si>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</si>
  <si>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</si>
  <si>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</si>
  <si>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</si>
  <si>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</si>
  <si>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</si>
  <si>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</si>
  <si>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</si>
  <si>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</si>
  <si>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</si>
  <si>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</si>
  <si>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</si>
  <si>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</si>
  <si>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</si>
  <si>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</si>
  <si>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</si>
  <si>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</si>
  <si>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</si>
  <si>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</si>
  <si>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</si>
  <si>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</si>
  <si>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</si>
  <si>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</si>
  <si>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</si>
  <si>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</si>
  <si>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</si>
  <si>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</si>
  <si>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</si>
  <si>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</si>
  <si>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</si>
  <si>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</si>
  <si>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</si>
  <si>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</si>
  <si>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</si>
  <si>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</si>
  <si>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</si>
  <si>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Progress</t>
  </si>
  <si>
    <t>Hours in Sprint</t>
  </si>
  <si>
    <t>Persistence Layer (includes create account, deposit, withdraw, transfer)</t>
  </si>
  <si>
    <t>Transaction Log</t>
  </si>
  <si>
    <t>31-2</t>
  </si>
  <si>
    <t>Transaction Fee</t>
  </si>
  <si>
    <t>Transaction Sequence Diagram</t>
  </si>
  <si>
    <t>Research Networking/Concurrency</t>
  </si>
  <si>
    <t>Sales Pitch/Presentation Planning and Completion</t>
  </si>
  <si>
    <t>14-16 Apr</t>
  </si>
  <si>
    <t>7-9 Apr</t>
  </si>
  <si>
    <t>Scenario Writing (Transaction Log)</t>
  </si>
  <si>
    <t>General Refactoring (Classes, Tests)</t>
  </si>
  <si>
    <t>Modify Transaction (Undo)</t>
  </si>
  <si>
    <t>Android Integration + Start Android GUI</t>
  </si>
  <si>
    <t>21-23 Apr</t>
  </si>
  <si>
    <t>28-30 Apr</t>
  </si>
  <si>
    <t>Transaction Log + Transaction Class</t>
  </si>
  <si>
    <t>Finalizing Presentation Plans (Scripts/Scenarios/Bug Fixing)</t>
  </si>
  <si>
    <t>Spend time configuring git with our Android project</t>
  </si>
  <si>
    <t>Continue Integrating Completed Code to Android GUI</t>
  </si>
  <si>
    <t>Security (still needs estimate)</t>
  </si>
  <si>
    <t>Concurrency (still needs estimate)</t>
  </si>
  <si>
    <t>Networking (still needs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</si>
</sst>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0" borderId="27" xfId="0" applyFont="1" applyBorder="1" applyAlignment="1">
      <alignment vertical="center" wrapText="1"/>
    </xf>
    <xf numFmtId="0" fontId="12" fillId="8" borderId="29" xfId="3" applyNumberFormat="1" applyBorder="1" applyAlignment="1" applyProtection="1">
      <alignment horizontal="center"/>
    </xf>
    <xf numFmtId="0" fontId="0" fillId="0" borderId="39" xfId="0" applyBorder="1"/>
    <xf numFmtId="0" fontId="12" fillId="8" borderId="40" xfId="3" applyNumberFormat="1" applyBorder="1" applyAlignment="1" applyProtection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12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35.25</c:v>
                </c:pt>
                <c:pt idx="7">
                  <c:v>26.5</c:v>
                </c:pt>
                <c:pt idx="8">
                  <c:v>24</c:v>
                </c:pt>
                <c:pt idx="9">
                  <c:v>20.5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1.5'!$D$26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1.5'!$E$26:$O$26</c:f>
              <c:numCache>
                <c:formatCode>General</c:formatCode>
                <c:ptCount val="11"/>
                <c:pt idx="0">
                  <c:v>45</c:v>
                </c:pt>
                <c:pt idx="1">
                  <c:v>44.5</c:v>
                </c:pt>
                <c:pt idx="2">
                  <c:v>47</c:v>
                </c:pt>
                <c:pt idx="3">
                  <c:v>41.5</c:v>
                </c:pt>
                <c:pt idx="4">
                  <c:v>40</c:v>
                </c:pt>
                <c:pt idx="5">
                  <c:v>35.75</c:v>
                </c:pt>
                <c:pt idx="6">
                  <c:v>29.25</c:v>
                </c:pt>
                <c:pt idx="7">
                  <c:v>25.5</c:v>
                </c:pt>
                <c:pt idx="8">
                  <c:v>16</c:v>
                </c:pt>
                <c:pt idx="9">
                  <c:v>6.5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F66-89FA-BC1FEEDA9BFB}"/>
            </c:ext>
          </c:extLst>
        </c:ser>
        <c:ser>
          <c:idx val="1"/>
          <c:order val="1"/>
          <c:tx>
            <c:strRef>
              <c:f>'Sprint 1.5'!$D$27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1.5'!$E$27:$O$27</c:f>
              <c:numCache>
                <c:formatCode>0</c:formatCode>
                <c:ptCount val="11"/>
                <c:pt idx="0">
                  <c:v>45</c:v>
                </c:pt>
                <c:pt idx="1">
                  <c:v>40.5</c:v>
                </c:pt>
                <c:pt idx="2">
                  <c:v>36</c:v>
                </c:pt>
                <c:pt idx="3">
                  <c:v>31.5</c:v>
                </c:pt>
                <c:pt idx="4">
                  <c:v>27</c:v>
                </c:pt>
                <c:pt idx="5">
                  <c:v>22.5</c:v>
                </c:pt>
                <c:pt idx="6">
                  <c:v>18</c:v>
                </c:pt>
                <c:pt idx="7">
                  <c:v>13.5</c:v>
                </c:pt>
                <c:pt idx="8">
                  <c:v>9</c:v>
                </c:pt>
                <c:pt idx="9">
                  <c:v>4.5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F66-89FA-BC1FEED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2'!$E$26:$O$26</c:f>
              <c:numCache>
                <c:formatCode>General</c:formatCode>
                <c:ptCount val="11"/>
                <c:pt idx="0">
                  <c:v>12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FE9-8CFC-9671FFF711EA}"/>
            </c:ext>
          </c:extLst>
        </c:ser>
        <c:ser>
          <c:idx val="1"/>
          <c:order val="1"/>
          <c:tx>
            <c:strRef>
              <c:f>'Sprint 2'!$D$27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2'!$E$27:$O$27</c:f>
              <c:numCache>
                <c:formatCode>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FE9-8CFC-9671FFF7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BCD-74AC-4D64-82F6-D9A7BE97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AC424-AA93-4898-A2A3-B1465C1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4" zoomScale="70" zoomScaleNormal="70" workbookViewId="0">
      <selection activeCell="D30" sqref="D30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 t="s">
        <v>47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45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85" t="s">
        <v>33</v>
      </c>
      <c r="T15" s="85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42.5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87" t="s">
        <v>35</v>
      </c>
      <c r="S17" s="88"/>
      <c r="T17" s="88"/>
      <c r="U17" s="75">
        <f>SUM(U15,U16)</f>
        <v>88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>
        <v>1</v>
      </c>
      <c r="L18" s="3"/>
      <c r="M18" s="3"/>
      <c r="N18" s="3"/>
      <c r="O18" s="18"/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>
        <v>2</v>
      </c>
      <c r="O20" s="18">
        <v>2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 t="s">
        <v>46</v>
      </c>
      <c r="E22" s="4"/>
      <c r="F22" s="3"/>
      <c r="G22" s="3"/>
      <c r="H22" s="3"/>
      <c r="I22" s="3"/>
      <c r="J22" s="3"/>
      <c r="K22" s="45">
        <v>-8</v>
      </c>
      <c r="L22" s="3"/>
      <c r="M22" s="3"/>
      <c r="N22" s="3"/>
      <c r="O22" s="18">
        <v>0.5</v>
      </c>
      <c r="P22" s="76" t="str">
        <f t="shared" si="0"/>
        <v>Incomplete</v>
      </c>
      <c r="Q22" s="44"/>
      <c r="R22" s="70"/>
      <c r="S22" s="85" t="s">
        <v>39</v>
      </c>
      <c r="T22" s="85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48</v>
      </c>
      <c r="E23" s="4"/>
      <c r="F23" s="3"/>
      <c r="G23" s="3"/>
      <c r="H23" s="3"/>
      <c r="I23" s="3"/>
      <c r="J23" s="3"/>
      <c r="K23" s="3"/>
      <c r="L23" s="3"/>
      <c r="M23" s="45">
        <v>-1</v>
      </c>
      <c r="N23" s="3">
        <v>1</v>
      </c>
      <c r="O23" s="18"/>
      <c r="P23" s="76" t="str">
        <f t="shared" si="0"/>
        <v>Done</v>
      </c>
      <c r="Q23" s="44"/>
      <c r="R23" s="70"/>
      <c r="S23" s="86" t="s">
        <v>38</v>
      </c>
      <c r="T23" s="86"/>
      <c r="U23" s="78">
        <f>SUMIF(K6:O25,"&gt;0")</f>
        <v>36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>
        <v>1</v>
      </c>
      <c r="P24" s="76" t="str">
        <f t="shared" si="0"/>
        <v>Incomplete</v>
      </c>
      <c r="Q24" s="44"/>
      <c r="R24" s="87" t="s">
        <v>37</v>
      </c>
      <c r="S24" s="88"/>
      <c r="T24" s="88"/>
      <c r="U24" s="77">
        <f>SUM(U22,U23)</f>
        <v>71.5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35.25</v>
      </c>
      <c r="L26" s="50">
        <f t="shared" si="1"/>
        <v>26.5</v>
      </c>
      <c r="M26" s="50">
        <f t="shared" si="1"/>
        <v>24</v>
      </c>
      <c r="N26" s="50">
        <f t="shared" si="1"/>
        <v>20.5</v>
      </c>
      <c r="O26" s="50">
        <f t="shared" si="1"/>
        <v>16.5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B1:W1"/>
    <mergeCell ref="B2:W2"/>
    <mergeCell ref="F3:J3"/>
    <mergeCell ref="K3:O3"/>
    <mergeCell ref="R21:V21"/>
    <mergeCell ref="R6:V6"/>
    <mergeCell ref="R14:V14"/>
    <mergeCell ref="S22:T22"/>
    <mergeCell ref="S23:T23"/>
    <mergeCell ref="R24:T24"/>
    <mergeCell ref="R17:T17"/>
    <mergeCell ref="S15:T15"/>
    <mergeCell ref="S16:T16"/>
  </mergeCells>
  <conditionalFormatting sqref="P6:P25">
    <cfRule type="containsText" dxfId="11" priority="8" operator="containsText" text="Incomplete">
      <formula>NOT(ISERROR(SEARCH("Incomplete",P6)))</formula>
    </cfRule>
    <cfRule type="containsText" dxfId="10" priority="9" operator="containsText" text="Done">
      <formula>NOT(ISERROR(SEARCH("Done",P6)))</formula>
    </cfRule>
  </conditionalFormatting>
  <conditionalFormatting sqref="P6:P25">
    <cfRule type="cellIs" dxfId="9" priority="2" stopIfTrue="1" operator="equal">
      <formula>"-"</formula>
    </cfRule>
  </conditionalFormatting>
  <dataValidations count="6">
    <dataValidation type="whole" allowBlank="1" showInputMessage="1" showErrorMessage="1" sqref="S8 E14:E16 E20:E24">
      <formula1>0</formula1>
      <formula2>1000000</formula2>
    </dataValidation>
    <dataValidation type="whole" allowBlank="1" showInputMessage="1" showErrorMessage="1" sqref="S9:S10 I14:I15 K24 K20:K22 M23">
      <formula1>-100</formula1>
      <formula2>1000000</formula2>
    </dataValidation>
    <dataValidation type="decimal" allowBlank="1" showInputMessage="1" showErrorMessage="1" sqref="H26:O27 E27 K23 I8:J12 K6:L19 F8:H19 J14:J19 I16:I19 F22:G27 H22:J25 K25:L25 L22:L23 N6:O25 M6:M22 M24:M25">
      <formula1>-24</formula1>
      <formula2>24</formula2>
    </dataValidation>
    <dataValidation type="decimal" allowBlank="1" showInputMessage="1" showErrorMessage="1" sqref="E8:E13 E17:E19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zoomScale="70" zoomScaleNormal="70" workbookViewId="0">
      <selection activeCell="O15" sqref="O15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42830</v>
      </c>
      <c r="G4" s="43">
        <v>42831</v>
      </c>
      <c r="H4" s="42" t="s">
        <v>53</v>
      </c>
      <c r="I4" s="42">
        <v>42835</v>
      </c>
      <c r="J4" s="42">
        <v>42836</v>
      </c>
      <c r="K4" s="42">
        <v>42837</v>
      </c>
      <c r="L4" s="42">
        <v>42838</v>
      </c>
      <c r="M4" s="42" t="s">
        <v>52</v>
      </c>
      <c r="N4" s="43">
        <v>42842</v>
      </c>
      <c r="O4" s="58">
        <v>42843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56</v>
      </c>
      <c r="E6" s="63">
        <v>1</v>
      </c>
      <c r="F6" s="63"/>
      <c r="G6" s="63">
        <v>-3</v>
      </c>
      <c r="H6" s="63">
        <v>3</v>
      </c>
      <c r="I6" s="63"/>
      <c r="J6" s="63"/>
      <c r="K6" s="3"/>
      <c r="L6" s="5">
        <v>1</v>
      </c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5" t="s">
        <v>45</v>
      </c>
      <c r="E7" s="63">
        <v>2</v>
      </c>
      <c r="F7" s="63"/>
      <c r="G7" s="63"/>
      <c r="H7" s="63"/>
      <c r="I7" s="63"/>
      <c r="J7" s="63"/>
      <c r="K7" s="3">
        <v>2</v>
      </c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42</v>
      </c>
      <c r="E8" s="3">
        <v>2</v>
      </c>
      <c r="F8" s="3"/>
      <c r="G8" s="3"/>
      <c r="H8" s="3"/>
      <c r="I8" s="3"/>
      <c r="J8" s="3">
        <v>2</v>
      </c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60</v>
      </c>
      <c r="E9" s="3">
        <v>8</v>
      </c>
      <c r="F9" s="3"/>
      <c r="G9" s="3"/>
      <c r="H9" s="3"/>
      <c r="I9" s="3"/>
      <c r="J9" s="3">
        <v>-1</v>
      </c>
      <c r="K9" s="48">
        <v>1</v>
      </c>
      <c r="L9" s="48"/>
      <c r="M9" s="3"/>
      <c r="N9" s="3">
        <v>7</v>
      </c>
      <c r="O9" s="18">
        <v>1</v>
      </c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48</v>
      </c>
      <c r="E10" s="3">
        <v>1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49</v>
      </c>
      <c r="E11" s="3">
        <v>3</v>
      </c>
      <c r="F11" s="3"/>
      <c r="G11" s="3"/>
      <c r="H11" s="3"/>
      <c r="I11" s="3"/>
      <c r="J11" s="3"/>
      <c r="K11" s="3">
        <v>2</v>
      </c>
      <c r="L11" s="3"/>
      <c r="M11" s="3"/>
      <c r="N11" s="3"/>
      <c r="O11" s="18">
        <v>1</v>
      </c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57</v>
      </c>
      <c r="E12" s="48">
        <v>13</v>
      </c>
      <c r="F12" s="48"/>
      <c r="G12" s="48"/>
      <c r="H12" s="48"/>
      <c r="I12" s="48"/>
      <c r="J12" s="48">
        <v>0.75</v>
      </c>
      <c r="K12" s="48"/>
      <c r="L12" s="48">
        <v>2.25</v>
      </c>
      <c r="M12" s="48">
        <v>8</v>
      </c>
      <c r="N12" s="48">
        <v>2</v>
      </c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50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To Do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51</v>
      </c>
      <c r="E14" s="48">
        <v>4</v>
      </c>
      <c r="F14" s="48"/>
      <c r="G14" s="48"/>
      <c r="H14" s="48"/>
      <c r="I14" s="48"/>
      <c r="J14" s="48"/>
      <c r="K14" s="48"/>
      <c r="L14" s="48"/>
      <c r="M14" s="48"/>
      <c r="N14" s="48"/>
      <c r="O14" s="18">
        <v>4</v>
      </c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55</v>
      </c>
      <c r="E15" s="48">
        <v>1</v>
      </c>
      <c r="F15" s="48"/>
      <c r="G15" s="48"/>
      <c r="H15" s="48"/>
      <c r="I15" s="48"/>
      <c r="J15" s="48"/>
      <c r="K15" s="48">
        <v>1</v>
      </c>
      <c r="L15" s="48"/>
      <c r="M15" s="48"/>
      <c r="N15" s="48"/>
      <c r="O15" s="18"/>
      <c r="P15" s="76" t="str">
        <f t="shared" si="0"/>
        <v>Done</v>
      </c>
      <c r="Q15" s="44"/>
      <c r="R15" s="70"/>
      <c r="S15" s="85" t="s">
        <v>33</v>
      </c>
      <c r="T15" s="85"/>
      <c r="U15" s="44">
        <f>SUM(E6:E25)</f>
        <v>45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42</v>
      </c>
      <c r="E16" s="48">
        <v>2</v>
      </c>
      <c r="F16" s="48"/>
      <c r="G16" s="48"/>
      <c r="H16" s="48"/>
      <c r="I16" s="48"/>
      <c r="J16" s="48">
        <v>2</v>
      </c>
      <c r="K16" s="48"/>
      <c r="L16" s="48"/>
      <c r="M16" s="48"/>
      <c r="N16" s="48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81" t="s">
        <v>54</v>
      </c>
      <c r="E17" s="48">
        <v>1</v>
      </c>
      <c r="F17" s="48"/>
      <c r="G17" s="48"/>
      <c r="H17" s="48"/>
      <c r="I17" s="48">
        <v>1</v>
      </c>
      <c r="J17" s="48"/>
      <c r="K17" s="48"/>
      <c r="L17" s="48"/>
      <c r="M17" s="48"/>
      <c r="N17" s="48"/>
      <c r="O17" s="49"/>
      <c r="P17" s="82" t="str">
        <f t="shared" si="0"/>
        <v>Done</v>
      </c>
      <c r="Q17" s="44"/>
      <c r="R17" s="87" t="s">
        <v>35</v>
      </c>
      <c r="S17" s="88"/>
      <c r="T17" s="88"/>
      <c r="U17" s="75">
        <f>SUM(U15,U16)</f>
        <v>49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83"/>
      <c r="P18" s="84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13.25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35.75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49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79" t="s">
        <v>8</v>
      </c>
      <c r="E26" s="68">
        <f>SUM(E6:E25)</f>
        <v>45</v>
      </c>
      <c r="F26" s="50">
        <f>E26-SUM(F6:F25)</f>
        <v>44.5</v>
      </c>
      <c r="G26" s="50">
        <f>F26-SUM(G6:G25)</f>
        <v>47</v>
      </c>
      <c r="H26" s="50">
        <f t="shared" ref="H26:O26" si="1">G26-SUM(H6:H25)</f>
        <v>41.5</v>
      </c>
      <c r="I26" s="50">
        <f t="shared" si="1"/>
        <v>40</v>
      </c>
      <c r="J26" s="50">
        <f t="shared" si="1"/>
        <v>35.75</v>
      </c>
      <c r="K26" s="50">
        <f t="shared" si="1"/>
        <v>29.25</v>
      </c>
      <c r="L26" s="50">
        <f t="shared" si="1"/>
        <v>25.5</v>
      </c>
      <c r="M26" s="50">
        <f t="shared" si="1"/>
        <v>16</v>
      </c>
      <c r="N26" s="50">
        <f t="shared" si="1"/>
        <v>6.5</v>
      </c>
      <c r="O26" s="50">
        <f t="shared" si="1"/>
        <v>0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</v>
      </c>
      <c r="F27" s="39">
        <f t="shared" ref="F27:O27" si="2">E27-($E$26/10)</f>
        <v>40.5</v>
      </c>
      <c r="G27" s="39">
        <f t="shared" si="2"/>
        <v>36</v>
      </c>
      <c r="H27" s="39">
        <f t="shared" si="2"/>
        <v>31.5</v>
      </c>
      <c r="I27" s="39">
        <f t="shared" si="2"/>
        <v>27</v>
      </c>
      <c r="J27" s="39">
        <f t="shared" si="2"/>
        <v>22.5</v>
      </c>
      <c r="K27" s="39">
        <f t="shared" si="2"/>
        <v>18</v>
      </c>
      <c r="L27" s="39">
        <f t="shared" si="2"/>
        <v>13.5</v>
      </c>
      <c r="M27" s="39">
        <f t="shared" si="2"/>
        <v>9</v>
      </c>
      <c r="N27" s="39">
        <f t="shared" si="2"/>
        <v>4.5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14:V14"/>
    <mergeCell ref="B1:W1"/>
    <mergeCell ref="B2:W2"/>
    <mergeCell ref="F3:J3"/>
    <mergeCell ref="K3:O3"/>
    <mergeCell ref="R6:V6"/>
    <mergeCell ref="R24:T24"/>
    <mergeCell ref="S15:T15"/>
    <mergeCell ref="S16:T16"/>
    <mergeCell ref="R17:T17"/>
    <mergeCell ref="R21:V21"/>
    <mergeCell ref="S22:T22"/>
    <mergeCell ref="S23:T23"/>
  </mergeCells>
  <conditionalFormatting sqref="P6:P25">
    <cfRule type="containsText" dxfId="7" priority="3" operator="containsText" text="Incomplete">
      <formula>NOT(ISERROR(SEARCH("Incomplete",P6)))</formula>
    </cfRule>
    <cfRule type="containsText" dxfId="6" priority="4" operator="containsText" text="Done">
      <formula>NOT(ISERROR(SEARCH("Done",P6)))</formula>
    </cfRule>
  </conditionalFormatting>
  <conditionalFormatting sqref="P6:P25">
    <cfRule type="cellIs" dxfId="5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8:E17 F12:N17 E19:N24">
      <formula1>0</formula1>
      <formula2>24</formula2>
    </dataValidation>
    <dataValidation type="decimal" allowBlank="1" showInputMessage="1" showErrorMessage="1" sqref="H26:O27 E27 F25:G27 H25:N25 K6:N11 F8:J11 O6:O17 O19:O25">
      <formula1>-24</formula1>
      <formula2>24</formula2>
    </dataValidation>
    <dataValidation type="whole" allowBlank="1" showInputMessage="1" showErrorMessage="1" sqref="S9:S10">
      <formula1>-100</formula1>
      <formula2>1000000</formula2>
    </dataValidation>
    <dataValidation type="whole" allowBlank="1" showInputMessage="1" showErrorMessage="1" sqref="S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10BAB5E-01CD-4EFB-BA44-82D5DFDE906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topLeftCell="A10" zoomScale="70" zoomScaleNormal="70" workbookViewId="0">
      <selection activeCell="M31" sqref="M31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42844</v>
      </c>
      <c r="G4" s="43">
        <v>42845</v>
      </c>
      <c r="H4" s="42" t="s">
        <v>58</v>
      </c>
      <c r="I4" s="42">
        <v>42849</v>
      </c>
      <c r="J4" s="42">
        <v>42850</v>
      </c>
      <c r="K4" s="42">
        <v>42851</v>
      </c>
      <c r="L4" s="42">
        <v>42852</v>
      </c>
      <c r="M4" s="42" t="s">
        <v>59</v>
      </c>
      <c r="N4" s="43">
        <v>42856</v>
      </c>
      <c r="O4" s="58">
        <v>42857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61</v>
      </c>
      <c r="E6" s="63">
        <v>3</v>
      </c>
      <c r="F6" s="63">
        <v>3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5" t="s">
        <v>63</v>
      </c>
      <c r="E7" s="63"/>
      <c r="F7" s="63"/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To Do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62</v>
      </c>
      <c r="E8" s="3">
        <v>2</v>
      </c>
      <c r="F8" s="3"/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Incomplete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66</v>
      </c>
      <c r="E9" s="3"/>
      <c r="F9" s="3"/>
      <c r="G9" s="3"/>
      <c r="H9" s="3"/>
      <c r="I9" s="3"/>
      <c r="J9" s="3"/>
      <c r="K9" s="48"/>
      <c r="L9" s="48"/>
      <c r="M9" s="3"/>
      <c r="N9" s="3"/>
      <c r="O9" s="18"/>
      <c r="P9" s="76" t="str">
        <f t="shared" si="0"/>
        <v>To Do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65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18"/>
      <c r="P10" s="76" t="str">
        <f t="shared" si="0"/>
        <v>To Do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64</v>
      </c>
      <c r="E11" s="48"/>
      <c r="F11" s="48"/>
      <c r="G11" s="48"/>
      <c r="H11" s="48"/>
      <c r="I11" s="48"/>
      <c r="J11" s="48"/>
      <c r="K11" s="3"/>
      <c r="L11" s="3"/>
      <c r="M11" s="48"/>
      <c r="N11" s="48"/>
      <c r="O11" s="49"/>
      <c r="P11" s="76" t="str">
        <f t="shared" si="0"/>
        <v>To Do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/>
      <c r="E12" s="3"/>
      <c r="F12" s="3"/>
      <c r="G12" s="3"/>
      <c r="H12" s="3"/>
      <c r="I12" s="3"/>
      <c r="J12" s="3"/>
      <c r="K12" s="3"/>
      <c r="L12" s="3"/>
      <c r="M12" s="3"/>
      <c r="N12" s="3"/>
      <c r="O12" s="18"/>
      <c r="P12" s="76" t="str">
        <f t="shared" si="0"/>
        <v>-</v>
      </c>
      <c r="W12" s="10"/>
    </row>
    <row r="13" spans="1:23" ht="15" thickBot="1" x14ac:dyDescent="0.35">
      <c r="A13" s="24"/>
      <c r="B13" s="52"/>
      <c r="C13" s="51">
        <v>8</v>
      </c>
      <c r="D13" s="65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-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18"/>
      <c r="P14" s="76" t="str">
        <f t="shared" si="0"/>
        <v>-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18"/>
      <c r="P15" s="76" t="str">
        <f t="shared" si="0"/>
        <v>-</v>
      </c>
      <c r="Q15" s="44"/>
      <c r="R15" s="70"/>
      <c r="S15" s="85" t="s">
        <v>33</v>
      </c>
      <c r="T15" s="85"/>
      <c r="U15" s="44">
        <f>SUM(E6:E25)</f>
        <v>12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18"/>
      <c r="P16" s="76" t="str">
        <f t="shared" si="0"/>
        <v>-</v>
      </c>
      <c r="Q16" s="44"/>
      <c r="R16" s="70"/>
      <c r="S16" s="86" t="s">
        <v>34</v>
      </c>
      <c r="T16" s="86"/>
      <c r="U16" s="44">
        <f>SUMIF(F6:O25,"&lt;0")*-1</f>
        <v>0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18"/>
      <c r="P17" s="76" t="str">
        <f t="shared" si="0"/>
        <v>-</v>
      </c>
      <c r="Q17" s="44"/>
      <c r="R17" s="87" t="s">
        <v>35</v>
      </c>
      <c r="S17" s="88"/>
      <c r="T17" s="88"/>
      <c r="U17" s="75">
        <f>SUM(U15,U16)</f>
        <v>12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18"/>
      <c r="P18" s="76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3.5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0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3.5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/>
      <c r="H25" s="19"/>
      <c r="I25" s="19"/>
      <c r="J25" s="19"/>
      <c r="K25" s="19"/>
      <c r="L25" s="19"/>
      <c r="M25" s="19"/>
      <c r="N25" s="19"/>
      <c r="O25" s="21"/>
      <c r="P25" s="76" t="str">
        <f t="shared" si="0"/>
        <v>Incomplete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80" t="s">
        <v>8</v>
      </c>
      <c r="E26" s="68">
        <f>SUM(E6:E25)</f>
        <v>12</v>
      </c>
      <c r="F26" s="50">
        <f>E26-SUM(F6:F25)</f>
        <v>8.5</v>
      </c>
      <c r="G26" s="50">
        <f>F26-SUM(G6:G25)</f>
        <v>8.5</v>
      </c>
      <c r="H26" s="50">
        <f t="shared" ref="H26:O26" si="1">G26-SUM(H6:H25)</f>
        <v>8.5</v>
      </c>
      <c r="I26" s="50">
        <f t="shared" si="1"/>
        <v>8.5</v>
      </c>
      <c r="J26" s="50">
        <f t="shared" si="1"/>
        <v>8.5</v>
      </c>
      <c r="K26" s="50">
        <f t="shared" si="1"/>
        <v>8.5</v>
      </c>
      <c r="L26" s="50">
        <f t="shared" si="1"/>
        <v>8.5</v>
      </c>
      <c r="M26" s="50">
        <f t="shared" si="1"/>
        <v>8.5</v>
      </c>
      <c r="N26" s="50">
        <f t="shared" si="1"/>
        <v>8.5</v>
      </c>
      <c r="O26" s="50">
        <f t="shared" si="1"/>
        <v>8.5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12</v>
      </c>
      <c r="F27" s="39">
        <f t="shared" ref="F27:O27" si="2">E27-($E$26/10)</f>
        <v>10.8</v>
      </c>
      <c r="G27" s="39">
        <f t="shared" si="2"/>
        <v>9.6000000000000014</v>
      </c>
      <c r="H27" s="39">
        <f t="shared" si="2"/>
        <v>8.4000000000000021</v>
      </c>
      <c r="I27" s="39">
        <f t="shared" si="2"/>
        <v>7.200000000000002</v>
      </c>
      <c r="J27" s="39">
        <f t="shared" si="2"/>
        <v>6.0000000000000018</v>
      </c>
      <c r="K27" s="39">
        <f t="shared" si="2"/>
        <v>4.8000000000000016</v>
      </c>
      <c r="L27" s="39">
        <f t="shared" si="2"/>
        <v>3.6000000000000014</v>
      </c>
      <c r="M27" s="39">
        <f t="shared" si="2"/>
        <v>2.4000000000000012</v>
      </c>
      <c r="N27" s="39">
        <f t="shared" si="2"/>
        <v>1.2000000000000013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24:T24"/>
    <mergeCell ref="S15:T15"/>
    <mergeCell ref="S16:T16"/>
    <mergeCell ref="R17:T17"/>
    <mergeCell ref="R21:V21"/>
    <mergeCell ref="S22:T22"/>
    <mergeCell ref="S23:T23"/>
    <mergeCell ref="R14:V14"/>
    <mergeCell ref="B1:W1"/>
    <mergeCell ref="B2:W2"/>
    <mergeCell ref="F3:J3"/>
    <mergeCell ref="K3:O3"/>
    <mergeCell ref="R6:V6"/>
  </mergeCells>
  <conditionalFormatting sqref="P6:P25">
    <cfRule type="containsText" dxfId="3" priority="3" operator="containsText" text="Incomplete">
      <formula>NOT(ISERROR(SEARCH("Incomplete",P6)))</formula>
    </cfRule>
    <cfRule type="containsText" dxfId="2" priority="4" operator="containsText" text="Done">
      <formula>NOT(ISERROR(SEARCH("Done",P6)))</formula>
    </cfRule>
  </conditionalFormatting>
  <conditionalFormatting sqref="P6:P25">
    <cfRule type="cellIs" dxfId="1" priority="1" stopIfTrue="1" operator="equal">
      <formula>"-"</formula>
    </cfRule>
  </conditionalFormatting>
  <dataValidations count="6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H26:O27 E27 F8:J12 O6:O25 F25:G27 H25:N25 K6:N12">
      <formula1>-24</formula1>
      <formula2>24</formula2>
    </dataValidation>
    <dataValidation type="decimal" allowBlank="1" showInputMessage="1" showErrorMessage="1" sqref="E8:E24 F13:N24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0E58A550-5457-469D-AFC6-5415EA4A303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Sprint 1</vt:lpstr>
      <vt:lpstr>Sprint 1.5</vt:lpstr>
      <vt:lpstr>Sprint 2</vt:lpstr>
      <vt:lpstr>'Sprint 1.5'!Header</vt:lpstr>
      <vt:lpstr>'Sprint 2'!Header</vt:lpstr>
      <vt:lpstr>Header</vt:lpstr>
      <vt:lpstr>'Sprint 1'!Print_Area</vt:lpstr>
      <vt:lpstr>'Sprint 1.5'!Print_Area</vt:lpstr>
      <vt:lpstr>'Sprint 2'!Print_Area</vt:lpstr>
      <vt:lpstr>'Sprint 1'!Print_Titles</vt:lpstr>
      <vt:lpstr>'Sprint 1.5'!Print_Titles</vt:lpstr>
      <vt:lpstr>'Sprint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2017-04-19T20:46:45Z</dcterms:modified>
  <cp:category>Project Management Tools</cp:category>
</cp:coreProperties>
</file>