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esktop\"/>
    </mc:Choice>
  </mc:AlternateContent>
  <bookViews>
    <workbookView xWindow="0" yWindow="0" windowWidth="23040" windowHeight="9084" activeTab="2"/>
  </bookViews>
  <sheets>
    <sheet name="Sprint 1" sheetId="1" r:id="rId1"/>
    <sheet name="Sprint 1.5" sheetId="2" r:id="rId2"/>
    <sheet name="Sprint 2" sheetId="3" r:id="rId3"/>
  </sheets>
  <definedNames>
    <definedName name="_xlnm._FilterDatabase" localSheetId="0" hidden="1">'Sprint 1'!$C$4:$O$5</definedName>
    <definedName name="_xlnm._FilterDatabase" localSheetId="1" hidden="1">'Sprint 1.5'!$C$4:$O$5</definedName>
    <definedName name="_xlnm._FilterDatabase" localSheetId="2" hidden="1">'Sprint 2'!$C$4:$O$5</definedName>
    <definedName name="Header" localSheetId="1">'Sprint 1.5'!$C$3:$O$5</definedName>
    <definedName name="Header" localSheetId="2">'Sprint 2'!$C$3:$O$5</definedName>
    <definedName name="Header">'Sprint 1'!$C$3:$O$5</definedName>
    <definedName name="_xlnm.Print_Area" localSheetId="0">'Sprint 1'!$B$31:$V$40</definedName>
    <definedName name="_xlnm.Print_Area" localSheetId="1">'Sprint 1.5'!$B$31:$V$40</definedName>
    <definedName name="_xlnm.Print_Area" localSheetId="2">'Sprint 2'!$B$31:$V$40</definedName>
    <definedName name="_xlnm.Print_Titles" localSheetId="0">'Sprint 1'!$3:$5</definedName>
    <definedName name="_xlnm.Print_Titles" localSheetId="1">'Sprint 1.5'!$3:$5</definedName>
    <definedName name="_xlnm.Print_Titles" localSheetId="2">'Sprint 2'!$3:$5</definedName>
    <definedName name="Z_FAE5DA31_FC3C_4EAB_85AB_90EFD3CA9745_.wvu.FilterData" localSheetId="0" hidden="1">'Sprint 1'!$C$4:$O$5</definedName>
    <definedName name="Z_FAE5DA31_FC3C_4EAB_85AB_90EFD3CA9745_.wvu.FilterData" localSheetId="1" hidden="1">'Sprint 1.5'!$C$4:$O$5</definedName>
    <definedName name="Z_FAE5DA31_FC3C_4EAB_85AB_90EFD3CA9745_.wvu.FilterData" localSheetId="2" hidden="1">'Sprint 2'!$C$4:$O$5</definedName>
    <definedName name="Z_FAE5DA31_FC3C_4EAB_85AB_90EFD3CA9745_.wvu.PrintArea" localSheetId="0" hidden="1">'Sprint 1'!$B$31:$V$40</definedName>
    <definedName name="Z_FAE5DA31_FC3C_4EAB_85AB_90EFD3CA9745_.wvu.PrintArea" localSheetId="1" hidden="1">'Sprint 1.5'!$B$31:$V$40</definedName>
    <definedName name="Z_FAE5DA31_FC3C_4EAB_85AB_90EFD3CA9745_.wvu.PrintArea" localSheetId="2" hidden="1">'Sprint 2'!$B$31:$V$40</definedName>
    <definedName name="Z_FAE5DA31_FC3C_4EAB_85AB_90EFD3CA9745_.wvu.PrintTitles" localSheetId="0" hidden="1">'Sprint 1'!$3:$5</definedName>
    <definedName name="Z_FAE5DA31_FC3C_4EAB_85AB_90EFD3CA9745_.wvu.PrintTitles" localSheetId="1" hidden="1">'Sprint 1.5'!$3:$5</definedName>
    <definedName name="Z_FAE5DA31_FC3C_4EAB_85AB_90EFD3CA9745_.wvu.PrintTitles" localSheetId="2" hidden="1">'Sprint 2'!$3:$5</definedName>
  </definedNames>
  <calcPr calcId="171027"/>
  <customWorkbookViews>
    <customWorkbookView name="Brandon Bui - Personal View" guid="{FAE5DA31-FC3C-4EAB-85AB-90EFD3CA9745}" mergeInterval="0" personalView="1" maximized="1" xWindow="-9" yWindow="-9" windowWidth="1938" windowHeight="1048" activeSheetId="1"/>
  </customWorkbookViews>
</workbook>
</file>

<file path=xl/calcChain.xml><?xml version="1.0" encoding="utf-8"?>
<calcChain xmlns="http://schemas.openxmlformats.org/spreadsheetml/2006/main"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18" i="2" l="1"/>
  <c r="P7" i="2"/>
  <c r="P8" i="2"/>
  <c r="P9" i="2"/>
  <c r="P10" i="2"/>
  <c r="P11" i="2"/>
  <c r="P12" i="2"/>
  <c r="P13" i="2"/>
  <c r="P14" i="2"/>
  <c r="P15" i="2"/>
  <c r="P16" i="2"/>
  <c r="P17" i="2"/>
  <c r="P19" i="2"/>
  <c r="P20" i="2"/>
  <c r="P21" i="2"/>
  <c r="P22" i="2"/>
  <c r="P23" i="2"/>
  <c r="P24" i="2"/>
  <c r="P25" i="2"/>
  <c r="E26" i="3" l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U23" i="3"/>
  <c r="U22" i="3"/>
  <c r="U24" i="3" s="1"/>
  <c r="U16" i="3"/>
  <c r="U15" i="3"/>
  <c r="P6" i="3"/>
  <c r="U17" i="3" l="1"/>
  <c r="F26" i="3"/>
  <c r="G26" i="3" s="1"/>
  <c r="H26" i="3" s="1"/>
  <c r="I26" i="3" s="1"/>
  <c r="J26" i="3" s="1"/>
  <c r="K26" i="3" s="1"/>
  <c r="L26" i="3" s="1"/>
  <c r="M26" i="3" s="1"/>
  <c r="N26" i="3" s="1"/>
  <c r="O26" i="3" s="1"/>
  <c r="E26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U23" i="2"/>
  <c r="U22" i="2"/>
  <c r="U16" i="2"/>
  <c r="U15" i="2"/>
  <c r="P6" i="2"/>
  <c r="U24" i="2" l="1"/>
  <c r="F26" i="2"/>
  <c r="G26" i="2" s="1"/>
  <c r="H26" i="2" s="1"/>
  <c r="I26" i="2" s="1"/>
  <c r="J26" i="2" s="1"/>
  <c r="K26" i="2" s="1"/>
  <c r="L26" i="2" s="1"/>
  <c r="M26" i="2" s="1"/>
  <c r="N26" i="2" s="1"/>
  <c r="O26" i="2" s="1"/>
  <c r="U17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U23" i="1" l="1"/>
  <c r="U22" i="1"/>
  <c r="U24" i="1" l="1"/>
  <c r="U16" i="1"/>
  <c r="U15" i="1"/>
  <c r="U17" i="1" l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1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M23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2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3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sharedStrings.xml><?xml version="1.0" encoding="utf-8"?>
<sst xmlns="http://schemas.openxmlformats.org/spreadsheetml/2006/main" count="146" uniqueCount="68">
  <si>
    <t>Initial 
Estimate</t>
  </si>
  <si>
    <t>Ideal Trend</t>
  </si>
  <si>
    <t>Missing at Start</t>
  </si>
  <si>
    <t>Added to Sprint</t>
  </si>
  <si>
    <t>Legend</t>
  </si>
  <si>
    <t>User Stories / Bugs</t>
  </si>
  <si>
    <t>Backlog Item ID</t>
  </si>
  <si>
    <t>SPRINT BURNDOWN CHART</t>
  </si>
  <si>
    <t>Remaining Hours</t>
  </si>
  <si>
    <t>Result</t>
  </si>
  <si>
    <t>SWE 443 - TEAM BLUE</t>
  </si>
  <si>
    <t>Create Account</t>
  </si>
  <si>
    <t>Deposit Money</t>
  </si>
  <si>
    <t>Modify Transaction</t>
  </si>
  <si>
    <t>Transfer Money</t>
  </si>
  <si>
    <t>Withdraw Money</t>
  </si>
  <si>
    <t>Mon</t>
  </si>
  <si>
    <t>Tues</t>
  </si>
  <si>
    <t>Wed</t>
  </si>
  <si>
    <t>Thurs</t>
  </si>
  <si>
    <t>Weekend</t>
  </si>
  <si>
    <t>24-26</t>
  </si>
  <si>
    <t>GitHub Set Up</t>
  </si>
  <si>
    <t>Template and Directory Set Up</t>
  </si>
  <si>
    <t>Scenario Writing (8)</t>
  </si>
  <si>
    <t>SDMLib Integration (Auto-generate object/class diagrams)</t>
  </si>
  <si>
    <t>Welcome Screen</t>
  </si>
  <si>
    <t>Log In</t>
  </si>
  <si>
    <t>Burndown Chart Updating/Other Scrum Master Tasks</t>
  </si>
  <si>
    <t>Android Research w/ SDMLib (before we start implementing)</t>
  </si>
  <si>
    <t>User/Account/Bank Stubs</t>
  </si>
  <si>
    <t>Week 1</t>
  </si>
  <si>
    <t>Week 2</t>
  </si>
  <si>
    <t>Initial Estimate:</t>
  </si>
  <si>
    <t>Added Hours:</t>
  </si>
  <si>
    <t>Total Hours this Sprint:</t>
  </si>
  <si>
    <t>Bugs/Fixes/Optimizations from Week 1</t>
  </si>
  <si>
    <t>Total Progress:</t>
  </si>
  <si>
    <t>Week 2 Progress:</t>
  </si>
  <si>
    <t>Week 1 Progress:</t>
  </si>
  <si>
    <t>*not completely accurate</t>
  </si>
  <si>
    <t>Mockups</t>
  </si>
  <si>
    <t>Class Diagram</t>
  </si>
  <si>
    <t>Progress</t>
  </si>
  <si>
    <t>Hours in Sprint</t>
  </si>
  <si>
    <t>Persistence Layer (includes create account, deposit, withdraw, transfer)</t>
  </si>
  <si>
    <t>Transaction Log</t>
  </si>
  <si>
    <t>31-2</t>
  </si>
  <si>
    <t>Transaction Fee</t>
  </si>
  <si>
    <t>Transaction Sequence Diagram</t>
  </si>
  <si>
    <t>Research Networking/Concurrency</t>
  </si>
  <si>
    <t>Sales Pitch/Presentation Planning and Completion</t>
  </si>
  <si>
    <t>14-16 Apr</t>
  </si>
  <si>
    <t>7-9 Apr</t>
  </si>
  <si>
    <t>Scenario Writing (Transaction Log)</t>
  </si>
  <si>
    <t>General Refactoring (Classes, Tests)</t>
  </si>
  <si>
    <t>Modify Transaction (Undo)</t>
  </si>
  <si>
    <t>Android Integration + Start Android GUI</t>
  </si>
  <si>
    <t>21-23 Apr</t>
  </si>
  <si>
    <t>28-30 Apr</t>
  </si>
  <si>
    <t>Transaction Log + Transaction Class</t>
  </si>
  <si>
    <t>Finalizing Presentation Plans (Scripts/Scenarios/Bug Fixing)</t>
  </si>
  <si>
    <t>Spend time configuring git with our Android project</t>
  </si>
  <si>
    <t>Continue Integrating Completed Code to Android GUI</t>
  </si>
  <si>
    <t>Security (still needs estimate)</t>
  </si>
  <si>
    <t>Concurrency (still needs estimate)</t>
  </si>
  <si>
    <t>Networking (still needs estimate)</t>
  </si>
  <si>
    <t>Last minute adjustments to Android app for 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</si>
</sst>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9" fillId="7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5" fillId="7" borderId="0" xfId="0" applyFont="1" applyFill="1"/>
    <xf numFmtId="0" fontId="6" fillId="7" borderId="0" xfId="0" applyFont="1" applyFill="1"/>
    <xf numFmtId="0" fontId="0" fillId="7" borderId="0" xfId="0" applyFill="1"/>
    <xf numFmtId="0" fontId="6" fillId="7" borderId="9" xfId="0" applyFont="1" applyFill="1" applyBorder="1"/>
    <xf numFmtId="0" fontId="6" fillId="7" borderId="0" xfId="0" applyFont="1" applyFill="1" applyBorder="1"/>
    <xf numFmtId="0" fontId="6" fillId="7" borderId="10" xfId="0" applyFont="1" applyFill="1" applyBorder="1"/>
    <xf numFmtId="0" fontId="4" fillId="7" borderId="0" xfId="0" applyFont="1" applyFill="1" applyBorder="1" applyAlignment="1">
      <alignment horizontal="right"/>
    </xf>
    <xf numFmtId="0" fontId="5" fillId="7" borderId="6" xfId="0" applyFont="1" applyFill="1" applyBorder="1"/>
    <xf numFmtId="0" fontId="10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8" xfId="0" applyFont="1" applyFill="1" applyBorder="1"/>
    <xf numFmtId="0" fontId="2" fillId="3" borderId="20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7" borderId="9" xfId="0" applyFont="1" applyFill="1" applyBorder="1"/>
    <xf numFmtId="0" fontId="0" fillId="7" borderId="11" xfId="0" applyFont="1" applyFill="1" applyBorder="1"/>
    <xf numFmtId="0" fontId="4" fillId="7" borderId="12" xfId="0" applyFont="1" applyFill="1" applyBorder="1" applyAlignment="1">
      <alignment horizontal="right" vertical="top" wrapText="1"/>
    </xf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27" xfId="0" applyFill="1" applyBorder="1"/>
    <xf numFmtId="0" fontId="0" fillId="0" borderId="28" xfId="0" applyFill="1" applyBorder="1"/>
    <xf numFmtId="0" fontId="0" fillId="0" borderId="30" xfId="0" applyBorder="1" applyAlignment="1">
      <alignment vertical="top"/>
    </xf>
    <xf numFmtId="0" fontId="0" fillId="0" borderId="27" xfId="0" applyFill="1" applyBorder="1"/>
    <xf numFmtId="0" fontId="0" fillId="0" borderId="29" xfId="0" applyFill="1" applyBorder="1"/>
    <xf numFmtId="0" fontId="1" fillId="2" borderId="32" xfId="1" applyFont="1" applyBorder="1"/>
    <xf numFmtId="0" fontId="0" fillId="0" borderId="3" xfId="0" applyBorder="1" applyAlignment="1">
      <alignment vertical="top"/>
    </xf>
    <xf numFmtId="0" fontId="0" fillId="7" borderId="26" xfId="0" applyFill="1" applyBorder="1"/>
    <xf numFmtId="0" fontId="0" fillId="7" borderId="6" xfId="0" applyFill="1" applyBorder="1" applyAlignment="1">
      <alignment horizontal="center"/>
    </xf>
    <xf numFmtId="0" fontId="5" fillId="0" borderId="7" xfId="0" applyFont="1" applyBorder="1"/>
    <xf numFmtId="16" fontId="3" fillId="9" borderId="21" xfId="4" applyNumberFormat="1" applyFont="1" applyBorder="1" applyAlignment="1">
      <alignment horizontal="center"/>
    </xf>
    <xf numFmtId="0" fontId="3" fillId="9" borderId="2" xfId="4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16" fontId="3" fillId="9" borderId="7" xfId="4" applyNumberFormat="1" applyFont="1" applyBorder="1" applyAlignment="1">
      <alignment horizontal="center"/>
    </xf>
    <xf numFmtId="0" fontId="2" fillId="10" borderId="34" xfId="5" applyBorder="1"/>
    <xf numFmtId="0" fontId="3" fillId="10" borderId="33" xfId="5" applyFont="1" applyBorder="1" applyAlignment="1">
      <alignment horizontal="center"/>
    </xf>
    <xf numFmtId="0" fontId="3" fillId="9" borderId="14" xfId="4" applyFont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0" fillId="0" borderId="1" xfId="0" applyBorder="1"/>
    <xf numFmtId="0" fontId="3" fillId="3" borderId="2" xfId="2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7" borderId="1" xfId="0" applyFill="1" applyBorder="1"/>
    <xf numFmtId="0" fontId="1" fillId="2" borderId="31" xfId="1" applyFont="1" applyBorder="1" applyProtection="1"/>
    <xf numFmtId="0" fontId="4" fillId="0" borderId="1" xfId="0" applyFont="1" applyBorder="1"/>
    <xf numFmtId="0" fontId="0" fillId="0" borderId="9" xfId="0" applyBorder="1"/>
    <xf numFmtId="0" fontId="0" fillId="7" borderId="10" xfId="0" applyFill="1" applyBorder="1" applyAlignment="1">
      <alignment horizontal="center"/>
    </xf>
    <xf numFmtId="0" fontId="0" fillId="0" borderId="11" xfId="0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12" fillId="8" borderId="17" xfId="3" applyNumberFormat="1" applyBorder="1" applyAlignment="1" applyProtection="1">
      <alignment horizontal="center"/>
    </xf>
    <xf numFmtId="2" fontId="4" fillId="7" borderId="38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4" fillId="0" borderId="27" xfId="0" applyFont="1" applyBorder="1" applyAlignment="1">
      <alignment vertical="center" wrapText="1"/>
    </xf>
    <xf numFmtId="0" fontId="12" fillId="8" borderId="29" xfId="3" applyNumberFormat="1" applyBorder="1" applyAlignment="1" applyProtection="1">
      <alignment horizontal="center"/>
    </xf>
    <xf numFmtId="0" fontId="0" fillId="0" borderId="39" xfId="0" applyBorder="1"/>
    <xf numFmtId="0" fontId="12" fillId="8" borderId="40" xfId="3" applyNumberFormat="1" applyBorder="1" applyAlignment="1" applyProtection="1">
      <alignment horizontal="center"/>
    </xf>
    <xf numFmtId="0" fontId="0" fillId="0" borderId="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14" fillId="11" borderId="35" xfId="0" applyFont="1" applyFill="1" applyBorder="1" applyAlignment="1">
      <alignment horizontal="center"/>
    </xf>
    <xf numFmtId="0" fontId="14" fillId="11" borderId="37" xfId="0" applyFont="1" applyFill="1" applyBorder="1" applyAlignment="1">
      <alignment horizontal="center"/>
    </xf>
    <xf numFmtId="0" fontId="14" fillId="12" borderId="36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4" fillId="12" borderId="37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12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1'!$E$26:$O$26</c:f>
              <c:numCache>
                <c:formatCode>General</c:formatCode>
                <c:ptCount val="11"/>
                <c:pt idx="0">
                  <c:v>45.5</c:v>
                </c:pt>
                <c:pt idx="1">
                  <c:v>25</c:v>
                </c:pt>
                <c:pt idx="2">
                  <c:v>22</c:v>
                </c:pt>
                <c:pt idx="3">
                  <c:v>16.5</c:v>
                </c:pt>
                <c:pt idx="4">
                  <c:v>26.5</c:v>
                </c:pt>
                <c:pt idx="5">
                  <c:v>24</c:v>
                </c:pt>
                <c:pt idx="6">
                  <c:v>35.25</c:v>
                </c:pt>
                <c:pt idx="7">
                  <c:v>26.5</c:v>
                </c:pt>
                <c:pt idx="8">
                  <c:v>24</c:v>
                </c:pt>
                <c:pt idx="9">
                  <c:v>20.5</c:v>
                </c:pt>
                <c:pt idx="1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'Sprint 1'!$D$27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1'!$E$27:$O$27</c:f>
              <c:numCache>
                <c:formatCode>0</c:formatCode>
                <c:ptCount val="11"/>
                <c:pt idx="0">
                  <c:v>45.5</c:v>
                </c:pt>
                <c:pt idx="1">
                  <c:v>40.950000000000003</c:v>
                </c:pt>
                <c:pt idx="2">
                  <c:v>36.400000000000006</c:v>
                </c:pt>
                <c:pt idx="3">
                  <c:v>31.850000000000005</c:v>
                </c:pt>
                <c:pt idx="4">
                  <c:v>27.300000000000004</c:v>
                </c:pt>
                <c:pt idx="5">
                  <c:v>22.750000000000004</c:v>
                </c:pt>
                <c:pt idx="6">
                  <c:v>18.200000000000003</c:v>
                </c:pt>
                <c:pt idx="7">
                  <c:v>13.650000000000002</c:v>
                </c:pt>
                <c:pt idx="8">
                  <c:v>9.1000000000000014</c:v>
                </c:pt>
                <c:pt idx="9">
                  <c:v>4.5500000000000016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1.5'!$D$26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1.5'!$E$26:$O$26</c:f>
              <c:numCache>
                <c:formatCode>General</c:formatCode>
                <c:ptCount val="11"/>
                <c:pt idx="0">
                  <c:v>48</c:v>
                </c:pt>
                <c:pt idx="1">
                  <c:v>47.5</c:v>
                </c:pt>
                <c:pt idx="2">
                  <c:v>50</c:v>
                </c:pt>
                <c:pt idx="3">
                  <c:v>44.5</c:v>
                </c:pt>
                <c:pt idx="4">
                  <c:v>43</c:v>
                </c:pt>
                <c:pt idx="5">
                  <c:v>38.75</c:v>
                </c:pt>
                <c:pt idx="6">
                  <c:v>32.25</c:v>
                </c:pt>
                <c:pt idx="7">
                  <c:v>28.5</c:v>
                </c:pt>
                <c:pt idx="8">
                  <c:v>19</c:v>
                </c:pt>
                <c:pt idx="9">
                  <c:v>9.5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E-4F66-89FA-BC1FEEDA9BFB}"/>
            </c:ext>
          </c:extLst>
        </c:ser>
        <c:ser>
          <c:idx val="1"/>
          <c:order val="1"/>
          <c:tx>
            <c:strRef>
              <c:f>'Sprint 1.5'!$D$27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1.5'!$E$27:$O$27</c:f>
              <c:numCache>
                <c:formatCode>0</c:formatCode>
                <c:ptCount val="11"/>
                <c:pt idx="0">
                  <c:v>48</c:v>
                </c:pt>
                <c:pt idx="1">
                  <c:v>43.2</c:v>
                </c:pt>
                <c:pt idx="2">
                  <c:v>38.400000000000006</c:v>
                </c:pt>
                <c:pt idx="3">
                  <c:v>33.600000000000009</c:v>
                </c:pt>
                <c:pt idx="4">
                  <c:v>28.800000000000008</c:v>
                </c:pt>
                <c:pt idx="5">
                  <c:v>24.000000000000007</c:v>
                </c:pt>
                <c:pt idx="6">
                  <c:v>19.200000000000006</c:v>
                </c:pt>
                <c:pt idx="7">
                  <c:v>14.400000000000006</c:v>
                </c:pt>
                <c:pt idx="8">
                  <c:v>9.600000000000005</c:v>
                </c:pt>
                <c:pt idx="9">
                  <c:v>4.8000000000000052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E-4F66-89FA-BC1FEEDA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2'!$E$26:$O$26</c:f>
              <c:numCache>
                <c:formatCode>General</c:formatCode>
                <c:ptCount val="11"/>
                <c:pt idx="0">
                  <c:v>24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2-4FE9-8CFC-9671FFF711EA}"/>
            </c:ext>
          </c:extLst>
        </c:ser>
        <c:ser>
          <c:idx val="1"/>
          <c:order val="1"/>
          <c:tx>
            <c:strRef>
              <c:f>'Sprint 2'!$D$27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2'!$E$27:$O$27</c:f>
              <c:numCache>
                <c:formatCode>0</c:formatCode>
                <c:ptCount val="11"/>
                <c:pt idx="0">
                  <c:v>24</c:v>
                </c:pt>
                <c:pt idx="1">
                  <c:v>21.6</c:v>
                </c:pt>
                <c:pt idx="2">
                  <c:v>19.200000000000003</c:v>
                </c:pt>
                <c:pt idx="3">
                  <c:v>16.800000000000004</c:v>
                </c:pt>
                <c:pt idx="4">
                  <c:v>14.400000000000004</c:v>
                </c:pt>
                <c:pt idx="5">
                  <c:v>12.000000000000004</c:v>
                </c:pt>
                <c:pt idx="6">
                  <c:v>9.6000000000000032</c:v>
                </c:pt>
                <c:pt idx="7">
                  <c:v>7.2000000000000028</c:v>
                </c:pt>
                <c:pt idx="8">
                  <c:v>4.8000000000000025</c:v>
                </c:pt>
                <c:pt idx="9">
                  <c:v>2.4000000000000026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2-4FE9-8CFC-9671FFF7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51BCD-74AC-4D64-82F6-D9A7BE97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AC424-AA93-4898-A2A3-B1465C129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opLeftCell="A4" zoomScale="70" zoomScaleNormal="70" workbookViewId="0">
      <selection activeCell="D30" sqref="D30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1" max="21" width="6" bestFit="1" customWidth="1"/>
    <col min="23" max="23" width="10.6640625" customWidth="1"/>
    <col min="24" max="24" width="25.88671875" bestFit="1" customWidth="1"/>
  </cols>
  <sheetData>
    <row r="1" spans="1:23" ht="49.8" x14ac:dyDescent="0.8">
      <c r="A1" s="24"/>
      <c r="B1" s="89" t="s">
        <v>10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33" thickBot="1" x14ac:dyDescent="0.6">
      <c r="A2" s="24"/>
      <c r="B2" s="90" t="s">
        <v>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s="1" customFormat="1" ht="18.600000000000001" thickBot="1" x14ac:dyDescent="0.4">
      <c r="A3" s="22"/>
      <c r="B3" s="29"/>
      <c r="C3" s="30"/>
      <c r="D3" s="30"/>
      <c r="E3" s="30"/>
      <c r="F3" s="91" t="s">
        <v>31</v>
      </c>
      <c r="G3" s="92"/>
      <c r="H3" s="92"/>
      <c r="I3" s="92"/>
      <c r="J3" s="93"/>
      <c r="K3" s="94" t="s">
        <v>32</v>
      </c>
      <c r="L3" s="95"/>
      <c r="M3" s="95"/>
      <c r="N3" s="95"/>
      <c r="O3" s="9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 t="s">
        <v>21</v>
      </c>
      <c r="G4" s="42">
        <v>42821</v>
      </c>
      <c r="H4" s="43">
        <v>42822</v>
      </c>
      <c r="I4" s="42">
        <v>42823</v>
      </c>
      <c r="J4" s="55">
        <v>42824</v>
      </c>
      <c r="K4" s="42" t="s">
        <v>47</v>
      </c>
      <c r="L4" s="43">
        <v>42828</v>
      </c>
      <c r="M4" s="42">
        <v>42829</v>
      </c>
      <c r="N4" s="43">
        <v>42830</v>
      </c>
      <c r="O4" s="58">
        <v>42831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20</v>
      </c>
      <c r="G5" s="7" t="s">
        <v>16</v>
      </c>
      <c r="H5" s="7" t="s">
        <v>17</v>
      </c>
      <c r="I5" s="7" t="s">
        <v>18</v>
      </c>
      <c r="J5" s="56" t="s">
        <v>19</v>
      </c>
      <c r="K5" s="7" t="s">
        <v>20</v>
      </c>
      <c r="L5" s="6" t="s">
        <v>16</v>
      </c>
      <c r="M5" s="7" t="s">
        <v>17</v>
      </c>
      <c r="N5" s="7" t="s">
        <v>18</v>
      </c>
      <c r="O5" s="61" t="s">
        <v>19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22</v>
      </c>
      <c r="E6" s="63">
        <v>2</v>
      </c>
      <c r="F6" s="63">
        <v>2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7" t="s">
        <v>4</v>
      </c>
      <c r="S6" s="100"/>
      <c r="T6" s="100"/>
      <c r="U6" s="100"/>
      <c r="V6" s="101"/>
      <c r="W6" s="10"/>
    </row>
    <row r="7" spans="1:23" ht="18" x14ac:dyDescent="0.35">
      <c r="A7" s="24"/>
      <c r="B7" s="9"/>
      <c r="C7" s="17">
        <v>2</v>
      </c>
      <c r="D7" s="66" t="s">
        <v>23</v>
      </c>
      <c r="E7" s="63">
        <v>1</v>
      </c>
      <c r="F7" s="63">
        <v>1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6" t="s">
        <v>30</v>
      </c>
      <c r="E8" s="3">
        <v>1.5</v>
      </c>
      <c r="F8" s="3">
        <v>1.5</v>
      </c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11</v>
      </c>
      <c r="E9" s="3">
        <v>3</v>
      </c>
      <c r="F9" s="3">
        <v>1</v>
      </c>
      <c r="G9" s="3">
        <v>0.25</v>
      </c>
      <c r="H9" s="3"/>
      <c r="I9" s="3"/>
      <c r="J9" s="3">
        <v>-1</v>
      </c>
      <c r="K9" s="48">
        <v>2.75</v>
      </c>
      <c r="L9" s="48"/>
      <c r="M9" s="3"/>
      <c r="N9" s="3"/>
      <c r="O9" s="18"/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12</v>
      </c>
      <c r="E10" s="3">
        <v>3</v>
      </c>
      <c r="F10" s="3">
        <v>2</v>
      </c>
      <c r="G10" s="3">
        <v>0.25</v>
      </c>
      <c r="H10" s="3"/>
      <c r="I10" s="3"/>
      <c r="J10" s="3">
        <v>-1</v>
      </c>
      <c r="K10" s="3">
        <v>1.75</v>
      </c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13</v>
      </c>
      <c r="E11" s="48">
        <v>3</v>
      </c>
      <c r="F11" s="48"/>
      <c r="G11" s="48">
        <v>1</v>
      </c>
      <c r="H11" s="48"/>
      <c r="I11" s="48"/>
      <c r="J11" s="48"/>
      <c r="K11" s="3">
        <v>-2</v>
      </c>
      <c r="L11" s="3">
        <v>3</v>
      </c>
      <c r="M11" s="48"/>
      <c r="N11" s="48"/>
      <c r="O11" s="49"/>
      <c r="P11" s="76" t="str">
        <f t="shared" si="0"/>
        <v>Incomplete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14</v>
      </c>
      <c r="E12" s="3">
        <v>3</v>
      </c>
      <c r="F12" s="3"/>
      <c r="G12" s="3"/>
      <c r="H12" s="3"/>
      <c r="I12" s="3">
        <v>0.5</v>
      </c>
      <c r="J12" s="3"/>
      <c r="K12" s="3"/>
      <c r="L12" s="3">
        <v>2.5</v>
      </c>
      <c r="M12" s="3"/>
      <c r="N12" s="3"/>
      <c r="O12" s="18"/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15</v>
      </c>
      <c r="E13" s="3">
        <v>3</v>
      </c>
      <c r="F13" s="3">
        <v>2.5</v>
      </c>
      <c r="G13" s="3"/>
      <c r="H13" s="3"/>
      <c r="I13" s="63"/>
      <c r="J13">
        <v>-1</v>
      </c>
      <c r="K13" s="3"/>
      <c r="L13" s="3">
        <v>1.5</v>
      </c>
      <c r="M13" s="3"/>
      <c r="N13" s="3"/>
      <c r="O13" s="18"/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25</v>
      </c>
      <c r="E14" s="4"/>
      <c r="F14" s="3"/>
      <c r="G14" s="3"/>
      <c r="H14" s="3"/>
      <c r="I14" s="45">
        <v>-3</v>
      </c>
      <c r="J14" s="3">
        <v>3</v>
      </c>
      <c r="K14" s="3"/>
      <c r="L14" s="3"/>
      <c r="M14" s="3"/>
      <c r="N14" s="3"/>
      <c r="O14" s="18"/>
      <c r="P14" s="76" t="str">
        <f t="shared" si="0"/>
        <v>Done</v>
      </c>
      <c r="Q14" s="8"/>
      <c r="R14" s="97" t="s">
        <v>44</v>
      </c>
      <c r="S14" s="100"/>
      <c r="T14" s="100"/>
      <c r="U14" s="100"/>
      <c r="V14" s="101"/>
      <c r="W14" s="10"/>
    </row>
    <row r="15" spans="1:23" x14ac:dyDescent="0.3">
      <c r="A15" s="24"/>
      <c r="B15" s="52"/>
      <c r="C15" s="51">
        <v>10</v>
      </c>
      <c r="D15" s="65" t="s">
        <v>45</v>
      </c>
      <c r="E15" s="4"/>
      <c r="F15" s="3"/>
      <c r="G15" s="3"/>
      <c r="H15" s="3"/>
      <c r="I15" s="45">
        <v>-8</v>
      </c>
      <c r="J15" s="3">
        <v>2</v>
      </c>
      <c r="K15" s="3">
        <v>5.5</v>
      </c>
      <c r="L15" s="3">
        <v>-1.5</v>
      </c>
      <c r="M15" s="3"/>
      <c r="N15" s="3"/>
      <c r="O15" s="18"/>
      <c r="P15" s="76" t="str">
        <f t="shared" si="0"/>
        <v>Incomplete</v>
      </c>
      <c r="Q15" s="44"/>
      <c r="R15" s="70"/>
      <c r="S15" s="85" t="s">
        <v>33</v>
      </c>
      <c r="T15" s="85"/>
      <c r="U15" s="44">
        <f>SUM(E6:E25)</f>
        <v>45.5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24</v>
      </c>
      <c r="E16" s="67">
        <v>5</v>
      </c>
      <c r="F16" s="3">
        <v>2</v>
      </c>
      <c r="G16" s="3"/>
      <c r="H16" s="3">
        <v>2</v>
      </c>
      <c r="I16" s="3"/>
      <c r="J16" s="3"/>
      <c r="K16" s="3">
        <v>0.25</v>
      </c>
      <c r="L16" s="3">
        <v>0.75</v>
      </c>
      <c r="M16" s="3"/>
      <c r="N16" s="3"/>
      <c r="O16" s="18"/>
      <c r="P16" s="76" t="str">
        <f t="shared" si="0"/>
        <v>Done</v>
      </c>
      <c r="Q16" s="44"/>
      <c r="R16" s="70"/>
      <c r="S16" s="86" t="s">
        <v>34</v>
      </c>
      <c r="T16" s="86"/>
      <c r="U16" s="44">
        <f>SUMIF(F6:O25,"&lt;0")*-1</f>
        <v>42.5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 t="s">
        <v>26</v>
      </c>
      <c r="E17" s="3">
        <v>1</v>
      </c>
      <c r="F17" s="3"/>
      <c r="G17" s="3">
        <v>1</v>
      </c>
      <c r="H17" s="3"/>
      <c r="I17" s="3"/>
      <c r="J17" s="3"/>
      <c r="K17" s="3"/>
      <c r="L17" s="3"/>
      <c r="M17" s="3"/>
      <c r="N17" s="3"/>
      <c r="O17" s="18"/>
      <c r="P17" s="76" t="str">
        <f t="shared" si="0"/>
        <v>Done</v>
      </c>
      <c r="Q17" s="44"/>
      <c r="R17" s="87" t="s">
        <v>35</v>
      </c>
      <c r="S17" s="88"/>
      <c r="T17" s="88"/>
      <c r="U17" s="75">
        <f>SUM(U15,U16)</f>
        <v>88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 t="s">
        <v>27</v>
      </c>
      <c r="E18" s="3">
        <v>3</v>
      </c>
      <c r="F18" s="3"/>
      <c r="G18" s="3"/>
      <c r="H18" s="3">
        <v>2</v>
      </c>
      <c r="I18" s="3"/>
      <c r="J18" s="3"/>
      <c r="K18" s="3">
        <v>1</v>
      </c>
      <c r="L18" s="3"/>
      <c r="M18" s="3"/>
      <c r="N18" s="3"/>
      <c r="O18" s="18"/>
      <c r="P18" s="76" t="str">
        <f t="shared" si="0"/>
        <v>Done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 t="s">
        <v>29</v>
      </c>
      <c r="E19" s="3">
        <v>10</v>
      </c>
      <c r="F19" s="3">
        <v>7</v>
      </c>
      <c r="G19" s="3"/>
      <c r="H19" s="3">
        <v>1</v>
      </c>
      <c r="I19" s="3"/>
      <c r="J19" s="3"/>
      <c r="K19" s="3">
        <v>2</v>
      </c>
      <c r="L19" s="3"/>
      <c r="M19" s="3"/>
      <c r="N19" s="3"/>
      <c r="O19" s="18"/>
      <c r="P19" s="76" t="str">
        <f t="shared" si="0"/>
        <v>Done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 t="s">
        <v>41</v>
      </c>
      <c r="E20" s="4"/>
      <c r="F20" s="63"/>
      <c r="G20" s="63"/>
      <c r="H20" s="63"/>
      <c r="I20" s="63"/>
      <c r="J20" s="63"/>
      <c r="K20" s="45">
        <v>-6</v>
      </c>
      <c r="L20" s="63"/>
      <c r="M20" s="3">
        <v>2</v>
      </c>
      <c r="N20" s="3">
        <v>2</v>
      </c>
      <c r="O20" s="18">
        <v>2</v>
      </c>
      <c r="P20" s="76" t="str">
        <f t="shared" si="0"/>
        <v>Done</v>
      </c>
      <c r="Q20" s="44"/>
      <c r="W20" s="10"/>
    </row>
    <row r="21" spans="1:24" ht="18" x14ac:dyDescent="0.35">
      <c r="A21" s="24"/>
      <c r="B21" s="52"/>
      <c r="C21" s="51">
        <v>16</v>
      </c>
      <c r="D21" s="69" t="s">
        <v>42</v>
      </c>
      <c r="E21" s="4"/>
      <c r="F21" s="63"/>
      <c r="G21" s="63"/>
      <c r="H21" s="63"/>
      <c r="I21" s="63"/>
      <c r="J21" s="63"/>
      <c r="K21" s="45">
        <v>-2</v>
      </c>
      <c r="L21" s="63"/>
      <c r="M21" s="3"/>
      <c r="N21" s="3"/>
      <c r="O21" s="18"/>
      <c r="P21" s="76" t="str">
        <f t="shared" si="0"/>
        <v>Incomplete</v>
      </c>
      <c r="Q21" s="44"/>
      <c r="R21" s="97" t="s">
        <v>43</v>
      </c>
      <c r="S21" s="98"/>
      <c r="T21" s="98"/>
      <c r="U21" s="98"/>
      <c r="V21" s="99"/>
      <c r="W21" s="10"/>
    </row>
    <row r="22" spans="1:24" x14ac:dyDescent="0.3">
      <c r="A22" s="24"/>
      <c r="B22" s="52"/>
      <c r="C22" s="51">
        <v>17</v>
      </c>
      <c r="D22" s="65" t="s">
        <v>46</v>
      </c>
      <c r="E22" s="4"/>
      <c r="F22" s="3"/>
      <c r="G22" s="3"/>
      <c r="H22" s="3"/>
      <c r="I22" s="3"/>
      <c r="J22" s="3"/>
      <c r="K22" s="45">
        <v>-8</v>
      </c>
      <c r="L22" s="3"/>
      <c r="M22" s="3"/>
      <c r="N22" s="3"/>
      <c r="O22" s="18">
        <v>0.5</v>
      </c>
      <c r="P22" s="76" t="str">
        <f t="shared" si="0"/>
        <v>Incomplete</v>
      </c>
      <c r="Q22" s="44"/>
      <c r="R22" s="70"/>
      <c r="S22" s="85" t="s">
        <v>39</v>
      </c>
      <c r="T22" s="85"/>
      <c r="U22" s="44">
        <f>SUMIF(F6:J25,"&gt;0")</f>
        <v>35.5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 t="s">
        <v>48</v>
      </c>
      <c r="E23" s="4"/>
      <c r="F23" s="3"/>
      <c r="G23" s="3"/>
      <c r="H23" s="3"/>
      <c r="I23" s="3"/>
      <c r="J23" s="3"/>
      <c r="K23" s="3"/>
      <c r="L23" s="3"/>
      <c r="M23" s="45">
        <v>-1</v>
      </c>
      <c r="N23" s="3">
        <v>1</v>
      </c>
      <c r="O23" s="18"/>
      <c r="P23" s="76" t="str">
        <f t="shared" si="0"/>
        <v>Done</v>
      </c>
      <c r="Q23" s="44"/>
      <c r="R23" s="70"/>
      <c r="S23" s="86" t="s">
        <v>38</v>
      </c>
      <c r="T23" s="86"/>
      <c r="U23" s="78">
        <f>SUMIF(K6:O25,"&gt;0")</f>
        <v>36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 t="s">
        <v>36</v>
      </c>
      <c r="E24" s="4"/>
      <c r="F24" s="3"/>
      <c r="G24" s="3"/>
      <c r="H24" s="3"/>
      <c r="I24" s="3"/>
      <c r="J24" s="3"/>
      <c r="K24" s="45">
        <v>-8</v>
      </c>
      <c r="L24">
        <v>2</v>
      </c>
      <c r="M24" s="3">
        <v>1</v>
      </c>
      <c r="N24" s="3"/>
      <c r="O24" s="18">
        <v>1</v>
      </c>
      <c r="P24" s="76" t="str">
        <f t="shared" si="0"/>
        <v>Incomplete</v>
      </c>
      <c r="Q24" s="44"/>
      <c r="R24" s="87" t="s">
        <v>37</v>
      </c>
      <c r="S24" s="88"/>
      <c r="T24" s="88"/>
      <c r="U24" s="77">
        <f>SUM(U22,U23)</f>
        <v>71.5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1.5</v>
      </c>
      <c r="G25" s="19">
        <v>0.5</v>
      </c>
      <c r="H25" s="19">
        <v>0.5</v>
      </c>
      <c r="I25" s="19">
        <v>0.5</v>
      </c>
      <c r="J25" s="19">
        <v>0.5</v>
      </c>
      <c r="K25" s="19">
        <v>1.5</v>
      </c>
      <c r="L25" s="19">
        <v>0.5</v>
      </c>
      <c r="M25" s="19">
        <v>0.5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28" t="s">
        <v>8</v>
      </c>
      <c r="E26" s="68">
        <f>SUM(E6:E25)</f>
        <v>45.5</v>
      </c>
      <c r="F26" s="50">
        <f>E26-SUM(F6:F25)</f>
        <v>25</v>
      </c>
      <c r="G26" s="50">
        <f>F26-SUM(G6:G25)</f>
        <v>22</v>
      </c>
      <c r="H26" s="50">
        <f t="shared" ref="H26:O26" si="1">G26-SUM(H6:H25)</f>
        <v>16.5</v>
      </c>
      <c r="I26" s="50">
        <f t="shared" si="1"/>
        <v>26.5</v>
      </c>
      <c r="J26" s="50">
        <f t="shared" si="1"/>
        <v>24</v>
      </c>
      <c r="K26" s="50">
        <f t="shared" si="1"/>
        <v>35.25</v>
      </c>
      <c r="L26" s="50">
        <f t="shared" si="1"/>
        <v>26.5</v>
      </c>
      <c r="M26" s="50">
        <f t="shared" si="1"/>
        <v>24</v>
      </c>
      <c r="N26" s="50">
        <f t="shared" si="1"/>
        <v>20.5</v>
      </c>
      <c r="O26" s="50">
        <f t="shared" si="1"/>
        <v>16.5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45.5</v>
      </c>
      <c r="F27" s="39">
        <f t="shared" ref="F27:O27" si="2">E27-($E$26/10)</f>
        <v>40.950000000000003</v>
      </c>
      <c r="G27" s="39">
        <f t="shared" si="2"/>
        <v>36.400000000000006</v>
      </c>
      <c r="H27" s="39">
        <f t="shared" si="2"/>
        <v>31.850000000000005</v>
      </c>
      <c r="I27" s="39">
        <f t="shared" si="2"/>
        <v>27.300000000000004</v>
      </c>
      <c r="J27" s="39">
        <f t="shared" si="2"/>
        <v>22.750000000000004</v>
      </c>
      <c r="K27" s="39">
        <f t="shared" si="2"/>
        <v>18.200000000000003</v>
      </c>
      <c r="L27" s="39">
        <f t="shared" si="2"/>
        <v>13.650000000000002</v>
      </c>
      <c r="M27" s="39">
        <f t="shared" si="2"/>
        <v>9.1000000000000014</v>
      </c>
      <c r="N27" s="39">
        <f t="shared" si="2"/>
        <v>4.5500000000000016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customSheetViews>
    <customSheetView guid="{FAE5DA31-FC3C-4EAB-85AB-90EFD3CA9745}" scale="70" showGridLines="0" fitToPage="1" showAutoFilter="1">
      <selection activeCell="H23" sqref="H23"/>
      <pageMargins left="0.7" right="0.7" top="0.75" bottom="0.75" header="0.3" footer="0.3"/>
      <pageSetup scale="45" fitToHeight="0" orientation="landscape" r:id="rId1"/>
      <headerFooter>
        <oddHeader xml:space="preserve">&amp;C
</oddHeader>
      </headerFooter>
      <autoFilter ref="C4:O5"/>
    </customSheetView>
  </customSheetViews>
  <mergeCells count="13">
    <mergeCell ref="B1:W1"/>
    <mergeCell ref="B2:W2"/>
    <mergeCell ref="F3:J3"/>
    <mergeCell ref="K3:O3"/>
    <mergeCell ref="R21:V21"/>
    <mergeCell ref="R6:V6"/>
    <mergeCell ref="R14:V14"/>
    <mergeCell ref="S22:T22"/>
    <mergeCell ref="S23:T23"/>
    <mergeCell ref="R24:T24"/>
    <mergeCell ref="R17:T17"/>
    <mergeCell ref="S15:T15"/>
    <mergeCell ref="S16:T16"/>
  </mergeCells>
  <conditionalFormatting sqref="P6:P25">
    <cfRule type="containsText" dxfId="11" priority="8" operator="containsText" text="Incomplete">
      <formula>NOT(ISERROR(SEARCH("Incomplete",P6)))</formula>
    </cfRule>
    <cfRule type="containsText" dxfId="10" priority="9" operator="containsText" text="Done">
      <formula>NOT(ISERROR(SEARCH("Done",P6)))</formula>
    </cfRule>
  </conditionalFormatting>
  <conditionalFormatting sqref="P6:P25">
    <cfRule type="cellIs" dxfId="9" priority="2" stopIfTrue="1" operator="equal">
      <formula>"-"</formula>
    </cfRule>
  </conditionalFormatting>
  <dataValidations count="6">
    <dataValidation type="whole" allowBlank="1" showInputMessage="1" showErrorMessage="1" sqref="S8 E14:E16 E20:E24">
      <formula1>0</formula1>
      <formula2>1000000</formula2>
    </dataValidation>
    <dataValidation type="whole" allowBlank="1" showInputMessage="1" showErrorMessage="1" sqref="S9:S10 I14:I15 K24 K20:K22 M23">
      <formula1>-100</formula1>
      <formula2>1000000</formula2>
    </dataValidation>
    <dataValidation type="decimal" allowBlank="1" showInputMessage="1" showErrorMessage="1" sqref="H26:O27 E27 K23 I8:J12 K6:L19 F8:H19 J14:J19 I16:I19 F22:G27 H22:J25 K25:L25 L22:L23 N6:O25 M6:M22 M24:M25">
      <formula1>-24</formula1>
      <formula2>24</formula2>
    </dataValidation>
    <dataValidation type="decimal" allowBlank="1" showInputMessage="1" showErrorMessage="1" sqref="E8:E13 E17:E19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2"/>
  <headerFooter>
    <oddHeader xml:space="preserve">&amp;C
</oddHeader>
  </headerFooter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CE984009-C6DF-4C8F-862E-DB0879225F02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zoomScale="70" zoomScaleNormal="70" workbookViewId="0">
      <selection activeCell="O13" sqref="O13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89" t="s">
        <v>10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33" thickBot="1" x14ac:dyDescent="0.6">
      <c r="A2" s="24"/>
      <c r="B2" s="90" t="s">
        <v>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s="1" customFormat="1" ht="18.600000000000001" thickBot="1" x14ac:dyDescent="0.4">
      <c r="A3" s="22"/>
      <c r="B3" s="29"/>
      <c r="C3" s="30"/>
      <c r="D3" s="30"/>
      <c r="E3" s="30"/>
      <c r="F3" s="91" t="s">
        <v>31</v>
      </c>
      <c r="G3" s="92"/>
      <c r="H3" s="92"/>
      <c r="I3" s="92"/>
      <c r="J3" s="93"/>
      <c r="K3" s="94" t="s">
        <v>32</v>
      </c>
      <c r="L3" s="95"/>
      <c r="M3" s="95"/>
      <c r="N3" s="95"/>
      <c r="O3" s="9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42830</v>
      </c>
      <c r="G4" s="43">
        <v>42831</v>
      </c>
      <c r="H4" s="42" t="s">
        <v>53</v>
      </c>
      <c r="I4" s="42">
        <v>42835</v>
      </c>
      <c r="J4" s="42">
        <v>42836</v>
      </c>
      <c r="K4" s="42">
        <v>42837</v>
      </c>
      <c r="L4" s="42">
        <v>42838</v>
      </c>
      <c r="M4" s="42" t="s">
        <v>52</v>
      </c>
      <c r="N4" s="43">
        <v>42842</v>
      </c>
      <c r="O4" s="58">
        <v>42843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56</v>
      </c>
      <c r="E6" s="63">
        <v>1</v>
      </c>
      <c r="F6" s="63"/>
      <c r="G6" s="63">
        <v>-3</v>
      </c>
      <c r="H6" s="63">
        <v>3</v>
      </c>
      <c r="I6" s="63"/>
      <c r="J6" s="63"/>
      <c r="K6" s="3"/>
      <c r="L6" s="5">
        <v>1</v>
      </c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7" t="s">
        <v>4</v>
      </c>
      <c r="S6" s="100"/>
      <c r="T6" s="100"/>
      <c r="U6" s="100"/>
      <c r="V6" s="101"/>
      <c r="W6" s="10"/>
    </row>
    <row r="7" spans="1:23" ht="18" x14ac:dyDescent="0.35">
      <c r="A7" s="24"/>
      <c r="B7" s="9"/>
      <c r="C7" s="17">
        <v>2</v>
      </c>
      <c r="D7" s="65" t="s">
        <v>45</v>
      </c>
      <c r="E7" s="63">
        <v>2</v>
      </c>
      <c r="F7" s="63"/>
      <c r="G7" s="63"/>
      <c r="H7" s="63"/>
      <c r="I7" s="63"/>
      <c r="J7" s="63"/>
      <c r="K7" s="3">
        <v>2</v>
      </c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9" t="s">
        <v>42</v>
      </c>
      <c r="E8" s="3">
        <v>2</v>
      </c>
      <c r="F8" s="3"/>
      <c r="G8" s="3"/>
      <c r="H8" s="3"/>
      <c r="I8" s="3"/>
      <c r="J8" s="3">
        <v>2</v>
      </c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60</v>
      </c>
      <c r="E9" s="3">
        <v>8</v>
      </c>
      <c r="F9" s="3"/>
      <c r="G9" s="3"/>
      <c r="H9" s="3"/>
      <c r="I9" s="3"/>
      <c r="J9" s="3">
        <v>-1</v>
      </c>
      <c r="K9" s="48">
        <v>1</v>
      </c>
      <c r="L9" s="48"/>
      <c r="M9" s="3"/>
      <c r="N9" s="3">
        <v>7</v>
      </c>
      <c r="O9" s="18">
        <v>1</v>
      </c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48</v>
      </c>
      <c r="E10" s="3">
        <v>1</v>
      </c>
      <c r="F10" s="3"/>
      <c r="G10" s="3"/>
      <c r="H10" s="3">
        <v>1</v>
      </c>
      <c r="I10" s="3"/>
      <c r="J10" s="3"/>
      <c r="K10" s="3"/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49</v>
      </c>
      <c r="E11" s="3">
        <v>3</v>
      </c>
      <c r="F11" s="3"/>
      <c r="G11" s="3"/>
      <c r="H11" s="3"/>
      <c r="I11" s="3"/>
      <c r="J11" s="3"/>
      <c r="K11" s="3">
        <v>2</v>
      </c>
      <c r="L11" s="3"/>
      <c r="M11" s="3"/>
      <c r="N11" s="3"/>
      <c r="O11" s="18">
        <v>1</v>
      </c>
      <c r="P11" s="76" t="str">
        <f t="shared" si="0"/>
        <v>Done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57</v>
      </c>
      <c r="E12" s="48">
        <v>16</v>
      </c>
      <c r="F12" s="48"/>
      <c r="G12" s="48"/>
      <c r="H12" s="48"/>
      <c r="I12" s="48"/>
      <c r="J12" s="48">
        <v>0.75</v>
      </c>
      <c r="K12" s="48"/>
      <c r="L12" s="48">
        <v>2.25</v>
      </c>
      <c r="M12" s="48">
        <v>8</v>
      </c>
      <c r="N12" s="48">
        <v>2</v>
      </c>
      <c r="O12" s="18">
        <v>3</v>
      </c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50</v>
      </c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18"/>
      <c r="P13" s="76" t="str">
        <f t="shared" si="0"/>
        <v>To Do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51</v>
      </c>
      <c r="E14" s="48">
        <v>4</v>
      </c>
      <c r="F14" s="48"/>
      <c r="G14" s="48"/>
      <c r="H14" s="48"/>
      <c r="I14" s="48"/>
      <c r="J14" s="48"/>
      <c r="K14" s="48"/>
      <c r="L14" s="48"/>
      <c r="M14" s="48"/>
      <c r="N14" s="48"/>
      <c r="O14" s="18">
        <v>4</v>
      </c>
      <c r="P14" s="76" t="str">
        <f t="shared" si="0"/>
        <v>Done</v>
      </c>
      <c r="Q14" s="8"/>
      <c r="R14" s="97" t="s">
        <v>44</v>
      </c>
      <c r="S14" s="100"/>
      <c r="T14" s="100"/>
      <c r="U14" s="100"/>
      <c r="V14" s="101"/>
      <c r="W14" s="10"/>
    </row>
    <row r="15" spans="1:23" x14ac:dyDescent="0.3">
      <c r="A15" s="24"/>
      <c r="B15" s="52"/>
      <c r="C15" s="51">
        <v>10</v>
      </c>
      <c r="D15" s="65" t="s">
        <v>55</v>
      </c>
      <c r="E15" s="48">
        <v>1</v>
      </c>
      <c r="F15" s="48"/>
      <c r="G15" s="48"/>
      <c r="H15" s="48"/>
      <c r="I15" s="48"/>
      <c r="J15" s="48"/>
      <c r="K15" s="48">
        <v>1</v>
      </c>
      <c r="L15" s="48"/>
      <c r="M15" s="48"/>
      <c r="N15" s="48"/>
      <c r="O15" s="18"/>
      <c r="P15" s="76" t="str">
        <f t="shared" si="0"/>
        <v>Done</v>
      </c>
      <c r="Q15" s="44"/>
      <c r="R15" s="70"/>
      <c r="S15" s="85" t="s">
        <v>33</v>
      </c>
      <c r="T15" s="85"/>
      <c r="U15" s="44">
        <f>SUM(E6:E25)</f>
        <v>48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42</v>
      </c>
      <c r="E16" s="48">
        <v>2</v>
      </c>
      <c r="F16" s="48"/>
      <c r="G16" s="48"/>
      <c r="H16" s="48"/>
      <c r="I16" s="48"/>
      <c r="J16" s="48">
        <v>2</v>
      </c>
      <c r="K16" s="48"/>
      <c r="L16" s="48"/>
      <c r="M16" s="48"/>
      <c r="N16" s="48"/>
      <c r="O16" s="18"/>
      <c r="P16" s="76" t="str">
        <f t="shared" si="0"/>
        <v>Done</v>
      </c>
      <c r="Q16" s="44"/>
      <c r="R16" s="70"/>
      <c r="S16" s="86" t="s">
        <v>34</v>
      </c>
      <c r="T16" s="86"/>
      <c r="U16" s="44">
        <f>SUMIF(F6:O25,"&lt;0")*-1</f>
        <v>4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81" t="s">
        <v>54</v>
      </c>
      <c r="E17" s="48">
        <v>1</v>
      </c>
      <c r="F17" s="48"/>
      <c r="G17" s="48"/>
      <c r="H17" s="48"/>
      <c r="I17" s="48">
        <v>1</v>
      </c>
      <c r="J17" s="48"/>
      <c r="K17" s="48"/>
      <c r="L17" s="48"/>
      <c r="M17" s="48"/>
      <c r="N17" s="48"/>
      <c r="O17" s="49"/>
      <c r="P17" s="82" t="str">
        <f t="shared" si="0"/>
        <v>Done</v>
      </c>
      <c r="Q17" s="44"/>
      <c r="R17" s="87" t="s">
        <v>35</v>
      </c>
      <c r="S17" s="88"/>
      <c r="T17" s="88"/>
      <c r="U17" s="75">
        <f>SUM(U15,U16)</f>
        <v>52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83"/>
      <c r="P18" s="84" t="str">
        <f t="shared" si="0"/>
        <v>-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18"/>
      <c r="P19" s="76" t="str">
        <f t="shared" si="0"/>
        <v>-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18"/>
      <c r="P20" s="76" t="str">
        <f t="shared" si="0"/>
        <v>-</v>
      </c>
      <c r="Q20" s="44"/>
      <c r="W20" s="10"/>
    </row>
    <row r="21" spans="1:24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18"/>
      <c r="P21" s="76" t="str">
        <f t="shared" si="0"/>
        <v>-</v>
      </c>
      <c r="Q21" s="44"/>
      <c r="R21" s="97" t="s">
        <v>43</v>
      </c>
      <c r="S21" s="98"/>
      <c r="T21" s="98"/>
      <c r="U21" s="98"/>
      <c r="V21" s="99"/>
      <c r="W21" s="10"/>
    </row>
    <row r="22" spans="1:24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-</v>
      </c>
      <c r="Q22" s="44"/>
      <c r="R22" s="70"/>
      <c r="S22" s="85" t="s">
        <v>39</v>
      </c>
      <c r="T22" s="85"/>
      <c r="U22" s="44">
        <f>SUMIF(F6:J25,"&gt;0")</f>
        <v>13.25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18"/>
      <c r="P23" s="76" t="str">
        <f t="shared" si="0"/>
        <v>-</v>
      </c>
      <c r="Q23" s="44"/>
      <c r="R23" s="70"/>
      <c r="S23" s="86" t="s">
        <v>38</v>
      </c>
      <c r="T23" s="86"/>
      <c r="U23" s="78">
        <f>SUMIF(K6:O25,"&gt;0")</f>
        <v>38.75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8"/>
      <c r="P24" s="76" t="str">
        <f t="shared" si="0"/>
        <v>-</v>
      </c>
      <c r="Q24" s="44"/>
      <c r="R24" s="87" t="s">
        <v>37</v>
      </c>
      <c r="S24" s="88"/>
      <c r="T24" s="88"/>
      <c r="U24" s="77">
        <f>SUM(U22,U23)</f>
        <v>52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>
        <v>0.5</v>
      </c>
      <c r="H25" s="19">
        <v>1.5</v>
      </c>
      <c r="I25" s="19">
        <v>0.5</v>
      </c>
      <c r="J25" s="19">
        <v>0.5</v>
      </c>
      <c r="K25" s="19">
        <v>0.5</v>
      </c>
      <c r="L25" s="19">
        <v>0.5</v>
      </c>
      <c r="M25" s="19">
        <v>1.5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79" t="s">
        <v>8</v>
      </c>
      <c r="E26" s="68">
        <f>SUM(E6:E25)</f>
        <v>48</v>
      </c>
      <c r="F26" s="50">
        <f>E26-SUM(F6:F25)</f>
        <v>47.5</v>
      </c>
      <c r="G26" s="50">
        <f>F26-SUM(G6:G25)</f>
        <v>50</v>
      </c>
      <c r="H26" s="50">
        <f t="shared" ref="H26:O26" si="1">G26-SUM(H6:H25)</f>
        <v>44.5</v>
      </c>
      <c r="I26" s="50">
        <f t="shared" si="1"/>
        <v>43</v>
      </c>
      <c r="J26" s="50">
        <f t="shared" si="1"/>
        <v>38.75</v>
      </c>
      <c r="K26" s="50">
        <f t="shared" si="1"/>
        <v>32.25</v>
      </c>
      <c r="L26" s="50">
        <f t="shared" si="1"/>
        <v>28.5</v>
      </c>
      <c r="M26" s="50">
        <f t="shared" si="1"/>
        <v>19</v>
      </c>
      <c r="N26" s="50">
        <f t="shared" si="1"/>
        <v>9.5</v>
      </c>
      <c r="O26" s="50">
        <f t="shared" si="1"/>
        <v>0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48</v>
      </c>
      <c r="F27" s="39">
        <f t="shared" ref="F27:O27" si="2">E27-($E$26/10)</f>
        <v>43.2</v>
      </c>
      <c r="G27" s="39">
        <f t="shared" si="2"/>
        <v>38.400000000000006</v>
      </c>
      <c r="H27" s="39">
        <f t="shared" si="2"/>
        <v>33.600000000000009</v>
      </c>
      <c r="I27" s="39">
        <f t="shared" si="2"/>
        <v>28.800000000000008</v>
      </c>
      <c r="J27" s="39">
        <f t="shared" si="2"/>
        <v>24.000000000000007</v>
      </c>
      <c r="K27" s="39">
        <f t="shared" si="2"/>
        <v>19.200000000000006</v>
      </c>
      <c r="L27" s="39">
        <f t="shared" si="2"/>
        <v>14.400000000000006</v>
      </c>
      <c r="M27" s="39">
        <f t="shared" si="2"/>
        <v>9.600000000000005</v>
      </c>
      <c r="N27" s="39">
        <f t="shared" si="2"/>
        <v>4.8000000000000052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14:V14"/>
    <mergeCell ref="B1:W1"/>
    <mergeCell ref="B2:W2"/>
    <mergeCell ref="F3:J3"/>
    <mergeCell ref="K3:O3"/>
    <mergeCell ref="R6:V6"/>
    <mergeCell ref="R24:T24"/>
    <mergeCell ref="S15:T15"/>
    <mergeCell ref="S16:T16"/>
    <mergeCell ref="R17:T17"/>
    <mergeCell ref="R21:V21"/>
    <mergeCell ref="S22:T22"/>
    <mergeCell ref="S23:T23"/>
  </mergeCells>
  <conditionalFormatting sqref="P6:P25">
    <cfRule type="containsText" dxfId="7" priority="3" operator="containsText" text="Incomplete">
      <formula>NOT(ISERROR(SEARCH("Incomplete",P6)))</formula>
    </cfRule>
    <cfRule type="containsText" dxfId="6" priority="4" operator="containsText" text="Done">
      <formula>NOT(ISERROR(SEARCH("Done",P6)))</formula>
    </cfRule>
  </conditionalFormatting>
  <conditionalFormatting sqref="P6:P25">
    <cfRule type="cellIs" dxfId="5" priority="1" stopIfTrue="1" operator="equal">
      <formula>"-"</formula>
    </cfRule>
  </conditionalFormatting>
  <dataValidations count="6">
    <dataValidation type="decimal" allowBlank="1" showInputMessage="1" showErrorMessage="1" sqref="E26">
      <formula1>-24</formula1>
      <formula2>50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8:E17 F12:N17 E19:N24">
      <formula1>0</formula1>
      <formula2>24</formula2>
    </dataValidation>
    <dataValidation type="decimal" allowBlank="1" showInputMessage="1" showErrorMessage="1" sqref="H26:O27 E27 F25:G27 H25:N25 K6:N11 F8:J11 O6:O17 O19:O25">
      <formula1>-24</formula1>
      <formula2>24</formula2>
    </dataValidation>
    <dataValidation type="whole" allowBlank="1" showInputMessage="1" showErrorMessage="1" sqref="S9:S10">
      <formula1>-100</formula1>
      <formula2>1000000</formula2>
    </dataValidation>
    <dataValidation type="whole" allowBlank="1" showInputMessage="1" showErrorMessage="1" sqref="S8">
      <formula1>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710BAB5E-01CD-4EFB-BA44-82D5DFDE906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abSelected="1" zoomScale="70" zoomScaleNormal="70" workbookViewId="0">
      <selection activeCell="E8" sqref="E8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89" t="s">
        <v>10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</row>
    <row r="2" spans="1:23" ht="33" thickBot="1" x14ac:dyDescent="0.6">
      <c r="A2" s="24"/>
      <c r="B2" s="90" t="s">
        <v>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</row>
    <row r="3" spans="1:23" s="1" customFormat="1" ht="18.600000000000001" thickBot="1" x14ac:dyDescent="0.4">
      <c r="A3" s="22"/>
      <c r="B3" s="29"/>
      <c r="C3" s="30"/>
      <c r="D3" s="30"/>
      <c r="E3" s="30"/>
      <c r="F3" s="91" t="s">
        <v>31</v>
      </c>
      <c r="G3" s="92"/>
      <c r="H3" s="92"/>
      <c r="I3" s="92"/>
      <c r="J3" s="93"/>
      <c r="K3" s="94" t="s">
        <v>32</v>
      </c>
      <c r="L3" s="95"/>
      <c r="M3" s="95"/>
      <c r="N3" s="95"/>
      <c r="O3" s="96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42844</v>
      </c>
      <c r="G4" s="43">
        <v>42845</v>
      </c>
      <c r="H4" s="42" t="s">
        <v>58</v>
      </c>
      <c r="I4" s="42">
        <v>42849</v>
      </c>
      <c r="J4" s="42">
        <v>42850</v>
      </c>
      <c r="K4" s="42">
        <v>42851</v>
      </c>
      <c r="L4" s="42">
        <v>42852</v>
      </c>
      <c r="M4" s="42" t="s">
        <v>59</v>
      </c>
      <c r="N4" s="43">
        <v>42856</v>
      </c>
      <c r="O4" s="58">
        <v>42857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61</v>
      </c>
      <c r="E6" s="63">
        <v>3</v>
      </c>
      <c r="F6" s="63">
        <v>3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7" t="s">
        <v>4</v>
      </c>
      <c r="S6" s="100"/>
      <c r="T6" s="100"/>
      <c r="U6" s="100"/>
      <c r="V6" s="101"/>
      <c r="W6" s="10"/>
    </row>
    <row r="7" spans="1:23" ht="18" x14ac:dyDescent="0.35">
      <c r="A7" s="24"/>
      <c r="B7" s="9"/>
      <c r="C7" s="17">
        <v>2</v>
      </c>
      <c r="D7" s="69" t="s">
        <v>67</v>
      </c>
      <c r="E7" s="63">
        <v>12</v>
      </c>
      <c r="F7" s="63">
        <v>12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5" t="s">
        <v>63</v>
      </c>
      <c r="E8" s="3">
        <v>2</v>
      </c>
      <c r="F8" s="3"/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Incomplete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9" t="s">
        <v>62</v>
      </c>
      <c r="E9" s="3"/>
      <c r="F9" s="3"/>
      <c r="G9" s="3"/>
      <c r="H9" s="3"/>
      <c r="I9" s="3"/>
      <c r="J9" s="3"/>
      <c r="K9" s="48"/>
      <c r="L9" s="48"/>
      <c r="M9" s="3"/>
      <c r="N9" s="3"/>
      <c r="O9" s="18"/>
      <c r="P9" s="76" t="str">
        <f t="shared" si="0"/>
        <v>To Do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66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18"/>
      <c r="P10" s="76" t="str">
        <f t="shared" si="0"/>
        <v>To Do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65</v>
      </c>
      <c r="E11" s="3"/>
      <c r="F11" s="3"/>
      <c r="G11" s="48"/>
      <c r="H11" s="48"/>
      <c r="I11" s="48"/>
      <c r="J11" s="48"/>
      <c r="K11" s="3"/>
      <c r="L11" s="3"/>
      <c r="M11" s="48"/>
      <c r="N11" s="48"/>
      <c r="O11" s="49"/>
      <c r="P11" s="76" t="str">
        <f t="shared" si="0"/>
        <v>To Do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64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18"/>
      <c r="P12" s="76" t="str">
        <f t="shared" si="0"/>
        <v>To Do</v>
      </c>
      <c r="W12" s="10"/>
    </row>
    <row r="13" spans="1:23" ht="15" thickBot="1" x14ac:dyDescent="0.35">
      <c r="A13" s="24"/>
      <c r="B13" s="52"/>
      <c r="C13" s="51">
        <v>8</v>
      </c>
      <c r="D13" s="63"/>
      <c r="E13" s="63"/>
      <c r="F13" s="3"/>
      <c r="G13" s="48"/>
      <c r="H13" s="48"/>
      <c r="I13" s="48"/>
      <c r="J13" s="48"/>
      <c r="K13" s="48"/>
      <c r="L13" s="48"/>
      <c r="M13" s="48"/>
      <c r="N13" s="48"/>
      <c r="O13" s="18"/>
      <c r="P13" s="76" t="str">
        <f t="shared" si="0"/>
        <v>-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/>
      <c r="E14" s="3"/>
      <c r="F14" s="3"/>
      <c r="G14" s="48"/>
      <c r="H14" s="48"/>
      <c r="I14" s="48"/>
      <c r="J14" s="48"/>
      <c r="K14" s="48"/>
      <c r="L14" s="48"/>
      <c r="M14" s="48"/>
      <c r="N14" s="48"/>
      <c r="O14" s="18"/>
      <c r="P14" s="76" t="str">
        <f t="shared" si="0"/>
        <v>-</v>
      </c>
      <c r="Q14" s="8"/>
      <c r="R14" s="97" t="s">
        <v>44</v>
      </c>
      <c r="S14" s="100"/>
      <c r="T14" s="100"/>
      <c r="U14" s="100"/>
      <c r="V14" s="101"/>
      <c r="W14" s="10"/>
    </row>
    <row r="15" spans="1:23" x14ac:dyDescent="0.3">
      <c r="A15" s="24"/>
      <c r="B15" s="52"/>
      <c r="C15" s="51">
        <v>10</v>
      </c>
      <c r="D15" s="65"/>
      <c r="E15" s="3"/>
      <c r="F15" s="3"/>
      <c r="G15" s="48"/>
      <c r="H15" s="48"/>
      <c r="I15" s="48"/>
      <c r="J15" s="48"/>
      <c r="K15" s="48"/>
      <c r="L15" s="48"/>
      <c r="M15" s="48"/>
      <c r="N15" s="48"/>
      <c r="O15" s="18"/>
      <c r="P15" s="76" t="str">
        <f t="shared" si="0"/>
        <v>-</v>
      </c>
      <c r="Q15" s="44"/>
      <c r="R15" s="70"/>
      <c r="S15" s="85" t="s">
        <v>33</v>
      </c>
      <c r="T15" s="85"/>
      <c r="U15" s="44">
        <f>SUM(E6:E25)</f>
        <v>24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/>
      <c r="E16" s="3"/>
      <c r="F16" s="3"/>
      <c r="G16" s="48"/>
      <c r="H16" s="48"/>
      <c r="I16" s="48"/>
      <c r="J16" s="48"/>
      <c r="K16" s="48"/>
      <c r="L16" s="48"/>
      <c r="M16" s="48"/>
      <c r="N16" s="48"/>
      <c r="O16" s="18"/>
      <c r="P16" s="76" t="str">
        <f t="shared" si="0"/>
        <v>-</v>
      </c>
      <c r="Q16" s="44"/>
      <c r="R16" s="70"/>
      <c r="S16" s="86" t="s">
        <v>34</v>
      </c>
      <c r="T16" s="86"/>
      <c r="U16" s="44">
        <f>SUMIF(F6:O25,"&lt;0")*-1</f>
        <v>0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/>
      <c r="E17" s="3"/>
      <c r="F17" s="3"/>
      <c r="G17" s="48"/>
      <c r="H17" s="48"/>
      <c r="I17" s="48"/>
      <c r="J17" s="48"/>
      <c r="K17" s="48"/>
      <c r="L17" s="48"/>
      <c r="M17" s="48"/>
      <c r="N17" s="48"/>
      <c r="O17" s="18"/>
      <c r="P17" s="76" t="str">
        <f t="shared" si="0"/>
        <v>-</v>
      </c>
      <c r="Q17" s="44"/>
      <c r="R17" s="87" t="s">
        <v>35</v>
      </c>
      <c r="S17" s="88"/>
      <c r="T17" s="88"/>
      <c r="U17" s="75">
        <f>SUM(U15,U16)</f>
        <v>24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18"/>
      <c r="P18" s="76" t="str">
        <f t="shared" si="0"/>
        <v>-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18"/>
      <c r="P19" s="76" t="str">
        <f t="shared" si="0"/>
        <v>-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18"/>
      <c r="P20" s="76" t="str">
        <f t="shared" si="0"/>
        <v>-</v>
      </c>
      <c r="Q20" s="44"/>
      <c r="W20" s="10"/>
    </row>
    <row r="21" spans="1:24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18"/>
      <c r="P21" s="76" t="str">
        <f t="shared" si="0"/>
        <v>-</v>
      </c>
      <c r="Q21" s="44"/>
      <c r="R21" s="97" t="s">
        <v>43</v>
      </c>
      <c r="S21" s="98"/>
      <c r="T21" s="98"/>
      <c r="U21" s="98"/>
      <c r="V21" s="99"/>
      <c r="W21" s="10"/>
    </row>
    <row r="22" spans="1:24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-</v>
      </c>
      <c r="Q22" s="44"/>
      <c r="R22" s="70"/>
      <c r="S22" s="85" t="s">
        <v>39</v>
      </c>
      <c r="T22" s="85"/>
      <c r="U22" s="44">
        <f>SUMIF(F6:J25,"&gt;0")</f>
        <v>15.5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18"/>
      <c r="P23" s="76" t="str">
        <f t="shared" si="0"/>
        <v>-</v>
      </c>
      <c r="Q23" s="44"/>
      <c r="R23" s="70"/>
      <c r="S23" s="86" t="s">
        <v>38</v>
      </c>
      <c r="T23" s="86"/>
      <c r="U23" s="78">
        <f>SUMIF(K6:O25,"&gt;0")</f>
        <v>0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8"/>
      <c r="P24" s="76" t="str">
        <f t="shared" si="0"/>
        <v>-</v>
      </c>
      <c r="Q24" s="44"/>
      <c r="R24" s="87" t="s">
        <v>37</v>
      </c>
      <c r="S24" s="88"/>
      <c r="T24" s="88"/>
      <c r="U24" s="77">
        <f>SUM(U22,U23)</f>
        <v>15.5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/>
      <c r="H25" s="19"/>
      <c r="I25" s="19"/>
      <c r="J25" s="19"/>
      <c r="K25" s="19"/>
      <c r="L25" s="19"/>
      <c r="M25" s="19"/>
      <c r="N25" s="19"/>
      <c r="O25" s="21"/>
      <c r="P25" s="76" t="str">
        <f t="shared" si="0"/>
        <v>Incomplete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80" t="s">
        <v>8</v>
      </c>
      <c r="E26" s="68">
        <f>SUM(E6:E25)</f>
        <v>24</v>
      </c>
      <c r="F26" s="50">
        <f>E26-SUM(F6:F25)</f>
        <v>8.5</v>
      </c>
      <c r="G26" s="50">
        <f>F26-SUM(G6:G25)</f>
        <v>8.5</v>
      </c>
      <c r="H26" s="50">
        <f t="shared" ref="H26:O26" si="1">G26-SUM(H6:H25)</f>
        <v>8.5</v>
      </c>
      <c r="I26" s="50">
        <f t="shared" si="1"/>
        <v>8.5</v>
      </c>
      <c r="J26" s="50">
        <f t="shared" si="1"/>
        <v>8.5</v>
      </c>
      <c r="K26" s="50">
        <f t="shared" si="1"/>
        <v>8.5</v>
      </c>
      <c r="L26" s="50">
        <f t="shared" si="1"/>
        <v>8.5</v>
      </c>
      <c r="M26" s="50">
        <f t="shared" si="1"/>
        <v>8.5</v>
      </c>
      <c r="N26" s="50">
        <f t="shared" si="1"/>
        <v>8.5</v>
      </c>
      <c r="O26" s="50">
        <f t="shared" si="1"/>
        <v>8.5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24</v>
      </c>
      <c r="F27" s="39">
        <f t="shared" ref="F27:O27" si="2">E27-($E$26/10)</f>
        <v>21.6</v>
      </c>
      <c r="G27" s="39">
        <f t="shared" si="2"/>
        <v>19.200000000000003</v>
      </c>
      <c r="H27" s="39">
        <f t="shared" si="2"/>
        <v>16.800000000000004</v>
      </c>
      <c r="I27" s="39">
        <f t="shared" si="2"/>
        <v>14.400000000000004</v>
      </c>
      <c r="J27" s="39">
        <f t="shared" si="2"/>
        <v>12.000000000000004</v>
      </c>
      <c r="K27" s="39">
        <f t="shared" si="2"/>
        <v>9.6000000000000032</v>
      </c>
      <c r="L27" s="39">
        <f t="shared" si="2"/>
        <v>7.2000000000000028</v>
      </c>
      <c r="M27" s="39">
        <f t="shared" si="2"/>
        <v>4.8000000000000025</v>
      </c>
      <c r="N27" s="39">
        <f t="shared" si="2"/>
        <v>2.4000000000000026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24:T24"/>
    <mergeCell ref="S15:T15"/>
    <mergeCell ref="S16:T16"/>
    <mergeCell ref="R17:T17"/>
    <mergeCell ref="R21:V21"/>
    <mergeCell ref="S22:T22"/>
    <mergeCell ref="S23:T23"/>
    <mergeCell ref="R14:V14"/>
    <mergeCell ref="B1:W1"/>
    <mergeCell ref="B2:W2"/>
    <mergeCell ref="F3:J3"/>
    <mergeCell ref="K3:O3"/>
    <mergeCell ref="R6:V6"/>
  </mergeCells>
  <conditionalFormatting sqref="P6:P25">
    <cfRule type="containsText" dxfId="3" priority="3" operator="containsText" text="Incomplete">
      <formula>NOT(ISERROR(SEARCH("Incomplete",P6)))</formula>
    </cfRule>
    <cfRule type="containsText" dxfId="2" priority="4" operator="containsText" text="Done">
      <formula>NOT(ISERROR(SEARCH("Done",P6)))</formula>
    </cfRule>
  </conditionalFormatting>
  <conditionalFormatting sqref="P6:P25">
    <cfRule type="cellIs" dxfId="1" priority="1" stopIfTrue="1" operator="equal">
      <formula>"-"</formula>
    </cfRule>
  </conditionalFormatting>
  <dataValidations count="6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H26:O27 E27 F8:J12 O6:O25 F25:G27 H25:N25 K6:N12">
      <formula1>-24</formula1>
      <formula2>24</formula2>
    </dataValidation>
    <dataValidation type="decimal" allowBlank="1" showInputMessage="1" showErrorMessage="1" sqref="F13:N24 E8:E12 E14:E24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0E58A550-5457-469D-AFC6-5415EA4A303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Sprint 1</vt:lpstr>
      <vt:lpstr>Sprint 1.5</vt:lpstr>
      <vt:lpstr>Sprint 2</vt:lpstr>
      <vt:lpstr>'Sprint 1.5'!Header</vt:lpstr>
      <vt:lpstr>'Sprint 2'!Header</vt:lpstr>
      <vt:lpstr>Header</vt:lpstr>
      <vt:lpstr>'Sprint 1'!Print_Area</vt:lpstr>
      <vt:lpstr>'Sprint 1.5'!Print_Area</vt:lpstr>
      <vt:lpstr>'Sprint 2'!Print_Area</vt:lpstr>
      <vt:lpstr>'Sprint 1'!Print_Titles</vt:lpstr>
      <vt:lpstr>'Sprint 1.5'!Print_Titles</vt:lpstr>
      <vt:lpstr>'Sprint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SWE 443 Burndown Chart</dc:title>
  <dc:subject>Agile Project Tracking</dc:subject>
  <dc:creator/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2017-04-20T01:07:52Z</dcterms:modified>
  <cp:category>Project Management Tools</cp:category>
</cp:coreProperties>
</file>