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Ambulance_Dispatch/Paper_01_11_24/"/>
    </mc:Choice>
  </mc:AlternateContent>
  <xr:revisionPtr revIDLastSave="0" documentId="13_ncr:1_{18BA6779-4E49-274A-9ACE-59C4CD1DEB7A}" xr6:coauthVersionLast="47" xr6:coauthVersionMax="47" xr10:uidLastSave="{00000000-0000-0000-0000-000000000000}"/>
  <bookViews>
    <workbookView xWindow="1180" yWindow="1500" windowWidth="27240" windowHeight="15940" activeTab="1" xr2:uid="{65279EB9-F7D5-BA4C-A923-5A1104336629}"/>
  </bookViews>
  <sheets>
    <sheet name="Sheet1" sheetId="1" r:id="rId1"/>
    <sheet name="FP_P_0_0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2" l="1"/>
  <c r="AC29" i="2"/>
  <c r="AB29" i="2"/>
  <c r="AA29" i="2"/>
  <c r="Z29" i="2"/>
  <c r="Y29" i="2"/>
  <c r="X29" i="2"/>
  <c r="W29" i="2"/>
  <c r="V29" i="2"/>
  <c r="U29" i="2"/>
  <c r="AE29" i="2" s="1"/>
  <c r="AD28" i="2"/>
  <c r="AC28" i="2"/>
  <c r="AB28" i="2"/>
  <c r="AA28" i="2"/>
  <c r="Z28" i="2"/>
  <c r="Y28" i="2"/>
  <c r="X28" i="2"/>
  <c r="W28" i="2"/>
  <c r="V28" i="2"/>
  <c r="AE28" i="2" s="1"/>
  <c r="U28" i="2"/>
  <c r="AD27" i="2"/>
  <c r="AC27" i="2"/>
  <c r="AB27" i="2"/>
  <c r="AA27" i="2"/>
  <c r="Z27" i="2"/>
  <c r="Y27" i="2"/>
  <c r="X27" i="2"/>
  <c r="W27" i="2"/>
  <c r="V27" i="2"/>
  <c r="AE27" i="2" s="1"/>
  <c r="U27" i="2"/>
  <c r="AD26" i="2"/>
  <c r="AC26" i="2"/>
  <c r="AB26" i="2"/>
  <c r="AA26" i="2"/>
  <c r="Z26" i="2"/>
  <c r="Y26" i="2"/>
  <c r="X26" i="2"/>
  <c r="W26" i="2"/>
  <c r="V26" i="2"/>
  <c r="U26" i="2"/>
  <c r="AE26" i="2" s="1"/>
  <c r="AD25" i="2"/>
  <c r="AC25" i="2"/>
  <c r="AB25" i="2"/>
  <c r="AE25" i="2" s="1"/>
  <c r="AA25" i="2"/>
  <c r="Z25" i="2"/>
  <c r="Y25" i="2"/>
  <c r="X25" i="2"/>
  <c r="W25" i="2"/>
  <c r="V25" i="2"/>
  <c r="U25" i="2"/>
  <c r="AD24" i="2"/>
  <c r="AC24" i="2"/>
  <c r="AB24" i="2"/>
  <c r="AA24" i="2"/>
  <c r="Z24" i="2"/>
  <c r="Y24" i="2"/>
  <c r="X24" i="2"/>
  <c r="W24" i="2"/>
  <c r="AE24" i="2" s="1"/>
  <c r="V24" i="2"/>
  <c r="U24" i="2"/>
  <c r="AD23" i="2"/>
  <c r="AC23" i="2"/>
  <c r="AB23" i="2"/>
  <c r="AA23" i="2"/>
  <c r="Z23" i="2"/>
  <c r="Y23" i="2"/>
  <c r="X23" i="2"/>
  <c r="W23" i="2"/>
  <c r="V23" i="2"/>
  <c r="U23" i="2"/>
  <c r="AE23" i="2" s="1"/>
  <c r="AD22" i="2"/>
  <c r="AC22" i="2"/>
  <c r="AB22" i="2"/>
  <c r="AA22" i="2"/>
  <c r="Z22" i="2"/>
  <c r="Y22" i="2"/>
  <c r="X22" i="2"/>
  <c r="W22" i="2"/>
  <c r="V22" i="2"/>
  <c r="U22" i="2"/>
  <c r="AE22" i="2" s="1"/>
  <c r="AD21" i="2"/>
  <c r="AC21" i="2"/>
  <c r="AB21" i="2"/>
  <c r="AA21" i="2"/>
  <c r="Z21" i="2"/>
  <c r="Y21" i="2"/>
  <c r="X21" i="2"/>
  <c r="W21" i="2"/>
  <c r="AE21" i="2" s="1"/>
  <c r="V21" i="2"/>
  <c r="U21" i="2"/>
  <c r="AD19" i="2"/>
  <c r="AC19" i="2"/>
  <c r="AB19" i="2"/>
  <c r="AA19" i="2"/>
  <c r="Z19" i="2"/>
  <c r="Y19" i="2"/>
  <c r="X19" i="2"/>
  <c r="W19" i="2"/>
  <c r="V19" i="2"/>
  <c r="U19" i="2"/>
  <c r="AE19" i="2" s="1"/>
  <c r="AD18" i="2"/>
  <c r="AC18" i="2"/>
  <c r="AB18" i="2"/>
  <c r="AA18" i="2"/>
  <c r="Z18" i="2"/>
  <c r="Y18" i="2"/>
  <c r="X18" i="2"/>
  <c r="W18" i="2"/>
  <c r="V18" i="2"/>
  <c r="U18" i="2"/>
  <c r="AE18" i="2" s="1"/>
  <c r="AD17" i="2"/>
  <c r="AC17" i="2"/>
  <c r="AB17" i="2"/>
  <c r="AA17" i="2"/>
  <c r="Z17" i="2"/>
  <c r="Y17" i="2"/>
  <c r="X17" i="2"/>
  <c r="W17" i="2"/>
  <c r="V17" i="2"/>
  <c r="U17" i="2"/>
  <c r="AE17" i="2" s="1"/>
  <c r="AD16" i="2"/>
  <c r="AC16" i="2"/>
  <c r="AB16" i="2"/>
  <c r="AA16" i="2"/>
  <c r="Z16" i="2"/>
  <c r="Y16" i="2"/>
  <c r="X16" i="2"/>
  <c r="W16" i="2"/>
  <c r="V16" i="2"/>
  <c r="U16" i="2"/>
  <c r="AE16" i="2" s="1"/>
  <c r="AD15" i="2"/>
  <c r="AC15" i="2"/>
  <c r="AB15" i="2"/>
  <c r="AA15" i="2"/>
  <c r="Z15" i="2"/>
  <c r="Y15" i="2"/>
  <c r="X15" i="2"/>
  <c r="W15" i="2"/>
  <c r="V15" i="2"/>
  <c r="U15" i="2"/>
  <c r="AE15" i="2" s="1"/>
  <c r="AD14" i="2"/>
  <c r="AC14" i="2"/>
  <c r="AB14" i="2"/>
  <c r="AA14" i="2"/>
  <c r="Z14" i="2"/>
  <c r="Y14" i="2"/>
  <c r="X14" i="2"/>
  <c r="W14" i="2"/>
  <c r="V14" i="2"/>
  <c r="U14" i="2"/>
  <c r="AE14" i="2" s="1"/>
  <c r="AD13" i="2"/>
  <c r="AC13" i="2"/>
  <c r="AB13" i="2"/>
  <c r="AA13" i="2"/>
  <c r="Z13" i="2"/>
  <c r="Y13" i="2"/>
  <c r="X13" i="2"/>
  <c r="W13" i="2"/>
  <c r="V13" i="2"/>
  <c r="U13" i="2"/>
  <c r="AE13" i="2" s="1"/>
  <c r="AD12" i="2"/>
  <c r="AC12" i="2"/>
  <c r="AB12" i="2"/>
  <c r="AA12" i="2"/>
  <c r="Z12" i="2"/>
  <c r="Y12" i="2"/>
  <c r="X12" i="2"/>
  <c r="W12" i="2"/>
  <c r="V12" i="2"/>
  <c r="U12" i="2"/>
  <c r="AE12" i="2" s="1"/>
  <c r="AE11" i="2"/>
  <c r="AD11" i="2"/>
  <c r="AC11" i="2"/>
  <c r="AB11" i="2"/>
  <c r="AA11" i="2"/>
  <c r="Z11" i="2"/>
  <c r="Y11" i="2"/>
  <c r="X11" i="2"/>
  <c r="W11" i="2"/>
  <c r="V11" i="2"/>
  <c r="U11" i="2"/>
  <c r="AC3" i="2"/>
  <c r="AC4" i="2"/>
  <c r="AC5" i="2"/>
  <c r="AC6" i="2"/>
  <c r="AC7" i="2"/>
  <c r="AC8" i="2"/>
  <c r="AC9" i="2"/>
  <c r="AC2" i="2"/>
  <c r="AE2" i="2"/>
  <c r="AE3" i="2"/>
  <c r="AE4" i="2"/>
  <c r="AE5" i="2"/>
  <c r="AE6" i="2"/>
  <c r="AE7" i="2"/>
  <c r="AE8" i="2"/>
  <c r="AE9" i="2"/>
  <c r="AE1" i="2"/>
  <c r="U2" i="2"/>
  <c r="V2" i="2"/>
  <c r="W2" i="2"/>
  <c r="X2" i="2"/>
  <c r="Y2" i="2"/>
  <c r="Z2" i="2"/>
  <c r="AA2" i="2"/>
  <c r="AB2" i="2"/>
  <c r="AD2" i="2"/>
  <c r="U3" i="2"/>
  <c r="V3" i="2"/>
  <c r="W3" i="2"/>
  <c r="X3" i="2"/>
  <c r="Y3" i="2"/>
  <c r="Z3" i="2"/>
  <c r="AA3" i="2"/>
  <c r="AB3" i="2"/>
  <c r="AD3" i="2"/>
  <c r="U4" i="2"/>
  <c r="V4" i="2"/>
  <c r="W4" i="2"/>
  <c r="X4" i="2"/>
  <c r="Y4" i="2"/>
  <c r="Z4" i="2"/>
  <c r="AA4" i="2"/>
  <c r="AB4" i="2"/>
  <c r="AD4" i="2"/>
  <c r="U5" i="2"/>
  <c r="V5" i="2"/>
  <c r="W5" i="2"/>
  <c r="X5" i="2"/>
  <c r="Y5" i="2"/>
  <c r="Z5" i="2"/>
  <c r="AA5" i="2"/>
  <c r="AB5" i="2"/>
  <c r="AD5" i="2"/>
  <c r="U6" i="2"/>
  <c r="V6" i="2"/>
  <c r="W6" i="2"/>
  <c r="X6" i="2"/>
  <c r="Y6" i="2"/>
  <c r="Z6" i="2"/>
  <c r="AA6" i="2"/>
  <c r="AB6" i="2"/>
  <c r="AD6" i="2"/>
  <c r="U7" i="2"/>
  <c r="V7" i="2"/>
  <c r="W7" i="2"/>
  <c r="X7" i="2"/>
  <c r="Y7" i="2"/>
  <c r="Z7" i="2"/>
  <c r="AA7" i="2"/>
  <c r="AB7" i="2"/>
  <c r="AD7" i="2"/>
  <c r="U8" i="2"/>
  <c r="V8" i="2"/>
  <c r="W8" i="2"/>
  <c r="X8" i="2"/>
  <c r="Y8" i="2"/>
  <c r="Z8" i="2"/>
  <c r="AA8" i="2"/>
  <c r="AB8" i="2"/>
  <c r="AD8" i="2"/>
  <c r="U9" i="2"/>
  <c r="V9" i="2"/>
  <c r="W9" i="2"/>
  <c r="X9" i="2"/>
  <c r="Y9" i="2"/>
  <c r="Z9" i="2"/>
  <c r="AA9" i="2"/>
  <c r="AB9" i="2"/>
  <c r="AD9" i="2"/>
  <c r="AC1" i="2"/>
  <c r="AD1" i="2"/>
  <c r="AB1" i="2"/>
  <c r="AA1" i="2"/>
  <c r="Z1" i="2"/>
  <c r="Y1" i="2"/>
  <c r="X1" i="2"/>
  <c r="W1" i="2"/>
  <c r="V1" i="2"/>
  <c r="U1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T2" i="2"/>
  <c r="S2" i="2"/>
  <c r="R2" i="2"/>
  <c r="M11" i="1"/>
  <c r="N11" i="1"/>
  <c r="O11" i="1"/>
  <c r="N10" i="1"/>
  <c r="O10" i="1"/>
  <c r="N16" i="1"/>
  <c r="O16" i="1"/>
  <c r="N27" i="1"/>
  <c r="O27" i="1"/>
  <c r="N2" i="1"/>
  <c r="O2" i="1"/>
  <c r="N9" i="1"/>
  <c r="O9" i="1"/>
  <c r="N24" i="1"/>
  <c r="O24" i="1"/>
  <c r="N18" i="1"/>
  <c r="O18" i="1"/>
  <c r="N5" i="1"/>
  <c r="O5" i="1"/>
  <c r="N25" i="1"/>
  <c r="O25" i="1"/>
  <c r="N8" i="1"/>
  <c r="O8" i="1"/>
  <c r="N23" i="1"/>
  <c r="O23" i="1"/>
  <c r="N19" i="1"/>
  <c r="O19" i="1"/>
  <c r="N17" i="1"/>
  <c r="O17" i="1"/>
  <c r="N6" i="1"/>
  <c r="O6" i="1"/>
  <c r="N14" i="1"/>
  <c r="O14" i="1"/>
  <c r="N26" i="1"/>
  <c r="O26" i="1"/>
  <c r="N13" i="1"/>
  <c r="O13" i="1"/>
  <c r="N4" i="1"/>
  <c r="O4" i="1"/>
  <c r="N3" i="1"/>
  <c r="O3" i="1"/>
  <c r="N12" i="1"/>
  <c r="O12" i="1"/>
  <c r="N22" i="1"/>
  <c r="O22" i="1"/>
  <c r="N20" i="1"/>
  <c r="O20" i="1"/>
  <c r="N15" i="1"/>
  <c r="O15" i="1"/>
  <c r="N21" i="1"/>
  <c r="O21" i="1"/>
  <c r="O7" i="1"/>
  <c r="N7" i="1"/>
  <c r="M10" i="1"/>
  <c r="M16" i="1"/>
  <c r="M27" i="1"/>
  <c r="M2" i="1"/>
  <c r="M9" i="1"/>
  <c r="M24" i="1"/>
  <c r="M18" i="1"/>
  <c r="M5" i="1"/>
  <c r="M25" i="1"/>
  <c r="M8" i="1"/>
  <c r="M23" i="1"/>
  <c r="M19" i="1"/>
  <c r="M17" i="1"/>
  <c r="M6" i="1"/>
  <c r="M14" i="1"/>
  <c r="M26" i="1"/>
  <c r="M13" i="1"/>
  <c r="M4" i="1"/>
  <c r="M3" i="1"/>
  <c r="M12" i="1"/>
  <c r="M22" i="1"/>
  <c r="M20" i="1"/>
  <c r="M15" i="1"/>
  <c r="M21" i="1"/>
  <c r="M7" i="1"/>
</calcChain>
</file>

<file path=xl/sharedStrings.xml><?xml version="1.0" encoding="utf-8"?>
<sst xmlns="http://schemas.openxmlformats.org/spreadsheetml/2006/main" count="198" uniqueCount="63">
  <si>
    <t>p</t>
  </si>
  <si>
    <t>Filename</t>
  </si>
  <si>
    <t>Neg</t>
  </si>
  <si>
    <t>Pos</t>
  </si>
  <si>
    <t>$m$Prob</t>
  </si>
  <si>
    <t>TN</t>
  </si>
  <si>
    <t>FP</t>
  </si>
  <si>
    <t>FN</t>
  </si>
  <si>
    <t>TP</t>
  </si>
  <si>
    <t>Prec</t>
  </si>
  <si>
    <t>Rec</t>
  </si>
  <si>
    <t>$\frac{\text{FP}}{\text{P}}$</t>
  </si>
  <si>
    <t>RFC_5_Fold_Hard_Test</t>
  </si>
  <si>
    <t>RFC_5_Fold_Hard_Test_Transformed_100</t>
  </si>
  <si>
    <t>BRFC_5_Fold_alpha_0_5_Hard_Test</t>
  </si>
  <si>
    <t>LogReg_5_Fold_alpha_0_5_Hard_Test_Transformed_95</t>
  </si>
  <si>
    <t>AdaBoost_5_Fold_Hard_Test_Transformed_98</t>
  </si>
  <si>
    <t>BalBag_5_Fold_Hard_Test</t>
  </si>
  <si>
    <t>EEC_5_Fold_Hard_Test_Transformed_100</t>
  </si>
  <si>
    <t>RUSBoost_5_Fold_Hard_Test_Transformed_100</t>
  </si>
  <si>
    <t>KBFC_5_Fold_alpha_0_5_gamma_2_0_Hard_Test_Transformed_100</t>
  </si>
  <si>
    <t>RFC_5_Fold_Medium_Test_Transformed_100</t>
  </si>
  <si>
    <t>BRFC_5_Fold_alpha_0_5_Medium_Test_Transformed_95</t>
  </si>
  <si>
    <t>LogReg_5_Fold_alpha_0_5_Medium_Test</t>
  </si>
  <si>
    <t>LogReg_5_Fold_alpha_balanced_Medium_Test_Transformed_98</t>
  </si>
  <si>
    <t>AdaBoost_5_Fold_Medium_Test_Transformed_100</t>
  </si>
  <si>
    <t>BalBag_5_Fold_Medium_Test</t>
  </si>
  <si>
    <t>EEC_5_Fold_Medium_Test_Transformed_98</t>
  </si>
  <si>
    <t>RUSBoost_5_Fold_Medium_Test_Transformed_100</t>
  </si>
  <si>
    <t>KBFC_5_Fold_alpha_0_5_gamma_2_0_Medium_Test_Transformed_100</t>
  </si>
  <si>
    <t>RFC_5_Fold_Easy_Test_Transformed_100</t>
  </si>
  <si>
    <t>BRFC_5_Fold_alpha_0_5_Easy_Test_Transformed_98</t>
  </si>
  <si>
    <t>LogReg_5_Fold_alpha_0_5_Easy_Test</t>
  </si>
  <si>
    <t>AdaBoost_5_Fold_Easy_Test_Transformed_100</t>
  </si>
  <si>
    <t>BalBag_5_Fold_Easy_Test_Transformed_95</t>
  </si>
  <si>
    <t>EEC_5_Fold_Easy_Test_Transformed_100</t>
  </si>
  <si>
    <t>RUSBoost_5_Fold_Easy_Test_Transformed_98</t>
  </si>
  <si>
    <t>KBFC_5_Fold_alpha_balanced_gamma_0_0_Easy_Test</t>
  </si>
  <si>
    <t>Easy</t>
  </si>
  <si>
    <t>Medium</t>
  </si>
  <si>
    <t>Hard</t>
  </si>
  <si>
    <t>Algorithm</t>
  </si>
  <si>
    <t>$\alpha$</t>
  </si>
  <si>
    <t>$\gamma$</t>
  </si>
  <si>
    <t>Features</t>
  </si>
  <si>
    <t>BRFC</t>
  </si>
  <si>
    <t>BalBag</t>
  </si>
  <si>
    <t>KBFC</t>
  </si>
  <si>
    <t>LogReg</t>
  </si>
  <si>
    <t>EasyEns</t>
  </si>
  <si>
    <t>AdaBoost</t>
  </si>
  <si>
    <t>RFC</t>
  </si>
  <si>
    <t>RUSBoost</t>
  </si>
  <si>
    <t>0.50</t>
  </si>
  <si>
    <t>0.0</t>
  </si>
  <si>
    <t>0.85</t>
  </si>
  <si>
    <t>2.0</t>
  </si>
  <si>
    <t>Trans</t>
  </si>
  <si>
    <t>98</t>
  </si>
  <si>
    <t>95</t>
  </si>
  <si>
    <t>None</t>
  </si>
  <si>
    <t>100</t>
  </si>
  <si>
    <t>$\text{FP} / \text{P}$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</si>
</sst>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7E98-C481-8047-9948-F53269B5882A}">
  <dimension ref="A1:O27"/>
  <sheetViews>
    <sheetView zoomScale="120" zoomScaleNormal="120" workbookViewId="0">
      <selection activeCell="A10" sqref="A1:XFD10"/>
    </sheetView>
  </sheetViews>
  <sheetFormatPr baseColWidth="10" defaultRowHeight="16" x14ac:dyDescent="0.2"/>
  <cols>
    <col min="2" max="2" width="66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39</v>
      </c>
      <c r="O1" t="s">
        <v>40</v>
      </c>
    </row>
    <row r="2" spans="1:15" x14ac:dyDescent="0.2">
      <c r="A2">
        <v>0.86</v>
      </c>
      <c r="B2" t="s">
        <v>14</v>
      </c>
      <c r="C2">
        <v>938</v>
      </c>
      <c r="D2">
        <v>1508</v>
      </c>
      <c r="E2">
        <v>0.61651676206050698</v>
      </c>
      <c r="F2">
        <v>600495</v>
      </c>
      <c r="G2">
        <v>5115</v>
      </c>
      <c r="H2">
        <v>95509</v>
      </c>
      <c r="I2">
        <v>12447</v>
      </c>
      <c r="J2">
        <v>0.70874615647420502</v>
      </c>
      <c r="K2">
        <v>0.11529697284078699</v>
      </c>
      <c r="L2">
        <v>4.7380414242839598E-2</v>
      </c>
      <c r="M2">
        <f>IF(COUNTIF(B2,"*Easy*"),1,0)</f>
        <v>0</v>
      </c>
      <c r="N2">
        <f>IF(COUNTIF(B2,"*Medium*"),1,0)</f>
        <v>0</v>
      </c>
      <c r="O2">
        <f>IF(COUNTIF(B2,"*Hard*"),1,0)</f>
        <v>1</v>
      </c>
    </row>
    <row r="3" spans="1:15" x14ac:dyDescent="0.2">
      <c r="A3">
        <v>0.57999999999999996</v>
      </c>
      <c r="B3" t="s">
        <v>20</v>
      </c>
      <c r="C3">
        <v>1264</v>
      </c>
      <c r="D3">
        <v>1556</v>
      </c>
      <c r="E3">
        <v>0.55177304964538998</v>
      </c>
      <c r="F3">
        <v>599776</v>
      </c>
      <c r="G3">
        <v>5834</v>
      </c>
      <c r="H3">
        <v>96669</v>
      </c>
      <c r="I3">
        <v>11287</v>
      </c>
      <c r="J3">
        <v>0.65924887564978596</v>
      </c>
      <c r="K3">
        <v>0.10455185445922401</v>
      </c>
      <c r="L3">
        <v>5.4040535032791097E-2</v>
      </c>
      <c r="M3">
        <f>IF(COUNTIF(B3,"*Easy*"),1,0)</f>
        <v>0</v>
      </c>
      <c r="N3">
        <f>IF(COUNTIF(B3,"*Medium*"),1,0)</f>
        <v>0</v>
      </c>
      <c r="O3">
        <f>IF(COUNTIF(B3,"*Hard*"),1,0)</f>
        <v>1</v>
      </c>
    </row>
    <row r="4" spans="1:15" x14ac:dyDescent="0.2">
      <c r="A4">
        <v>0.71</v>
      </c>
      <c r="B4" t="s">
        <v>19</v>
      </c>
      <c r="C4">
        <v>1245</v>
      </c>
      <c r="D4">
        <v>1200</v>
      </c>
      <c r="E4">
        <v>0.49079754601226899</v>
      </c>
      <c r="F4">
        <v>599804</v>
      </c>
      <c r="G4">
        <v>5806</v>
      </c>
      <c r="H4">
        <v>100620</v>
      </c>
      <c r="I4">
        <v>7336</v>
      </c>
      <c r="J4">
        <v>0.55821031806422095</v>
      </c>
      <c r="K4">
        <v>6.7953610730297501E-2</v>
      </c>
      <c r="L4">
        <v>5.37811701063396E-2</v>
      </c>
      <c r="M4">
        <f>IF(COUNTIF(B4,"*Easy*"),1,0)</f>
        <v>0</v>
      </c>
      <c r="N4">
        <f>IF(COUNTIF(B4,"*Medium*"),1,0)</f>
        <v>0</v>
      </c>
      <c r="O4">
        <f>IF(COUNTIF(B4,"*Hard*"),1,0)</f>
        <v>1</v>
      </c>
    </row>
    <row r="5" spans="1:15" x14ac:dyDescent="0.2">
      <c r="A5">
        <v>0.81</v>
      </c>
      <c r="B5" t="s">
        <v>15</v>
      </c>
      <c r="C5">
        <v>348</v>
      </c>
      <c r="D5">
        <v>393</v>
      </c>
      <c r="E5">
        <v>0.53036437246963497</v>
      </c>
      <c r="F5">
        <v>600135</v>
      </c>
      <c r="G5">
        <v>5475</v>
      </c>
      <c r="H5">
        <v>100678</v>
      </c>
      <c r="I5">
        <v>7278</v>
      </c>
      <c r="J5">
        <v>0.570689249588332</v>
      </c>
      <c r="K5">
        <v>6.7416354811219298E-2</v>
      </c>
      <c r="L5">
        <v>5.0715106154359098E-2</v>
      </c>
      <c r="M5">
        <f>IF(COUNTIF(B5,"*Easy*"),1,0)</f>
        <v>0</v>
      </c>
      <c r="N5">
        <f>IF(COUNTIF(B5,"*Medium*"),1,0)</f>
        <v>0</v>
      </c>
      <c r="O5">
        <f>IF(COUNTIF(B5,"*Hard*"),1,0)</f>
        <v>1</v>
      </c>
    </row>
    <row r="6" spans="1:15" x14ac:dyDescent="0.2">
      <c r="A6">
        <v>0.83</v>
      </c>
      <c r="B6" t="s">
        <v>16</v>
      </c>
      <c r="C6">
        <v>768</v>
      </c>
      <c r="D6">
        <v>735</v>
      </c>
      <c r="E6">
        <v>0.48902195608782401</v>
      </c>
      <c r="F6">
        <v>599936</v>
      </c>
      <c r="G6">
        <v>5674</v>
      </c>
      <c r="H6">
        <v>100859</v>
      </c>
      <c r="I6">
        <v>7097</v>
      </c>
      <c r="J6">
        <v>0.55571216036332305</v>
      </c>
      <c r="K6">
        <v>6.5739745822372006E-2</v>
      </c>
      <c r="L6">
        <v>5.2558449738782403E-2</v>
      </c>
      <c r="M6">
        <f>IF(COUNTIF(B6,"*Easy*"),1,0)</f>
        <v>0</v>
      </c>
      <c r="N6">
        <f>IF(COUNTIF(B6,"*Medium*"),1,0)</f>
        <v>0</v>
      </c>
      <c r="O6">
        <f>IF(COUNTIF(B6,"*Hard*"),1,0)</f>
        <v>1</v>
      </c>
    </row>
    <row r="7" spans="1:15" x14ac:dyDescent="0.2">
      <c r="A7">
        <v>0.9</v>
      </c>
      <c r="B7" t="s">
        <v>17</v>
      </c>
      <c r="C7">
        <v>8548</v>
      </c>
      <c r="D7">
        <v>10487</v>
      </c>
      <c r="E7">
        <v>0.55093249277646394</v>
      </c>
      <c r="F7">
        <v>602329</v>
      </c>
      <c r="G7">
        <v>3281</v>
      </c>
      <c r="H7">
        <v>101346</v>
      </c>
      <c r="I7">
        <v>6610</v>
      </c>
      <c r="J7">
        <v>0.66828429885754703</v>
      </c>
      <c r="K7">
        <v>6.1228648708733097E-2</v>
      </c>
      <c r="L7">
        <v>3.0392011560265199E-2</v>
      </c>
      <c r="M7">
        <f>IF(COUNTIF(B7,"*Easy*"),1,0)</f>
        <v>0</v>
      </c>
      <c r="N7">
        <f>IF(COUNTIF(B7,"*Medium*"),1,0)</f>
        <v>0</v>
      </c>
      <c r="O7">
        <f>IF(COUNTIF(B7,"*Hard*"),1,0)</f>
        <v>1</v>
      </c>
    </row>
    <row r="8" spans="1:15" x14ac:dyDescent="0.2">
      <c r="A8">
        <v>0.74</v>
      </c>
      <c r="B8" t="s">
        <v>13</v>
      </c>
      <c r="C8">
        <v>923</v>
      </c>
      <c r="D8">
        <v>673</v>
      </c>
      <c r="E8">
        <v>0.42167919799498699</v>
      </c>
      <c r="F8">
        <v>600107</v>
      </c>
      <c r="G8">
        <v>5503</v>
      </c>
      <c r="H8">
        <v>102047</v>
      </c>
      <c r="I8">
        <v>5909</v>
      </c>
      <c r="J8">
        <v>0.51778829302488605</v>
      </c>
      <c r="K8">
        <v>5.4735262514357702E-2</v>
      </c>
      <c r="L8">
        <v>5.0974471080810699E-2</v>
      </c>
      <c r="M8">
        <f>IF(COUNTIF(B8,"*Easy*"),1,0)</f>
        <v>0</v>
      </c>
      <c r="N8">
        <f>IF(COUNTIF(B8,"*Medium*"),1,0)</f>
        <v>0</v>
      </c>
      <c r="O8">
        <f>IF(COUNTIF(B8,"*Hard*"),1,0)</f>
        <v>1</v>
      </c>
    </row>
    <row r="9" spans="1:15" x14ac:dyDescent="0.2">
      <c r="A9">
        <v>0.72</v>
      </c>
      <c r="B9" t="s">
        <v>18</v>
      </c>
      <c r="C9">
        <v>2378</v>
      </c>
      <c r="D9">
        <v>2296</v>
      </c>
      <c r="E9">
        <v>0.49122807017543801</v>
      </c>
      <c r="F9">
        <v>600466</v>
      </c>
      <c r="G9">
        <v>5144</v>
      </c>
      <c r="H9">
        <v>102650</v>
      </c>
      <c r="I9">
        <v>5306</v>
      </c>
      <c r="J9">
        <v>0.50775119617224795</v>
      </c>
      <c r="K9">
        <v>4.9149653562562498E-2</v>
      </c>
      <c r="L9">
        <v>4.76490422023787E-2</v>
      </c>
      <c r="M9">
        <f>IF(COUNTIF(B9,"*Easy*"),1,0)</f>
        <v>0</v>
      </c>
      <c r="N9">
        <f>IF(COUNTIF(B9,"*Medium*"),1,0)</f>
        <v>0</v>
      </c>
      <c r="O9">
        <f>IF(COUNTIF(B9,"*Hard*"),1,0)</f>
        <v>1</v>
      </c>
    </row>
    <row r="10" spans="1:15" x14ac:dyDescent="0.2">
      <c r="A10">
        <v>0.26</v>
      </c>
      <c r="B10" t="s">
        <v>12</v>
      </c>
      <c r="C10">
        <v>5075</v>
      </c>
      <c r="D10">
        <v>3718</v>
      </c>
      <c r="E10">
        <v>0.42283634709427897</v>
      </c>
      <c r="F10">
        <v>600982</v>
      </c>
      <c r="G10">
        <v>4628</v>
      </c>
      <c r="H10">
        <v>102741</v>
      </c>
      <c r="I10">
        <v>5215</v>
      </c>
      <c r="J10">
        <v>0.52981814487453005</v>
      </c>
      <c r="K10">
        <v>4.8306717551594998E-2</v>
      </c>
      <c r="L10">
        <v>4.2869317129200703E-2</v>
      </c>
      <c r="M10">
        <f>IF(COUNTIF(B10,"*Easy*"),1,0)</f>
        <v>0</v>
      </c>
      <c r="N10">
        <f>IF(COUNTIF(B10,"*Medium*"),1,0)</f>
        <v>0</v>
      </c>
      <c r="O10">
        <f>IF(COUNTIF(B10,"*Hard*"),1,0)</f>
        <v>1</v>
      </c>
    </row>
    <row r="11" spans="1:15" x14ac:dyDescent="0.2">
      <c r="A11">
        <v>0.94</v>
      </c>
      <c r="B11" t="s">
        <v>22</v>
      </c>
      <c r="C11">
        <v>679</v>
      </c>
      <c r="D11">
        <v>523</v>
      </c>
      <c r="E11">
        <v>0.435108153078203</v>
      </c>
      <c r="F11">
        <v>599700</v>
      </c>
      <c r="G11">
        <v>5910</v>
      </c>
      <c r="H11">
        <v>100666</v>
      </c>
      <c r="I11">
        <v>7290</v>
      </c>
      <c r="J11">
        <v>0.55227272727272703</v>
      </c>
      <c r="K11">
        <v>6.7527511208269997E-2</v>
      </c>
      <c r="L11">
        <v>5.4744525547445202E-2</v>
      </c>
      <c r="M11">
        <f>IF(COUNTIF(B11,"*Easy*"),1,0)</f>
        <v>0</v>
      </c>
      <c r="N11">
        <f>IF(COUNTIF(B11,"*Medium*"),1,0)</f>
        <v>1</v>
      </c>
      <c r="O11">
        <f>IF(COUNTIF(B11,"*Hard*"),1,0)</f>
        <v>0</v>
      </c>
    </row>
    <row r="12" spans="1:15" x14ac:dyDescent="0.2">
      <c r="A12">
        <v>0.69</v>
      </c>
      <c r="B12" t="s">
        <v>29</v>
      </c>
      <c r="C12">
        <v>1328</v>
      </c>
      <c r="D12">
        <v>1134</v>
      </c>
      <c r="E12">
        <v>0.460601137286758</v>
      </c>
      <c r="F12">
        <v>599702</v>
      </c>
      <c r="G12">
        <v>5908</v>
      </c>
      <c r="H12">
        <v>101361</v>
      </c>
      <c r="I12">
        <v>6595</v>
      </c>
      <c r="J12">
        <v>0.52747340638246798</v>
      </c>
      <c r="K12">
        <v>6.1089703212419799E-2</v>
      </c>
      <c r="L12">
        <v>5.4725999481270098E-2</v>
      </c>
      <c r="M12">
        <f>IF(COUNTIF(B12,"*Easy*"),1,0)</f>
        <v>0</v>
      </c>
      <c r="N12">
        <f>IF(COUNTIF(B12,"*Medium*"),1,0)</f>
        <v>1</v>
      </c>
      <c r="O12">
        <f>IF(COUNTIF(B12,"*Hard*"),1,0)</f>
        <v>0</v>
      </c>
    </row>
    <row r="13" spans="1:15" x14ac:dyDescent="0.2">
      <c r="A13">
        <v>0.74</v>
      </c>
      <c r="B13" t="s">
        <v>25</v>
      </c>
      <c r="C13">
        <v>1114</v>
      </c>
      <c r="D13">
        <v>992</v>
      </c>
      <c r="E13">
        <v>0.471035137701804</v>
      </c>
      <c r="F13">
        <v>599839</v>
      </c>
      <c r="G13">
        <v>5771</v>
      </c>
      <c r="H13">
        <v>102257</v>
      </c>
      <c r="I13">
        <v>5699</v>
      </c>
      <c r="J13">
        <v>0.49686137750653803</v>
      </c>
      <c r="K13">
        <v>5.2790025565971302E-2</v>
      </c>
      <c r="L13">
        <v>5.3456963948275198E-2</v>
      </c>
      <c r="M13">
        <f>IF(COUNTIF(B13,"*Easy*"),1,0)</f>
        <v>0</v>
      </c>
      <c r="N13">
        <f>IF(COUNTIF(B13,"*Medium*"),1,0)</f>
        <v>1</v>
      </c>
      <c r="O13">
        <f>IF(COUNTIF(B13,"*Hard*"),1,0)</f>
        <v>0</v>
      </c>
    </row>
    <row r="14" spans="1:15" x14ac:dyDescent="0.2">
      <c r="A14">
        <v>0.93</v>
      </c>
      <c r="B14" t="s">
        <v>24</v>
      </c>
      <c r="C14">
        <v>1016</v>
      </c>
      <c r="D14">
        <v>861</v>
      </c>
      <c r="E14">
        <v>0.458710708577517</v>
      </c>
      <c r="F14">
        <v>599903</v>
      </c>
      <c r="G14">
        <v>5707</v>
      </c>
      <c r="H14">
        <v>102333</v>
      </c>
      <c r="I14">
        <v>5623</v>
      </c>
      <c r="J14">
        <v>0.49629302736098801</v>
      </c>
      <c r="K14">
        <v>5.2086035051317203E-2</v>
      </c>
      <c r="L14">
        <v>5.2864129830671701E-2</v>
      </c>
      <c r="M14">
        <f>IF(COUNTIF(B14,"*Easy*"),1,0)</f>
        <v>0</v>
      </c>
      <c r="N14">
        <f>IF(COUNTIF(B14,"*Medium*"),1,0)</f>
        <v>1</v>
      </c>
      <c r="O14">
        <f>IF(COUNTIF(B14,"*Hard*"),1,0)</f>
        <v>0</v>
      </c>
    </row>
    <row r="15" spans="1:15" x14ac:dyDescent="0.2">
      <c r="A15">
        <v>0.91</v>
      </c>
      <c r="B15" t="s">
        <v>27</v>
      </c>
      <c r="C15">
        <v>812</v>
      </c>
      <c r="D15">
        <v>800</v>
      </c>
      <c r="E15">
        <v>0.49627791563275397</v>
      </c>
      <c r="F15">
        <v>599426</v>
      </c>
      <c r="G15">
        <v>6184</v>
      </c>
      <c r="H15">
        <v>102697</v>
      </c>
      <c r="I15">
        <v>5259</v>
      </c>
      <c r="J15">
        <v>0.459582277374814</v>
      </c>
      <c r="K15">
        <v>4.8714291007447397E-2</v>
      </c>
      <c r="L15">
        <v>5.7282596613435099E-2</v>
      </c>
      <c r="M15">
        <f>IF(COUNTIF(B15,"*Easy*"),1,0)</f>
        <v>0</v>
      </c>
      <c r="N15">
        <f>IF(COUNTIF(B15,"*Medium*"),1,0)</f>
        <v>1</v>
      </c>
      <c r="O15">
        <f>IF(COUNTIF(B15,"*Hard*"),1,0)</f>
        <v>0</v>
      </c>
    </row>
    <row r="16" spans="1:15" x14ac:dyDescent="0.2">
      <c r="A16">
        <v>0.49</v>
      </c>
      <c r="B16" t="s">
        <v>23</v>
      </c>
      <c r="C16">
        <v>674</v>
      </c>
      <c r="D16">
        <v>616</v>
      </c>
      <c r="E16">
        <v>0.47751937984496101</v>
      </c>
      <c r="F16">
        <v>600531</v>
      </c>
      <c r="G16">
        <v>5079</v>
      </c>
      <c r="H16">
        <v>102785</v>
      </c>
      <c r="I16">
        <v>5171</v>
      </c>
      <c r="J16">
        <v>0.50448780487804801</v>
      </c>
      <c r="K16">
        <v>4.7899144095742703E-2</v>
      </c>
      <c r="L16">
        <v>4.7046945051687702E-2</v>
      </c>
      <c r="M16">
        <f>IF(COUNTIF(B16,"*Easy*"),1,0)</f>
        <v>0</v>
      </c>
      <c r="N16">
        <f>IF(COUNTIF(B16,"*Medium*"),1,0)</f>
        <v>1</v>
      </c>
      <c r="O16">
        <f>IF(COUNTIF(B16,"*Hard*"),1,0)</f>
        <v>0</v>
      </c>
    </row>
    <row r="17" spans="1:15" x14ac:dyDescent="0.2">
      <c r="A17">
        <v>0.74</v>
      </c>
      <c r="B17" t="s">
        <v>21</v>
      </c>
      <c r="C17">
        <v>734</v>
      </c>
      <c r="D17">
        <v>671</v>
      </c>
      <c r="E17">
        <v>0.47758007117437701</v>
      </c>
      <c r="F17">
        <v>600013</v>
      </c>
      <c r="G17">
        <v>5597</v>
      </c>
      <c r="H17">
        <v>102804</v>
      </c>
      <c r="I17">
        <v>5152</v>
      </c>
      <c r="J17">
        <v>0.47930040003721203</v>
      </c>
      <c r="K17">
        <v>4.7723146467079099E-2</v>
      </c>
      <c r="L17">
        <v>5.1845196191040797E-2</v>
      </c>
      <c r="M17">
        <f>IF(COUNTIF(B17,"*Easy*"),1,0)</f>
        <v>0</v>
      </c>
      <c r="N17">
        <f>IF(COUNTIF(B17,"*Medium*"),1,0)</f>
        <v>1</v>
      </c>
      <c r="O17">
        <f>IF(COUNTIF(B17,"*Hard*"),1,0)</f>
        <v>0</v>
      </c>
    </row>
    <row r="18" spans="1:15" x14ac:dyDescent="0.2">
      <c r="A18">
        <v>0.94</v>
      </c>
      <c r="B18" t="s">
        <v>26</v>
      </c>
      <c r="C18">
        <v>113</v>
      </c>
      <c r="D18">
        <v>66</v>
      </c>
      <c r="E18">
        <v>0.36871508379888202</v>
      </c>
      <c r="F18">
        <v>600206</v>
      </c>
      <c r="G18">
        <v>5404</v>
      </c>
      <c r="H18">
        <v>102836</v>
      </c>
      <c r="I18">
        <v>5120</v>
      </c>
      <c r="J18">
        <v>0.48650703154694003</v>
      </c>
      <c r="K18">
        <v>4.7426729408277399E-2</v>
      </c>
      <c r="L18">
        <v>5.00574308051428E-2</v>
      </c>
      <c r="M18">
        <f>IF(COUNTIF(B18,"*Easy*"),1,0)</f>
        <v>0</v>
      </c>
      <c r="N18">
        <f>IF(COUNTIF(B18,"*Medium*"),1,0)</f>
        <v>1</v>
      </c>
      <c r="O18">
        <f>IF(COUNTIF(B18,"*Hard*"),1,0)</f>
        <v>0</v>
      </c>
    </row>
    <row r="19" spans="1:15" x14ac:dyDescent="0.2">
      <c r="A19">
        <v>0.93</v>
      </c>
      <c r="B19" t="s">
        <v>31</v>
      </c>
      <c r="C19">
        <v>997</v>
      </c>
      <c r="D19">
        <v>564</v>
      </c>
      <c r="E19">
        <v>0.36130685458039702</v>
      </c>
      <c r="F19">
        <v>600035</v>
      </c>
      <c r="G19">
        <v>5575</v>
      </c>
      <c r="H19">
        <v>103686</v>
      </c>
      <c r="I19">
        <v>4270</v>
      </c>
      <c r="J19">
        <v>0.43372270187912598</v>
      </c>
      <c r="K19">
        <v>3.9553151283856301E-2</v>
      </c>
      <c r="L19">
        <v>5.1641409463114601E-2</v>
      </c>
      <c r="M19">
        <f>IF(COUNTIF(B19,"*Easy*"),1,0)</f>
        <v>1</v>
      </c>
      <c r="N19">
        <f>IF(COUNTIF(B19,"*Medium*"),1,0)</f>
        <v>0</v>
      </c>
      <c r="O19">
        <f>IF(COUNTIF(B19,"*Hard*"),1,0)</f>
        <v>0</v>
      </c>
    </row>
    <row r="20" spans="1:15" x14ac:dyDescent="0.2">
      <c r="A20">
        <v>0.97</v>
      </c>
      <c r="B20" t="s">
        <v>34</v>
      </c>
      <c r="C20">
        <v>755</v>
      </c>
      <c r="D20">
        <v>389</v>
      </c>
      <c r="E20">
        <v>0.340034965034965</v>
      </c>
      <c r="F20">
        <v>599580</v>
      </c>
      <c r="G20">
        <v>6030</v>
      </c>
      <c r="H20">
        <v>103759</v>
      </c>
      <c r="I20">
        <v>4197</v>
      </c>
      <c r="J20">
        <v>0.41038427691405099</v>
      </c>
      <c r="K20">
        <v>3.8876949868464898E-2</v>
      </c>
      <c r="L20">
        <v>5.58560895179517E-2</v>
      </c>
      <c r="M20">
        <f>IF(COUNTIF(B20,"*Easy*"),1,0)</f>
        <v>1</v>
      </c>
      <c r="N20">
        <f>IF(COUNTIF(B20,"*Medium*"),1,0)</f>
        <v>0</v>
      </c>
      <c r="O20">
        <f>IF(COUNTIF(B20,"*Hard*"),1,0)</f>
        <v>0</v>
      </c>
    </row>
    <row r="21" spans="1:15" x14ac:dyDescent="0.2">
      <c r="A21">
        <v>0.75</v>
      </c>
      <c r="B21" t="s">
        <v>37</v>
      </c>
      <c r="C21">
        <v>2345</v>
      </c>
      <c r="D21">
        <v>1106</v>
      </c>
      <c r="E21">
        <v>0.32048681541582102</v>
      </c>
      <c r="F21">
        <v>599402</v>
      </c>
      <c r="G21">
        <v>6208</v>
      </c>
      <c r="H21">
        <v>104487</v>
      </c>
      <c r="I21">
        <v>3469</v>
      </c>
      <c r="J21">
        <v>0.358478867417588</v>
      </c>
      <c r="K21">
        <v>3.2133461780725403E-2</v>
      </c>
      <c r="L21">
        <v>5.75049094075364E-2</v>
      </c>
      <c r="M21">
        <f>IF(COUNTIF(B21,"*Easy*"),1,0)</f>
        <v>1</v>
      </c>
      <c r="N21">
        <f>IF(COUNTIF(B21,"*Medium*"),1,0)</f>
        <v>0</v>
      </c>
      <c r="O21">
        <f>IF(COUNTIF(B21,"*Hard*"),1,0)</f>
        <v>0</v>
      </c>
    </row>
    <row r="22" spans="1:15" x14ac:dyDescent="0.2">
      <c r="A22">
        <v>0.35</v>
      </c>
      <c r="B22" t="s">
        <v>32</v>
      </c>
      <c r="C22">
        <v>1360</v>
      </c>
      <c r="D22">
        <v>624</v>
      </c>
      <c r="E22">
        <v>0.31451612903225801</v>
      </c>
      <c r="F22">
        <v>599699</v>
      </c>
      <c r="G22">
        <v>5911</v>
      </c>
      <c r="H22">
        <v>104958</v>
      </c>
      <c r="I22">
        <v>2998</v>
      </c>
      <c r="J22">
        <v>0.33651363789426397</v>
      </c>
      <c r="K22">
        <v>2.7770573196487399E-2</v>
      </c>
      <c r="L22">
        <v>5.47537885805328E-2</v>
      </c>
      <c r="M22">
        <f>IF(COUNTIF(B22,"*Easy*"),1,0)</f>
        <v>1</v>
      </c>
      <c r="N22">
        <f>IF(COUNTIF(B22,"*Medium*"),1,0)</f>
        <v>0</v>
      </c>
      <c r="O22">
        <f>IF(COUNTIF(B22,"*Hard*"),1,0)</f>
        <v>0</v>
      </c>
    </row>
    <row r="23" spans="1:15" x14ac:dyDescent="0.2">
      <c r="A23">
        <v>0.92</v>
      </c>
      <c r="B23" t="s">
        <v>35</v>
      </c>
      <c r="C23">
        <v>1513</v>
      </c>
      <c r="D23">
        <v>638</v>
      </c>
      <c r="E23">
        <v>0.296606229660622</v>
      </c>
      <c r="F23">
        <v>600082</v>
      </c>
      <c r="G23">
        <v>5528</v>
      </c>
      <c r="H23">
        <v>105188</v>
      </c>
      <c r="I23">
        <v>2768</v>
      </c>
      <c r="J23">
        <v>0.33365477338476301</v>
      </c>
      <c r="K23">
        <v>2.5640075586349901E-2</v>
      </c>
      <c r="L23">
        <v>5.12060469079995E-2</v>
      </c>
      <c r="M23">
        <f>IF(COUNTIF(B23,"*Easy*"),1,0)</f>
        <v>1</v>
      </c>
      <c r="N23">
        <f>IF(COUNTIF(B23,"*Medium*"),1,0)</f>
        <v>0</v>
      </c>
      <c r="O23">
        <f>IF(COUNTIF(B23,"*Hard*"),1,0)</f>
        <v>0</v>
      </c>
    </row>
    <row r="24" spans="1:15" x14ac:dyDescent="0.2">
      <c r="A24">
        <v>0.85</v>
      </c>
      <c r="B24" t="s">
        <v>33</v>
      </c>
      <c r="C24">
        <v>877</v>
      </c>
      <c r="D24">
        <v>453</v>
      </c>
      <c r="E24">
        <v>0.34060150375939802</v>
      </c>
      <c r="F24">
        <v>600253</v>
      </c>
      <c r="G24">
        <v>5357</v>
      </c>
      <c r="H24">
        <v>105244</v>
      </c>
      <c r="I24">
        <v>2712</v>
      </c>
      <c r="J24">
        <v>0.33610112777295797</v>
      </c>
      <c r="K24">
        <v>2.51213457334469E-2</v>
      </c>
      <c r="L24">
        <v>4.9622068250027698E-2</v>
      </c>
      <c r="M24">
        <f>IF(COUNTIF(B24,"*Easy*"),1,0)</f>
        <v>1</v>
      </c>
      <c r="N24">
        <f>IF(COUNTIF(B24,"*Medium*"),1,0)</f>
        <v>0</v>
      </c>
      <c r="O24">
        <f>IF(COUNTIF(B24,"*Hard*"),1,0)</f>
        <v>0</v>
      </c>
    </row>
    <row r="25" spans="1:15" x14ac:dyDescent="0.2">
      <c r="A25">
        <v>0.89</v>
      </c>
      <c r="B25" t="s">
        <v>30</v>
      </c>
      <c r="C25">
        <v>938</v>
      </c>
      <c r="D25">
        <v>452</v>
      </c>
      <c r="E25">
        <v>0.32517985611510702</v>
      </c>
      <c r="F25">
        <v>600118</v>
      </c>
      <c r="G25">
        <v>5492</v>
      </c>
      <c r="H25">
        <v>105356</v>
      </c>
      <c r="I25">
        <v>2600</v>
      </c>
      <c r="J25">
        <v>0.32130499258526901</v>
      </c>
      <c r="K25">
        <v>2.4083886027640802E-2</v>
      </c>
      <c r="L25">
        <v>5.0872577716847597E-2</v>
      </c>
      <c r="M25">
        <f>IF(COUNTIF(B25,"*Easy*"),1,0)</f>
        <v>1</v>
      </c>
      <c r="N25">
        <f>IF(COUNTIF(B25,"*Medium*"),1,0)</f>
        <v>0</v>
      </c>
      <c r="O25">
        <f>IF(COUNTIF(B25,"*Hard*"),1,0)</f>
        <v>0</v>
      </c>
    </row>
    <row r="26" spans="1:15" x14ac:dyDescent="0.2">
      <c r="A26">
        <v>0.48</v>
      </c>
      <c r="B26" t="s">
        <v>28</v>
      </c>
      <c r="C26">
        <v>1702</v>
      </c>
      <c r="D26">
        <v>439</v>
      </c>
      <c r="E26">
        <v>0.20504437178888299</v>
      </c>
      <c r="F26">
        <v>599889</v>
      </c>
      <c r="G26">
        <v>5721</v>
      </c>
      <c r="H26">
        <v>105844</v>
      </c>
      <c r="I26">
        <v>2112</v>
      </c>
      <c r="J26">
        <v>0.26962849482956702</v>
      </c>
      <c r="K26">
        <v>1.9563525880914399E-2</v>
      </c>
      <c r="L26">
        <v>5.2993812293897498E-2</v>
      </c>
      <c r="M26">
        <f>IF(COUNTIF(B26,"*Easy*"),1,0)</f>
        <v>0</v>
      </c>
      <c r="N26">
        <f>IF(COUNTIF(B26,"*Medium*"),1,0)</f>
        <v>1</v>
      </c>
      <c r="O26">
        <f>IF(COUNTIF(B26,"*Hard*"),1,0)</f>
        <v>0</v>
      </c>
    </row>
    <row r="27" spans="1:15" x14ac:dyDescent="0.2">
      <c r="A27">
        <v>0.96</v>
      </c>
      <c r="B27" t="s">
        <v>36</v>
      </c>
      <c r="C27">
        <v>1512</v>
      </c>
      <c r="D27">
        <v>589</v>
      </c>
      <c r="E27">
        <v>0.28034269395525901</v>
      </c>
      <c r="F27">
        <v>600513</v>
      </c>
      <c r="G27">
        <v>5097</v>
      </c>
      <c r="H27">
        <v>106107</v>
      </c>
      <c r="I27">
        <v>1849</v>
      </c>
      <c r="J27">
        <v>0.26619637201266899</v>
      </c>
      <c r="K27">
        <v>1.71273481788876E-2</v>
      </c>
      <c r="L27">
        <v>4.7213679647263702E-2</v>
      </c>
      <c r="M27">
        <f>IF(COUNTIF(B27,"*Easy*"),1,0)</f>
        <v>1</v>
      </c>
      <c r="N27">
        <f>IF(COUNTIF(B27,"*Medium*"),1,0)</f>
        <v>0</v>
      </c>
      <c r="O27">
        <f>IF(COUNTIF(B27,"*Hard*"),1,0)</f>
        <v>0</v>
      </c>
    </row>
  </sheetData>
  <sortState xmlns:xlrd2="http://schemas.microsoft.com/office/spreadsheetml/2017/richdata2" ref="A2:O185">
    <sortCondition descending="1" ref="O2:O185"/>
    <sortCondition descending="1" ref="I2:I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BB42-70A1-974C-810D-BF82FC0185B1}">
  <dimension ref="A1:AE29"/>
  <sheetViews>
    <sheetView tabSelected="1" topLeftCell="Q1" workbookViewId="0">
      <selection activeCell="AE22" sqref="AE22:AE29"/>
    </sheetView>
  </sheetViews>
  <sheetFormatPr baseColWidth="10" defaultRowHeight="16" x14ac:dyDescent="0.2"/>
  <cols>
    <col min="2" max="2" width="62" bestFit="1" customWidth="1"/>
    <col min="3" max="3" width="9.33203125" bestFit="1" customWidth="1"/>
    <col min="4" max="4" width="8.5" style="1" bestFit="1" customWidth="1"/>
    <col min="5" max="5" width="10.33203125" style="1" bestFit="1" customWidth="1"/>
    <col min="6" max="6" width="10.33203125" style="1" customWidth="1"/>
    <col min="7" max="7" width="8.33203125" bestFit="1" customWidth="1"/>
    <col min="8" max="8" width="5.1640625" bestFit="1" customWidth="1"/>
    <col min="9" max="9" width="6.1640625" bestFit="1" customWidth="1"/>
    <col min="10" max="10" width="12.1640625" bestFit="1" customWidth="1"/>
    <col min="11" max="11" width="7.1640625" bestFit="1" customWidth="1"/>
    <col min="12" max="12" width="5.1640625" bestFit="1" customWidth="1"/>
    <col min="13" max="13" width="7.1640625" bestFit="1" customWidth="1"/>
    <col min="14" max="14" width="6.1640625" bestFit="1" customWidth="1"/>
    <col min="15" max="16" width="12.1640625" bestFit="1" customWidth="1"/>
    <col min="17" max="17" width="23.83203125" bestFit="1" customWidth="1"/>
  </cols>
  <sheetData>
    <row r="1" spans="1:31" x14ac:dyDescent="0.2">
      <c r="A1" t="s">
        <v>0</v>
      </c>
      <c r="B1" t="s">
        <v>1</v>
      </c>
      <c r="C1" t="s">
        <v>41</v>
      </c>
      <c r="D1" s="1" t="s">
        <v>42</v>
      </c>
      <c r="E1" s="1" t="s">
        <v>43</v>
      </c>
      <c r="F1" s="1" t="s">
        <v>57</v>
      </c>
      <c r="G1" t="s">
        <v>44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62</v>
      </c>
      <c r="R1" t="s">
        <v>38</v>
      </c>
      <c r="S1" t="s">
        <v>39</v>
      </c>
      <c r="T1" t="s">
        <v>40</v>
      </c>
      <c r="U1" t="str">
        <f>C1</f>
        <v>Algorithm</v>
      </c>
      <c r="V1" t="str">
        <f>G1</f>
        <v>Features</v>
      </c>
      <c r="W1" s="1" t="str">
        <f>D1</f>
        <v>$\alpha$</v>
      </c>
      <c r="X1" s="1" t="str">
        <f>E1</f>
        <v>$\gamma$</v>
      </c>
      <c r="Y1" s="1" t="str">
        <f>F1</f>
        <v>Trans</v>
      </c>
      <c r="Z1" t="str">
        <f>A1</f>
        <v>p</v>
      </c>
      <c r="AA1" t="str">
        <f>H1</f>
        <v>Neg</v>
      </c>
      <c r="AB1" s="1" t="str">
        <f>I1</f>
        <v>Pos</v>
      </c>
      <c r="AC1" t="str">
        <f>Q1</f>
        <v>$\text{FP} / \text{P}$</v>
      </c>
      <c r="AD1" t="str">
        <f>N1</f>
        <v>TP</v>
      </c>
      <c r="AE1" t="str">
        <f>_xlfn.CONCAT(U1," &amp; ", V1," &amp; ", W1," &amp; ", X1," &amp; ", Y1," &amp; ", Z1," &amp; ", AA1," &amp; ", AB1," &amp; ", AC1," &amp; ", AD1, "\cr" )</f>
        <v>Algorithm &amp; Features &amp; $\alpha$ &amp; $\gamma$ &amp; Trans &amp; p &amp; Neg &amp; Pos &amp; $\text{FP} / \text{P}$ &amp; TP\cr</v>
      </c>
    </row>
    <row r="2" spans="1:31" x14ac:dyDescent="0.2">
      <c r="A2">
        <v>0.93</v>
      </c>
      <c r="B2" t="s">
        <v>31</v>
      </c>
      <c r="C2" t="s">
        <v>45</v>
      </c>
      <c r="D2" s="1" t="s">
        <v>53</v>
      </c>
      <c r="F2" s="1" t="s">
        <v>58</v>
      </c>
      <c r="G2" t="s">
        <v>38</v>
      </c>
      <c r="H2">
        <v>997</v>
      </c>
      <c r="I2">
        <v>564</v>
      </c>
      <c r="J2">
        <v>0.36130685458039702</v>
      </c>
      <c r="K2">
        <v>600035</v>
      </c>
      <c r="L2">
        <v>5575</v>
      </c>
      <c r="M2">
        <v>103686</v>
      </c>
      <c r="N2">
        <v>4270</v>
      </c>
      <c r="O2">
        <v>0.43372270187912598</v>
      </c>
      <c r="P2">
        <v>3.9553151283856301E-2</v>
      </c>
      <c r="Q2">
        <v>5.1641409463114601E-2</v>
      </c>
      <c r="R2">
        <f>IF(COUNTIF(B2,"*Easy*"),1,0)</f>
        <v>1</v>
      </c>
      <c r="S2">
        <f>IF(COUNTIF(B2,"*Medium*"),1,0)</f>
        <v>0</v>
      </c>
      <c r="T2">
        <f>IF(COUNTIF(B2,"*Hard*"),1,0)</f>
        <v>0</v>
      </c>
      <c r="U2" t="str">
        <f t="shared" ref="U2:U9" si="0">C2</f>
        <v>BRFC</v>
      </c>
      <c r="V2" t="str">
        <f t="shared" ref="V2:V9" si="1">G2</f>
        <v>Easy</v>
      </c>
      <c r="W2" s="1" t="str">
        <f t="shared" ref="W2:W9" si="2">D2</f>
        <v>0.50</v>
      </c>
      <c r="X2" s="1">
        <f t="shared" ref="X2:X9" si="3">E2</f>
        <v>0</v>
      </c>
      <c r="Y2" s="1" t="str">
        <f t="shared" ref="Y2:Y9" si="4">F2</f>
        <v>98</v>
      </c>
      <c r="Z2">
        <f t="shared" ref="Z2:Z9" si="5">A2</f>
        <v>0.93</v>
      </c>
      <c r="AA2">
        <f t="shared" ref="AA2:AA9" si="6">H2</f>
        <v>997</v>
      </c>
      <c r="AB2" s="1">
        <f t="shared" ref="AB2:AB9" si="7">I2</f>
        <v>564</v>
      </c>
      <c r="AC2">
        <f>ROUND(Q2,3)</f>
        <v>5.1999999999999998E-2</v>
      </c>
      <c r="AD2">
        <f t="shared" ref="AD2:AD9" si="8">N2</f>
        <v>4270</v>
      </c>
      <c r="AE2" t="str">
        <f t="shared" ref="AE2:AE9" si="9">_xlfn.CONCAT(U2," &amp; ", V2," &amp; ", W2," &amp; ", X2," &amp; ", Y2," &amp; ", Z2," &amp; ", AA2," &amp; ", AB2," &amp; ", AC2," &amp; ", AD2, "\cr" )</f>
        <v>BRFC &amp; Easy &amp; 0.50 &amp; 0 &amp; 98 &amp; 0.93 &amp; 997 &amp; 564 &amp; 0.052 &amp; 4270\cr</v>
      </c>
    </row>
    <row r="3" spans="1:31" x14ac:dyDescent="0.2">
      <c r="A3">
        <v>0.97</v>
      </c>
      <c r="B3" t="s">
        <v>34</v>
      </c>
      <c r="C3" t="s">
        <v>46</v>
      </c>
      <c r="F3" s="1" t="s">
        <v>59</v>
      </c>
      <c r="G3" t="s">
        <v>38</v>
      </c>
      <c r="H3">
        <v>755</v>
      </c>
      <c r="I3">
        <v>389</v>
      </c>
      <c r="J3">
        <v>0.340034965034965</v>
      </c>
      <c r="K3">
        <v>599580</v>
      </c>
      <c r="L3">
        <v>6030</v>
      </c>
      <c r="M3">
        <v>103759</v>
      </c>
      <c r="N3">
        <v>4197</v>
      </c>
      <c r="O3">
        <v>0.41038427691405099</v>
      </c>
      <c r="P3">
        <v>3.8876949868464898E-2</v>
      </c>
      <c r="Q3">
        <v>5.58560895179517E-2</v>
      </c>
      <c r="R3">
        <f>IF(COUNTIF(B3,"*Easy*"),1,0)</f>
        <v>1</v>
      </c>
      <c r="S3">
        <f>IF(COUNTIF(B3,"*Medium*"),1,0)</f>
        <v>0</v>
      </c>
      <c r="T3">
        <f>IF(COUNTIF(B3,"*Hard*"),1,0)</f>
        <v>0</v>
      </c>
      <c r="U3" t="str">
        <f t="shared" si="0"/>
        <v>BalBag</v>
      </c>
      <c r="V3" t="str">
        <f t="shared" si="1"/>
        <v>Easy</v>
      </c>
      <c r="W3" s="1">
        <f t="shared" si="2"/>
        <v>0</v>
      </c>
      <c r="X3" s="1">
        <f t="shared" si="3"/>
        <v>0</v>
      </c>
      <c r="Y3" s="1" t="str">
        <f t="shared" si="4"/>
        <v>95</v>
      </c>
      <c r="Z3">
        <f t="shared" si="5"/>
        <v>0.97</v>
      </c>
      <c r="AA3">
        <f t="shared" si="6"/>
        <v>755</v>
      </c>
      <c r="AB3" s="1">
        <f t="shared" si="7"/>
        <v>389</v>
      </c>
      <c r="AC3">
        <f t="shared" ref="AC3:AC9" si="10">ROUND(Q3,3)</f>
        <v>5.6000000000000001E-2</v>
      </c>
      <c r="AD3">
        <f t="shared" si="8"/>
        <v>4197</v>
      </c>
      <c r="AE3" t="str">
        <f t="shared" si="9"/>
        <v>BalBag &amp; Easy &amp; 0 &amp; 0 &amp; 95 &amp; 0.97 &amp; 755 &amp; 389 &amp; 0.056 &amp; 4197\cr</v>
      </c>
    </row>
    <row r="4" spans="1:31" x14ac:dyDescent="0.2">
      <c r="A4">
        <v>0.75</v>
      </c>
      <c r="B4" t="s">
        <v>37</v>
      </c>
      <c r="C4" t="s">
        <v>47</v>
      </c>
      <c r="D4" s="1">
        <v>0.85</v>
      </c>
      <c r="E4" s="1" t="s">
        <v>54</v>
      </c>
      <c r="F4" s="1" t="s">
        <v>60</v>
      </c>
      <c r="G4" t="s">
        <v>38</v>
      </c>
      <c r="H4">
        <v>2345</v>
      </c>
      <c r="I4">
        <v>1106</v>
      </c>
      <c r="J4">
        <v>0.32048681541582102</v>
      </c>
      <c r="K4">
        <v>599402</v>
      </c>
      <c r="L4">
        <v>6208</v>
      </c>
      <c r="M4">
        <v>104487</v>
      </c>
      <c r="N4">
        <v>3469</v>
      </c>
      <c r="O4">
        <v>0.358478867417588</v>
      </c>
      <c r="P4">
        <v>3.2133461780725403E-2</v>
      </c>
      <c r="Q4">
        <v>5.75049094075364E-2</v>
      </c>
      <c r="R4">
        <f>IF(COUNTIF(B4,"*Easy*"),1,0)</f>
        <v>1</v>
      </c>
      <c r="S4">
        <f>IF(COUNTIF(B4,"*Medium*"),1,0)</f>
        <v>0</v>
      </c>
      <c r="T4">
        <f>IF(COUNTIF(B4,"*Hard*"),1,0)</f>
        <v>0</v>
      </c>
      <c r="U4" t="str">
        <f t="shared" si="0"/>
        <v>KBFC</v>
      </c>
      <c r="V4" t="str">
        <f t="shared" si="1"/>
        <v>Easy</v>
      </c>
      <c r="W4" s="1">
        <f t="shared" si="2"/>
        <v>0.85</v>
      </c>
      <c r="X4" s="1" t="str">
        <f t="shared" si="3"/>
        <v>0.0</v>
      </c>
      <c r="Y4" s="1" t="str">
        <f t="shared" si="4"/>
        <v>None</v>
      </c>
      <c r="Z4">
        <f t="shared" si="5"/>
        <v>0.75</v>
      </c>
      <c r="AA4">
        <f t="shared" si="6"/>
        <v>2345</v>
      </c>
      <c r="AB4" s="1">
        <f t="shared" si="7"/>
        <v>1106</v>
      </c>
      <c r="AC4">
        <f t="shared" si="10"/>
        <v>5.8000000000000003E-2</v>
      </c>
      <c r="AD4">
        <f t="shared" si="8"/>
        <v>3469</v>
      </c>
      <c r="AE4" t="str">
        <f t="shared" si="9"/>
        <v>KBFC &amp; Easy &amp; 0.85 &amp; 0.0 &amp; None &amp; 0.75 &amp; 2345 &amp; 1106 &amp; 0.058 &amp; 3469\cr</v>
      </c>
    </row>
    <row r="5" spans="1:31" x14ac:dyDescent="0.2">
      <c r="A5">
        <v>0.35</v>
      </c>
      <c r="B5" t="s">
        <v>32</v>
      </c>
      <c r="C5" t="s">
        <v>48</v>
      </c>
      <c r="D5" s="1" t="s">
        <v>53</v>
      </c>
      <c r="F5" s="1" t="s">
        <v>60</v>
      </c>
      <c r="G5" t="s">
        <v>38</v>
      </c>
      <c r="H5">
        <v>1360</v>
      </c>
      <c r="I5">
        <v>624</v>
      </c>
      <c r="J5">
        <v>0.31451612903225801</v>
      </c>
      <c r="K5">
        <v>599699</v>
      </c>
      <c r="L5">
        <v>5911</v>
      </c>
      <c r="M5">
        <v>104958</v>
      </c>
      <c r="N5">
        <v>2998</v>
      </c>
      <c r="O5">
        <v>0.33651363789426397</v>
      </c>
      <c r="P5">
        <v>2.7770573196487399E-2</v>
      </c>
      <c r="Q5">
        <v>5.47537885805328E-2</v>
      </c>
      <c r="R5">
        <f>IF(COUNTIF(B5,"*Easy*"),1,0)</f>
        <v>1</v>
      </c>
      <c r="S5">
        <f>IF(COUNTIF(B5,"*Medium*"),1,0)</f>
        <v>0</v>
      </c>
      <c r="T5">
        <f>IF(COUNTIF(B5,"*Hard*"),1,0)</f>
        <v>0</v>
      </c>
      <c r="U5" t="str">
        <f t="shared" si="0"/>
        <v>LogReg</v>
      </c>
      <c r="V5" t="str">
        <f t="shared" si="1"/>
        <v>Easy</v>
      </c>
      <c r="W5" s="1" t="str">
        <f t="shared" si="2"/>
        <v>0.50</v>
      </c>
      <c r="X5" s="1">
        <f t="shared" si="3"/>
        <v>0</v>
      </c>
      <c r="Y5" s="1" t="str">
        <f t="shared" si="4"/>
        <v>None</v>
      </c>
      <c r="Z5">
        <f t="shared" si="5"/>
        <v>0.35</v>
      </c>
      <c r="AA5">
        <f t="shared" si="6"/>
        <v>1360</v>
      </c>
      <c r="AB5" s="1">
        <f t="shared" si="7"/>
        <v>624</v>
      </c>
      <c r="AC5">
        <f t="shared" si="10"/>
        <v>5.5E-2</v>
      </c>
      <c r="AD5">
        <f t="shared" si="8"/>
        <v>2998</v>
      </c>
      <c r="AE5" t="str">
        <f t="shared" si="9"/>
        <v>LogReg &amp; Easy &amp; 0.50 &amp; 0 &amp; None &amp; 0.35 &amp; 1360 &amp; 624 &amp; 0.055 &amp; 2998\cr</v>
      </c>
    </row>
    <row r="6" spans="1:31" x14ac:dyDescent="0.2">
      <c r="A6">
        <v>0.92</v>
      </c>
      <c r="B6" t="s">
        <v>35</v>
      </c>
      <c r="C6" t="s">
        <v>49</v>
      </c>
      <c r="F6" s="1" t="s">
        <v>61</v>
      </c>
      <c r="G6" t="s">
        <v>38</v>
      </c>
      <c r="H6">
        <v>1513</v>
      </c>
      <c r="I6">
        <v>638</v>
      </c>
      <c r="J6">
        <v>0.296606229660622</v>
      </c>
      <c r="K6">
        <v>600082</v>
      </c>
      <c r="L6">
        <v>5528</v>
      </c>
      <c r="M6">
        <v>105188</v>
      </c>
      <c r="N6">
        <v>2768</v>
      </c>
      <c r="O6">
        <v>0.33365477338476301</v>
      </c>
      <c r="P6">
        <v>2.5640075586349901E-2</v>
      </c>
      <c r="Q6">
        <v>5.12060469079995E-2</v>
      </c>
      <c r="R6">
        <f>IF(COUNTIF(B6,"*Easy*"),1,0)</f>
        <v>1</v>
      </c>
      <c r="S6">
        <f>IF(COUNTIF(B6,"*Medium*"),1,0)</f>
        <v>0</v>
      </c>
      <c r="T6">
        <f>IF(COUNTIF(B6,"*Hard*"),1,0)</f>
        <v>0</v>
      </c>
      <c r="U6" t="str">
        <f t="shared" si="0"/>
        <v>EasyEns</v>
      </c>
      <c r="V6" t="str">
        <f t="shared" si="1"/>
        <v>Easy</v>
      </c>
      <c r="W6" s="1">
        <f t="shared" si="2"/>
        <v>0</v>
      </c>
      <c r="X6" s="1">
        <f t="shared" si="3"/>
        <v>0</v>
      </c>
      <c r="Y6" s="1" t="str">
        <f t="shared" si="4"/>
        <v>100</v>
      </c>
      <c r="Z6">
        <f t="shared" si="5"/>
        <v>0.92</v>
      </c>
      <c r="AA6">
        <f t="shared" si="6"/>
        <v>1513</v>
      </c>
      <c r="AB6" s="1">
        <f t="shared" si="7"/>
        <v>638</v>
      </c>
      <c r="AC6">
        <f t="shared" si="10"/>
        <v>5.0999999999999997E-2</v>
      </c>
      <c r="AD6">
        <f t="shared" si="8"/>
        <v>2768</v>
      </c>
      <c r="AE6" t="str">
        <f t="shared" si="9"/>
        <v>EasyEns &amp; Easy &amp; 0 &amp; 0 &amp; 100 &amp; 0.92 &amp; 1513 &amp; 638 &amp; 0.051 &amp; 2768\cr</v>
      </c>
    </row>
    <row r="7" spans="1:31" x14ac:dyDescent="0.2">
      <c r="A7">
        <v>0.85</v>
      </c>
      <c r="B7" t="s">
        <v>33</v>
      </c>
      <c r="C7" t="s">
        <v>50</v>
      </c>
      <c r="F7" s="1" t="s">
        <v>61</v>
      </c>
      <c r="G7" t="s">
        <v>38</v>
      </c>
      <c r="H7">
        <v>877</v>
      </c>
      <c r="I7">
        <v>453</v>
      </c>
      <c r="J7">
        <v>0.34060150375939802</v>
      </c>
      <c r="K7">
        <v>600253</v>
      </c>
      <c r="L7">
        <v>5357</v>
      </c>
      <c r="M7">
        <v>105244</v>
      </c>
      <c r="N7">
        <v>2712</v>
      </c>
      <c r="O7">
        <v>0.33610112777295797</v>
      </c>
      <c r="P7">
        <v>2.51213457334469E-2</v>
      </c>
      <c r="Q7">
        <v>4.9622068250027698E-2</v>
      </c>
      <c r="R7">
        <f>IF(COUNTIF(B7,"*Easy*"),1,0)</f>
        <v>1</v>
      </c>
      <c r="S7">
        <f>IF(COUNTIF(B7,"*Medium*"),1,0)</f>
        <v>0</v>
      </c>
      <c r="T7">
        <f>IF(COUNTIF(B7,"*Hard*"),1,0)</f>
        <v>0</v>
      </c>
      <c r="U7" t="str">
        <f t="shared" si="0"/>
        <v>AdaBoost</v>
      </c>
      <c r="V7" t="str">
        <f t="shared" si="1"/>
        <v>Easy</v>
      </c>
      <c r="W7" s="1">
        <f t="shared" si="2"/>
        <v>0</v>
      </c>
      <c r="X7" s="1">
        <f t="shared" si="3"/>
        <v>0</v>
      </c>
      <c r="Y7" s="1" t="str">
        <f t="shared" si="4"/>
        <v>100</v>
      </c>
      <c r="Z7">
        <f t="shared" si="5"/>
        <v>0.85</v>
      </c>
      <c r="AA7">
        <f t="shared" si="6"/>
        <v>877</v>
      </c>
      <c r="AB7" s="1">
        <f t="shared" si="7"/>
        <v>453</v>
      </c>
      <c r="AC7">
        <f t="shared" si="10"/>
        <v>0.05</v>
      </c>
      <c r="AD7">
        <f t="shared" si="8"/>
        <v>2712</v>
      </c>
      <c r="AE7" t="str">
        <f t="shared" si="9"/>
        <v>AdaBoost &amp; Easy &amp; 0 &amp; 0 &amp; 100 &amp; 0.85 &amp; 877 &amp; 453 &amp; 0.05 &amp; 2712\cr</v>
      </c>
    </row>
    <row r="8" spans="1:31" x14ac:dyDescent="0.2">
      <c r="A8">
        <v>0.89</v>
      </c>
      <c r="B8" t="s">
        <v>30</v>
      </c>
      <c r="C8" t="s">
        <v>51</v>
      </c>
      <c r="F8" s="1" t="s">
        <v>61</v>
      </c>
      <c r="G8" t="s">
        <v>38</v>
      </c>
      <c r="H8">
        <v>938</v>
      </c>
      <c r="I8">
        <v>452</v>
      </c>
      <c r="J8">
        <v>0.32517985611510702</v>
      </c>
      <c r="K8">
        <v>600118</v>
      </c>
      <c r="L8">
        <v>5492</v>
      </c>
      <c r="M8">
        <v>105356</v>
      </c>
      <c r="N8">
        <v>2600</v>
      </c>
      <c r="O8">
        <v>0.32130499258526901</v>
      </c>
      <c r="P8">
        <v>2.4083886027640802E-2</v>
      </c>
      <c r="Q8">
        <v>5.0872577716847597E-2</v>
      </c>
      <c r="R8">
        <f>IF(COUNTIF(B8,"*Easy*"),1,0)</f>
        <v>1</v>
      </c>
      <c r="S8">
        <f>IF(COUNTIF(B8,"*Medium*"),1,0)</f>
        <v>0</v>
      </c>
      <c r="T8">
        <f>IF(COUNTIF(B8,"*Hard*"),1,0)</f>
        <v>0</v>
      </c>
      <c r="U8" t="str">
        <f t="shared" si="0"/>
        <v>RFC</v>
      </c>
      <c r="V8" t="str">
        <f t="shared" si="1"/>
        <v>Easy</v>
      </c>
      <c r="W8" s="1">
        <f t="shared" si="2"/>
        <v>0</v>
      </c>
      <c r="X8" s="1">
        <f t="shared" si="3"/>
        <v>0</v>
      </c>
      <c r="Y8" s="1" t="str">
        <f t="shared" si="4"/>
        <v>100</v>
      </c>
      <c r="Z8">
        <f t="shared" si="5"/>
        <v>0.89</v>
      </c>
      <c r="AA8">
        <f t="shared" si="6"/>
        <v>938</v>
      </c>
      <c r="AB8" s="1">
        <f t="shared" si="7"/>
        <v>452</v>
      </c>
      <c r="AC8">
        <f t="shared" si="10"/>
        <v>5.0999999999999997E-2</v>
      </c>
      <c r="AD8">
        <f t="shared" si="8"/>
        <v>2600</v>
      </c>
      <c r="AE8" t="str">
        <f t="shared" si="9"/>
        <v>RFC &amp; Easy &amp; 0 &amp; 0 &amp; 100 &amp; 0.89 &amp; 938 &amp; 452 &amp; 0.051 &amp; 2600\cr</v>
      </c>
    </row>
    <row r="9" spans="1:31" x14ac:dyDescent="0.2">
      <c r="A9">
        <v>0.96</v>
      </c>
      <c r="B9" t="s">
        <v>36</v>
      </c>
      <c r="C9" t="s">
        <v>52</v>
      </c>
      <c r="F9" s="1" t="s">
        <v>58</v>
      </c>
      <c r="G9" t="s">
        <v>38</v>
      </c>
      <c r="H9">
        <v>1512</v>
      </c>
      <c r="I9">
        <v>589</v>
      </c>
      <c r="J9">
        <v>0.28034269395525901</v>
      </c>
      <c r="K9">
        <v>600513</v>
      </c>
      <c r="L9">
        <v>5097</v>
      </c>
      <c r="M9">
        <v>106107</v>
      </c>
      <c r="N9">
        <v>1849</v>
      </c>
      <c r="O9">
        <v>0.26619637201266899</v>
      </c>
      <c r="P9">
        <v>1.71273481788876E-2</v>
      </c>
      <c r="Q9">
        <v>4.7213679647263702E-2</v>
      </c>
      <c r="R9">
        <f>IF(COUNTIF(B9,"*Easy*"),1,0)</f>
        <v>1</v>
      </c>
      <c r="S9">
        <f>IF(COUNTIF(B9,"*Medium*"),1,0)</f>
        <v>0</v>
      </c>
      <c r="T9">
        <f>IF(COUNTIF(B9,"*Hard*"),1,0)</f>
        <v>0</v>
      </c>
      <c r="U9" t="str">
        <f t="shared" si="0"/>
        <v>RUSBoost</v>
      </c>
      <c r="V9" t="str">
        <f t="shared" si="1"/>
        <v>Easy</v>
      </c>
      <c r="W9" s="1">
        <f t="shared" si="2"/>
        <v>0</v>
      </c>
      <c r="X9" s="1">
        <f t="shared" si="3"/>
        <v>0</v>
      </c>
      <c r="Y9" s="1" t="str">
        <f t="shared" si="4"/>
        <v>98</v>
      </c>
      <c r="Z9">
        <f t="shared" si="5"/>
        <v>0.96</v>
      </c>
      <c r="AA9">
        <f t="shared" si="6"/>
        <v>1512</v>
      </c>
      <c r="AB9" s="1">
        <f t="shared" si="7"/>
        <v>589</v>
      </c>
      <c r="AC9">
        <f t="shared" si="10"/>
        <v>4.7E-2</v>
      </c>
      <c r="AD9">
        <f t="shared" si="8"/>
        <v>1849</v>
      </c>
      <c r="AE9" t="str">
        <f t="shared" si="9"/>
        <v>RUSBoost &amp; Easy &amp; 0 &amp; 0 &amp; 98 &amp; 0.96 &amp; 1512 &amp; 589 &amp; 0.047 &amp; 1849\cr</v>
      </c>
    </row>
    <row r="11" spans="1:31" x14ac:dyDescent="0.2">
      <c r="A11" t="s">
        <v>0</v>
      </c>
      <c r="B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11</v>
      </c>
      <c r="R11" t="s">
        <v>38</v>
      </c>
      <c r="S11" t="s">
        <v>39</v>
      </c>
      <c r="T11" t="s">
        <v>40</v>
      </c>
      <c r="U11">
        <f>C11</f>
        <v>0</v>
      </c>
      <c r="V11">
        <f>G11</f>
        <v>0</v>
      </c>
      <c r="W11" s="1">
        <f>D11</f>
        <v>0</v>
      </c>
      <c r="X11" s="1">
        <f>E11</f>
        <v>0</v>
      </c>
      <c r="Y11" s="1">
        <f>F11</f>
        <v>0</v>
      </c>
      <c r="Z11" t="str">
        <f>A11</f>
        <v>p</v>
      </c>
      <c r="AA11" t="str">
        <f>H11</f>
        <v>Neg</v>
      </c>
      <c r="AB11" s="1" t="str">
        <f>I11</f>
        <v>Pos</v>
      </c>
      <c r="AC11" t="str">
        <f>Q11</f>
        <v>$\frac{\text{FP}}{\text{P}}$</v>
      </c>
      <c r="AD11" t="str">
        <f>N11</f>
        <v>TP</v>
      </c>
      <c r="AE11" t="str">
        <f>_xlfn.CONCAT(U11," &amp; ", V11," &amp; ", W11," &amp; ", X11," &amp; ", Y11," &amp; ", Z11," &amp; ", AA11," &amp; ", AB11," &amp; ", AC11," &amp; ", AD11, "\cr" )</f>
        <v>0 &amp; 0 &amp; 0 &amp; 0 &amp; 0 &amp; p &amp; Neg &amp; Pos &amp; $\frac{\text{FP}}{\text{P}}$ &amp; TP\cr</v>
      </c>
    </row>
    <row r="12" spans="1:31" x14ac:dyDescent="0.2">
      <c r="A12">
        <v>0.94</v>
      </c>
      <c r="B12" t="s">
        <v>22</v>
      </c>
      <c r="C12" t="s">
        <v>45</v>
      </c>
      <c r="D12" s="1" t="s">
        <v>53</v>
      </c>
      <c r="F12" s="1" t="s">
        <v>59</v>
      </c>
      <c r="G12" t="s">
        <v>39</v>
      </c>
      <c r="H12">
        <v>679</v>
      </c>
      <c r="I12">
        <v>523</v>
      </c>
      <c r="J12">
        <v>0.435108153078203</v>
      </c>
      <c r="K12">
        <v>599700</v>
      </c>
      <c r="L12">
        <v>5910</v>
      </c>
      <c r="M12">
        <v>100666</v>
      </c>
      <c r="N12">
        <v>7290</v>
      </c>
      <c r="O12">
        <v>0.55227272727272703</v>
      </c>
      <c r="P12">
        <v>6.7527511208269997E-2</v>
      </c>
      <c r="Q12">
        <v>5.4744525547445202E-2</v>
      </c>
      <c r="R12">
        <f>IF(COUNTIF(B12,"*Easy*"),1,0)</f>
        <v>0</v>
      </c>
      <c r="S12">
        <f>IF(COUNTIF(B12,"*Medium*"),1,0)</f>
        <v>1</v>
      </c>
      <c r="T12">
        <f>IF(COUNTIF(B12,"*Hard*"),1,0)</f>
        <v>0</v>
      </c>
      <c r="U12" t="str">
        <f t="shared" ref="U12:U19" si="11">C12</f>
        <v>BRFC</v>
      </c>
      <c r="V12" t="str">
        <f t="shared" ref="V12:V19" si="12">G12</f>
        <v>Medium</v>
      </c>
      <c r="W12" s="1" t="str">
        <f t="shared" ref="W12:W19" si="13">D12</f>
        <v>0.50</v>
      </c>
      <c r="X12" s="1">
        <f t="shared" ref="X12:X19" si="14">E12</f>
        <v>0</v>
      </c>
      <c r="Y12" s="1" t="str">
        <f t="shared" ref="Y12:Y19" si="15">F12</f>
        <v>95</v>
      </c>
      <c r="Z12">
        <f t="shared" ref="Z12:Z19" si="16">A12</f>
        <v>0.94</v>
      </c>
      <c r="AA12">
        <f t="shared" ref="AA12:AA19" si="17">H12</f>
        <v>679</v>
      </c>
      <c r="AB12" s="1">
        <f t="shared" ref="AB12:AB19" si="18">I12</f>
        <v>523</v>
      </c>
      <c r="AC12">
        <f>ROUND(Q12,3)</f>
        <v>5.5E-2</v>
      </c>
      <c r="AD12">
        <f t="shared" ref="AD12:AD19" si="19">N12</f>
        <v>7290</v>
      </c>
      <c r="AE12" t="str">
        <f t="shared" ref="AE12:AE19" si="20">_xlfn.CONCAT(U12," &amp; ", V12," &amp; ", W12," &amp; ", X12," &amp; ", Y12," &amp; ", Z12," &amp; ", AA12," &amp; ", AB12," &amp; ", AC12," &amp; ", AD12, "\cr" )</f>
        <v>BRFC &amp; Medium &amp; 0.50 &amp; 0 &amp; 95 &amp; 0.94 &amp; 679 &amp; 523 &amp; 0.055 &amp; 7290\cr</v>
      </c>
    </row>
    <row r="13" spans="1:31" x14ac:dyDescent="0.2">
      <c r="A13">
        <v>0.69</v>
      </c>
      <c r="B13" t="s">
        <v>29</v>
      </c>
      <c r="C13" t="s">
        <v>47</v>
      </c>
      <c r="D13" s="1" t="s">
        <v>53</v>
      </c>
      <c r="E13" s="1" t="s">
        <v>56</v>
      </c>
      <c r="F13" s="1" t="s">
        <v>61</v>
      </c>
      <c r="G13" t="s">
        <v>39</v>
      </c>
      <c r="H13">
        <v>1328</v>
      </c>
      <c r="I13">
        <v>1134</v>
      </c>
      <c r="J13">
        <v>0.460601137286758</v>
      </c>
      <c r="K13">
        <v>599702</v>
      </c>
      <c r="L13">
        <v>5908</v>
      </c>
      <c r="M13">
        <v>101361</v>
      </c>
      <c r="N13">
        <v>6595</v>
      </c>
      <c r="O13">
        <v>0.52747340638246798</v>
      </c>
      <c r="P13">
        <v>6.1089703212419799E-2</v>
      </c>
      <c r="Q13">
        <v>5.4725999481270098E-2</v>
      </c>
      <c r="R13">
        <f>IF(COUNTIF(B13,"*Easy*"),1,0)</f>
        <v>0</v>
      </c>
      <c r="S13">
        <f>IF(COUNTIF(B13,"*Medium*"),1,0)</f>
        <v>1</v>
      </c>
      <c r="T13">
        <f>IF(COUNTIF(B13,"*Hard*"),1,0)</f>
        <v>0</v>
      </c>
      <c r="U13" t="str">
        <f t="shared" si="11"/>
        <v>KBFC</v>
      </c>
      <c r="V13" t="str">
        <f t="shared" si="12"/>
        <v>Medium</v>
      </c>
      <c r="W13" s="1" t="str">
        <f t="shared" si="13"/>
        <v>0.50</v>
      </c>
      <c r="X13" s="1" t="str">
        <f t="shared" si="14"/>
        <v>2.0</v>
      </c>
      <c r="Y13" s="1" t="str">
        <f t="shared" si="15"/>
        <v>100</v>
      </c>
      <c r="Z13">
        <f t="shared" si="16"/>
        <v>0.69</v>
      </c>
      <c r="AA13">
        <f t="shared" si="17"/>
        <v>1328</v>
      </c>
      <c r="AB13" s="1">
        <f t="shared" si="18"/>
        <v>1134</v>
      </c>
      <c r="AC13">
        <f t="shared" ref="AC13:AC19" si="21">ROUND(Q13,3)</f>
        <v>5.5E-2</v>
      </c>
      <c r="AD13">
        <f t="shared" si="19"/>
        <v>6595</v>
      </c>
      <c r="AE13" t="str">
        <f t="shared" si="20"/>
        <v>KBFC &amp; Medium &amp; 0.50 &amp; 2.0 &amp; 100 &amp; 0.69 &amp; 1328 &amp; 1134 &amp; 0.055 &amp; 6595\cr</v>
      </c>
    </row>
    <row r="14" spans="1:31" x14ac:dyDescent="0.2">
      <c r="A14">
        <v>0.74</v>
      </c>
      <c r="B14" t="s">
        <v>25</v>
      </c>
      <c r="C14" t="s">
        <v>50</v>
      </c>
      <c r="F14" s="1" t="s">
        <v>61</v>
      </c>
      <c r="G14" t="s">
        <v>39</v>
      </c>
      <c r="H14">
        <v>1114</v>
      </c>
      <c r="I14">
        <v>992</v>
      </c>
      <c r="J14">
        <v>0.471035137701804</v>
      </c>
      <c r="K14">
        <v>599839</v>
      </c>
      <c r="L14">
        <v>5771</v>
      </c>
      <c r="M14">
        <v>102257</v>
      </c>
      <c r="N14">
        <v>5699</v>
      </c>
      <c r="O14">
        <v>0.49686137750653803</v>
      </c>
      <c r="P14">
        <v>5.2790025565971302E-2</v>
      </c>
      <c r="Q14">
        <v>5.3456963948275198E-2</v>
      </c>
      <c r="R14">
        <f>IF(COUNTIF(B14,"*Easy*"),1,0)</f>
        <v>0</v>
      </c>
      <c r="S14">
        <f>IF(COUNTIF(B14,"*Medium*"),1,0)</f>
        <v>1</v>
      </c>
      <c r="T14">
        <f>IF(COUNTIF(B14,"*Hard*"),1,0)</f>
        <v>0</v>
      </c>
      <c r="U14" t="str">
        <f t="shared" si="11"/>
        <v>AdaBoost</v>
      </c>
      <c r="V14" t="str">
        <f t="shared" si="12"/>
        <v>Medium</v>
      </c>
      <c r="W14" s="1">
        <f t="shared" si="13"/>
        <v>0</v>
      </c>
      <c r="X14" s="1">
        <f t="shared" si="14"/>
        <v>0</v>
      </c>
      <c r="Y14" s="1" t="str">
        <f t="shared" si="15"/>
        <v>100</v>
      </c>
      <c r="Z14">
        <f t="shared" si="16"/>
        <v>0.74</v>
      </c>
      <c r="AA14">
        <f t="shared" si="17"/>
        <v>1114</v>
      </c>
      <c r="AB14" s="1">
        <f t="shared" si="18"/>
        <v>992</v>
      </c>
      <c r="AC14">
        <f t="shared" si="21"/>
        <v>5.2999999999999999E-2</v>
      </c>
      <c r="AD14">
        <f t="shared" si="19"/>
        <v>5699</v>
      </c>
      <c r="AE14" t="str">
        <f t="shared" si="20"/>
        <v>AdaBoost &amp; Medium &amp; 0 &amp; 0 &amp; 100 &amp; 0.74 &amp; 1114 &amp; 992 &amp; 0.053 &amp; 5699\cr</v>
      </c>
    </row>
    <row r="15" spans="1:31" x14ac:dyDescent="0.2">
      <c r="A15">
        <v>0.93</v>
      </c>
      <c r="B15" t="s">
        <v>24</v>
      </c>
      <c r="C15" t="s">
        <v>48</v>
      </c>
      <c r="D15" s="1" t="s">
        <v>55</v>
      </c>
      <c r="F15" s="1" t="s">
        <v>58</v>
      </c>
      <c r="G15" t="s">
        <v>39</v>
      </c>
      <c r="H15">
        <v>1016</v>
      </c>
      <c r="I15">
        <v>861</v>
      </c>
      <c r="J15">
        <v>0.458710708577517</v>
      </c>
      <c r="K15">
        <v>599903</v>
      </c>
      <c r="L15">
        <v>5707</v>
      </c>
      <c r="M15">
        <v>102333</v>
      </c>
      <c r="N15">
        <v>5623</v>
      </c>
      <c r="O15">
        <v>0.49629302736098801</v>
      </c>
      <c r="P15">
        <v>5.2086035051317203E-2</v>
      </c>
      <c r="Q15">
        <v>5.2864129830671701E-2</v>
      </c>
      <c r="R15">
        <f>IF(COUNTIF(B15,"*Easy*"),1,0)</f>
        <v>0</v>
      </c>
      <c r="S15">
        <f>IF(COUNTIF(B15,"*Medium*"),1,0)</f>
        <v>1</v>
      </c>
      <c r="T15">
        <f>IF(COUNTIF(B15,"*Hard*"),1,0)</f>
        <v>0</v>
      </c>
      <c r="U15" t="str">
        <f t="shared" si="11"/>
        <v>LogReg</v>
      </c>
      <c r="V15" t="str">
        <f t="shared" si="12"/>
        <v>Medium</v>
      </c>
      <c r="W15" s="1" t="str">
        <f t="shared" si="13"/>
        <v>0.85</v>
      </c>
      <c r="X15" s="1">
        <f t="shared" si="14"/>
        <v>0</v>
      </c>
      <c r="Y15" s="1" t="str">
        <f t="shared" si="15"/>
        <v>98</v>
      </c>
      <c r="Z15">
        <f t="shared" si="16"/>
        <v>0.93</v>
      </c>
      <c r="AA15">
        <f t="shared" si="17"/>
        <v>1016</v>
      </c>
      <c r="AB15" s="1">
        <f t="shared" si="18"/>
        <v>861</v>
      </c>
      <c r="AC15">
        <f t="shared" si="21"/>
        <v>5.2999999999999999E-2</v>
      </c>
      <c r="AD15">
        <f t="shared" si="19"/>
        <v>5623</v>
      </c>
      <c r="AE15" t="str">
        <f t="shared" si="20"/>
        <v>LogReg &amp; Medium &amp; 0.85 &amp; 0 &amp; 98 &amp; 0.93 &amp; 1016 &amp; 861 &amp; 0.053 &amp; 5623\cr</v>
      </c>
    </row>
    <row r="16" spans="1:31" x14ac:dyDescent="0.2">
      <c r="A16">
        <v>0.91</v>
      </c>
      <c r="B16" t="s">
        <v>27</v>
      </c>
      <c r="C16" t="s">
        <v>49</v>
      </c>
      <c r="F16" s="1" t="s">
        <v>58</v>
      </c>
      <c r="G16" t="s">
        <v>39</v>
      </c>
      <c r="H16">
        <v>812</v>
      </c>
      <c r="I16">
        <v>800</v>
      </c>
      <c r="J16">
        <v>0.49627791563275397</v>
      </c>
      <c r="K16">
        <v>599426</v>
      </c>
      <c r="L16">
        <v>6184</v>
      </c>
      <c r="M16">
        <v>102697</v>
      </c>
      <c r="N16">
        <v>5259</v>
      </c>
      <c r="O16">
        <v>0.459582277374814</v>
      </c>
      <c r="P16">
        <v>4.8714291007447397E-2</v>
      </c>
      <c r="Q16">
        <v>5.7282596613435099E-2</v>
      </c>
      <c r="R16">
        <f>IF(COUNTIF(B16,"*Easy*"),1,0)</f>
        <v>0</v>
      </c>
      <c r="S16">
        <f>IF(COUNTIF(B16,"*Medium*"),1,0)</f>
        <v>1</v>
      </c>
      <c r="T16">
        <f>IF(COUNTIF(B16,"*Hard*"),1,0)</f>
        <v>0</v>
      </c>
      <c r="U16" t="str">
        <f t="shared" si="11"/>
        <v>EasyEns</v>
      </c>
      <c r="V16" t="str">
        <f t="shared" si="12"/>
        <v>Medium</v>
      </c>
      <c r="W16" s="1">
        <f t="shared" si="13"/>
        <v>0</v>
      </c>
      <c r="X16" s="1">
        <f t="shared" si="14"/>
        <v>0</v>
      </c>
      <c r="Y16" s="1" t="str">
        <f t="shared" si="15"/>
        <v>98</v>
      </c>
      <c r="Z16">
        <f t="shared" si="16"/>
        <v>0.91</v>
      </c>
      <c r="AA16">
        <f t="shared" si="17"/>
        <v>812</v>
      </c>
      <c r="AB16" s="1">
        <f t="shared" si="18"/>
        <v>800</v>
      </c>
      <c r="AC16">
        <f t="shared" si="21"/>
        <v>5.7000000000000002E-2</v>
      </c>
      <c r="AD16">
        <f t="shared" si="19"/>
        <v>5259</v>
      </c>
      <c r="AE16" t="str">
        <f t="shared" si="20"/>
        <v>EasyEns &amp; Medium &amp; 0 &amp; 0 &amp; 98 &amp; 0.91 &amp; 812 &amp; 800 &amp; 0.057 &amp; 5259\cr</v>
      </c>
    </row>
    <row r="17" spans="1:31" x14ac:dyDescent="0.2">
      <c r="A17">
        <v>0.74</v>
      </c>
      <c r="B17" t="s">
        <v>21</v>
      </c>
      <c r="C17" t="s">
        <v>51</v>
      </c>
      <c r="F17" s="1" t="s">
        <v>61</v>
      </c>
      <c r="G17" t="s">
        <v>39</v>
      </c>
      <c r="H17">
        <v>734</v>
      </c>
      <c r="I17">
        <v>671</v>
      </c>
      <c r="J17">
        <v>0.47758007117437701</v>
      </c>
      <c r="K17">
        <v>600013</v>
      </c>
      <c r="L17">
        <v>5597</v>
      </c>
      <c r="M17">
        <v>102804</v>
      </c>
      <c r="N17">
        <v>5152</v>
      </c>
      <c r="O17">
        <v>0.47930040003721203</v>
      </c>
      <c r="P17">
        <v>4.7723146467079099E-2</v>
      </c>
      <c r="Q17">
        <v>5.1845196191040797E-2</v>
      </c>
      <c r="R17">
        <f>IF(COUNTIF(B17,"*Easy*"),1,0)</f>
        <v>0</v>
      </c>
      <c r="S17">
        <f>IF(COUNTIF(B17,"*Medium*"),1,0)</f>
        <v>1</v>
      </c>
      <c r="T17">
        <f>IF(COUNTIF(B17,"*Hard*"),1,0)</f>
        <v>0</v>
      </c>
      <c r="U17" t="str">
        <f t="shared" si="11"/>
        <v>RFC</v>
      </c>
      <c r="V17" t="str">
        <f t="shared" si="12"/>
        <v>Medium</v>
      </c>
      <c r="W17" s="1">
        <f t="shared" si="13"/>
        <v>0</v>
      </c>
      <c r="X17" s="1">
        <f t="shared" si="14"/>
        <v>0</v>
      </c>
      <c r="Y17" s="1" t="str">
        <f t="shared" si="15"/>
        <v>100</v>
      </c>
      <c r="Z17">
        <f t="shared" si="16"/>
        <v>0.74</v>
      </c>
      <c r="AA17">
        <f t="shared" si="17"/>
        <v>734</v>
      </c>
      <c r="AB17" s="1">
        <f t="shared" si="18"/>
        <v>671</v>
      </c>
      <c r="AC17">
        <f t="shared" si="21"/>
        <v>5.1999999999999998E-2</v>
      </c>
      <c r="AD17">
        <f t="shared" si="19"/>
        <v>5152</v>
      </c>
      <c r="AE17" t="str">
        <f t="shared" si="20"/>
        <v>RFC &amp; Medium &amp; 0 &amp; 0 &amp; 100 &amp; 0.74 &amp; 734 &amp; 671 &amp; 0.052 &amp; 5152\cr</v>
      </c>
    </row>
    <row r="18" spans="1:31" x14ac:dyDescent="0.2">
      <c r="A18">
        <v>0.94</v>
      </c>
      <c r="B18" t="s">
        <v>26</v>
      </c>
      <c r="C18" t="s">
        <v>46</v>
      </c>
      <c r="F18" s="1" t="s">
        <v>60</v>
      </c>
      <c r="G18" t="s">
        <v>39</v>
      </c>
      <c r="H18">
        <v>113</v>
      </c>
      <c r="I18">
        <v>66</v>
      </c>
      <c r="J18">
        <v>0.36871508379888202</v>
      </c>
      <c r="K18">
        <v>600206</v>
      </c>
      <c r="L18">
        <v>5404</v>
      </c>
      <c r="M18">
        <v>102836</v>
      </c>
      <c r="N18">
        <v>5120</v>
      </c>
      <c r="O18">
        <v>0.48650703154694003</v>
      </c>
      <c r="P18">
        <v>4.7426729408277399E-2</v>
      </c>
      <c r="Q18">
        <v>5.00574308051428E-2</v>
      </c>
      <c r="R18">
        <f>IF(COUNTIF(B18,"*Easy*"),1,0)</f>
        <v>0</v>
      </c>
      <c r="S18">
        <f>IF(COUNTIF(B18,"*Medium*"),1,0)</f>
        <v>1</v>
      </c>
      <c r="T18">
        <f>IF(COUNTIF(B18,"*Hard*"),1,0)</f>
        <v>0</v>
      </c>
      <c r="U18" t="str">
        <f t="shared" si="11"/>
        <v>BalBag</v>
      </c>
      <c r="V18" t="str">
        <f t="shared" si="12"/>
        <v>Medium</v>
      </c>
      <c r="W18" s="1">
        <f t="shared" si="13"/>
        <v>0</v>
      </c>
      <c r="X18" s="1">
        <f t="shared" si="14"/>
        <v>0</v>
      </c>
      <c r="Y18" s="1" t="str">
        <f t="shared" si="15"/>
        <v>None</v>
      </c>
      <c r="Z18">
        <f t="shared" si="16"/>
        <v>0.94</v>
      </c>
      <c r="AA18">
        <f t="shared" si="17"/>
        <v>113</v>
      </c>
      <c r="AB18" s="1">
        <f t="shared" si="18"/>
        <v>66</v>
      </c>
      <c r="AC18">
        <f t="shared" si="21"/>
        <v>0.05</v>
      </c>
      <c r="AD18">
        <f t="shared" si="19"/>
        <v>5120</v>
      </c>
      <c r="AE18" t="str">
        <f t="shared" si="20"/>
        <v>BalBag &amp; Medium &amp; 0 &amp; 0 &amp; None &amp; 0.94 &amp; 113 &amp; 66 &amp; 0.05 &amp; 5120\cr</v>
      </c>
    </row>
    <row r="19" spans="1:31" x14ac:dyDescent="0.2">
      <c r="A19">
        <v>0.48</v>
      </c>
      <c r="B19" t="s">
        <v>28</v>
      </c>
      <c r="C19" t="s">
        <v>52</v>
      </c>
      <c r="F19" s="1" t="s">
        <v>61</v>
      </c>
      <c r="G19" t="s">
        <v>39</v>
      </c>
      <c r="H19">
        <v>1702</v>
      </c>
      <c r="I19">
        <v>439</v>
      </c>
      <c r="J19">
        <v>0.20504437178888299</v>
      </c>
      <c r="K19">
        <v>599889</v>
      </c>
      <c r="L19">
        <v>5721</v>
      </c>
      <c r="M19">
        <v>105844</v>
      </c>
      <c r="N19">
        <v>2112</v>
      </c>
      <c r="O19">
        <v>0.26962849482956702</v>
      </c>
      <c r="P19">
        <v>1.9563525880914399E-2</v>
      </c>
      <c r="Q19">
        <v>5.2993812293897498E-2</v>
      </c>
      <c r="R19">
        <f>IF(COUNTIF(B19,"*Easy*"),1,0)</f>
        <v>0</v>
      </c>
      <c r="S19">
        <f>IF(COUNTIF(B19,"*Medium*"),1,0)</f>
        <v>1</v>
      </c>
      <c r="T19">
        <f>IF(COUNTIF(B19,"*Hard*"),1,0)</f>
        <v>0</v>
      </c>
      <c r="U19" t="str">
        <f t="shared" si="11"/>
        <v>RUSBoost</v>
      </c>
      <c r="V19" t="str">
        <f t="shared" si="12"/>
        <v>Medium</v>
      </c>
      <c r="W19" s="1">
        <f t="shared" si="13"/>
        <v>0</v>
      </c>
      <c r="X19" s="1">
        <f t="shared" si="14"/>
        <v>0</v>
      </c>
      <c r="Y19" s="1" t="str">
        <f t="shared" si="15"/>
        <v>100</v>
      </c>
      <c r="Z19">
        <f t="shared" si="16"/>
        <v>0.48</v>
      </c>
      <c r="AA19">
        <f t="shared" si="17"/>
        <v>1702</v>
      </c>
      <c r="AB19" s="1">
        <f t="shared" si="18"/>
        <v>439</v>
      </c>
      <c r="AC19">
        <f t="shared" si="21"/>
        <v>5.2999999999999999E-2</v>
      </c>
      <c r="AD19">
        <f t="shared" si="19"/>
        <v>2112</v>
      </c>
      <c r="AE19" t="str">
        <f t="shared" si="20"/>
        <v>RUSBoost &amp; Medium &amp; 0 &amp; 0 &amp; 100 &amp; 0.48 &amp; 1702 &amp; 439 &amp; 0.053 &amp; 2112\cr</v>
      </c>
    </row>
    <row r="21" spans="1:31" x14ac:dyDescent="0.2">
      <c r="A21" t="s">
        <v>0</v>
      </c>
      <c r="B21" t="s">
        <v>1</v>
      </c>
      <c r="H21" t="s">
        <v>2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  <c r="O21" t="s">
        <v>9</v>
      </c>
      <c r="P21" t="s">
        <v>10</v>
      </c>
      <c r="Q21" t="s">
        <v>11</v>
      </c>
      <c r="R21" t="s">
        <v>38</v>
      </c>
      <c r="S21" t="s">
        <v>39</v>
      </c>
      <c r="T21" t="s">
        <v>40</v>
      </c>
      <c r="U21">
        <f>C21</f>
        <v>0</v>
      </c>
      <c r="V21">
        <f>G21</f>
        <v>0</v>
      </c>
      <c r="W21" s="1">
        <f>D21</f>
        <v>0</v>
      </c>
      <c r="X21" s="1">
        <f>E21</f>
        <v>0</v>
      </c>
      <c r="Y21" s="1">
        <f>F21</f>
        <v>0</v>
      </c>
      <c r="Z21" t="str">
        <f>A21</f>
        <v>p</v>
      </c>
      <c r="AA21" t="str">
        <f>H21</f>
        <v>Neg</v>
      </c>
      <c r="AB21" s="1" t="str">
        <f>I21</f>
        <v>Pos</v>
      </c>
      <c r="AC21" t="str">
        <f>Q21</f>
        <v>$\frac{\text{FP}}{\text{P}}$</v>
      </c>
      <c r="AD21" t="str">
        <f>N21</f>
        <v>TP</v>
      </c>
      <c r="AE21" t="str">
        <f>_xlfn.CONCAT(U21," &amp; ", V21," &amp; ", W21," &amp; ", X21," &amp; ", Y21," &amp; ", Z21," &amp; ", AA21," &amp; ", AB21," &amp; ", AC21," &amp; ", AD21, "\cr" )</f>
        <v>0 &amp; 0 &amp; 0 &amp; 0 &amp; 0 &amp; p &amp; Neg &amp; Pos &amp; $\frac{\text{FP}}{\text{P}}$ &amp; TP\cr</v>
      </c>
    </row>
    <row r="22" spans="1:31" x14ac:dyDescent="0.2">
      <c r="A22">
        <v>0.86</v>
      </c>
      <c r="B22" t="s">
        <v>14</v>
      </c>
      <c r="C22" t="s">
        <v>45</v>
      </c>
      <c r="D22" s="1" t="s">
        <v>53</v>
      </c>
      <c r="F22" s="1" t="s">
        <v>60</v>
      </c>
      <c r="G22" t="s">
        <v>40</v>
      </c>
      <c r="H22">
        <v>938</v>
      </c>
      <c r="I22">
        <v>1508</v>
      </c>
      <c r="J22">
        <v>0.61651676206050698</v>
      </c>
      <c r="K22">
        <v>600495</v>
      </c>
      <c r="L22">
        <v>5115</v>
      </c>
      <c r="M22">
        <v>95509</v>
      </c>
      <c r="N22">
        <v>12447</v>
      </c>
      <c r="O22">
        <v>0.70874615647420502</v>
      </c>
      <c r="P22">
        <v>0.11529697284078699</v>
      </c>
      <c r="Q22">
        <v>4.7380414242839598E-2</v>
      </c>
      <c r="R22">
        <f>IF(COUNTIF(B22,"*Easy*"),1,0)</f>
        <v>0</v>
      </c>
      <c r="S22">
        <f>IF(COUNTIF(B22,"*Medium*"),1,0)</f>
        <v>0</v>
      </c>
      <c r="T22">
        <f>IF(COUNTIF(B22,"*Hard*"),1,0)</f>
        <v>1</v>
      </c>
      <c r="U22" t="str">
        <f t="shared" ref="U22:U29" si="22">C22</f>
        <v>BRFC</v>
      </c>
      <c r="V22" t="str">
        <f t="shared" ref="V22:V29" si="23">G22</f>
        <v>Hard</v>
      </c>
      <c r="W22" s="1" t="str">
        <f t="shared" ref="W22:W29" si="24">D22</f>
        <v>0.50</v>
      </c>
      <c r="X22" s="1">
        <f t="shared" ref="X22:X29" si="25">E22</f>
        <v>0</v>
      </c>
      <c r="Y22" s="1" t="str">
        <f t="shared" ref="Y22:Y29" si="26">F22</f>
        <v>None</v>
      </c>
      <c r="Z22">
        <f t="shared" ref="Z22:Z29" si="27">A22</f>
        <v>0.86</v>
      </c>
      <c r="AA22">
        <f t="shared" ref="AA22:AA29" si="28">H22</f>
        <v>938</v>
      </c>
      <c r="AB22" s="1">
        <f t="shared" ref="AB22:AB29" si="29">I22</f>
        <v>1508</v>
      </c>
      <c r="AC22">
        <f>ROUND(Q22,3)</f>
        <v>4.7E-2</v>
      </c>
      <c r="AD22">
        <f t="shared" ref="AD22:AD29" si="30">N22</f>
        <v>12447</v>
      </c>
      <c r="AE22" t="str">
        <f t="shared" ref="AE22:AE29" si="31">_xlfn.CONCAT(U22," &amp; ", V22," &amp; ", W22," &amp; ", X22," &amp; ", Y22," &amp; ", Z22," &amp; ", AA22," &amp; ", AB22," &amp; ", AC22," &amp; ", AD22, "\cr" )</f>
        <v>BRFC &amp; Hard &amp; 0.50 &amp; 0 &amp; None &amp; 0.86 &amp; 938 &amp; 1508 &amp; 0.047 &amp; 12447\cr</v>
      </c>
    </row>
    <row r="23" spans="1:31" x14ac:dyDescent="0.2">
      <c r="A23">
        <v>0.57999999999999996</v>
      </c>
      <c r="B23" t="s">
        <v>20</v>
      </c>
      <c r="C23" t="s">
        <v>47</v>
      </c>
      <c r="D23" s="1" t="s">
        <v>53</v>
      </c>
      <c r="E23" s="1" t="s">
        <v>56</v>
      </c>
      <c r="F23" s="1" t="s">
        <v>61</v>
      </c>
      <c r="G23" t="s">
        <v>40</v>
      </c>
      <c r="H23">
        <v>1264</v>
      </c>
      <c r="I23">
        <v>1556</v>
      </c>
      <c r="J23">
        <v>0.55177304964538998</v>
      </c>
      <c r="K23">
        <v>599776</v>
      </c>
      <c r="L23">
        <v>5834</v>
      </c>
      <c r="M23">
        <v>96669</v>
      </c>
      <c r="N23">
        <v>11287</v>
      </c>
      <c r="O23">
        <v>0.65924887564978596</v>
      </c>
      <c r="P23">
        <v>0.10455185445922401</v>
      </c>
      <c r="Q23">
        <v>5.4040535032791097E-2</v>
      </c>
      <c r="R23">
        <f>IF(COUNTIF(B23,"*Easy*"),1,0)</f>
        <v>0</v>
      </c>
      <c r="S23">
        <f>IF(COUNTIF(B23,"*Medium*"),1,0)</f>
        <v>0</v>
      </c>
      <c r="T23">
        <f>IF(COUNTIF(B23,"*Hard*"),1,0)</f>
        <v>1</v>
      </c>
      <c r="U23" t="str">
        <f t="shared" si="22"/>
        <v>KBFC</v>
      </c>
      <c r="V23" t="str">
        <f t="shared" si="23"/>
        <v>Hard</v>
      </c>
      <c r="W23" s="1" t="str">
        <f t="shared" si="24"/>
        <v>0.50</v>
      </c>
      <c r="X23" s="1" t="str">
        <f t="shared" si="25"/>
        <v>2.0</v>
      </c>
      <c r="Y23" s="1" t="str">
        <f t="shared" si="26"/>
        <v>100</v>
      </c>
      <c r="Z23">
        <f t="shared" si="27"/>
        <v>0.57999999999999996</v>
      </c>
      <c r="AA23">
        <f t="shared" si="28"/>
        <v>1264</v>
      </c>
      <c r="AB23" s="1">
        <f t="shared" si="29"/>
        <v>1556</v>
      </c>
      <c r="AC23">
        <f t="shared" ref="AC23:AC29" si="32">ROUND(Q23,3)</f>
        <v>5.3999999999999999E-2</v>
      </c>
      <c r="AD23">
        <f t="shared" si="30"/>
        <v>11287</v>
      </c>
      <c r="AE23" t="str">
        <f t="shared" si="31"/>
        <v>KBFC &amp; Hard &amp; 0.50 &amp; 2.0 &amp; 100 &amp; 0.58 &amp; 1264 &amp; 1556 &amp; 0.054 &amp; 11287\cr</v>
      </c>
    </row>
    <row r="24" spans="1:31" x14ac:dyDescent="0.2">
      <c r="A24">
        <v>0.71</v>
      </c>
      <c r="B24" t="s">
        <v>19</v>
      </c>
      <c r="C24" t="s">
        <v>52</v>
      </c>
      <c r="F24" s="1" t="s">
        <v>61</v>
      </c>
      <c r="G24" t="s">
        <v>40</v>
      </c>
      <c r="H24">
        <v>1245</v>
      </c>
      <c r="I24">
        <v>1200</v>
      </c>
      <c r="J24">
        <v>0.49079754601226899</v>
      </c>
      <c r="K24">
        <v>599804</v>
      </c>
      <c r="L24">
        <v>5806</v>
      </c>
      <c r="M24">
        <v>100620</v>
      </c>
      <c r="N24">
        <v>7336</v>
      </c>
      <c r="O24">
        <v>0.55821031806422095</v>
      </c>
      <c r="P24">
        <v>6.7953610730297501E-2</v>
      </c>
      <c r="Q24">
        <v>5.37811701063396E-2</v>
      </c>
      <c r="R24">
        <f>IF(COUNTIF(B24,"*Easy*"),1,0)</f>
        <v>0</v>
      </c>
      <c r="S24">
        <f>IF(COUNTIF(B24,"*Medium*"),1,0)</f>
        <v>0</v>
      </c>
      <c r="T24">
        <f>IF(COUNTIF(B24,"*Hard*"),1,0)</f>
        <v>1</v>
      </c>
      <c r="U24" t="str">
        <f t="shared" si="22"/>
        <v>RUSBoost</v>
      </c>
      <c r="V24" t="str">
        <f t="shared" si="23"/>
        <v>Hard</v>
      </c>
      <c r="W24" s="1">
        <f t="shared" si="24"/>
        <v>0</v>
      </c>
      <c r="X24" s="1">
        <f t="shared" si="25"/>
        <v>0</v>
      </c>
      <c r="Y24" s="1" t="str">
        <f t="shared" si="26"/>
        <v>100</v>
      </c>
      <c r="Z24">
        <f t="shared" si="27"/>
        <v>0.71</v>
      </c>
      <c r="AA24">
        <f t="shared" si="28"/>
        <v>1245</v>
      </c>
      <c r="AB24" s="1">
        <f t="shared" si="29"/>
        <v>1200</v>
      </c>
      <c r="AC24">
        <f t="shared" si="32"/>
        <v>5.3999999999999999E-2</v>
      </c>
      <c r="AD24">
        <f t="shared" si="30"/>
        <v>7336</v>
      </c>
      <c r="AE24" t="str">
        <f t="shared" si="31"/>
        <v>RUSBoost &amp; Hard &amp; 0 &amp; 0 &amp; 100 &amp; 0.71 &amp; 1245 &amp; 1200 &amp; 0.054 &amp; 7336\cr</v>
      </c>
    </row>
    <row r="25" spans="1:31" x14ac:dyDescent="0.2">
      <c r="A25">
        <v>0.81</v>
      </c>
      <c r="B25" t="s">
        <v>15</v>
      </c>
      <c r="C25" t="s">
        <v>48</v>
      </c>
      <c r="D25" s="1" t="s">
        <v>53</v>
      </c>
      <c r="F25" s="1" t="s">
        <v>59</v>
      </c>
      <c r="G25" t="s">
        <v>40</v>
      </c>
      <c r="H25">
        <v>348</v>
      </c>
      <c r="I25">
        <v>393</v>
      </c>
      <c r="J25">
        <v>0.53036437246963497</v>
      </c>
      <c r="K25">
        <v>600135</v>
      </c>
      <c r="L25">
        <v>5475</v>
      </c>
      <c r="M25">
        <v>100678</v>
      </c>
      <c r="N25">
        <v>7278</v>
      </c>
      <c r="O25">
        <v>0.570689249588332</v>
      </c>
      <c r="P25">
        <v>6.7416354811219298E-2</v>
      </c>
      <c r="Q25">
        <v>5.0715106154359098E-2</v>
      </c>
      <c r="R25">
        <f>IF(COUNTIF(B25,"*Easy*"),1,0)</f>
        <v>0</v>
      </c>
      <c r="S25">
        <f>IF(COUNTIF(B25,"*Medium*"),1,0)</f>
        <v>0</v>
      </c>
      <c r="T25">
        <f>IF(COUNTIF(B25,"*Hard*"),1,0)</f>
        <v>1</v>
      </c>
      <c r="U25" t="str">
        <f t="shared" si="22"/>
        <v>LogReg</v>
      </c>
      <c r="V25" t="str">
        <f t="shared" si="23"/>
        <v>Hard</v>
      </c>
      <c r="W25" s="1" t="str">
        <f t="shared" si="24"/>
        <v>0.50</v>
      </c>
      <c r="X25" s="1">
        <f t="shared" si="25"/>
        <v>0</v>
      </c>
      <c r="Y25" s="1" t="str">
        <f t="shared" si="26"/>
        <v>95</v>
      </c>
      <c r="Z25">
        <f t="shared" si="27"/>
        <v>0.81</v>
      </c>
      <c r="AA25">
        <f t="shared" si="28"/>
        <v>348</v>
      </c>
      <c r="AB25" s="1">
        <f t="shared" si="29"/>
        <v>393</v>
      </c>
      <c r="AC25">
        <f t="shared" si="32"/>
        <v>5.0999999999999997E-2</v>
      </c>
      <c r="AD25">
        <f t="shared" si="30"/>
        <v>7278</v>
      </c>
      <c r="AE25" t="str">
        <f t="shared" si="31"/>
        <v>LogReg &amp; Hard &amp; 0.50 &amp; 0 &amp; 95 &amp; 0.81 &amp; 348 &amp; 393 &amp; 0.051 &amp; 7278\cr</v>
      </c>
    </row>
    <row r="26" spans="1:31" x14ac:dyDescent="0.2">
      <c r="A26">
        <v>0.83</v>
      </c>
      <c r="B26" t="s">
        <v>16</v>
      </c>
      <c r="C26" t="s">
        <v>50</v>
      </c>
      <c r="F26" s="1" t="s">
        <v>58</v>
      </c>
      <c r="G26" t="s">
        <v>40</v>
      </c>
      <c r="H26">
        <v>768</v>
      </c>
      <c r="I26">
        <v>735</v>
      </c>
      <c r="J26">
        <v>0.48902195608782401</v>
      </c>
      <c r="K26">
        <v>599936</v>
      </c>
      <c r="L26">
        <v>5674</v>
      </c>
      <c r="M26">
        <v>100859</v>
      </c>
      <c r="N26">
        <v>7097</v>
      </c>
      <c r="O26">
        <v>0.55571216036332305</v>
      </c>
      <c r="P26">
        <v>6.5739745822372006E-2</v>
      </c>
      <c r="Q26">
        <v>5.2558449738782403E-2</v>
      </c>
      <c r="R26">
        <f>IF(COUNTIF(B26,"*Easy*"),1,0)</f>
        <v>0</v>
      </c>
      <c r="S26">
        <f>IF(COUNTIF(B26,"*Medium*"),1,0)</f>
        <v>0</v>
      </c>
      <c r="T26">
        <f>IF(COUNTIF(B26,"*Hard*"),1,0)</f>
        <v>1</v>
      </c>
      <c r="U26" t="str">
        <f t="shared" si="22"/>
        <v>AdaBoost</v>
      </c>
      <c r="V26" t="str">
        <f t="shared" si="23"/>
        <v>Hard</v>
      </c>
      <c r="W26" s="1">
        <f t="shared" si="24"/>
        <v>0</v>
      </c>
      <c r="X26" s="1">
        <f t="shared" si="25"/>
        <v>0</v>
      </c>
      <c r="Y26" s="1" t="str">
        <f t="shared" si="26"/>
        <v>98</v>
      </c>
      <c r="Z26">
        <f t="shared" si="27"/>
        <v>0.83</v>
      </c>
      <c r="AA26">
        <f t="shared" si="28"/>
        <v>768</v>
      </c>
      <c r="AB26" s="1">
        <f t="shared" si="29"/>
        <v>735</v>
      </c>
      <c r="AC26">
        <f t="shared" si="32"/>
        <v>5.2999999999999999E-2</v>
      </c>
      <c r="AD26">
        <f t="shared" si="30"/>
        <v>7097</v>
      </c>
      <c r="AE26" t="str">
        <f t="shared" si="31"/>
        <v>AdaBoost &amp; Hard &amp; 0 &amp; 0 &amp; 98 &amp; 0.83 &amp; 768 &amp; 735 &amp; 0.053 &amp; 7097\cr</v>
      </c>
    </row>
    <row r="27" spans="1:31" x14ac:dyDescent="0.2">
      <c r="A27">
        <v>0.9</v>
      </c>
      <c r="B27" t="s">
        <v>17</v>
      </c>
      <c r="C27" t="s">
        <v>46</v>
      </c>
      <c r="F27" s="1" t="s">
        <v>60</v>
      </c>
      <c r="G27" t="s">
        <v>40</v>
      </c>
      <c r="H27">
        <v>8548</v>
      </c>
      <c r="I27">
        <v>10487</v>
      </c>
      <c r="J27">
        <v>0.55093249277646394</v>
      </c>
      <c r="K27">
        <v>602329</v>
      </c>
      <c r="L27">
        <v>3281</v>
      </c>
      <c r="M27">
        <v>101346</v>
      </c>
      <c r="N27">
        <v>6610</v>
      </c>
      <c r="O27">
        <v>0.66828429885754703</v>
      </c>
      <c r="P27">
        <v>6.1228648708733097E-2</v>
      </c>
      <c r="Q27">
        <v>3.0392011560265199E-2</v>
      </c>
      <c r="R27">
        <f>IF(COUNTIF(B27,"*Easy*"),1,0)</f>
        <v>0</v>
      </c>
      <c r="S27">
        <f>IF(COUNTIF(B27,"*Medium*"),1,0)</f>
        <v>0</v>
      </c>
      <c r="T27">
        <f>IF(COUNTIF(B27,"*Hard*"),1,0)</f>
        <v>1</v>
      </c>
      <c r="U27" t="str">
        <f t="shared" si="22"/>
        <v>BalBag</v>
      </c>
      <c r="V27" t="str">
        <f t="shared" si="23"/>
        <v>Hard</v>
      </c>
      <c r="W27" s="1">
        <f t="shared" si="24"/>
        <v>0</v>
      </c>
      <c r="X27" s="1">
        <f t="shared" si="25"/>
        <v>0</v>
      </c>
      <c r="Y27" s="1" t="str">
        <f t="shared" si="26"/>
        <v>None</v>
      </c>
      <c r="Z27">
        <f t="shared" si="27"/>
        <v>0.9</v>
      </c>
      <c r="AA27">
        <f t="shared" si="28"/>
        <v>8548</v>
      </c>
      <c r="AB27" s="1">
        <f t="shared" si="29"/>
        <v>10487</v>
      </c>
      <c r="AC27">
        <f t="shared" si="32"/>
        <v>0.03</v>
      </c>
      <c r="AD27">
        <f t="shared" si="30"/>
        <v>6610</v>
      </c>
      <c r="AE27" t="str">
        <f t="shared" si="31"/>
        <v>BalBag &amp; Hard &amp; 0 &amp; 0 &amp; None &amp; 0.9 &amp; 8548 &amp; 10487 &amp; 0.03 &amp; 6610\cr</v>
      </c>
    </row>
    <row r="28" spans="1:31" x14ac:dyDescent="0.2">
      <c r="A28">
        <v>0.74</v>
      </c>
      <c r="B28" t="s">
        <v>13</v>
      </c>
      <c r="C28" t="s">
        <v>51</v>
      </c>
      <c r="F28" s="1" t="s">
        <v>61</v>
      </c>
      <c r="G28" t="s">
        <v>40</v>
      </c>
      <c r="H28">
        <v>923</v>
      </c>
      <c r="I28">
        <v>673</v>
      </c>
      <c r="J28">
        <v>0.42167919799498699</v>
      </c>
      <c r="K28">
        <v>600107</v>
      </c>
      <c r="L28">
        <v>5503</v>
      </c>
      <c r="M28">
        <v>102047</v>
      </c>
      <c r="N28">
        <v>5909</v>
      </c>
      <c r="O28">
        <v>0.51778829302488605</v>
      </c>
      <c r="P28">
        <v>5.4735262514357702E-2</v>
      </c>
      <c r="Q28">
        <v>5.0974471080810699E-2</v>
      </c>
      <c r="R28">
        <f>IF(COUNTIF(B28,"*Easy*"),1,0)</f>
        <v>0</v>
      </c>
      <c r="S28">
        <f>IF(COUNTIF(B28,"*Medium*"),1,0)</f>
        <v>0</v>
      </c>
      <c r="T28">
        <f>IF(COUNTIF(B28,"*Hard*"),1,0)</f>
        <v>1</v>
      </c>
      <c r="U28" t="str">
        <f t="shared" si="22"/>
        <v>RFC</v>
      </c>
      <c r="V28" t="str">
        <f t="shared" si="23"/>
        <v>Hard</v>
      </c>
      <c r="W28" s="1">
        <f t="shared" si="24"/>
        <v>0</v>
      </c>
      <c r="X28" s="1">
        <f t="shared" si="25"/>
        <v>0</v>
      </c>
      <c r="Y28" s="1" t="str">
        <f t="shared" si="26"/>
        <v>100</v>
      </c>
      <c r="Z28">
        <f t="shared" si="27"/>
        <v>0.74</v>
      </c>
      <c r="AA28">
        <f t="shared" si="28"/>
        <v>923</v>
      </c>
      <c r="AB28" s="1">
        <f t="shared" si="29"/>
        <v>673</v>
      </c>
      <c r="AC28">
        <f t="shared" si="32"/>
        <v>5.0999999999999997E-2</v>
      </c>
      <c r="AD28">
        <f t="shared" si="30"/>
        <v>5909</v>
      </c>
      <c r="AE28" t="str">
        <f t="shared" si="31"/>
        <v>RFC &amp; Hard &amp; 0 &amp; 0 &amp; 100 &amp; 0.74 &amp; 923 &amp; 673 &amp; 0.051 &amp; 5909\cr</v>
      </c>
    </row>
    <row r="29" spans="1:31" x14ac:dyDescent="0.2">
      <c r="A29">
        <v>0.72</v>
      </c>
      <c r="B29" t="s">
        <v>18</v>
      </c>
      <c r="C29" t="s">
        <v>49</v>
      </c>
      <c r="F29" s="1" t="s">
        <v>61</v>
      </c>
      <c r="G29" t="s">
        <v>40</v>
      </c>
      <c r="H29">
        <v>2378</v>
      </c>
      <c r="I29">
        <v>2296</v>
      </c>
      <c r="J29">
        <v>0.49122807017543801</v>
      </c>
      <c r="K29">
        <v>600466</v>
      </c>
      <c r="L29">
        <v>5144</v>
      </c>
      <c r="M29">
        <v>102650</v>
      </c>
      <c r="N29">
        <v>5306</v>
      </c>
      <c r="O29">
        <v>0.50775119617224795</v>
      </c>
      <c r="P29">
        <v>4.9149653562562498E-2</v>
      </c>
      <c r="Q29">
        <v>4.76490422023787E-2</v>
      </c>
      <c r="R29">
        <f>IF(COUNTIF(B29,"*Easy*"),1,0)</f>
        <v>0</v>
      </c>
      <c r="S29">
        <f>IF(COUNTIF(B29,"*Medium*"),1,0)</f>
        <v>0</v>
      </c>
      <c r="T29">
        <f>IF(COUNTIF(B29,"*Hard*"),1,0)</f>
        <v>1</v>
      </c>
      <c r="U29" t="str">
        <f t="shared" si="22"/>
        <v>EasyEns</v>
      </c>
      <c r="V29" t="str">
        <f t="shared" si="23"/>
        <v>Hard</v>
      </c>
      <c r="W29" s="1">
        <f t="shared" si="24"/>
        <v>0</v>
      </c>
      <c r="X29" s="1">
        <f t="shared" si="25"/>
        <v>0</v>
      </c>
      <c r="Y29" s="1" t="str">
        <f t="shared" si="26"/>
        <v>100</v>
      </c>
      <c r="Z29">
        <f t="shared" si="27"/>
        <v>0.72</v>
      </c>
      <c r="AA29">
        <f t="shared" si="28"/>
        <v>2378</v>
      </c>
      <c r="AB29" s="1">
        <f t="shared" si="29"/>
        <v>2296</v>
      </c>
      <c r="AC29">
        <f t="shared" si="32"/>
        <v>4.8000000000000001E-2</v>
      </c>
      <c r="AD29">
        <f t="shared" si="30"/>
        <v>5306</v>
      </c>
      <c r="AE29" t="str">
        <f t="shared" si="31"/>
        <v>EasyEns &amp; Hard &amp; 0 &amp; 0 &amp; 100 &amp; 0.72 &amp; 2378 &amp; 2296 &amp; 0.048 &amp; 5306\cr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FP_P_0_05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Burkman</dc:creator>
  <cp:lastModifiedBy>Brad Burkman</cp:lastModifiedBy>
  <dcterms:created xsi:type="dcterms:W3CDTF">2024-01-28T23:40:21Z</dcterms:created>
  <dcterms:modified xsi:type="dcterms:W3CDTF">2024-01-29T01:16:43Z</dcterms:modified>
</cp:coreProperties>
</file>