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rkman/Documents/Research/Research_Git_Repo/Analysis_Spreadsheets/"/>
    </mc:Choice>
  </mc:AlternateContent>
  <xr:revisionPtr revIDLastSave="0" documentId="13_ncr:1_{8760A30B-ABDB-4446-ACC6-221A1B11E944}" xr6:coauthVersionLast="47" xr6:coauthVersionMax="47" xr10:uidLastSave="{00000000-0000-0000-0000-000000000000}"/>
  <bookViews>
    <workbookView xWindow="380" yWindow="500" windowWidth="28040" windowHeight="16940" xr2:uid="{02D57581-3E2F-8640-9430-32EFB5BAE69B}"/>
  </bookViews>
  <sheets>
    <sheet name="Sheet1" sheetId="1" r:id="rId1"/>
    <sheet name="Data 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1" i="1" l="1"/>
  <c r="AD24" i="1"/>
  <c r="AD25" i="1"/>
  <c r="AD26" i="1"/>
  <c r="AD27" i="1"/>
  <c r="AD28" i="1"/>
  <c r="AD29" i="1"/>
  <c r="AD30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3" i="1"/>
  <c r="AD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43" i="1"/>
  <c r="T31" i="1"/>
  <c r="T44" i="1"/>
  <c r="T45" i="1"/>
  <c r="T46" i="1"/>
  <c r="T47" i="1"/>
  <c r="T32" i="1"/>
  <c r="T33" i="1"/>
  <c r="T34" i="1"/>
  <c r="T35" i="1"/>
  <c r="T36" i="1"/>
  <c r="T37" i="1"/>
  <c r="T2" i="1"/>
  <c r="T3" i="1"/>
  <c r="T38" i="1"/>
  <c r="T39" i="1"/>
  <c r="T48" i="1"/>
  <c r="T49" i="1"/>
  <c r="T40" i="1"/>
  <c r="T41" i="1"/>
  <c r="T50" i="1"/>
  <c r="T42" i="1"/>
  <c r="T51" i="1"/>
  <c r="T52" i="1"/>
  <c r="T53" i="1"/>
  <c r="T4" i="1"/>
  <c r="P43" i="1"/>
  <c r="V43" i="1" l="1"/>
  <c r="V1" i="1"/>
  <c r="G33" i="2" a="1"/>
  <c r="G33" i="2" s="1"/>
  <c r="G34" i="2" s="1"/>
  <c r="G32" i="2" a="1"/>
  <c r="G32" i="2" s="1"/>
  <c r="Q45" i="1"/>
  <c r="Q8" i="1"/>
  <c r="Q9" i="1"/>
  <c r="Q10" i="1"/>
  <c r="Q11" i="1"/>
  <c r="Q13" i="1"/>
  <c r="Q14" i="1"/>
  <c r="Q15" i="1"/>
  <c r="Q48" i="1"/>
  <c r="Q21" i="1"/>
  <c r="Q50" i="1"/>
  <c r="Q24" i="1"/>
  <c r="Q51" i="1"/>
  <c r="Q52" i="1"/>
  <c r="Q53" i="1"/>
  <c r="Q28" i="1"/>
  <c r="Q30" i="1"/>
  <c r="O45" i="1"/>
  <c r="O8" i="1"/>
  <c r="O9" i="1"/>
  <c r="O10" i="1"/>
  <c r="O11" i="1"/>
  <c r="O12" i="1"/>
  <c r="Q12" i="1" s="1"/>
  <c r="O13" i="1"/>
  <c r="O14" i="1"/>
  <c r="O15" i="1"/>
  <c r="O48" i="1"/>
  <c r="O21" i="1"/>
  <c r="O50" i="1"/>
  <c r="O24" i="1"/>
  <c r="O26" i="1"/>
  <c r="Q26" i="1" s="1"/>
  <c r="O51" i="1"/>
  <c r="O52" i="1"/>
  <c r="O53" i="1"/>
  <c r="O28" i="1"/>
  <c r="O30" i="1"/>
  <c r="N31" i="1"/>
  <c r="N44" i="1"/>
  <c r="N45" i="1"/>
  <c r="N46" i="1"/>
  <c r="N47" i="1"/>
  <c r="N32" i="1"/>
  <c r="N5" i="1"/>
  <c r="N33" i="1"/>
  <c r="N34" i="1"/>
  <c r="N6" i="1"/>
  <c r="N7" i="1"/>
  <c r="N8" i="1"/>
  <c r="N35" i="1"/>
  <c r="N9" i="1"/>
  <c r="N36" i="1"/>
  <c r="N10" i="1"/>
  <c r="N37" i="1"/>
  <c r="N2" i="1"/>
  <c r="N3" i="1"/>
  <c r="N11" i="1"/>
  <c r="N12" i="1"/>
  <c r="N38" i="1"/>
  <c r="N13" i="1"/>
  <c r="N14" i="1"/>
  <c r="N15" i="1"/>
  <c r="N39" i="1"/>
  <c r="N16" i="1"/>
  <c r="N49" i="1"/>
  <c r="N48" i="1"/>
  <c r="N17" i="1"/>
  <c r="N18" i="1"/>
  <c r="N40" i="1"/>
  <c r="N20" i="1"/>
  <c r="N41" i="1"/>
  <c r="N21" i="1"/>
  <c r="N19" i="1"/>
  <c r="N22" i="1"/>
  <c r="N50" i="1"/>
  <c r="N23" i="1"/>
  <c r="N24" i="1"/>
  <c r="N25" i="1"/>
  <c r="O25" i="1" s="1"/>
  <c r="Q25" i="1" s="1"/>
  <c r="N26" i="1"/>
  <c r="N42" i="1"/>
  <c r="N51" i="1"/>
  <c r="N52" i="1"/>
  <c r="N27" i="1"/>
  <c r="N53" i="1"/>
  <c r="N28" i="1"/>
  <c r="N29" i="1"/>
  <c r="O29" i="1" s="1"/>
  <c r="Q29" i="1" s="1"/>
  <c r="N30" i="1"/>
  <c r="N4" i="1"/>
  <c r="M24" i="1"/>
  <c r="M25" i="1"/>
  <c r="M26" i="1"/>
  <c r="M42" i="1"/>
  <c r="M51" i="1"/>
  <c r="M52" i="1"/>
  <c r="M27" i="1"/>
  <c r="M53" i="1"/>
  <c r="M28" i="1"/>
  <c r="M29" i="1"/>
  <c r="M30" i="1"/>
  <c r="M31" i="1"/>
  <c r="M44" i="1"/>
  <c r="O44" i="1" s="1"/>
  <c r="Q44" i="1" s="1"/>
  <c r="M45" i="1"/>
  <c r="M46" i="1"/>
  <c r="O46" i="1" s="1"/>
  <c r="Q46" i="1" s="1"/>
  <c r="M47" i="1"/>
  <c r="M32" i="1"/>
  <c r="M5" i="1"/>
  <c r="O5" i="1" s="1"/>
  <c r="Q5" i="1" s="1"/>
  <c r="M33" i="1"/>
  <c r="M34" i="1"/>
  <c r="M6" i="1"/>
  <c r="O6" i="1" s="1"/>
  <c r="Q6" i="1" s="1"/>
  <c r="M7" i="1"/>
  <c r="M8" i="1"/>
  <c r="M35" i="1"/>
  <c r="M9" i="1"/>
  <c r="M36" i="1"/>
  <c r="M10" i="1"/>
  <c r="M37" i="1"/>
  <c r="M2" i="1"/>
  <c r="M3" i="1"/>
  <c r="M11" i="1"/>
  <c r="M12" i="1"/>
  <c r="M38" i="1"/>
  <c r="M13" i="1"/>
  <c r="M14" i="1"/>
  <c r="M15" i="1"/>
  <c r="M39" i="1"/>
  <c r="O39" i="1" s="1"/>
  <c r="Q39" i="1" s="1"/>
  <c r="M16" i="1"/>
  <c r="O16" i="1" s="1"/>
  <c r="Q16" i="1" s="1"/>
  <c r="M49" i="1"/>
  <c r="O49" i="1" s="1"/>
  <c r="Q49" i="1" s="1"/>
  <c r="M48" i="1"/>
  <c r="M17" i="1"/>
  <c r="M18" i="1"/>
  <c r="O18" i="1" s="1"/>
  <c r="Q18" i="1" s="1"/>
  <c r="M40" i="1"/>
  <c r="M20" i="1"/>
  <c r="O20" i="1" s="1"/>
  <c r="Q20" i="1" s="1"/>
  <c r="M41" i="1"/>
  <c r="M21" i="1"/>
  <c r="M19" i="1"/>
  <c r="M22" i="1"/>
  <c r="O22" i="1" s="1"/>
  <c r="Q22" i="1" s="1"/>
  <c r="M50" i="1"/>
  <c r="M23" i="1"/>
  <c r="M4" i="1"/>
  <c r="O4" i="1" s="1"/>
  <c r="Q4" i="1" s="1"/>
  <c r="O27" i="1" l="1"/>
  <c r="Q27" i="1" s="1"/>
  <c r="O3" i="1"/>
  <c r="Q3" i="1" s="1"/>
  <c r="O17" i="1"/>
  <c r="Q17" i="1" s="1"/>
  <c r="O47" i="1"/>
  <c r="Q47" i="1" s="1"/>
  <c r="V53" i="1"/>
  <c r="P53" i="1"/>
  <c r="V22" i="1"/>
  <c r="P22" i="1"/>
  <c r="AB22" i="1" s="1"/>
  <c r="V39" i="1"/>
  <c r="P39" i="1"/>
  <c r="V9" i="1"/>
  <c r="P9" i="1"/>
  <c r="AB9" i="1" s="1"/>
  <c r="V52" i="1"/>
  <c r="P52" i="1"/>
  <c r="V14" i="1"/>
  <c r="P14" i="1"/>
  <c r="AB14" i="1" s="1"/>
  <c r="V51" i="1"/>
  <c r="P51" i="1"/>
  <c r="V5" i="1"/>
  <c r="P5" i="1"/>
  <c r="AB5" i="1" s="1"/>
  <c r="V26" i="1"/>
  <c r="P26" i="1"/>
  <c r="AB26" i="1" s="1"/>
  <c r="V12" i="1"/>
  <c r="P12" i="1"/>
  <c r="AB12" i="1" s="1"/>
  <c r="V30" i="1"/>
  <c r="P30" i="1"/>
  <c r="AB30" i="1" s="1"/>
  <c r="V25" i="1"/>
  <c r="P25" i="1"/>
  <c r="AB25" i="1" s="1"/>
  <c r="V48" i="1"/>
  <c r="P48" i="1"/>
  <c r="V11" i="1"/>
  <c r="P11" i="1"/>
  <c r="AB11" i="1" s="1"/>
  <c r="V46" i="1"/>
  <c r="P46" i="1"/>
  <c r="V27" i="1"/>
  <c r="P27" i="1"/>
  <c r="AB27" i="1" s="1"/>
  <c r="V15" i="1"/>
  <c r="P15" i="1"/>
  <c r="AB15" i="1" s="1"/>
  <c r="V8" i="1"/>
  <c r="P8" i="1"/>
  <c r="AB8" i="1" s="1"/>
  <c r="V20" i="1"/>
  <c r="P20" i="1"/>
  <c r="AB20" i="1" s="1"/>
  <c r="V13" i="1"/>
  <c r="P13" i="1"/>
  <c r="AB13" i="1" s="1"/>
  <c r="V17" i="1"/>
  <c r="P17" i="1"/>
  <c r="AB17" i="1" s="1"/>
  <c r="V29" i="1"/>
  <c r="P29" i="1"/>
  <c r="AB29" i="1" s="1"/>
  <c r="V24" i="1"/>
  <c r="P24" i="1"/>
  <c r="AB24" i="1" s="1"/>
  <c r="V49" i="1"/>
  <c r="P49" i="1"/>
  <c r="V3" i="1"/>
  <c r="P3" i="1"/>
  <c r="V45" i="1"/>
  <c r="P45" i="1"/>
  <c r="V21" i="1"/>
  <c r="P21" i="1"/>
  <c r="AB21" i="1" s="1"/>
  <c r="V6" i="1"/>
  <c r="P6" i="1"/>
  <c r="AB6" i="1" s="1"/>
  <c r="V18" i="1"/>
  <c r="P18" i="1"/>
  <c r="AB18" i="1" s="1"/>
  <c r="V4" i="1"/>
  <c r="P4" i="1"/>
  <c r="AB4" i="1" s="1"/>
  <c r="V28" i="1"/>
  <c r="P28" i="1"/>
  <c r="AB28" i="1" s="1"/>
  <c r="V50" i="1"/>
  <c r="P50" i="1"/>
  <c r="V16" i="1"/>
  <c r="P16" i="1"/>
  <c r="AB16" i="1" s="1"/>
  <c r="V10" i="1"/>
  <c r="P10" i="1"/>
  <c r="AB10" i="1" s="1"/>
  <c r="V44" i="1"/>
  <c r="P44" i="1"/>
  <c r="O2" i="1"/>
  <c r="O41" i="1"/>
  <c r="O31" i="1"/>
  <c r="O37" i="1"/>
  <c r="O33" i="1"/>
  <c r="O23" i="1"/>
  <c r="O34" i="1"/>
  <c r="O40" i="1"/>
  <c r="O36" i="1"/>
  <c r="P36" i="1" s="1"/>
  <c r="O32" i="1"/>
  <c r="O35" i="1"/>
  <c r="P35" i="1" s="1"/>
  <c r="O42" i="1"/>
  <c r="O7" i="1"/>
  <c r="O38" i="1"/>
  <c r="O19" i="1"/>
  <c r="P19" i="1" s="1"/>
  <c r="AB19" i="1" s="1"/>
  <c r="Q41" i="1"/>
  <c r="Q2" i="1"/>
  <c r="P47" i="1" l="1"/>
  <c r="V47" i="1"/>
  <c r="V2" i="1"/>
  <c r="P2" i="1"/>
  <c r="V40" i="1"/>
  <c r="P40" i="1"/>
  <c r="V34" i="1"/>
  <c r="P34" i="1"/>
  <c r="V38" i="1"/>
  <c r="P38" i="1"/>
  <c r="V23" i="1"/>
  <c r="P23" i="1"/>
  <c r="AB23" i="1" s="1"/>
  <c r="V33" i="1"/>
  <c r="P33" i="1"/>
  <c r="V42" i="1"/>
  <c r="P42" i="1"/>
  <c r="V37" i="1"/>
  <c r="P37" i="1"/>
  <c r="V31" i="1"/>
  <c r="P31" i="1"/>
  <c r="V32" i="1"/>
  <c r="P32" i="1"/>
  <c r="V41" i="1"/>
  <c r="P41" i="1"/>
  <c r="V7" i="1"/>
  <c r="P7" i="1"/>
  <c r="AB7" i="1" s="1"/>
  <c r="Q42" i="1"/>
  <c r="Q40" i="1"/>
  <c r="Q38" i="1"/>
  <c r="Q33" i="1"/>
  <c r="Q7" i="1"/>
  <c r="Q23" i="1"/>
  <c r="Q35" i="1"/>
  <c r="V35" i="1"/>
  <c r="Q37" i="1"/>
  <c r="Q34" i="1"/>
  <c r="Q31" i="1"/>
  <c r="Q19" i="1"/>
  <c r="V19" i="1"/>
  <c r="Q36" i="1"/>
  <c r="V36" i="1"/>
  <c r="Q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<sst xmlns="http://schemas.openxmlformats.org/spreadsheetml/2006/main" count="461" uniqueCount="127">
  <si>
    <t>ALCHL_IM</t>
  </si>
  <si>
    <t>ALCOHOL</t>
  </si>
  <si>
    <t>CASENUM</t>
  </si>
  <si>
    <t>CF1</t>
  </si>
  <si>
    <t>CF2</t>
  </si>
  <si>
    <t>CF3</t>
  </si>
  <si>
    <t>DAY_WEEK</t>
  </si>
  <si>
    <t>EVENT1_IM</t>
  </si>
  <si>
    <t>HARM_EV</t>
  </si>
  <si>
    <t>HOUR</t>
  </si>
  <si>
    <t>HOUR_IM</t>
  </si>
  <si>
    <t>INT_HWY</t>
  </si>
  <si>
    <t>LGTCON_IM</t>
  </si>
  <si>
    <t>LGT_COND</t>
  </si>
  <si>
    <t>MANCOL_IM</t>
  </si>
  <si>
    <t>MAN_COLL</t>
  </si>
  <si>
    <t>MAXSEV_IM</t>
  </si>
  <si>
    <t>MAX_SEV</t>
  </si>
  <si>
    <t>MINUTE</t>
  </si>
  <si>
    <t>MINUTE_IM</t>
  </si>
  <si>
    <t>MONTH</t>
  </si>
  <si>
    <t>NO_INJ_IM</t>
  </si>
  <si>
    <t>NUM_INJ</t>
  </si>
  <si>
    <t>PEDS</t>
  </si>
  <si>
    <t>PERMVIT</t>
  </si>
  <si>
    <t>PERNOTMVIT</t>
  </si>
  <si>
    <t>PJ</t>
  </si>
  <si>
    <t>PSU</t>
  </si>
  <si>
    <t>PSUSTRAT</t>
  </si>
  <si>
    <t>PSU_VAR</t>
  </si>
  <si>
    <t>PVH_INVL</t>
  </si>
  <si>
    <t>REGION</t>
  </si>
  <si>
    <t>RELJCT1</t>
  </si>
  <si>
    <t>RELJCT1_IM</t>
  </si>
  <si>
    <t>RELJCT2</t>
  </si>
  <si>
    <t>RELJCT2_IM</t>
  </si>
  <si>
    <t>REL_ROAD</t>
  </si>
  <si>
    <t>SCH_BUS</t>
  </si>
  <si>
    <t>STRATUM</t>
  </si>
  <si>
    <t>TYP_INT</t>
  </si>
  <si>
    <t>URBANICITY</t>
  </si>
  <si>
    <t>VE_FORMS</t>
  </si>
  <si>
    <t>VE_TOTAL</t>
  </si>
  <si>
    <t>WEATHER</t>
  </si>
  <si>
    <t>WEATHER1</t>
  </si>
  <si>
    <t>WEATHER2</t>
  </si>
  <si>
    <t>WEATHR_IM</t>
  </si>
  <si>
    <t>WEIGHT</t>
  </si>
  <si>
    <t>WKDY_IM</t>
  </si>
  <si>
    <t>WRK_ZONE</t>
  </si>
  <si>
    <t>YEAR</t>
  </si>
  <si>
    <t xml:space="preserve"> Feature </t>
  </si>
  <si>
    <t xml:space="preserve"> Meaning </t>
  </si>
  <si>
    <t xml:space="preserve"> Number of Values </t>
  </si>
  <si>
    <t xml:space="preserve"> Number of Missing Values </t>
  </si>
  <si>
    <t xml:space="preserve"> Notes </t>
  </si>
  <si>
    <t>Values Signifying ''Missing''</t>
  </si>
  <si>
    <t>Number of persons not in motor vehicles</t>
  </si>
  <si>
    <t>Number of Persons Not in Motor Vehicles in Transport </t>
  </si>
  <si>
    <t>Number of vehicles in crash</t>
  </si>
  <si>
    <t>Number of Motor Vehicles in Transport </t>
  </si>
  <si>
    <t>Continuous, Categorical, Count, Mixed, Transfer, or Drop</t>
  </si>
  <si>
    <t>Count</t>
  </si>
  <si>
    <t>Number of Parked/Working Vehicles in the Crash </t>
  </si>
  <si>
    <t>Number of Persons in Motor Vehicles in Transport </t>
  </si>
  <si>
    <t>Categorical</t>
  </si>
  <si>
    <t>DAY_WEEK Imputed</t>
  </si>
  <si>
    <t>First Harmful Event </t>
  </si>
  <si>
    <t>HARM_EV Imputed</t>
  </si>
  <si>
    <t>Manner of Collision of the First Harmful Event </t>
  </si>
  <si>
    <t>MAN_COLL Imputed</t>
  </si>
  <si>
    <t>Relation to Junction-Within Interchange Area </t>
  </si>
  <si>
    <t>RELJCT1 Imputed</t>
  </si>
  <si>
    <t>Relation to Junction-Specific Location </t>
  </si>
  <si>
    <t>RELJCT2 Imputed</t>
  </si>
  <si>
    <t>Type of Intersection </t>
  </si>
  <si>
    <t>Relation to Trafficway </t>
  </si>
  <si>
    <t>Work Zone</t>
  </si>
  <si>
    <t>Light Condition</t>
  </si>
  <si>
    <t>LGT_COND Imputed</t>
  </si>
  <si>
    <t>WEATHER Imputed</t>
  </si>
  <si>
    <t>Interstate Highway</t>
  </si>
  <si>
    <t>Maximum Severity in Crash</t>
  </si>
  <si>
    <t>MAX_SEV Imputed</t>
  </si>
  <si>
    <t>Derived Data Element</t>
  </si>
  <si>
    <t>Number Injured in Crash</t>
  </si>
  <si>
    <t>Change 98 to 0; derived data element</t>
  </si>
  <si>
    <t>NUM_INJ Imputed</t>
  </si>
  <si>
    <t>Alcohol Involved in Crash </t>
  </si>
  <si>
    <t>ALCOHOL Imputed</t>
  </si>
  <si>
    <t>Discontinued</t>
  </si>
  <si>
    <t>Transfer</t>
  </si>
  <si>
    <t>Drop</t>
  </si>
  <si>
    <t>Case weight</t>
  </si>
  <si>
    <t/>
  </si>
  <si>
    <t xml:space="preserve">        ['ALCOHOL',[9]],</t>
  </si>
  <si>
    <t xml:space="preserve">        ['DAY_WEEK',[9]],</t>
  </si>
  <si>
    <t xml:space="preserve">        ['HARM_EV',[98,99]],</t>
  </si>
  <si>
    <t xml:space="preserve">        ['HOUR',[99]],</t>
  </si>
  <si>
    <t xml:space="preserve">        ['INT_HWY',[9]],</t>
  </si>
  <si>
    <t xml:space="preserve">        ['LGT_COND',[8,9]],</t>
  </si>
  <si>
    <t xml:space="preserve">        ['MAN_COLL',[98,99]],</t>
  </si>
  <si>
    <t xml:space="preserve">        ['MAX_SEV',[9]],</t>
  </si>
  <si>
    <t xml:space="preserve">        ['MINUTE',[99]],</t>
  </si>
  <si>
    <t xml:space="preserve">        ['NUM_INJ',[99]],</t>
  </si>
  <si>
    <t xml:space="preserve">        ['RELJCT1',[8,9]],</t>
  </si>
  <si>
    <t xml:space="preserve">        ['RELJCT2',[98,99]],</t>
  </si>
  <si>
    <t xml:space="preserve">        ['REL_ROAD',[98,99]],</t>
  </si>
  <si>
    <t xml:space="preserve">        ['TYP_INT',[98,99]],</t>
  </si>
  <si>
    <t xml:space="preserve">        ['WEATHER',[98,99]],</t>
  </si>
  <si>
    <t>Number of Samples signified as "Missing"</t>
  </si>
  <si>
    <t>Use?</t>
  </si>
  <si>
    <t>Yes, for correlating different datasets</t>
  </si>
  <si>
    <t>Imputed as WKDY_IM</t>
  </si>
  <si>
    <t>Yes</t>
  </si>
  <si>
    <t>---</t>
  </si>
  <si>
    <t>Derived from data we don't have</t>
  </si>
  <si>
    <t>Noise</t>
  </si>
  <si>
    <t>Primary Sampling Unit (Location)</t>
  </si>
  <si>
    <t>Derived from PSU</t>
  </si>
  <si>
    <t>Police Jurisdiction</t>
  </si>
  <si>
    <t>Proxy for location, but would need to bin, and PSU is this binned.</t>
  </si>
  <si>
    <t>Location</t>
  </si>
  <si>
    <t>Use for Imputation?</t>
  </si>
  <si>
    <t>yes</t>
  </si>
  <si>
    <t>No</t>
  </si>
  <si>
    <t>Use for Really Thinned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</si>
</sst>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1"/>
      <name val="Times New Roman"/>
      <family val="1"/>
    </font>
    <font>
      <b/>
      <i/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98C6-B854-3344-94C4-B7000027440B}">
  <dimension ref="A1:AD53"/>
  <sheetViews>
    <sheetView tabSelected="1" topLeftCell="A23" zoomScale="120" zoomScaleNormal="120" workbookViewId="0">
      <pane xSplit="1" topLeftCell="B1" activePane="topRight" state="frozen"/>
      <selection pane="topRight" activeCell="D28" sqref="D28"/>
    </sheetView>
  </sheetViews>
  <sheetFormatPr baseColWidth="10" defaultRowHeight="16" x14ac:dyDescent="0.2"/>
  <cols>
    <col min="1" max="4" width="16.33203125" customWidth="1"/>
    <col min="5" max="5" width="22.6640625" customWidth="1"/>
    <col min="6" max="6" width="17.1640625" customWidth="1"/>
    <col min="7" max="7" width="26.33203125" customWidth="1"/>
    <col min="8" max="8" width="31.5" customWidth="1"/>
    <col min="9" max="9" width="31.1640625" customWidth="1"/>
  </cols>
  <sheetData>
    <row r="1" spans="1:30" x14ac:dyDescent="0.2">
      <c r="A1" t="s">
        <v>51</v>
      </c>
      <c r="B1" t="s">
        <v>123</v>
      </c>
      <c r="C1" t="s">
        <v>111</v>
      </c>
      <c r="D1" t="s">
        <v>126</v>
      </c>
      <c r="E1" t="s">
        <v>52</v>
      </c>
      <c r="F1" t="s">
        <v>53</v>
      </c>
      <c r="G1" t="s">
        <v>54</v>
      </c>
      <c r="H1" t="s">
        <v>61</v>
      </c>
      <c r="I1" t="s">
        <v>55</v>
      </c>
      <c r="O1" t="s">
        <v>56</v>
      </c>
      <c r="S1" t="s">
        <v>110</v>
      </c>
      <c r="V1" t="str">
        <f t="shared" ref="V1" si="0">_xlfn.CONCAT(" | ", A1,  " | ", C1, " | ", E1, " | ", F1, " | ", G1, " | ", H1, " | ", O1, " | ", S1, " | ", I1, " | ")</f>
        <v xml:space="preserve"> |  Feature  | Use? |  Meaning  |  Number of Values  |  Number of Missing Values  | Continuous, Categorical, Count, Mixed, Transfer, or Drop | Values Signifying ''Missing'' | Number of Samples signified as "Missing" |  Notes  | </v>
      </c>
    </row>
    <row r="2" spans="1:30" x14ac:dyDescent="0.2">
      <c r="A2" s="5" t="s">
        <v>115</v>
      </c>
      <c r="B2" s="5"/>
      <c r="C2" s="5" t="s">
        <v>115</v>
      </c>
      <c r="D2" s="5"/>
      <c r="E2" s="5" t="s">
        <v>115</v>
      </c>
      <c r="F2" s="5" t="s">
        <v>115</v>
      </c>
      <c r="G2" s="5" t="s">
        <v>115</v>
      </c>
      <c r="H2" s="5" t="s">
        <v>115</v>
      </c>
      <c r="I2" s="5" t="s">
        <v>115</v>
      </c>
      <c r="M2" t="str">
        <f t="shared" ref="M2:M42" si="1">IF(ISBLANK(J2),"",_xlfn.CONCAT("[",J2))</f>
        <v/>
      </c>
      <c r="N2" t="str">
        <f t="shared" ref="N2:N42" si="2">IF(ISBLANK(K2),"]",_xlfn.CONCAT(",",K2,"]"))</f>
        <v>]</v>
      </c>
      <c r="O2" t="str">
        <f t="shared" ref="O2:O42" si="3">IF(ISBLANK(J2),"",_xlfn.CONCAT(M2,N2))</f>
        <v/>
      </c>
      <c r="P2" t="str">
        <f t="shared" ref="P2:P33" si="4">IF(O2="","[]",_xlfn.CONCAT(M2,N2))</f>
        <v>[]</v>
      </c>
      <c r="Q2" t="str">
        <f t="shared" ref="Q2:Q42" si="5">IF(ISBLANK(J2),"",_xlfn.CONCAT("        ['",A2,"',",O2,"],"))</f>
        <v/>
      </c>
      <c r="R2" t="s">
        <v>94</v>
      </c>
      <c r="S2">
        <v>1127</v>
      </c>
      <c r="T2">
        <f t="shared" ref="T2:T33" si="6">IF(ISBLANK(S2),0,S2)</f>
        <v>1127</v>
      </c>
      <c r="V2" t="str">
        <f t="shared" ref="V2:V33" si="7">_xlfn.CONCAT(" | ", A2,  " | ", C2, " | ", E2, " | ", F2, " | ", G2, " | ", H2, " | ", O2, " | ", S2, " | ", I2, " | ")</f>
        <v xml:space="preserve"> | --- | --- | --- | --- | --- | --- |  | 1127 | --- | </v>
      </c>
    </row>
    <row r="3" spans="1:30" ht="19" x14ac:dyDescent="0.25">
      <c r="A3" s="1" t="s">
        <v>6</v>
      </c>
      <c r="B3" s="1" t="s">
        <v>114</v>
      </c>
      <c r="C3" s="1" t="s">
        <v>114</v>
      </c>
      <c r="D3" s="1" t="s">
        <v>114</v>
      </c>
      <c r="E3" s="1"/>
      <c r="F3">
        <v>7</v>
      </c>
      <c r="G3">
        <v>0</v>
      </c>
      <c r="H3" t="s">
        <v>65</v>
      </c>
      <c r="I3" t="s">
        <v>113</v>
      </c>
      <c r="J3">
        <v>9</v>
      </c>
      <c r="M3" t="str">
        <f t="shared" si="1"/>
        <v>[9</v>
      </c>
      <c r="N3" t="str">
        <f t="shared" si="2"/>
        <v>]</v>
      </c>
      <c r="O3" t="str">
        <f t="shared" si="3"/>
        <v>[9]</v>
      </c>
      <c r="P3" t="str">
        <f t="shared" si="4"/>
        <v>[9]</v>
      </c>
      <c r="Q3" t="str">
        <f t="shared" si="5"/>
        <v xml:space="preserve">        ['DAY_WEEK',[9]],</v>
      </c>
      <c r="R3" t="s">
        <v>94</v>
      </c>
      <c r="T3">
        <f t="shared" si="6"/>
        <v>0</v>
      </c>
      <c r="V3" t="str">
        <f t="shared" si="7"/>
        <v xml:space="preserve"> | DAY_WEEK | Yes |  | 7 | 0 | Categorical | [9] |  | Imputed as WKDY_IM | </v>
      </c>
      <c r="AD3" t="str">
        <f>_xlfn.CONCAT("        '", A3, "',")</f>
        <v xml:space="preserve">        'DAY_WEEK',</v>
      </c>
    </row>
    <row r="4" spans="1:30" ht="19" x14ac:dyDescent="0.25">
      <c r="A4" s="1" t="s">
        <v>9</v>
      </c>
      <c r="B4" s="1" t="s">
        <v>114</v>
      </c>
      <c r="C4" s="1" t="s">
        <v>114</v>
      </c>
      <c r="D4" s="1" t="s">
        <v>114</v>
      </c>
      <c r="E4" s="1"/>
      <c r="F4">
        <v>25</v>
      </c>
      <c r="G4">
        <v>0</v>
      </c>
      <c r="H4" t="s">
        <v>65</v>
      </c>
      <c r="J4">
        <v>99</v>
      </c>
      <c r="M4" t="str">
        <f t="shared" si="1"/>
        <v>[99</v>
      </c>
      <c r="N4" t="str">
        <f t="shared" si="2"/>
        <v>]</v>
      </c>
      <c r="O4" t="str">
        <f t="shared" si="3"/>
        <v>[99]</v>
      </c>
      <c r="P4" t="str">
        <f t="shared" si="4"/>
        <v>[99]</v>
      </c>
      <c r="Q4" t="str">
        <f t="shared" si="5"/>
        <v xml:space="preserve">        ['HOUR',[99]],</v>
      </c>
      <c r="R4" t="s">
        <v>94</v>
      </c>
      <c r="T4">
        <f t="shared" si="6"/>
        <v>0</v>
      </c>
      <c r="V4" t="str">
        <f t="shared" si="7"/>
        <v xml:space="preserve"> | HOUR | Yes |  | 25 | 0 | Categorical | [99] |  |  | </v>
      </c>
      <c r="AB4" t="str">
        <f t="shared" ref="AB4:AB30" si="8">_xlfn.CONCAT("    [""",A4,""", ",P4,", ",F4,", ",T4,"],")</f>
        <v xml:space="preserve">    ["HOUR", [99], 25, 0],</v>
      </c>
      <c r="AD4" t="str">
        <f>_xlfn.CONCAT("        '", A4, "',")</f>
        <v xml:space="preserve">        'HOUR',</v>
      </c>
    </row>
    <row r="5" spans="1:30" ht="19" x14ac:dyDescent="0.25">
      <c r="A5" s="1" t="s">
        <v>10</v>
      </c>
      <c r="B5" s="1" t="s">
        <v>114</v>
      </c>
      <c r="C5" s="1" t="s">
        <v>114</v>
      </c>
      <c r="D5" s="1"/>
      <c r="E5" s="1"/>
      <c r="F5">
        <v>24</v>
      </c>
      <c r="G5">
        <v>0</v>
      </c>
      <c r="H5" t="s">
        <v>65</v>
      </c>
      <c r="M5" t="str">
        <f t="shared" si="1"/>
        <v/>
      </c>
      <c r="N5" t="str">
        <f t="shared" si="2"/>
        <v>]</v>
      </c>
      <c r="O5" t="str">
        <f t="shared" si="3"/>
        <v/>
      </c>
      <c r="P5" t="str">
        <f t="shared" si="4"/>
        <v>[]</v>
      </c>
      <c r="Q5" t="str">
        <f t="shared" si="5"/>
        <v/>
      </c>
      <c r="R5" t="s">
        <v>94</v>
      </c>
      <c r="T5">
        <f t="shared" si="6"/>
        <v>0</v>
      </c>
      <c r="V5" t="str">
        <f t="shared" si="7"/>
        <v xml:space="preserve"> | HOUR_IM | Yes |  | 24 | 0 | Categorical |  |  |  | </v>
      </c>
      <c r="AB5" t="str">
        <f t="shared" si="8"/>
        <v xml:space="preserve">    ["HOUR_IM", [], 24, 0],</v>
      </c>
      <c r="AD5" t="str">
        <f t="shared" ref="AD5:AD31" si="9">_xlfn.CONCAT("        '", A5, "',")</f>
        <v xml:space="preserve">        'HOUR_IM',</v>
      </c>
    </row>
    <row r="6" spans="1:30" ht="19" x14ac:dyDescent="0.25">
      <c r="A6" s="1" t="s">
        <v>11</v>
      </c>
      <c r="B6" s="1" t="s">
        <v>114</v>
      </c>
      <c r="C6" s="1" t="s">
        <v>114</v>
      </c>
      <c r="D6" s="1" t="s">
        <v>114</v>
      </c>
      <c r="E6" s="1" t="s">
        <v>81</v>
      </c>
      <c r="F6">
        <v>3</v>
      </c>
      <c r="G6">
        <v>0</v>
      </c>
      <c r="H6" t="s">
        <v>65</v>
      </c>
      <c r="J6">
        <v>9</v>
      </c>
      <c r="M6" t="str">
        <f t="shared" si="1"/>
        <v>[9</v>
      </c>
      <c r="N6" t="str">
        <f t="shared" si="2"/>
        <v>]</v>
      </c>
      <c r="O6" t="str">
        <f t="shared" si="3"/>
        <v>[9]</v>
      </c>
      <c r="P6" t="str">
        <f t="shared" si="4"/>
        <v>[9]</v>
      </c>
      <c r="Q6" t="str">
        <f t="shared" si="5"/>
        <v xml:space="preserve">        ['INT_HWY',[9]],</v>
      </c>
      <c r="R6" t="s">
        <v>94</v>
      </c>
      <c r="T6">
        <f t="shared" si="6"/>
        <v>0</v>
      </c>
      <c r="V6" t="str">
        <f t="shared" si="7"/>
        <v xml:space="preserve"> | INT_HWY | Yes | Interstate Highway | 3 | 0 | Categorical | [9] |  |  | </v>
      </c>
      <c r="AB6" t="str">
        <f t="shared" si="8"/>
        <v xml:space="preserve">    ["INT_HWY", [9], 3, 0],</v>
      </c>
      <c r="AD6" t="str">
        <f t="shared" si="9"/>
        <v xml:space="preserve">        'INT_HWY',</v>
      </c>
    </row>
    <row r="7" spans="1:30" ht="19" x14ac:dyDescent="0.25">
      <c r="A7" s="1" t="s">
        <v>13</v>
      </c>
      <c r="B7" s="1" t="s">
        <v>114</v>
      </c>
      <c r="C7" s="1" t="s">
        <v>114</v>
      </c>
      <c r="D7" s="1" t="s">
        <v>125</v>
      </c>
      <c r="E7" s="1" t="s">
        <v>78</v>
      </c>
      <c r="F7">
        <v>9</v>
      </c>
      <c r="G7">
        <v>0</v>
      </c>
      <c r="H7" t="s">
        <v>65</v>
      </c>
      <c r="J7">
        <v>8</v>
      </c>
      <c r="K7">
        <v>9</v>
      </c>
      <c r="M7" t="str">
        <f t="shared" si="1"/>
        <v>[8</v>
      </c>
      <c r="N7" t="str">
        <f t="shared" si="2"/>
        <v>,9]</v>
      </c>
      <c r="O7" t="str">
        <f t="shared" si="3"/>
        <v>[8,9]</v>
      </c>
      <c r="P7" t="str">
        <f t="shared" si="4"/>
        <v>[8,9]</v>
      </c>
      <c r="Q7" t="str">
        <f t="shared" si="5"/>
        <v xml:space="preserve">        ['LGT_COND',[8,9]],</v>
      </c>
      <c r="R7" t="s">
        <v>94</v>
      </c>
      <c r="S7">
        <v>25</v>
      </c>
      <c r="T7">
        <f t="shared" si="6"/>
        <v>25</v>
      </c>
      <c r="V7" t="str">
        <f t="shared" si="7"/>
        <v xml:space="preserve"> | LGT_COND | Yes | Light Condition | 9 | 0 | Categorical | [8,9] | 25 |  | </v>
      </c>
      <c r="AB7" t="str">
        <f t="shared" si="8"/>
        <v xml:space="preserve">    ["LGT_COND", [8,9], 9, 25],</v>
      </c>
      <c r="AD7" t="str">
        <f t="shared" si="9"/>
        <v xml:space="preserve">        'LGT_COND',</v>
      </c>
    </row>
    <row r="8" spans="1:30" ht="19" x14ac:dyDescent="0.25">
      <c r="A8" s="1" t="s">
        <v>12</v>
      </c>
      <c r="B8" s="1" t="s">
        <v>114</v>
      </c>
      <c r="C8" s="1" t="s">
        <v>114</v>
      </c>
      <c r="D8" s="1"/>
      <c r="E8" s="1" t="s">
        <v>79</v>
      </c>
      <c r="F8">
        <v>7</v>
      </c>
      <c r="G8">
        <v>0</v>
      </c>
      <c r="H8" t="s">
        <v>65</v>
      </c>
      <c r="M8" t="str">
        <f t="shared" si="1"/>
        <v/>
      </c>
      <c r="N8" t="str">
        <f t="shared" si="2"/>
        <v>]</v>
      </c>
      <c r="O8" t="str">
        <f t="shared" si="3"/>
        <v/>
      </c>
      <c r="P8" t="str">
        <f t="shared" si="4"/>
        <v>[]</v>
      </c>
      <c r="Q8" t="str">
        <f t="shared" si="5"/>
        <v/>
      </c>
      <c r="R8" t="s">
        <v>94</v>
      </c>
      <c r="T8">
        <f t="shared" si="6"/>
        <v>0</v>
      </c>
      <c r="V8" t="str">
        <f t="shared" si="7"/>
        <v xml:space="preserve"> | LGTCON_IM | Yes | LGT_COND Imputed | 7 | 0 | Categorical |  |  |  | </v>
      </c>
      <c r="AB8" t="str">
        <f t="shared" si="8"/>
        <v xml:space="preserve">    ["LGTCON_IM", [], 7, 0],</v>
      </c>
      <c r="AD8" t="str">
        <f t="shared" si="9"/>
        <v xml:space="preserve">        'LGTCON_IM',</v>
      </c>
    </row>
    <row r="9" spans="1:30" ht="19" x14ac:dyDescent="0.25">
      <c r="A9" s="1" t="s">
        <v>20</v>
      </c>
      <c r="B9" s="1" t="s">
        <v>114</v>
      </c>
      <c r="C9" s="1" t="s">
        <v>114</v>
      </c>
      <c r="D9" s="1" t="s">
        <v>114</v>
      </c>
      <c r="E9" s="1"/>
      <c r="F9">
        <v>12</v>
      </c>
      <c r="G9">
        <v>0</v>
      </c>
      <c r="H9" t="s">
        <v>65</v>
      </c>
      <c r="M9" t="str">
        <f t="shared" si="1"/>
        <v/>
      </c>
      <c r="N9" t="str">
        <f t="shared" si="2"/>
        <v>]</v>
      </c>
      <c r="O9" t="str">
        <f t="shared" si="3"/>
        <v/>
      </c>
      <c r="P9" t="str">
        <f t="shared" si="4"/>
        <v>[]</v>
      </c>
      <c r="Q9" t="str">
        <f t="shared" si="5"/>
        <v/>
      </c>
      <c r="R9" t="s">
        <v>94</v>
      </c>
      <c r="T9">
        <f t="shared" si="6"/>
        <v>0</v>
      </c>
      <c r="V9" t="str">
        <f t="shared" si="7"/>
        <v xml:space="preserve"> | MONTH | Yes |  | 12 | 0 | Categorical |  |  |  | </v>
      </c>
      <c r="AB9" t="str">
        <f t="shared" si="8"/>
        <v xml:space="preserve">    ["MONTH", [], 12, 0],</v>
      </c>
      <c r="AD9" t="str">
        <f t="shared" si="9"/>
        <v xml:space="preserve">        'MONTH',</v>
      </c>
    </row>
    <row r="10" spans="1:30" ht="19" x14ac:dyDescent="0.25">
      <c r="A10" s="1" t="s">
        <v>23</v>
      </c>
      <c r="B10" s="1" t="s">
        <v>114</v>
      </c>
      <c r="C10" s="1" t="s">
        <v>114</v>
      </c>
      <c r="D10" s="1" t="s">
        <v>125</v>
      </c>
      <c r="E10" s="1" t="s">
        <v>57</v>
      </c>
      <c r="F10">
        <v>10</v>
      </c>
      <c r="G10">
        <v>0</v>
      </c>
      <c r="H10" t="s">
        <v>62</v>
      </c>
      <c r="M10" t="str">
        <f t="shared" si="1"/>
        <v/>
      </c>
      <c r="N10" t="str">
        <f t="shared" si="2"/>
        <v>]</v>
      </c>
      <c r="O10" t="str">
        <f t="shared" si="3"/>
        <v/>
      </c>
      <c r="P10" t="str">
        <f t="shared" si="4"/>
        <v>[]</v>
      </c>
      <c r="Q10" t="str">
        <f t="shared" si="5"/>
        <v/>
      </c>
      <c r="R10" t="s">
        <v>94</v>
      </c>
      <c r="T10">
        <f t="shared" si="6"/>
        <v>0</v>
      </c>
      <c r="V10" t="str">
        <f t="shared" si="7"/>
        <v xml:space="preserve"> | PEDS | Yes | Number of persons not in motor vehicles | 10 | 0 | Count |  |  |  | </v>
      </c>
      <c r="AB10" t="str">
        <f t="shared" si="8"/>
        <v xml:space="preserve">    ["PEDS", [], 10, 0],</v>
      </c>
      <c r="AD10" t="str">
        <f t="shared" si="9"/>
        <v xml:space="preserve">        'PEDS',</v>
      </c>
    </row>
    <row r="11" spans="1:30" ht="19" x14ac:dyDescent="0.25">
      <c r="A11" s="1" t="s">
        <v>24</v>
      </c>
      <c r="B11" s="1" t="s">
        <v>114</v>
      </c>
      <c r="C11" s="1" t="s">
        <v>114</v>
      </c>
      <c r="D11" s="1" t="s">
        <v>125</v>
      </c>
      <c r="E11" s="2" t="s">
        <v>64</v>
      </c>
      <c r="F11">
        <v>26</v>
      </c>
      <c r="G11">
        <v>0</v>
      </c>
      <c r="H11" t="s">
        <v>62</v>
      </c>
      <c r="M11" t="str">
        <f t="shared" si="1"/>
        <v/>
      </c>
      <c r="N11" t="str">
        <f t="shared" si="2"/>
        <v>]</v>
      </c>
      <c r="O11" t="str">
        <f t="shared" si="3"/>
        <v/>
      </c>
      <c r="P11" t="str">
        <f t="shared" si="4"/>
        <v>[]</v>
      </c>
      <c r="Q11" t="str">
        <f t="shared" si="5"/>
        <v/>
      </c>
      <c r="R11" t="s">
        <v>94</v>
      </c>
      <c r="T11">
        <f t="shared" si="6"/>
        <v>0</v>
      </c>
      <c r="V11" t="str">
        <f t="shared" si="7"/>
        <v xml:space="preserve"> | PERMVIT | Yes | Number of Persons in Motor Vehicles in Transport  | 26 | 0 | Count |  |  |  | </v>
      </c>
      <c r="AB11" t="str">
        <f t="shared" si="8"/>
        <v xml:space="preserve">    ["PERMVIT", [], 26, 0],</v>
      </c>
      <c r="AD11" t="str">
        <f t="shared" si="9"/>
        <v xml:space="preserve">        'PERMVIT',</v>
      </c>
    </row>
    <row r="12" spans="1:30" ht="19" x14ac:dyDescent="0.25">
      <c r="A12" s="1" t="s">
        <v>25</v>
      </c>
      <c r="B12" s="1" t="s">
        <v>114</v>
      </c>
      <c r="C12" s="1" t="s">
        <v>114</v>
      </c>
      <c r="D12" s="1" t="s">
        <v>125</v>
      </c>
      <c r="E12" s="2" t="s">
        <v>58</v>
      </c>
      <c r="F12">
        <v>10</v>
      </c>
      <c r="G12">
        <v>0</v>
      </c>
      <c r="H12" t="s">
        <v>62</v>
      </c>
      <c r="M12" t="str">
        <f t="shared" si="1"/>
        <v/>
      </c>
      <c r="N12" t="str">
        <f t="shared" si="2"/>
        <v>]</v>
      </c>
      <c r="O12" t="str">
        <f t="shared" si="3"/>
        <v/>
      </c>
      <c r="P12" t="str">
        <f t="shared" si="4"/>
        <v>[]</v>
      </c>
      <c r="Q12" t="str">
        <f t="shared" si="5"/>
        <v/>
      </c>
      <c r="R12" t="s">
        <v>94</v>
      </c>
      <c r="T12">
        <f t="shared" si="6"/>
        <v>0</v>
      </c>
      <c r="V12" t="str">
        <f t="shared" si="7"/>
        <v xml:space="preserve"> | PERNOTMVIT | Yes | Number of Persons Not in Motor Vehicles in Transport  | 10 | 0 | Count |  |  |  | </v>
      </c>
      <c r="AB12" t="str">
        <f t="shared" si="8"/>
        <v xml:space="preserve">    ["PERNOTMVIT", [], 10, 0],</v>
      </c>
      <c r="AD12" t="str">
        <f t="shared" si="9"/>
        <v xml:space="preserve">        'PERNOTMVIT',</v>
      </c>
    </row>
    <row r="13" spans="1:30" ht="19" x14ac:dyDescent="0.25">
      <c r="A13" s="1" t="s">
        <v>26</v>
      </c>
      <c r="B13" s="1" t="s">
        <v>114</v>
      </c>
      <c r="C13" s="1" t="s">
        <v>114</v>
      </c>
      <c r="D13" s="1" t="s">
        <v>114</v>
      </c>
      <c r="E13" s="1" t="s">
        <v>120</v>
      </c>
      <c r="F13">
        <v>422</v>
      </c>
      <c r="G13">
        <v>0</v>
      </c>
      <c r="H13" t="s">
        <v>92</v>
      </c>
      <c r="I13" t="s">
        <v>121</v>
      </c>
      <c r="M13" t="str">
        <f t="shared" si="1"/>
        <v/>
      </c>
      <c r="N13" t="str">
        <f t="shared" si="2"/>
        <v>]</v>
      </c>
      <c r="O13" t="str">
        <f t="shared" si="3"/>
        <v/>
      </c>
      <c r="P13" t="str">
        <f t="shared" si="4"/>
        <v>[]</v>
      </c>
      <c r="Q13" t="str">
        <f t="shared" si="5"/>
        <v/>
      </c>
      <c r="R13" t="s">
        <v>94</v>
      </c>
      <c r="T13">
        <f t="shared" si="6"/>
        <v>0</v>
      </c>
      <c r="V13" t="str">
        <f t="shared" si="7"/>
        <v xml:space="preserve"> | PJ | Yes | Police Jurisdiction | 422 | 0 | Drop |  |  | Proxy for location, but would need to bin, and PSU is this binned. | </v>
      </c>
      <c r="AB13" t="str">
        <f t="shared" si="8"/>
        <v xml:space="preserve">    ["PJ", [], 422, 0],</v>
      </c>
      <c r="AD13" t="str">
        <f t="shared" si="9"/>
        <v xml:space="preserve">        'PJ',</v>
      </c>
    </row>
    <row r="14" spans="1:30" ht="19" x14ac:dyDescent="0.25">
      <c r="A14" s="1" t="s">
        <v>27</v>
      </c>
      <c r="B14" s="1" t="s">
        <v>114</v>
      </c>
      <c r="C14" s="1" t="s">
        <v>114</v>
      </c>
      <c r="D14" s="1" t="s">
        <v>114</v>
      </c>
      <c r="E14" s="1" t="s">
        <v>118</v>
      </c>
      <c r="F14">
        <v>60</v>
      </c>
      <c r="G14">
        <v>0</v>
      </c>
      <c r="H14" t="s">
        <v>92</v>
      </c>
      <c r="I14" t="s">
        <v>122</v>
      </c>
      <c r="M14" t="str">
        <f t="shared" si="1"/>
        <v/>
      </c>
      <c r="N14" t="str">
        <f t="shared" si="2"/>
        <v>]</v>
      </c>
      <c r="O14" t="str">
        <f t="shared" si="3"/>
        <v/>
      </c>
      <c r="P14" t="str">
        <f t="shared" si="4"/>
        <v>[]</v>
      </c>
      <c r="Q14" t="str">
        <f t="shared" si="5"/>
        <v/>
      </c>
      <c r="R14" t="s">
        <v>94</v>
      </c>
      <c r="T14">
        <f t="shared" si="6"/>
        <v>0</v>
      </c>
      <c r="V14" t="str">
        <f t="shared" si="7"/>
        <v xml:space="preserve"> | PSU | Yes | Primary Sampling Unit (Location) | 60 | 0 | Drop |  |  | Location | </v>
      </c>
      <c r="AB14" t="str">
        <f t="shared" si="8"/>
        <v xml:space="preserve">    ["PSU", [], 60, 0],</v>
      </c>
      <c r="AD14" t="str">
        <f t="shared" si="9"/>
        <v xml:space="preserve">        'PSU',</v>
      </c>
    </row>
    <row r="15" spans="1:30" ht="19" x14ac:dyDescent="0.25">
      <c r="A15" s="1" t="s">
        <v>30</v>
      </c>
      <c r="B15" s="1" t="s">
        <v>114</v>
      </c>
      <c r="C15" s="1" t="s">
        <v>114</v>
      </c>
      <c r="D15" s="1" t="s">
        <v>125</v>
      </c>
      <c r="E15" s="4" t="s">
        <v>63</v>
      </c>
      <c r="F15">
        <v>11</v>
      </c>
      <c r="G15">
        <v>0</v>
      </c>
      <c r="H15" t="s">
        <v>62</v>
      </c>
      <c r="M15" t="str">
        <f t="shared" si="1"/>
        <v/>
      </c>
      <c r="N15" t="str">
        <f t="shared" si="2"/>
        <v>]</v>
      </c>
      <c r="O15" t="str">
        <f t="shared" si="3"/>
        <v/>
      </c>
      <c r="P15" t="str">
        <f t="shared" si="4"/>
        <v>[]</v>
      </c>
      <c r="Q15" t="str">
        <f t="shared" si="5"/>
        <v/>
      </c>
      <c r="R15" t="s">
        <v>94</v>
      </c>
      <c r="T15">
        <f t="shared" si="6"/>
        <v>0</v>
      </c>
      <c r="V15" t="str">
        <f t="shared" si="7"/>
        <v xml:space="preserve"> | PVH_INVL | Yes | Number of Parked/Working Vehicles in the Crash  | 11 | 0 | Count |  |  |  | </v>
      </c>
      <c r="AB15" t="str">
        <f t="shared" si="8"/>
        <v xml:space="preserve">    ["PVH_INVL", [], 11, 0],</v>
      </c>
      <c r="AD15" t="str">
        <f t="shared" si="9"/>
        <v xml:space="preserve">        'PVH_INVL',</v>
      </c>
    </row>
    <row r="16" spans="1:30" ht="19" x14ac:dyDescent="0.25">
      <c r="A16" s="1" t="s">
        <v>31</v>
      </c>
      <c r="B16" s="1" t="s">
        <v>114</v>
      </c>
      <c r="C16" s="1" t="s">
        <v>114</v>
      </c>
      <c r="D16" s="1" t="s">
        <v>114</v>
      </c>
      <c r="E16" s="1"/>
      <c r="F16">
        <v>4</v>
      </c>
      <c r="G16">
        <v>0</v>
      </c>
      <c r="H16" t="s">
        <v>65</v>
      </c>
      <c r="I16" t="s">
        <v>119</v>
      </c>
      <c r="M16" t="str">
        <f t="shared" si="1"/>
        <v/>
      </c>
      <c r="N16" t="str">
        <f t="shared" si="2"/>
        <v>]</v>
      </c>
      <c r="O16" t="str">
        <f t="shared" si="3"/>
        <v/>
      </c>
      <c r="P16" t="str">
        <f t="shared" si="4"/>
        <v>[]</v>
      </c>
      <c r="Q16" t="str">
        <f t="shared" si="5"/>
        <v/>
      </c>
      <c r="R16" t="s">
        <v>94</v>
      </c>
      <c r="T16">
        <f t="shared" si="6"/>
        <v>0</v>
      </c>
      <c r="V16" t="str">
        <f t="shared" si="7"/>
        <v xml:space="preserve"> | REGION | Yes |  | 4 | 0 | Categorical |  |  | Derived from PSU | </v>
      </c>
      <c r="AB16" t="str">
        <f t="shared" si="8"/>
        <v xml:space="preserve">    ["REGION", [], 4, 0],</v>
      </c>
      <c r="AD16" t="str">
        <f t="shared" si="9"/>
        <v xml:space="preserve">        'REGION',</v>
      </c>
    </row>
    <row r="17" spans="1:30" ht="19" x14ac:dyDescent="0.25">
      <c r="A17" s="1" t="s">
        <v>36</v>
      </c>
      <c r="B17" s="1" t="s">
        <v>114</v>
      </c>
      <c r="C17" s="1" t="s">
        <v>114</v>
      </c>
      <c r="D17" s="1" t="s">
        <v>114</v>
      </c>
      <c r="E17" s="3" t="s">
        <v>76</v>
      </c>
      <c r="F17">
        <v>13</v>
      </c>
      <c r="G17">
        <v>0</v>
      </c>
      <c r="H17" t="s">
        <v>65</v>
      </c>
      <c r="J17">
        <v>98</v>
      </c>
      <c r="K17">
        <v>99</v>
      </c>
      <c r="M17" t="str">
        <f t="shared" si="1"/>
        <v>[98</v>
      </c>
      <c r="N17" t="str">
        <f t="shared" si="2"/>
        <v>,99]</v>
      </c>
      <c r="O17" t="str">
        <f t="shared" si="3"/>
        <v>[98,99]</v>
      </c>
      <c r="P17" t="str">
        <f t="shared" si="4"/>
        <v>[98,99]</v>
      </c>
      <c r="Q17" t="str">
        <f t="shared" si="5"/>
        <v xml:space="preserve">        ['REL_ROAD',[98,99]],</v>
      </c>
      <c r="R17" t="s">
        <v>94</v>
      </c>
      <c r="T17">
        <f t="shared" si="6"/>
        <v>0</v>
      </c>
      <c r="V17" t="str">
        <f t="shared" si="7"/>
        <v xml:space="preserve"> | REL_ROAD | Yes | Relation to Trafficway  | 13 | 0 | Categorical | [98,99] |  |  | </v>
      </c>
      <c r="AB17" t="str">
        <f t="shared" si="8"/>
        <v xml:space="preserve">    ["REL_ROAD", [98,99], 13, 0],</v>
      </c>
      <c r="AD17" t="str">
        <f t="shared" si="9"/>
        <v xml:space="preserve">        'REL_ROAD',</v>
      </c>
    </row>
    <row r="18" spans="1:30" ht="19" x14ac:dyDescent="0.25">
      <c r="A18" s="1" t="s">
        <v>32</v>
      </c>
      <c r="B18" s="1" t="s">
        <v>114</v>
      </c>
      <c r="C18" s="1" t="s">
        <v>114</v>
      </c>
      <c r="D18" s="1" t="s">
        <v>114</v>
      </c>
      <c r="E18" s="3" t="s">
        <v>71</v>
      </c>
      <c r="F18">
        <v>4</v>
      </c>
      <c r="G18">
        <v>0</v>
      </c>
      <c r="H18" t="s">
        <v>65</v>
      </c>
      <c r="J18">
        <v>8</v>
      </c>
      <c r="K18">
        <v>9</v>
      </c>
      <c r="M18" t="str">
        <f t="shared" si="1"/>
        <v>[8</v>
      </c>
      <c r="N18" t="str">
        <f t="shared" si="2"/>
        <v>,9]</v>
      </c>
      <c r="O18" t="str">
        <f t="shared" si="3"/>
        <v>[8,9]</v>
      </c>
      <c r="P18" t="str">
        <f t="shared" si="4"/>
        <v>[8,9]</v>
      </c>
      <c r="Q18" t="str">
        <f t="shared" si="5"/>
        <v xml:space="preserve">        ['RELJCT1',[8,9]],</v>
      </c>
      <c r="R18" t="s">
        <v>94</v>
      </c>
      <c r="T18">
        <f t="shared" si="6"/>
        <v>0</v>
      </c>
      <c r="V18" t="str">
        <f t="shared" si="7"/>
        <v xml:space="preserve"> | RELJCT1 | Yes | Relation to Junction-Within Interchange Area  | 4 | 0 | Categorical | [8,9] |  |  | </v>
      </c>
      <c r="AB18" t="str">
        <f t="shared" si="8"/>
        <v xml:space="preserve">    ["RELJCT1", [8,9], 4, 0],</v>
      </c>
      <c r="AD18" t="str">
        <f t="shared" si="9"/>
        <v xml:space="preserve">        'RELJCT1',</v>
      </c>
    </row>
    <row r="19" spans="1:30" ht="19" x14ac:dyDescent="0.25">
      <c r="A19" s="1" t="s">
        <v>33</v>
      </c>
      <c r="B19" s="1" t="s">
        <v>114</v>
      </c>
      <c r="C19" s="1" t="s">
        <v>114</v>
      </c>
      <c r="D19" s="1"/>
      <c r="E19" s="1" t="s">
        <v>72</v>
      </c>
      <c r="F19">
        <v>3</v>
      </c>
      <c r="G19">
        <v>54409</v>
      </c>
      <c r="H19" t="s">
        <v>65</v>
      </c>
      <c r="M19" t="str">
        <f t="shared" si="1"/>
        <v/>
      </c>
      <c r="N19" t="str">
        <f t="shared" si="2"/>
        <v>]</v>
      </c>
      <c r="O19" t="str">
        <f t="shared" si="3"/>
        <v/>
      </c>
      <c r="P19" t="str">
        <f t="shared" si="4"/>
        <v>[]</v>
      </c>
      <c r="Q19" t="str">
        <f t="shared" si="5"/>
        <v/>
      </c>
      <c r="R19" t="s">
        <v>95</v>
      </c>
      <c r="S19">
        <v>190</v>
      </c>
      <c r="T19">
        <f t="shared" si="6"/>
        <v>190</v>
      </c>
      <c r="U19" s="1"/>
      <c r="V19" t="str">
        <f t="shared" si="7"/>
        <v xml:space="preserve"> | RELJCT1_IM | Yes | RELJCT1 Imputed | 3 | 54409 | Categorical |  | 190 |  | </v>
      </c>
      <c r="AB19" t="str">
        <f t="shared" si="8"/>
        <v xml:space="preserve">    ["RELJCT1_IM", [], 3, 190],</v>
      </c>
      <c r="AD19" t="str">
        <f t="shared" si="9"/>
        <v xml:space="preserve">        'RELJCT1_IM',</v>
      </c>
    </row>
    <row r="20" spans="1:30" ht="19" x14ac:dyDescent="0.25">
      <c r="A20" s="1" t="s">
        <v>34</v>
      </c>
      <c r="B20" s="1" t="s">
        <v>114</v>
      </c>
      <c r="C20" s="1" t="s">
        <v>114</v>
      </c>
      <c r="D20" s="1" t="s">
        <v>125</v>
      </c>
      <c r="E20" s="3" t="s">
        <v>73</v>
      </c>
      <c r="F20">
        <v>15</v>
      </c>
      <c r="G20">
        <v>0</v>
      </c>
      <c r="H20" t="s">
        <v>65</v>
      </c>
      <c r="J20">
        <v>98</v>
      </c>
      <c r="K20">
        <v>99</v>
      </c>
      <c r="M20" t="str">
        <f t="shared" si="1"/>
        <v>[98</v>
      </c>
      <c r="N20" t="str">
        <f t="shared" si="2"/>
        <v>,99]</v>
      </c>
      <c r="O20" t="str">
        <f t="shared" si="3"/>
        <v>[98,99]</v>
      </c>
      <c r="P20" t="str">
        <f t="shared" si="4"/>
        <v>[98,99]</v>
      </c>
      <c r="Q20" t="str">
        <f t="shared" si="5"/>
        <v xml:space="preserve">        ['RELJCT2',[98,99]],</v>
      </c>
      <c r="R20" t="s">
        <v>94</v>
      </c>
      <c r="T20">
        <f t="shared" si="6"/>
        <v>0</v>
      </c>
      <c r="U20" s="1"/>
      <c r="V20" t="str">
        <f t="shared" si="7"/>
        <v xml:space="preserve"> | RELJCT2 | Yes | Relation to Junction-Specific Location  | 15 | 0 | Categorical | [98,99] |  |  | </v>
      </c>
      <c r="AB20" t="str">
        <f t="shared" si="8"/>
        <v xml:space="preserve">    ["RELJCT2", [98,99], 15, 0],</v>
      </c>
      <c r="AD20" t="str">
        <f t="shared" si="9"/>
        <v xml:space="preserve">        'RELJCT2',</v>
      </c>
    </row>
    <row r="21" spans="1:30" ht="19" x14ac:dyDescent="0.25">
      <c r="A21" s="1" t="s">
        <v>35</v>
      </c>
      <c r="B21" s="1" t="s">
        <v>114</v>
      </c>
      <c r="C21" s="1" t="s">
        <v>114</v>
      </c>
      <c r="D21" s="1"/>
      <c r="E21" s="1" t="s">
        <v>74</v>
      </c>
      <c r="F21">
        <v>13</v>
      </c>
      <c r="G21">
        <v>0</v>
      </c>
      <c r="H21" t="s">
        <v>65</v>
      </c>
      <c r="M21" t="str">
        <f t="shared" si="1"/>
        <v/>
      </c>
      <c r="N21" t="str">
        <f t="shared" si="2"/>
        <v>]</v>
      </c>
      <c r="O21" t="str">
        <f t="shared" si="3"/>
        <v/>
      </c>
      <c r="P21" t="str">
        <f t="shared" si="4"/>
        <v>[]</v>
      </c>
      <c r="Q21" t="str">
        <f t="shared" si="5"/>
        <v/>
      </c>
      <c r="R21" t="s">
        <v>94</v>
      </c>
      <c r="T21">
        <f t="shared" si="6"/>
        <v>0</v>
      </c>
      <c r="U21" s="1"/>
      <c r="V21" t="str">
        <f t="shared" si="7"/>
        <v xml:space="preserve"> | RELJCT2_IM | Yes | RELJCT2 Imputed | 13 | 0 | Categorical |  |  |  | </v>
      </c>
      <c r="AB21" t="str">
        <f t="shared" si="8"/>
        <v xml:space="preserve">    ["RELJCT2_IM", [], 13, 0],</v>
      </c>
      <c r="AD21" t="str">
        <f t="shared" si="9"/>
        <v xml:space="preserve">        'RELJCT2_IM',</v>
      </c>
    </row>
    <row r="22" spans="1:30" ht="19" x14ac:dyDescent="0.25">
      <c r="A22" s="1" t="s">
        <v>37</v>
      </c>
      <c r="B22" s="1" t="s">
        <v>114</v>
      </c>
      <c r="C22" s="1" t="s">
        <v>114</v>
      </c>
      <c r="D22" s="1" t="s">
        <v>114</v>
      </c>
      <c r="E22" s="1"/>
      <c r="F22">
        <v>2</v>
      </c>
      <c r="G22">
        <v>0</v>
      </c>
      <c r="H22" t="s">
        <v>65</v>
      </c>
      <c r="M22" t="str">
        <f t="shared" si="1"/>
        <v/>
      </c>
      <c r="N22" t="str">
        <f t="shared" si="2"/>
        <v>]</v>
      </c>
      <c r="O22" t="str">
        <f t="shared" si="3"/>
        <v/>
      </c>
      <c r="P22" t="str">
        <f t="shared" si="4"/>
        <v>[]</v>
      </c>
      <c r="Q22" t="str">
        <f t="shared" si="5"/>
        <v/>
      </c>
      <c r="R22" t="s">
        <v>96</v>
      </c>
      <c r="T22">
        <f t="shared" si="6"/>
        <v>0</v>
      </c>
      <c r="U22" s="1"/>
      <c r="V22" t="str">
        <f t="shared" si="7"/>
        <v xml:space="preserve"> | SCH_BUS | Yes |  | 2 | 0 | Categorical |  |  |  | </v>
      </c>
      <c r="AB22" t="str">
        <f t="shared" si="8"/>
        <v xml:space="preserve">    ["SCH_BUS", [], 2, 0],</v>
      </c>
      <c r="AD22" t="str">
        <f t="shared" si="9"/>
        <v xml:space="preserve">        'SCH_BUS',</v>
      </c>
    </row>
    <row r="23" spans="1:30" ht="19" x14ac:dyDescent="0.25">
      <c r="A23" s="1" t="s">
        <v>39</v>
      </c>
      <c r="B23" s="1" t="s">
        <v>114</v>
      </c>
      <c r="C23" s="1" t="s">
        <v>114</v>
      </c>
      <c r="D23" s="1" t="s">
        <v>114</v>
      </c>
      <c r="E23" s="4" t="s">
        <v>75</v>
      </c>
      <c r="F23">
        <v>11</v>
      </c>
      <c r="G23">
        <v>0</v>
      </c>
      <c r="H23" t="s">
        <v>65</v>
      </c>
      <c r="J23">
        <v>98</v>
      </c>
      <c r="K23">
        <v>99</v>
      </c>
      <c r="M23" t="str">
        <f t="shared" si="1"/>
        <v>[98</v>
      </c>
      <c r="N23" t="str">
        <f t="shared" si="2"/>
        <v>,99]</v>
      </c>
      <c r="O23" t="str">
        <f t="shared" si="3"/>
        <v>[98,99]</v>
      </c>
      <c r="P23" t="str">
        <f t="shared" si="4"/>
        <v>[98,99]</v>
      </c>
      <c r="Q23" t="str">
        <f t="shared" si="5"/>
        <v xml:space="preserve">        ['TYP_INT',[98,99]],</v>
      </c>
      <c r="R23" t="s">
        <v>98</v>
      </c>
      <c r="S23">
        <v>26650</v>
      </c>
      <c r="T23">
        <f t="shared" si="6"/>
        <v>26650</v>
      </c>
      <c r="U23" s="1"/>
      <c r="V23" t="str">
        <f t="shared" si="7"/>
        <v xml:space="preserve"> | TYP_INT | Yes | Type of Intersection  | 11 | 0 | Categorical | [98,99] | 26650 |  | </v>
      </c>
      <c r="AB23" t="str">
        <f t="shared" si="8"/>
        <v xml:space="preserve">    ["TYP_INT", [98,99], 11, 26650],</v>
      </c>
      <c r="AD23" t="str">
        <f t="shared" si="9"/>
        <v xml:space="preserve">        'TYP_INT',</v>
      </c>
    </row>
    <row r="24" spans="1:30" ht="19" x14ac:dyDescent="0.25">
      <c r="A24" s="1" t="s">
        <v>40</v>
      </c>
      <c r="B24" s="1" t="s">
        <v>114</v>
      </c>
      <c r="C24" s="1" t="s">
        <v>114</v>
      </c>
      <c r="D24" s="1" t="s">
        <v>114</v>
      </c>
      <c r="E24" s="1"/>
      <c r="F24">
        <v>2</v>
      </c>
      <c r="G24">
        <v>0</v>
      </c>
      <c r="H24" t="s">
        <v>65</v>
      </c>
      <c r="I24" t="s">
        <v>116</v>
      </c>
      <c r="M24" t="str">
        <f t="shared" si="1"/>
        <v/>
      </c>
      <c r="N24" t="str">
        <f t="shared" si="2"/>
        <v>]</v>
      </c>
      <c r="O24" t="str">
        <f t="shared" si="3"/>
        <v/>
      </c>
      <c r="P24" t="str">
        <f t="shared" si="4"/>
        <v>[]</v>
      </c>
      <c r="Q24" t="str">
        <f t="shared" si="5"/>
        <v/>
      </c>
      <c r="R24" t="s">
        <v>99</v>
      </c>
      <c r="T24">
        <f t="shared" si="6"/>
        <v>0</v>
      </c>
      <c r="U24" s="1"/>
      <c r="V24" t="str">
        <f t="shared" si="7"/>
        <v xml:space="preserve"> | URBANICITY | Yes |  | 2 | 0 | Categorical |  |  | Derived from data we don't have | </v>
      </c>
      <c r="AB24" t="str">
        <f t="shared" si="8"/>
        <v xml:space="preserve">    ["URBANICITY", [], 2, 0],</v>
      </c>
      <c r="AD24" t="str">
        <f t="shared" si="9"/>
        <v xml:space="preserve">        'URBANICITY',</v>
      </c>
    </row>
    <row r="25" spans="1:30" ht="19" x14ac:dyDescent="0.25">
      <c r="A25" s="1" t="s">
        <v>41</v>
      </c>
      <c r="B25" s="1" t="s">
        <v>114</v>
      </c>
      <c r="C25" s="1" t="s">
        <v>114</v>
      </c>
      <c r="D25" s="1" t="s">
        <v>125</v>
      </c>
      <c r="E25" s="3" t="s">
        <v>60</v>
      </c>
      <c r="F25">
        <v>13</v>
      </c>
      <c r="G25">
        <v>0</v>
      </c>
      <c r="H25" t="s">
        <v>62</v>
      </c>
      <c r="M25" t="str">
        <f t="shared" si="1"/>
        <v/>
      </c>
      <c r="N25" t="str">
        <f t="shared" si="2"/>
        <v>]</v>
      </c>
      <c r="O25" t="str">
        <f t="shared" si="3"/>
        <v/>
      </c>
      <c r="P25" t="str">
        <f t="shared" si="4"/>
        <v>[]</v>
      </c>
      <c r="Q25" t="str">
        <f t="shared" si="5"/>
        <v/>
      </c>
      <c r="R25" t="s">
        <v>100</v>
      </c>
      <c r="T25">
        <f t="shared" si="6"/>
        <v>0</v>
      </c>
      <c r="U25" s="1"/>
      <c r="V25" t="str">
        <f t="shared" si="7"/>
        <v xml:space="preserve"> | VE_FORMS | Yes | Number of Motor Vehicles in Transport  | 13 | 0 | Count |  |  |  | </v>
      </c>
      <c r="AB25" t="str">
        <f t="shared" si="8"/>
        <v xml:space="preserve">    ["VE_FORMS", [], 13, 0],</v>
      </c>
      <c r="AD25" t="str">
        <f t="shared" si="9"/>
        <v xml:space="preserve">        'VE_FORMS',</v>
      </c>
    </row>
    <row r="26" spans="1:30" ht="19" x14ac:dyDescent="0.25">
      <c r="A26" s="1" t="s">
        <v>42</v>
      </c>
      <c r="B26" s="1" t="s">
        <v>124</v>
      </c>
      <c r="C26" s="1" t="s">
        <v>114</v>
      </c>
      <c r="D26" s="1" t="s">
        <v>125</v>
      </c>
      <c r="E26" s="1" t="s">
        <v>59</v>
      </c>
      <c r="F26">
        <v>13</v>
      </c>
      <c r="G26">
        <v>0</v>
      </c>
      <c r="H26" t="s">
        <v>62</v>
      </c>
      <c r="M26" t="str">
        <f t="shared" si="1"/>
        <v/>
      </c>
      <c r="N26" t="str">
        <f t="shared" si="2"/>
        <v>]</v>
      </c>
      <c r="O26" t="str">
        <f t="shared" si="3"/>
        <v/>
      </c>
      <c r="P26" t="str">
        <f t="shared" si="4"/>
        <v>[]</v>
      </c>
      <c r="Q26" t="str">
        <f t="shared" si="5"/>
        <v/>
      </c>
      <c r="R26" t="s">
        <v>101</v>
      </c>
      <c r="T26">
        <f t="shared" si="6"/>
        <v>0</v>
      </c>
      <c r="U26" s="1"/>
      <c r="V26" t="str">
        <f t="shared" si="7"/>
        <v xml:space="preserve"> | VE_TOTAL | Yes | Number of vehicles in crash | 13 | 0 | Count |  |  |  | </v>
      </c>
      <c r="AB26" t="str">
        <f t="shared" si="8"/>
        <v xml:space="preserve">    ["VE_TOTAL", [], 13, 0],</v>
      </c>
      <c r="AD26" t="str">
        <f t="shared" si="9"/>
        <v xml:space="preserve">        'VE_TOTAL',</v>
      </c>
    </row>
    <row r="27" spans="1:30" ht="19" x14ac:dyDescent="0.25">
      <c r="A27" s="1" t="s">
        <v>43</v>
      </c>
      <c r="B27" s="1" t="s">
        <v>114</v>
      </c>
      <c r="C27" s="1" t="s">
        <v>114</v>
      </c>
      <c r="D27" s="1" t="s">
        <v>114</v>
      </c>
      <c r="E27" s="1"/>
      <c r="F27">
        <v>13</v>
      </c>
      <c r="G27">
        <v>0</v>
      </c>
      <c r="H27" t="s">
        <v>65</v>
      </c>
      <c r="J27">
        <v>98</v>
      </c>
      <c r="K27">
        <v>99</v>
      </c>
      <c r="M27" t="str">
        <f t="shared" si="1"/>
        <v>[98</v>
      </c>
      <c r="N27" t="str">
        <f t="shared" si="2"/>
        <v>,99]</v>
      </c>
      <c r="O27" t="str">
        <f t="shared" si="3"/>
        <v>[98,99]</v>
      </c>
      <c r="P27" t="str">
        <f t="shared" si="4"/>
        <v>[98,99]</v>
      </c>
      <c r="Q27" t="str">
        <f t="shared" si="5"/>
        <v xml:space="preserve">        ['WEATHER',[98,99]],</v>
      </c>
      <c r="R27" t="s">
        <v>107</v>
      </c>
      <c r="T27">
        <f t="shared" si="6"/>
        <v>0</v>
      </c>
      <c r="U27" s="1"/>
      <c r="V27" t="str">
        <f t="shared" si="7"/>
        <v xml:space="preserve"> | WEATHER | Yes |  | 13 | 0 | Categorical | [98,99] |  |  | </v>
      </c>
      <c r="AB27" t="str">
        <f t="shared" si="8"/>
        <v xml:space="preserve">    ["WEATHER", [98,99], 13, 0],</v>
      </c>
      <c r="AD27" t="str">
        <f t="shared" si="9"/>
        <v xml:space="preserve">        'WEATHER',</v>
      </c>
    </row>
    <row r="28" spans="1:30" ht="19" x14ac:dyDescent="0.25">
      <c r="A28" s="1" t="s">
        <v>46</v>
      </c>
      <c r="B28" s="1" t="s">
        <v>114</v>
      </c>
      <c r="C28" s="1" t="s">
        <v>114</v>
      </c>
      <c r="D28" s="1"/>
      <c r="E28" s="1" t="s">
        <v>80</v>
      </c>
      <c r="F28">
        <v>11</v>
      </c>
      <c r="G28">
        <v>0</v>
      </c>
      <c r="H28" t="s">
        <v>65</v>
      </c>
      <c r="M28" t="str">
        <f t="shared" si="1"/>
        <v/>
      </c>
      <c r="N28" t="str">
        <f t="shared" si="2"/>
        <v>]</v>
      </c>
      <c r="O28" t="str">
        <f t="shared" si="3"/>
        <v/>
      </c>
      <c r="P28" t="str">
        <f t="shared" si="4"/>
        <v>[]</v>
      </c>
      <c r="Q28" t="str">
        <f t="shared" si="5"/>
        <v/>
      </c>
      <c r="R28" t="s">
        <v>106</v>
      </c>
      <c r="T28">
        <f t="shared" si="6"/>
        <v>0</v>
      </c>
      <c r="V28" t="str">
        <f t="shared" si="7"/>
        <v xml:space="preserve"> | WEATHR_IM | Yes | WEATHER Imputed | 11 | 0 | Categorical |  |  |  | </v>
      </c>
      <c r="AB28" t="str">
        <f t="shared" si="8"/>
        <v xml:space="preserve">    ["WEATHR_IM", [], 11, 0],</v>
      </c>
      <c r="AD28" t="str">
        <f t="shared" si="9"/>
        <v xml:space="preserve">        'WEATHR_IM',</v>
      </c>
    </row>
    <row r="29" spans="1:30" ht="19" x14ac:dyDescent="0.25">
      <c r="A29" s="1" t="s">
        <v>48</v>
      </c>
      <c r="B29" s="1" t="s">
        <v>114</v>
      </c>
      <c r="C29" s="1" t="s">
        <v>114</v>
      </c>
      <c r="D29" s="1"/>
      <c r="E29" s="1" t="s">
        <v>66</v>
      </c>
      <c r="F29">
        <v>7</v>
      </c>
      <c r="G29">
        <v>0</v>
      </c>
      <c r="H29" t="s">
        <v>65</v>
      </c>
      <c r="M29" t="str">
        <f t="shared" si="1"/>
        <v/>
      </c>
      <c r="N29" t="str">
        <f t="shared" si="2"/>
        <v>]</v>
      </c>
      <c r="O29" t="str">
        <f t="shared" si="3"/>
        <v/>
      </c>
      <c r="P29" t="str">
        <f t="shared" si="4"/>
        <v>[]</v>
      </c>
      <c r="Q29" t="str">
        <f t="shared" si="5"/>
        <v/>
      </c>
      <c r="R29" t="s">
        <v>108</v>
      </c>
      <c r="T29">
        <f t="shared" si="6"/>
        <v>0</v>
      </c>
      <c r="V29" t="str">
        <f t="shared" si="7"/>
        <v xml:space="preserve"> | WKDY_IM | Yes | DAY_WEEK Imputed | 7 | 0 | Categorical |  |  |  | </v>
      </c>
      <c r="AB29" t="str">
        <f t="shared" si="8"/>
        <v xml:space="preserve">    ["WKDY_IM", [], 7, 0],</v>
      </c>
      <c r="AD29" t="str">
        <f t="shared" si="9"/>
        <v xml:space="preserve">        'WKDY_IM',</v>
      </c>
    </row>
    <row r="30" spans="1:30" ht="19" x14ac:dyDescent="0.25">
      <c r="A30" s="1" t="s">
        <v>49</v>
      </c>
      <c r="B30" s="1" t="s">
        <v>114</v>
      </c>
      <c r="C30" s="1" t="s">
        <v>114</v>
      </c>
      <c r="D30" s="1" t="s">
        <v>125</v>
      </c>
      <c r="E30" s="1" t="s">
        <v>77</v>
      </c>
      <c r="F30">
        <v>5</v>
      </c>
      <c r="G30">
        <v>0</v>
      </c>
      <c r="H30" t="s">
        <v>65</v>
      </c>
      <c r="M30" t="str">
        <f t="shared" si="1"/>
        <v/>
      </c>
      <c r="N30" t="str">
        <f t="shared" si="2"/>
        <v>]</v>
      </c>
      <c r="O30" t="str">
        <f t="shared" si="3"/>
        <v/>
      </c>
      <c r="P30" t="str">
        <f t="shared" si="4"/>
        <v>[]</v>
      </c>
      <c r="Q30" t="str">
        <f t="shared" si="5"/>
        <v/>
      </c>
      <c r="R30" t="s">
        <v>109</v>
      </c>
      <c r="T30">
        <f t="shared" si="6"/>
        <v>0</v>
      </c>
      <c r="V30" t="str">
        <f t="shared" si="7"/>
        <v xml:space="preserve"> | WRK_ZONE | Yes | Work Zone | 5 | 0 | Categorical |  |  |  | </v>
      </c>
      <c r="AB30" t="str">
        <f t="shared" si="8"/>
        <v xml:space="preserve">    ["WRK_ZONE", [], 5, 0],</v>
      </c>
      <c r="AD30" t="str">
        <f t="shared" si="9"/>
        <v xml:space="preserve">        'WRK_ZONE',</v>
      </c>
    </row>
    <row r="31" spans="1:30" ht="19" x14ac:dyDescent="0.25">
      <c r="A31" s="1" t="s">
        <v>50</v>
      </c>
      <c r="B31" s="1" t="s">
        <v>114</v>
      </c>
      <c r="C31" s="1" t="s">
        <v>114</v>
      </c>
      <c r="D31" s="1" t="s">
        <v>114</v>
      </c>
      <c r="E31" s="1"/>
      <c r="F31">
        <v>5</v>
      </c>
      <c r="G31">
        <v>0</v>
      </c>
      <c r="H31" t="s">
        <v>65</v>
      </c>
      <c r="M31" t="str">
        <f t="shared" si="1"/>
        <v/>
      </c>
      <c r="N31" t="str">
        <f t="shared" si="2"/>
        <v>]</v>
      </c>
      <c r="O31" t="str">
        <f t="shared" si="3"/>
        <v/>
      </c>
      <c r="P31" t="str">
        <f t="shared" si="4"/>
        <v>[]</v>
      </c>
      <c r="Q31" t="str">
        <f t="shared" si="5"/>
        <v/>
      </c>
      <c r="R31" t="s">
        <v>94</v>
      </c>
      <c r="S31">
        <v>59889</v>
      </c>
      <c r="T31">
        <f t="shared" si="6"/>
        <v>59889</v>
      </c>
      <c r="V31" t="str">
        <f t="shared" si="7"/>
        <v xml:space="preserve"> | YEAR | Yes |  | 5 | 0 | Categorical |  | 59889 |  | </v>
      </c>
      <c r="AD31" t="str">
        <f t="shared" si="9"/>
        <v xml:space="preserve">        'YEAR',</v>
      </c>
    </row>
    <row r="32" spans="1:30" ht="19" x14ac:dyDescent="0.25">
      <c r="A32" s="1" t="s">
        <v>2</v>
      </c>
      <c r="B32" s="1" t="s">
        <v>125</v>
      </c>
      <c r="C32" s="1" t="s">
        <v>112</v>
      </c>
      <c r="D32" s="1"/>
      <c r="E32" s="1"/>
      <c r="F32">
        <v>259077</v>
      </c>
      <c r="G32">
        <v>0</v>
      </c>
      <c r="H32" t="s">
        <v>91</v>
      </c>
      <c r="M32" t="str">
        <f t="shared" si="1"/>
        <v/>
      </c>
      <c r="N32" t="str">
        <f t="shared" si="2"/>
        <v>]</v>
      </c>
      <c r="O32" t="str">
        <f t="shared" si="3"/>
        <v/>
      </c>
      <c r="P32" t="str">
        <f t="shared" si="4"/>
        <v>[]</v>
      </c>
      <c r="Q32" t="str">
        <f t="shared" si="5"/>
        <v/>
      </c>
      <c r="R32" t="s">
        <v>94</v>
      </c>
      <c r="S32">
        <v>0</v>
      </c>
      <c r="T32">
        <f t="shared" si="6"/>
        <v>0</v>
      </c>
      <c r="V32" t="str">
        <f t="shared" si="7"/>
        <v xml:space="preserve"> | CASENUM | Yes, for correlating different datasets |  | 259077 | 0 | Transfer |  | 0 |  | </v>
      </c>
    </row>
    <row r="33" spans="1:22" ht="19" x14ac:dyDescent="0.25">
      <c r="A33" s="1" t="s">
        <v>0</v>
      </c>
      <c r="B33" s="1" t="s">
        <v>114</v>
      </c>
      <c r="C33" s="1"/>
      <c r="D33" s="1"/>
      <c r="E33" s="1" t="s">
        <v>89</v>
      </c>
      <c r="F33">
        <v>2</v>
      </c>
      <c r="G33">
        <v>0</v>
      </c>
      <c r="H33" t="s">
        <v>65</v>
      </c>
      <c r="M33" t="str">
        <f t="shared" si="1"/>
        <v/>
      </c>
      <c r="N33" t="str">
        <f t="shared" si="2"/>
        <v>]</v>
      </c>
      <c r="O33" t="str">
        <f t="shared" si="3"/>
        <v/>
      </c>
      <c r="P33" t="str">
        <f t="shared" si="4"/>
        <v>[]</v>
      </c>
      <c r="Q33" t="str">
        <f t="shared" si="5"/>
        <v/>
      </c>
      <c r="R33" t="s">
        <v>94</v>
      </c>
      <c r="S33">
        <v>166</v>
      </c>
      <c r="T33">
        <f t="shared" si="6"/>
        <v>166</v>
      </c>
      <c r="V33" t="str">
        <f t="shared" si="7"/>
        <v xml:space="preserve"> | ALCHL_IM |  | ALCOHOL Imputed | 2 | 0 | Categorical |  | 166 |  | </v>
      </c>
    </row>
    <row r="34" spans="1:22" ht="19" x14ac:dyDescent="0.25">
      <c r="A34" s="1" t="s">
        <v>1</v>
      </c>
      <c r="B34" s="1" t="s">
        <v>114</v>
      </c>
      <c r="C34" s="1"/>
      <c r="D34" s="1"/>
      <c r="E34" s="4" t="s">
        <v>88</v>
      </c>
      <c r="F34">
        <v>4</v>
      </c>
      <c r="G34">
        <v>0</v>
      </c>
      <c r="H34" t="s">
        <v>65</v>
      </c>
      <c r="I34" t="s">
        <v>84</v>
      </c>
      <c r="J34">
        <v>9</v>
      </c>
      <c r="M34" t="str">
        <f t="shared" si="1"/>
        <v>[9</v>
      </c>
      <c r="N34" t="str">
        <f t="shared" si="2"/>
        <v>]</v>
      </c>
      <c r="O34" t="str">
        <f t="shared" si="3"/>
        <v>[9]</v>
      </c>
      <c r="P34" t="str">
        <f t="shared" ref="P34:P53" si="10">IF(O34="","[]",_xlfn.CONCAT(M34,N34))</f>
        <v>[9]</v>
      </c>
      <c r="Q34" t="str">
        <f t="shared" si="5"/>
        <v xml:space="preserve">        ['ALCOHOL',[9]],</v>
      </c>
      <c r="R34" t="s">
        <v>94</v>
      </c>
      <c r="S34">
        <v>1127</v>
      </c>
      <c r="T34">
        <f t="shared" ref="T34:T53" si="11">IF(ISBLANK(S34),0,S34)</f>
        <v>1127</v>
      </c>
      <c r="V34" t="str">
        <f t="shared" ref="V34:V53" si="12">_xlfn.CONCAT(" | ", A34,  " | ", C34, " | ", E34, " | ", F34, " | ", G34, " | ", H34, " | ", O34, " | ", S34, " | ", I34, " | ")</f>
        <v xml:space="preserve"> | ALCOHOL |  | Alcohol Involved in Crash  | 4 | 0 | Categorical | [9] | 1127 | Derived Data Element | </v>
      </c>
    </row>
    <row r="35" spans="1:22" ht="19" x14ac:dyDescent="0.25">
      <c r="A35" s="1" t="s">
        <v>3</v>
      </c>
      <c r="B35" s="1" t="s">
        <v>125</v>
      </c>
      <c r="C35" s="1"/>
      <c r="D35" s="1"/>
      <c r="E35" s="1"/>
      <c r="F35">
        <v>23</v>
      </c>
      <c r="G35">
        <v>54745</v>
      </c>
      <c r="H35" t="s">
        <v>92</v>
      </c>
      <c r="I35" t="s">
        <v>90</v>
      </c>
      <c r="M35" t="str">
        <f t="shared" si="1"/>
        <v/>
      </c>
      <c r="N35" t="str">
        <f t="shared" si="2"/>
        <v>]</v>
      </c>
      <c r="O35" t="str">
        <f t="shared" si="3"/>
        <v/>
      </c>
      <c r="P35" t="str">
        <f t="shared" si="10"/>
        <v>[]</v>
      </c>
      <c r="Q35" t="str">
        <f t="shared" si="5"/>
        <v/>
      </c>
      <c r="R35" t="s">
        <v>94</v>
      </c>
      <c r="S35">
        <v>2309</v>
      </c>
      <c r="T35">
        <f t="shared" si="11"/>
        <v>2309</v>
      </c>
      <c r="V35" t="str">
        <f t="shared" si="12"/>
        <v xml:space="preserve"> | CF1 |  |  | 23 | 54745 | Drop |  | 2309 | Discontinued | </v>
      </c>
    </row>
    <row r="36" spans="1:22" ht="19" x14ac:dyDescent="0.25">
      <c r="A36" s="1" t="s">
        <v>4</v>
      </c>
      <c r="B36" s="1" t="s">
        <v>125</v>
      </c>
      <c r="C36" s="1"/>
      <c r="D36" s="1"/>
      <c r="E36" s="1"/>
      <c r="F36">
        <v>17</v>
      </c>
      <c r="G36">
        <v>54745</v>
      </c>
      <c r="H36" t="s">
        <v>92</v>
      </c>
      <c r="I36" t="s">
        <v>90</v>
      </c>
      <c r="M36" t="str">
        <f t="shared" si="1"/>
        <v/>
      </c>
      <c r="N36" t="str">
        <f t="shared" si="2"/>
        <v>]</v>
      </c>
      <c r="O36" t="str">
        <f t="shared" si="3"/>
        <v/>
      </c>
      <c r="P36" t="str">
        <f t="shared" si="10"/>
        <v>[]</v>
      </c>
      <c r="Q36" t="str">
        <f t="shared" si="5"/>
        <v/>
      </c>
      <c r="R36" t="s">
        <v>94</v>
      </c>
      <c r="S36">
        <v>1012</v>
      </c>
      <c r="T36">
        <f t="shared" si="11"/>
        <v>1012</v>
      </c>
      <c r="V36" t="str">
        <f t="shared" si="12"/>
        <v xml:space="preserve"> | CF2 |  |  | 17 | 54745 | Drop |  | 1012 | Discontinued | </v>
      </c>
    </row>
    <row r="37" spans="1:22" ht="19" x14ac:dyDescent="0.25">
      <c r="A37" s="1" t="s">
        <v>5</v>
      </c>
      <c r="B37" s="1" t="s">
        <v>125</v>
      </c>
      <c r="C37" s="1"/>
      <c r="D37" s="1"/>
      <c r="E37" s="1"/>
      <c r="F37">
        <v>11</v>
      </c>
      <c r="G37">
        <v>54745</v>
      </c>
      <c r="H37" t="s">
        <v>92</v>
      </c>
      <c r="I37" t="s">
        <v>90</v>
      </c>
      <c r="M37" t="str">
        <f t="shared" si="1"/>
        <v/>
      </c>
      <c r="N37" t="str">
        <f t="shared" si="2"/>
        <v>]</v>
      </c>
      <c r="O37" t="str">
        <f t="shared" si="3"/>
        <v/>
      </c>
      <c r="P37" t="str">
        <f t="shared" si="10"/>
        <v>[]</v>
      </c>
      <c r="Q37" t="str">
        <f t="shared" si="5"/>
        <v/>
      </c>
      <c r="R37" t="s">
        <v>94</v>
      </c>
      <c r="S37">
        <v>4480</v>
      </c>
      <c r="T37">
        <f t="shared" si="11"/>
        <v>4480</v>
      </c>
      <c r="V37" t="str">
        <f t="shared" si="12"/>
        <v xml:space="preserve"> | CF3 |  |  | 11 | 54745 | Drop |  | 4480 | Discontinued | </v>
      </c>
    </row>
    <row r="38" spans="1:22" ht="19" x14ac:dyDescent="0.25">
      <c r="A38" s="1" t="s">
        <v>7</v>
      </c>
      <c r="B38" s="1" t="s">
        <v>114</v>
      </c>
      <c r="C38" s="1"/>
      <c r="D38" s="1"/>
      <c r="E38" s="1" t="s">
        <v>68</v>
      </c>
      <c r="F38">
        <v>54</v>
      </c>
      <c r="G38">
        <v>0</v>
      </c>
      <c r="H38" t="s">
        <v>65</v>
      </c>
      <c r="M38" t="str">
        <f t="shared" si="1"/>
        <v/>
      </c>
      <c r="N38" t="str">
        <f t="shared" si="2"/>
        <v>]</v>
      </c>
      <c r="O38" t="str">
        <f t="shared" si="3"/>
        <v/>
      </c>
      <c r="P38" t="str">
        <f t="shared" si="10"/>
        <v>[]</v>
      </c>
      <c r="Q38" t="str">
        <f t="shared" si="5"/>
        <v/>
      </c>
      <c r="R38" t="s">
        <v>94</v>
      </c>
      <c r="S38">
        <v>4480</v>
      </c>
      <c r="T38">
        <f t="shared" si="11"/>
        <v>4480</v>
      </c>
      <c r="V38" t="str">
        <f t="shared" si="12"/>
        <v xml:space="preserve"> | EVENT1_IM |  | HARM_EV Imputed | 54 | 0 | Categorical |  | 4480 |  | </v>
      </c>
    </row>
    <row r="39" spans="1:22" ht="19" x14ac:dyDescent="0.25">
      <c r="A39" s="1" t="s">
        <v>8</v>
      </c>
      <c r="B39" s="1" t="s">
        <v>114</v>
      </c>
      <c r="C39" s="1"/>
      <c r="D39" s="1"/>
      <c r="E39" s="4" t="s">
        <v>67</v>
      </c>
      <c r="F39">
        <v>56</v>
      </c>
      <c r="G39">
        <v>0</v>
      </c>
      <c r="H39" t="s">
        <v>65</v>
      </c>
      <c r="J39">
        <v>98</v>
      </c>
      <c r="K39">
        <v>99</v>
      </c>
      <c r="M39" t="str">
        <f t="shared" si="1"/>
        <v>[98</v>
      </c>
      <c r="N39" t="str">
        <f t="shared" si="2"/>
        <v>,99]</v>
      </c>
      <c r="O39" t="str">
        <f t="shared" si="3"/>
        <v>[98,99]</v>
      </c>
      <c r="P39" t="str">
        <f t="shared" si="10"/>
        <v>[98,99]</v>
      </c>
      <c r="Q39" t="str">
        <f t="shared" si="5"/>
        <v xml:space="preserve">        ['HARM_EV',[98,99]],</v>
      </c>
      <c r="R39" t="s">
        <v>94</v>
      </c>
      <c r="T39">
        <f t="shared" si="11"/>
        <v>0</v>
      </c>
      <c r="V39" t="str">
        <f t="shared" si="12"/>
        <v xml:space="preserve"> | HARM_EV |  | First Harmful Event  | 56 | 0 | Categorical | [98,99] |  |  | </v>
      </c>
    </row>
    <row r="40" spans="1:22" ht="19" x14ac:dyDescent="0.25">
      <c r="A40" s="1" t="s">
        <v>15</v>
      </c>
      <c r="B40" s="1" t="s">
        <v>114</v>
      </c>
      <c r="C40" s="1"/>
      <c r="D40" s="1"/>
      <c r="E40" s="3" t="s">
        <v>69</v>
      </c>
      <c r="F40">
        <v>11</v>
      </c>
      <c r="G40">
        <v>0</v>
      </c>
      <c r="H40" t="s">
        <v>65</v>
      </c>
      <c r="J40">
        <v>98</v>
      </c>
      <c r="K40">
        <v>99</v>
      </c>
      <c r="M40" t="str">
        <f t="shared" si="1"/>
        <v>[98</v>
      </c>
      <c r="N40" t="str">
        <f t="shared" si="2"/>
        <v>,99]</v>
      </c>
      <c r="O40" t="str">
        <f t="shared" si="3"/>
        <v>[98,99]</v>
      </c>
      <c r="P40" t="str">
        <f t="shared" si="10"/>
        <v>[98,99]</v>
      </c>
      <c r="Q40" t="str">
        <f t="shared" si="5"/>
        <v xml:space="preserve">        ['MAN_COLL',[98,99]],</v>
      </c>
      <c r="R40" t="s">
        <v>94</v>
      </c>
      <c r="S40">
        <v>65920</v>
      </c>
      <c r="T40">
        <f t="shared" si="11"/>
        <v>65920</v>
      </c>
      <c r="V40" t="str">
        <f t="shared" si="12"/>
        <v xml:space="preserve"> | MAN_COLL |  | Manner of Collision of the First Harmful Event  | 11 | 0 | Categorical | [98,99] | 65920 |  | </v>
      </c>
    </row>
    <row r="41" spans="1:22" ht="19" x14ac:dyDescent="0.25">
      <c r="A41" s="1" t="s">
        <v>14</v>
      </c>
      <c r="B41" s="1" t="s">
        <v>114</v>
      </c>
      <c r="C41" s="1"/>
      <c r="D41" s="1"/>
      <c r="E41" s="1" t="s">
        <v>70</v>
      </c>
      <c r="F41">
        <v>9</v>
      </c>
      <c r="G41">
        <v>0</v>
      </c>
      <c r="H41" t="s">
        <v>65</v>
      </c>
      <c r="M41" t="str">
        <f t="shared" si="1"/>
        <v/>
      </c>
      <c r="N41" t="str">
        <f t="shared" si="2"/>
        <v>]</v>
      </c>
      <c r="O41" t="str">
        <f t="shared" si="3"/>
        <v/>
      </c>
      <c r="P41" t="str">
        <f t="shared" si="10"/>
        <v>[]</v>
      </c>
      <c r="Q41" t="str">
        <f t="shared" si="5"/>
        <v/>
      </c>
      <c r="R41" t="s">
        <v>94</v>
      </c>
      <c r="S41">
        <v>19721</v>
      </c>
      <c r="T41">
        <f t="shared" si="11"/>
        <v>19721</v>
      </c>
      <c r="U41" s="1"/>
      <c r="V41" t="str">
        <f t="shared" si="12"/>
        <v xml:space="preserve"> | MANCOL_IM |  | MAN_COLL Imputed | 9 | 0 | Categorical |  | 19721 |  | </v>
      </c>
    </row>
    <row r="42" spans="1:22" ht="19" x14ac:dyDescent="0.25">
      <c r="A42" s="1" t="s">
        <v>17</v>
      </c>
      <c r="B42" s="1" t="s">
        <v>114</v>
      </c>
      <c r="C42" s="1"/>
      <c r="D42" s="1"/>
      <c r="E42" s="1" t="s">
        <v>82</v>
      </c>
      <c r="F42">
        <v>9</v>
      </c>
      <c r="G42">
        <v>0</v>
      </c>
      <c r="H42" t="s">
        <v>65</v>
      </c>
      <c r="I42" t="s">
        <v>84</v>
      </c>
      <c r="J42">
        <v>9</v>
      </c>
      <c r="M42" t="str">
        <f t="shared" si="1"/>
        <v>[9</v>
      </c>
      <c r="N42" t="str">
        <f t="shared" si="2"/>
        <v>]</v>
      </c>
      <c r="O42" t="str">
        <f t="shared" si="3"/>
        <v>[9]</v>
      </c>
      <c r="P42" t="str">
        <f t="shared" si="10"/>
        <v>[9]</v>
      </c>
      <c r="Q42" t="str">
        <f t="shared" si="5"/>
        <v xml:space="preserve">        ['MAX_SEV',[9]],</v>
      </c>
      <c r="R42" t="s">
        <v>102</v>
      </c>
      <c r="S42">
        <v>13284</v>
      </c>
      <c r="T42">
        <f t="shared" si="11"/>
        <v>13284</v>
      </c>
      <c r="U42" s="1"/>
      <c r="V42" t="str">
        <f t="shared" si="12"/>
        <v xml:space="preserve"> | MAX_SEV |  | Maximum Severity in Crash | 9 | 0 | Categorical | [9] | 13284 | Derived Data Element | </v>
      </c>
    </row>
    <row r="43" spans="1:22" ht="19" x14ac:dyDescent="0.25">
      <c r="A43" s="1" t="s">
        <v>16</v>
      </c>
      <c r="B43" s="1" t="s">
        <v>114</v>
      </c>
      <c r="C43" s="1"/>
      <c r="D43" s="1"/>
      <c r="E43" s="1" t="s">
        <v>83</v>
      </c>
      <c r="F43">
        <v>8</v>
      </c>
      <c r="G43">
        <v>0</v>
      </c>
      <c r="H43" t="s">
        <v>65</v>
      </c>
      <c r="I43" t="s">
        <v>84</v>
      </c>
      <c r="O43" s="5" t="s">
        <v>115</v>
      </c>
      <c r="P43" t="str">
        <f t="shared" si="10"/>
        <v/>
      </c>
      <c r="S43" s="5" t="s">
        <v>115</v>
      </c>
      <c r="T43" t="str">
        <f t="shared" si="11"/>
        <v>---</v>
      </c>
      <c r="V43" t="str">
        <f t="shared" si="12"/>
        <v xml:space="preserve"> | MAXSEV_IM |  | MAX_SEV Imputed | 8 | 0 | Categorical | --- | --- | Derived Data Element | </v>
      </c>
    </row>
    <row r="44" spans="1:22" ht="19" x14ac:dyDescent="0.25">
      <c r="A44" s="1" t="s">
        <v>18</v>
      </c>
      <c r="B44" s="1" t="s">
        <v>125</v>
      </c>
      <c r="C44" s="1"/>
      <c r="D44" s="1"/>
      <c r="E44" s="1"/>
      <c r="F44">
        <v>61</v>
      </c>
      <c r="G44">
        <v>0</v>
      </c>
      <c r="H44" t="s">
        <v>65</v>
      </c>
      <c r="J44">
        <v>99</v>
      </c>
      <c r="M44" t="str">
        <f t="shared" ref="M44:M53" si="13">IF(ISBLANK(J44),"",_xlfn.CONCAT("[",J44))</f>
        <v>[99</v>
      </c>
      <c r="N44" t="str">
        <f t="shared" ref="N44:N53" si="14">IF(ISBLANK(K44),"]",_xlfn.CONCAT(",",K44,"]"))</f>
        <v>]</v>
      </c>
      <c r="O44" t="str">
        <f t="shared" ref="O44:O53" si="15">IF(ISBLANK(J44),"",_xlfn.CONCAT(M44,N44))</f>
        <v>[99]</v>
      </c>
      <c r="P44" t="str">
        <f t="shared" si="10"/>
        <v>[99]</v>
      </c>
      <c r="Q44" t="str">
        <f t="shared" ref="Q44:Q53" si="16">IF(ISBLANK(J44),"",_xlfn.CONCAT("        ['",A44,"',",O44,"],"))</f>
        <v xml:space="preserve">        ['MINUTE',[99]],</v>
      </c>
      <c r="R44" t="s">
        <v>94</v>
      </c>
      <c r="T44">
        <f t="shared" si="11"/>
        <v>0</v>
      </c>
      <c r="V44" t="str">
        <f t="shared" si="12"/>
        <v xml:space="preserve"> | MINUTE |  |  | 61 | 0 | Categorical | [99] |  |  | </v>
      </c>
    </row>
    <row r="45" spans="1:22" ht="19" x14ac:dyDescent="0.25">
      <c r="A45" s="1" t="s">
        <v>19</v>
      </c>
      <c r="B45" s="1" t="s">
        <v>125</v>
      </c>
      <c r="C45" s="1"/>
      <c r="D45" s="1"/>
      <c r="E45" s="1"/>
      <c r="F45">
        <v>60</v>
      </c>
      <c r="G45">
        <v>0</v>
      </c>
      <c r="H45" t="s">
        <v>65</v>
      </c>
      <c r="M45" t="str">
        <f t="shared" si="13"/>
        <v/>
      </c>
      <c r="N45" t="str">
        <f t="shared" si="14"/>
        <v>]</v>
      </c>
      <c r="O45" t="str">
        <f t="shared" si="15"/>
        <v/>
      </c>
      <c r="P45" t="str">
        <f t="shared" si="10"/>
        <v>[]</v>
      </c>
      <c r="Q45" t="str">
        <f t="shared" si="16"/>
        <v/>
      </c>
      <c r="R45" t="s">
        <v>94</v>
      </c>
      <c r="T45">
        <f t="shared" si="11"/>
        <v>0</v>
      </c>
      <c r="V45" t="str">
        <f t="shared" si="12"/>
        <v xml:space="preserve"> | MINUTE_IM |  |  | 60 | 0 | Categorical |  |  |  | </v>
      </c>
    </row>
    <row r="46" spans="1:22" ht="19" x14ac:dyDescent="0.25">
      <c r="A46" s="1" t="s">
        <v>21</v>
      </c>
      <c r="B46" s="1" t="s">
        <v>114</v>
      </c>
      <c r="C46" s="1"/>
      <c r="D46" s="1"/>
      <c r="E46" s="1" t="s">
        <v>87</v>
      </c>
      <c r="F46">
        <v>18</v>
      </c>
      <c r="G46">
        <v>0</v>
      </c>
      <c r="H46" t="s">
        <v>62</v>
      </c>
      <c r="I46" t="s">
        <v>84</v>
      </c>
      <c r="M46" t="str">
        <f t="shared" si="13"/>
        <v/>
      </c>
      <c r="N46" t="str">
        <f t="shared" si="14"/>
        <v>]</v>
      </c>
      <c r="O46" t="str">
        <f t="shared" si="15"/>
        <v/>
      </c>
      <c r="P46" t="str">
        <f t="shared" si="10"/>
        <v>[]</v>
      </c>
      <c r="Q46" t="str">
        <f t="shared" si="16"/>
        <v/>
      </c>
      <c r="R46" t="s">
        <v>94</v>
      </c>
      <c r="T46">
        <f t="shared" si="11"/>
        <v>0</v>
      </c>
      <c r="V46" t="str">
        <f t="shared" si="12"/>
        <v xml:space="preserve"> | NO_INJ_IM |  | NUM_INJ Imputed | 18 | 0 | Count |  |  | Derived Data Element | </v>
      </c>
    </row>
    <row r="47" spans="1:22" ht="19" x14ac:dyDescent="0.25">
      <c r="A47" s="1" t="s">
        <v>22</v>
      </c>
      <c r="B47" s="1" t="s">
        <v>114</v>
      </c>
      <c r="C47" s="1"/>
      <c r="D47" s="1"/>
      <c r="E47" s="1" t="s">
        <v>85</v>
      </c>
      <c r="F47">
        <v>20</v>
      </c>
      <c r="G47">
        <v>0</v>
      </c>
      <c r="H47" t="s">
        <v>62</v>
      </c>
      <c r="I47" t="s">
        <v>86</v>
      </c>
      <c r="J47">
        <v>99</v>
      </c>
      <c r="M47" t="str">
        <f t="shared" si="13"/>
        <v>[99</v>
      </c>
      <c r="N47" t="str">
        <f t="shared" si="14"/>
        <v>]</v>
      </c>
      <c r="O47" t="str">
        <f t="shared" si="15"/>
        <v>[99]</v>
      </c>
      <c r="P47" t="str">
        <f t="shared" si="10"/>
        <v>[99]</v>
      </c>
      <c r="Q47" t="str">
        <f t="shared" si="16"/>
        <v xml:space="preserve">        ['NUM_INJ',[99]],</v>
      </c>
      <c r="R47" t="s">
        <v>94</v>
      </c>
      <c r="T47">
        <f t="shared" si="11"/>
        <v>0</v>
      </c>
      <c r="V47" t="str">
        <f t="shared" si="12"/>
        <v xml:space="preserve"> | NUM_INJ |  | Number Injured in Crash | 20 | 0 | Count | [99] |  | Change 98 to 0; derived data element | </v>
      </c>
    </row>
    <row r="48" spans="1:22" ht="19" x14ac:dyDescent="0.25">
      <c r="A48" s="1" t="s">
        <v>29</v>
      </c>
      <c r="B48" s="1" t="s">
        <v>125</v>
      </c>
      <c r="C48" s="1"/>
      <c r="D48" s="1"/>
      <c r="E48" s="1"/>
      <c r="F48">
        <v>67</v>
      </c>
      <c r="G48">
        <v>0</v>
      </c>
      <c r="H48" t="s">
        <v>92</v>
      </c>
      <c r="I48" t="s">
        <v>117</v>
      </c>
      <c r="M48" t="str">
        <f t="shared" si="13"/>
        <v/>
      </c>
      <c r="N48" t="str">
        <f t="shared" si="14"/>
        <v>]</v>
      </c>
      <c r="O48" t="str">
        <f t="shared" si="15"/>
        <v/>
      </c>
      <c r="P48" t="str">
        <f t="shared" si="10"/>
        <v>[]</v>
      </c>
      <c r="Q48" t="str">
        <f t="shared" si="16"/>
        <v/>
      </c>
      <c r="R48" t="s">
        <v>94</v>
      </c>
      <c r="T48">
        <f t="shared" si="11"/>
        <v>0</v>
      </c>
      <c r="V48" t="str">
        <f t="shared" si="12"/>
        <v xml:space="preserve"> | PSU_VAR |  |  | 67 | 0 | Drop |  |  | Noise | </v>
      </c>
    </row>
    <row r="49" spans="1:22" ht="19" x14ac:dyDescent="0.25">
      <c r="A49" s="1" t="s">
        <v>28</v>
      </c>
      <c r="B49" s="1" t="s">
        <v>125</v>
      </c>
      <c r="C49" s="1"/>
      <c r="D49" s="1"/>
      <c r="E49" s="1"/>
      <c r="F49">
        <v>25</v>
      </c>
      <c r="G49">
        <v>0</v>
      </c>
      <c r="H49" t="s">
        <v>92</v>
      </c>
      <c r="I49" t="s">
        <v>117</v>
      </c>
      <c r="M49" t="str">
        <f t="shared" si="13"/>
        <v/>
      </c>
      <c r="N49" t="str">
        <f t="shared" si="14"/>
        <v>]</v>
      </c>
      <c r="O49" t="str">
        <f t="shared" si="15"/>
        <v/>
      </c>
      <c r="P49" t="str">
        <f t="shared" si="10"/>
        <v>[]</v>
      </c>
      <c r="Q49" t="str">
        <f t="shared" si="16"/>
        <v/>
      </c>
      <c r="R49" t="s">
        <v>94</v>
      </c>
      <c r="T49">
        <f t="shared" si="11"/>
        <v>0</v>
      </c>
      <c r="V49" t="str">
        <f t="shared" si="12"/>
        <v xml:space="preserve"> | PSUSTRAT |  |  | 25 | 0 | Drop |  |  | Noise | </v>
      </c>
    </row>
    <row r="50" spans="1:22" ht="19" x14ac:dyDescent="0.25">
      <c r="A50" s="1" t="s">
        <v>38</v>
      </c>
      <c r="B50" s="1" t="s">
        <v>125</v>
      </c>
      <c r="C50" s="1"/>
      <c r="D50" s="1"/>
      <c r="E50" s="1"/>
      <c r="F50">
        <v>9</v>
      </c>
      <c r="G50">
        <v>0</v>
      </c>
      <c r="H50" t="s">
        <v>92</v>
      </c>
      <c r="M50" t="str">
        <f t="shared" si="13"/>
        <v/>
      </c>
      <c r="N50" t="str">
        <f t="shared" si="14"/>
        <v>]</v>
      </c>
      <c r="O50" t="str">
        <f t="shared" si="15"/>
        <v/>
      </c>
      <c r="P50" t="str">
        <f t="shared" si="10"/>
        <v>[]</v>
      </c>
      <c r="Q50" t="str">
        <f t="shared" si="16"/>
        <v/>
      </c>
      <c r="R50" t="s">
        <v>97</v>
      </c>
      <c r="T50">
        <f t="shared" si="11"/>
        <v>0</v>
      </c>
      <c r="U50" s="1"/>
      <c r="V50" t="str">
        <f t="shared" si="12"/>
        <v xml:space="preserve"> | STRATUM |  |  | 9 | 0 | Drop |  |  |  | </v>
      </c>
    </row>
    <row r="51" spans="1:22" ht="19" x14ac:dyDescent="0.25">
      <c r="A51" s="1" t="s">
        <v>44</v>
      </c>
      <c r="B51" s="1" t="s">
        <v>125</v>
      </c>
      <c r="C51" s="1"/>
      <c r="D51" s="1"/>
      <c r="E51" s="1"/>
      <c r="F51">
        <v>14</v>
      </c>
      <c r="G51">
        <v>54745</v>
      </c>
      <c r="H51" t="s">
        <v>92</v>
      </c>
      <c r="I51" t="s">
        <v>90</v>
      </c>
      <c r="M51" t="str">
        <f t="shared" si="13"/>
        <v/>
      </c>
      <c r="N51" t="str">
        <f t="shared" si="14"/>
        <v>]</v>
      </c>
      <c r="O51" t="str">
        <f t="shared" si="15"/>
        <v/>
      </c>
      <c r="P51" t="str">
        <f t="shared" si="10"/>
        <v>[]</v>
      </c>
      <c r="Q51" t="str">
        <f t="shared" si="16"/>
        <v/>
      </c>
      <c r="R51" t="s">
        <v>103</v>
      </c>
      <c r="T51">
        <f t="shared" si="11"/>
        <v>0</v>
      </c>
      <c r="U51" s="1"/>
      <c r="V51" t="str">
        <f t="shared" si="12"/>
        <v xml:space="preserve"> | WEATHER1 |  |  | 14 | 54745 | Drop |  |  | Discontinued | </v>
      </c>
    </row>
    <row r="52" spans="1:22" ht="19" x14ac:dyDescent="0.25">
      <c r="A52" s="1" t="s">
        <v>45</v>
      </c>
      <c r="B52" s="1" t="s">
        <v>125</v>
      </c>
      <c r="C52" s="1"/>
      <c r="D52" s="1"/>
      <c r="E52" s="1"/>
      <c r="F52">
        <v>14</v>
      </c>
      <c r="G52">
        <v>54745</v>
      </c>
      <c r="H52" t="s">
        <v>92</v>
      </c>
      <c r="I52" t="s">
        <v>90</v>
      </c>
      <c r="M52" t="str">
        <f t="shared" si="13"/>
        <v/>
      </c>
      <c r="N52" t="str">
        <f t="shared" si="14"/>
        <v>]</v>
      </c>
      <c r="O52" t="str">
        <f t="shared" si="15"/>
        <v/>
      </c>
      <c r="P52" t="str">
        <f t="shared" si="10"/>
        <v>[]</v>
      </c>
      <c r="Q52" t="str">
        <f t="shared" si="16"/>
        <v/>
      </c>
      <c r="R52" t="s">
        <v>104</v>
      </c>
      <c r="T52">
        <f t="shared" si="11"/>
        <v>0</v>
      </c>
      <c r="U52" s="1"/>
      <c r="V52" t="str">
        <f t="shared" si="12"/>
        <v xml:space="preserve"> | WEATHER2 |  |  | 14 | 54745 | Drop |  |  | Discontinued | </v>
      </c>
    </row>
    <row r="53" spans="1:22" ht="19" x14ac:dyDescent="0.25">
      <c r="A53" s="1" t="s">
        <v>47</v>
      </c>
      <c r="B53" s="1" t="s">
        <v>125</v>
      </c>
      <c r="C53" s="1"/>
      <c r="D53" s="1"/>
      <c r="E53" s="1" t="s">
        <v>93</v>
      </c>
      <c r="F53">
        <v>8816</v>
      </c>
      <c r="G53">
        <v>0</v>
      </c>
      <c r="H53" t="s">
        <v>92</v>
      </c>
      <c r="M53" t="str">
        <f t="shared" si="13"/>
        <v/>
      </c>
      <c r="N53" t="str">
        <f t="shared" si="14"/>
        <v>]</v>
      </c>
      <c r="O53" t="str">
        <f t="shared" si="15"/>
        <v/>
      </c>
      <c r="P53" t="str">
        <f t="shared" si="10"/>
        <v>[]</v>
      </c>
      <c r="Q53" t="str">
        <f t="shared" si="16"/>
        <v/>
      </c>
      <c r="R53" t="s">
        <v>105</v>
      </c>
      <c r="T53">
        <f t="shared" si="11"/>
        <v>0</v>
      </c>
      <c r="U53" s="1"/>
      <c r="V53" t="str">
        <f t="shared" si="12"/>
        <v xml:space="preserve"> | WEIGHT |  | Case weight | 8816 | 0 | Drop |  |  |  | </v>
      </c>
    </row>
  </sheetData>
  <sortState xmlns:xlrd2="http://schemas.microsoft.com/office/spreadsheetml/2017/richdata2" ref="A2:K53">
    <sortCondition ref="C2:C53"/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3548-855B-9B4D-A36F-7FAC2BE30587}">
  <dimension ref="A1:N52"/>
  <sheetViews>
    <sheetView workbookViewId="0">
      <selection activeCell="G34" sqref="G34"/>
    </sheetView>
  </sheetViews>
  <sheetFormatPr baseColWidth="10" defaultRowHeight="16" x14ac:dyDescent="0.2"/>
  <cols>
    <col min="1" max="1" width="16.33203125" customWidth="1"/>
    <col min="2" max="2" width="22.6640625" customWidth="1"/>
    <col min="3" max="3" width="17.1640625" customWidth="1"/>
    <col min="4" max="4" width="26.33203125" customWidth="1"/>
    <col min="5" max="5" width="31.5" customWidth="1"/>
  </cols>
  <sheetData>
    <row r="1" spans="1:5" x14ac:dyDescent="0.2">
      <c r="A1" t="s">
        <v>51</v>
      </c>
      <c r="B1" t="s">
        <v>52</v>
      </c>
      <c r="C1" t="s">
        <v>53</v>
      </c>
      <c r="D1" t="s">
        <v>54</v>
      </c>
      <c r="E1" t="s">
        <v>61</v>
      </c>
    </row>
    <row r="2" spans="1:5" ht="19" x14ac:dyDescent="0.25">
      <c r="A2" s="1" t="s">
        <v>0</v>
      </c>
      <c r="B2" s="1" t="s">
        <v>89</v>
      </c>
      <c r="C2">
        <v>2</v>
      </c>
      <c r="D2">
        <v>0</v>
      </c>
      <c r="E2" t="s">
        <v>65</v>
      </c>
    </row>
    <row r="3" spans="1:5" ht="19" x14ac:dyDescent="0.25">
      <c r="A3" s="1" t="s">
        <v>1</v>
      </c>
      <c r="B3" s="4" t="s">
        <v>88</v>
      </c>
      <c r="C3">
        <v>4</v>
      </c>
      <c r="D3">
        <v>0</v>
      </c>
      <c r="E3" t="s">
        <v>65</v>
      </c>
    </row>
    <row r="4" spans="1:5" ht="19" x14ac:dyDescent="0.25">
      <c r="A4" s="1" t="s">
        <v>6</v>
      </c>
      <c r="B4" s="1"/>
      <c r="C4">
        <v>7</v>
      </c>
      <c r="D4">
        <v>0</v>
      </c>
      <c r="E4" t="s">
        <v>65</v>
      </c>
    </row>
    <row r="5" spans="1:5" ht="19" x14ac:dyDescent="0.25">
      <c r="A5" s="1" t="s">
        <v>7</v>
      </c>
      <c r="B5" s="1" t="s">
        <v>68</v>
      </c>
      <c r="C5">
        <v>54</v>
      </c>
      <c r="D5">
        <v>0</v>
      </c>
      <c r="E5" t="s">
        <v>65</v>
      </c>
    </row>
    <row r="6" spans="1:5" ht="19" x14ac:dyDescent="0.25">
      <c r="A6" s="1" t="s">
        <v>8</v>
      </c>
      <c r="B6" s="4" t="s">
        <v>67</v>
      </c>
      <c r="C6">
        <v>56</v>
      </c>
      <c r="D6">
        <v>0</v>
      </c>
      <c r="E6" t="s">
        <v>65</v>
      </c>
    </row>
    <row r="7" spans="1:5" ht="19" x14ac:dyDescent="0.25">
      <c r="A7" s="1" t="s">
        <v>9</v>
      </c>
      <c r="B7" s="1"/>
      <c r="C7">
        <v>25</v>
      </c>
      <c r="D7">
        <v>0</v>
      </c>
      <c r="E7" t="s">
        <v>65</v>
      </c>
    </row>
    <row r="8" spans="1:5" ht="19" x14ac:dyDescent="0.25">
      <c r="A8" s="1" t="s">
        <v>10</v>
      </c>
      <c r="B8" s="1"/>
      <c r="C8">
        <v>24</v>
      </c>
      <c r="D8">
        <v>0</v>
      </c>
      <c r="E8" t="s">
        <v>65</v>
      </c>
    </row>
    <row r="9" spans="1:5" ht="19" x14ac:dyDescent="0.25">
      <c r="A9" s="1" t="s">
        <v>11</v>
      </c>
      <c r="B9" s="1" t="s">
        <v>81</v>
      </c>
      <c r="C9">
        <v>3</v>
      </c>
      <c r="D9">
        <v>0</v>
      </c>
      <c r="E9" t="s">
        <v>65</v>
      </c>
    </row>
    <row r="10" spans="1:5" ht="19" x14ac:dyDescent="0.25">
      <c r="A10" s="1" t="s">
        <v>12</v>
      </c>
      <c r="B10" s="1" t="s">
        <v>79</v>
      </c>
      <c r="C10">
        <v>7</v>
      </c>
      <c r="D10">
        <v>0</v>
      </c>
      <c r="E10" t="s">
        <v>65</v>
      </c>
    </row>
    <row r="11" spans="1:5" ht="19" x14ac:dyDescent="0.25">
      <c r="A11" s="1" t="s">
        <v>13</v>
      </c>
      <c r="B11" s="1" t="s">
        <v>78</v>
      </c>
      <c r="C11">
        <v>9</v>
      </c>
      <c r="D11">
        <v>0</v>
      </c>
      <c r="E11" t="s">
        <v>65</v>
      </c>
    </row>
    <row r="12" spans="1:5" ht="19" x14ac:dyDescent="0.25">
      <c r="A12" s="1" t="s">
        <v>14</v>
      </c>
      <c r="B12" s="1" t="s">
        <v>70</v>
      </c>
      <c r="C12">
        <v>9</v>
      </c>
      <c r="D12">
        <v>0</v>
      </c>
      <c r="E12" t="s">
        <v>65</v>
      </c>
    </row>
    <row r="13" spans="1:5" ht="19" x14ac:dyDescent="0.25">
      <c r="A13" s="1" t="s">
        <v>15</v>
      </c>
      <c r="B13" s="3" t="s">
        <v>69</v>
      </c>
      <c r="C13">
        <v>11</v>
      </c>
      <c r="D13">
        <v>0</v>
      </c>
      <c r="E13" t="s">
        <v>65</v>
      </c>
    </row>
    <row r="14" spans="1:5" ht="19" x14ac:dyDescent="0.25">
      <c r="A14" s="1" t="s">
        <v>16</v>
      </c>
      <c r="B14" s="1" t="s">
        <v>83</v>
      </c>
      <c r="C14">
        <v>8</v>
      </c>
      <c r="D14">
        <v>0</v>
      </c>
      <c r="E14" t="s">
        <v>65</v>
      </c>
    </row>
    <row r="15" spans="1:5" ht="19" x14ac:dyDescent="0.25">
      <c r="A15" s="1" t="s">
        <v>17</v>
      </c>
      <c r="B15" s="1" t="s">
        <v>82</v>
      </c>
      <c r="C15">
        <v>9</v>
      </c>
      <c r="D15">
        <v>0</v>
      </c>
      <c r="E15" t="s">
        <v>65</v>
      </c>
    </row>
    <row r="16" spans="1:5" ht="19" x14ac:dyDescent="0.25">
      <c r="A16" s="1" t="s">
        <v>18</v>
      </c>
      <c r="B16" s="1"/>
      <c r="C16">
        <v>61</v>
      </c>
      <c r="D16">
        <v>0</v>
      </c>
      <c r="E16" t="s">
        <v>65</v>
      </c>
    </row>
    <row r="17" spans="1:14" ht="19" x14ac:dyDescent="0.25">
      <c r="A17" s="1" t="s">
        <v>19</v>
      </c>
      <c r="B17" s="1"/>
      <c r="C17">
        <v>60</v>
      </c>
      <c r="D17">
        <v>0</v>
      </c>
      <c r="E17" t="s">
        <v>65</v>
      </c>
    </row>
    <row r="18" spans="1:14" ht="19" x14ac:dyDescent="0.25">
      <c r="A18" s="1" t="s">
        <v>20</v>
      </c>
      <c r="B18" s="1"/>
      <c r="C18">
        <v>12</v>
      </c>
      <c r="D18">
        <v>0</v>
      </c>
      <c r="E18" t="s">
        <v>65</v>
      </c>
    </row>
    <row r="19" spans="1:14" ht="19" x14ac:dyDescent="0.25">
      <c r="A19" s="1" t="s">
        <v>32</v>
      </c>
      <c r="B19" s="3" t="s">
        <v>71</v>
      </c>
      <c r="C19">
        <v>4</v>
      </c>
      <c r="D19">
        <v>0</v>
      </c>
      <c r="E19" t="s">
        <v>65</v>
      </c>
    </row>
    <row r="20" spans="1:14" ht="19" x14ac:dyDescent="0.25">
      <c r="A20" s="1" t="s">
        <v>33</v>
      </c>
      <c r="B20" s="1" t="s">
        <v>72</v>
      </c>
      <c r="C20">
        <v>3</v>
      </c>
      <c r="D20">
        <v>54409</v>
      </c>
      <c r="E20" t="s">
        <v>65</v>
      </c>
    </row>
    <row r="21" spans="1:14" ht="19" x14ac:dyDescent="0.25">
      <c r="A21" s="1" t="s">
        <v>34</v>
      </c>
      <c r="B21" s="3" t="s">
        <v>73</v>
      </c>
      <c r="C21">
        <v>15</v>
      </c>
      <c r="D21">
        <v>0</v>
      </c>
      <c r="E21" t="s">
        <v>65</v>
      </c>
    </row>
    <row r="22" spans="1:14" ht="19" x14ac:dyDescent="0.25">
      <c r="A22" s="1" t="s">
        <v>35</v>
      </c>
      <c r="B22" s="1" t="s">
        <v>74</v>
      </c>
      <c r="C22">
        <v>13</v>
      </c>
      <c r="D22">
        <v>0</v>
      </c>
      <c r="E22" t="s">
        <v>65</v>
      </c>
    </row>
    <row r="23" spans="1:14" ht="19" x14ac:dyDescent="0.25">
      <c r="A23" s="1" t="s">
        <v>36</v>
      </c>
      <c r="B23" s="3" t="s">
        <v>76</v>
      </c>
      <c r="C23">
        <v>13</v>
      </c>
      <c r="D23">
        <v>0</v>
      </c>
      <c r="E23" t="s">
        <v>65</v>
      </c>
    </row>
    <row r="24" spans="1:14" ht="19" x14ac:dyDescent="0.25">
      <c r="A24" s="1" t="s">
        <v>37</v>
      </c>
      <c r="B24" s="1"/>
      <c r="C24">
        <v>2</v>
      </c>
      <c r="D24">
        <v>0</v>
      </c>
      <c r="E24" t="s">
        <v>65</v>
      </c>
    </row>
    <row r="25" spans="1:14" ht="19" x14ac:dyDescent="0.25">
      <c r="A25" s="1" t="s">
        <v>39</v>
      </c>
      <c r="B25" s="4" t="s">
        <v>75</v>
      </c>
      <c r="C25">
        <v>11</v>
      </c>
      <c r="D25">
        <v>0</v>
      </c>
      <c r="E25" t="s">
        <v>65</v>
      </c>
    </row>
    <row r="26" spans="1:14" ht="19" x14ac:dyDescent="0.25">
      <c r="A26" s="1" t="s">
        <v>40</v>
      </c>
      <c r="B26" s="1"/>
      <c r="C26">
        <v>2</v>
      </c>
      <c r="D26">
        <v>0</v>
      </c>
      <c r="E26" t="s">
        <v>65</v>
      </c>
    </row>
    <row r="27" spans="1:14" ht="19" x14ac:dyDescent="0.25">
      <c r="A27" s="1" t="s">
        <v>43</v>
      </c>
      <c r="B27" s="1"/>
      <c r="C27">
        <v>13</v>
      </c>
      <c r="D27">
        <v>0</v>
      </c>
      <c r="E27" t="s">
        <v>65</v>
      </c>
    </row>
    <row r="28" spans="1:14" ht="19" x14ac:dyDescent="0.25">
      <c r="A28" s="1" t="s">
        <v>46</v>
      </c>
      <c r="B28" s="1" t="s">
        <v>80</v>
      </c>
      <c r="C28">
        <v>11</v>
      </c>
      <c r="D28">
        <v>0</v>
      </c>
      <c r="E28" t="s">
        <v>65</v>
      </c>
    </row>
    <row r="29" spans="1:14" ht="19" x14ac:dyDescent="0.25">
      <c r="A29" s="1" t="s">
        <v>48</v>
      </c>
      <c r="B29" s="1" t="s">
        <v>66</v>
      </c>
      <c r="C29">
        <v>7</v>
      </c>
      <c r="D29">
        <v>0</v>
      </c>
      <c r="E29" t="s">
        <v>65</v>
      </c>
    </row>
    <row r="30" spans="1:14" ht="19" x14ac:dyDescent="0.25">
      <c r="A30" s="1" t="s">
        <v>49</v>
      </c>
      <c r="B30" s="1" t="s">
        <v>77</v>
      </c>
      <c r="C30">
        <v>5</v>
      </c>
      <c r="D30">
        <v>0</v>
      </c>
      <c r="E30" t="s">
        <v>65</v>
      </c>
    </row>
    <row r="31" spans="1:14" ht="19" x14ac:dyDescent="0.25">
      <c r="A31" s="1" t="s">
        <v>50</v>
      </c>
      <c r="B31" s="1"/>
      <c r="C31">
        <v>5</v>
      </c>
      <c r="D31">
        <v>0</v>
      </c>
      <c r="E31" t="s">
        <v>65</v>
      </c>
    </row>
    <row r="32" spans="1:14" ht="19" x14ac:dyDescent="0.25">
      <c r="A32" s="1" t="s">
        <v>21</v>
      </c>
      <c r="B32" s="1" t="s">
        <v>87</v>
      </c>
      <c r="C32">
        <v>18</v>
      </c>
      <c r="D32">
        <v>0</v>
      </c>
      <c r="E32" t="s">
        <v>62</v>
      </c>
      <c r="G32" t="str" cm="1">
        <f t="array" ref="G32:N32">TRANSPOSE(A32:A39)</f>
        <v>NO_INJ_IM</v>
      </c>
      <c r="H32" t="str">
        <v>NUM_INJ</v>
      </c>
      <c r="I32" t="str">
        <v>PEDS</v>
      </c>
      <c r="J32" t="str">
        <v>PERMVIT</v>
      </c>
      <c r="K32" t="str">
        <v>PERNOTMVIT</v>
      </c>
      <c r="L32" t="str">
        <v>PVH_INVL</v>
      </c>
      <c r="M32" t="str">
        <v>VE_FORMS</v>
      </c>
      <c r="N32" t="str">
        <v>VE_TOTAL</v>
      </c>
    </row>
    <row r="33" spans="1:14" ht="19" x14ac:dyDescent="0.25">
      <c r="A33" s="1" t="s">
        <v>22</v>
      </c>
      <c r="B33" s="1" t="s">
        <v>85</v>
      </c>
      <c r="C33">
        <v>20</v>
      </c>
      <c r="D33">
        <v>0</v>
      </c>
      <c r="E33" t="s">
        <v>62</v>
      </c>
      <c r="G33" t="str" cm="1">
        <f t="array" ref="G33:N33">TRANSPOSE(A32:A39)&amp;" "</f>
        <v xml:space="preserve">NO_INJ_IM </v>
      </c>
      <c r="H33" t="str">
        <v xml:space="preserve">NUM_INJ </v>
      </c>
      <c r="I33" t="str">
        <v xml:space="preserve">PEDS </v>
      </c>
      <c r="J33" t="str">
        <v xml:space="preserve">PERMVIT </v>
      </c>
      <c r="K33" t="str">
        <v xml:space="preserve">PERNOTMVIT </v>
      </c>
      <c r="L33" t="str">
        <v xml:space="preserve">PVH_INVL </v>
      </c>
      <c r="M33" t="str">
        <v xml:space="preserve">VE_FORMS </v>
      </c>
      <c r="N33" t="str">
        <v xml:space="preserve">VE_TOTAL </v>
      </c>
    </row>
    <row r="34" spans="1:14" ht="19" x14ac:dyDescent="0.25">
      <c r="A34" s="1" t="s">
        <v>23</v>
      </c>
      <c r="B34" s="1" t="s">
        <v>57</v>
      </c>
      <c r="C34">
        <v>10</v>
      </c>
      <c r="D34">
        <v>0</v>
      </c>
      <c r="E34" t="s">
        <v>62</v>
      </c>
      <c r="G34" t="str">
        <f>_xlfn.CONCAT(G33:N33)</f>
        <v xml:space="preserve">NO_INJ_IM NUM_INJ PEDS PERMVIT PERNOTMVIT PVH_INVL VE_FORMS VE_TOTAL </v>
      </c>
    </row>
    <row r="35" spans="1:14" ht="19" x14ac:dyDescent="0.25">
      <c r="A35" s="1" t="s">
        <v>24</v>
      </c>
      <c r="B35" s="2" t="s">
        <v>64</v>
      </c>
      <c r="C35">
        <v>26</v>
      </c>
      <c r="D35">
        <v>0</v>
      </c>
      <c r="E35" t="s">
        <v>62</v>
      </c>
    </row>
    <row r="36" spans="1:14" ht="19" x14ac:dyDescent="0.25">
      <c r="A36" s="1" t="s">
        <v>25</v>
      </c>
      <c r="B36" s="2" t="s">
        <v>58</v>
      </c>
      <c r="C36">
        <v>10</v>
      </c>
      <c r="D36">
        <v>0</v>
      </c>
      <c r="E36" t="s">
        <v>62</v>
      </c>
    </row>
    <row r="37" spans="1:14" ht="19" x14ac:dyDescent="0.25">
      <c r="A37" s="1" t="s">
        <v>30</v>
      </c>
      <c r="B37" s="4" t="s">
        <v>63</v>
      </c>
      <c r="C37">
        <v>11</v>
      </c>
      <c r="D37">
        <v>0</v>
      </c>
      <c r="E37" t="s">
        <v>62</v>
      </c>
    </row>
    <row r="38" spans="1:14" ht="19" x14ac:dyDescent="0.25">
      <c r="A38" s="1" t="s">
        <v>41</v>
      </c>
      <c r="B38" s="3" t="s">
        <v>60</v>
      </c>
      <c r="C38">
        <v>13</v>
      </c>
      <c r="D38">
        <v>0</v>
      </c>
      <c r="E38" t="s">
        <v>62</v>
      </c>
    </row>
    <row r="39" spans="1:14" ht="19" x14ac:dyDescent="0.25">
      <c r="A39" s="1" t="s">
        <v>42</v>
      </c>
      <c r="B39" s="1" t="s">
        <v>59</v>
      </c>
      <c r="C39">
        <v>13</v>
      </c>
      <c r="D39">
        <v>0</v>
      </c>
      <c r="E39" t="s">
        <v>62</v>
      </c>
    </row>
    <row r="40" spans="1:14" ht="19" x14ac:dyDescent="0.25">
      <c r="A40" s="1" t="s">
        <v>3</v>
      </c>
      <c r="B40" s="1"/>
      <c r="C40">
        <v>23</v>
      </c>
      <c r="D40">
        <v>54745</v>
      </c>
      <c r="E40" t="s">
        <v>92</v>
      </c>
    </row>
    <row r="41" spans="1:14" ht="19" x14ac:dyDescent="0.25">
      <c r="A41" s="1" t="s">
        <v>4</v>
      </c>
      <c r="B41" s="1"/>
      <c r="C41">
        <v>17</v>
      </c>
      <c r="D41">
        <v>54745</v>
      </c>
      <c r="E41" t="s">
        <v>92</v>
      </c>
    </row>
    <row r="42" spans="1:14" ht="19" x14ac:dyDescent="0.25">
      <c r="A42" s="1" t="s">
        <v>5</v>
      </c>
      <c r="B42" s="1"/>
      <c r="C42">
        <v>11</v>
      </c>
      <c r="D42">
        <v>54745</v>
      </c>
      <c r="E42" t="s">
        <v>92</v>
      </c>
    </row>
    <row r="43" spans="1:14" ht="19" x14ac:dyDescent="0.25">
      <c r="A43" s="1" t="s">
        <v>26</v>
      </c>
      <c r="B43" s="1"/>
      <c r="C43">
        <v>422</v>
      </c>
      <c r="D43">
        <v>0</v>
      </c>
      <c r="E43" t="s">
        <v>92</v>
      </c>
    </row>
    <row r="44" spans="1:14" ht="19" x14ac:dyDescent="0.25">
      <c r="A44" s="1" t="s">
        <v>27</v>
      </c>
      <c r="B44" s="1"/>
      <c r="C44">
        <v>60</v>
      </c>
      <c r="D44">
        <v>0</v>
      </c>
      <c r="E44" t="s">
        <v>92</v>
      </c>
    </row>
    <row r="45" spans="1:14" ht="19" x14ac:dyDescent="0.25">
      <c r="A45" s="1" t="s">
        <v>28</v>
      </c>
      <c r="B45" s="1"/>
      <c r="C45">
        <v>25</v>
      </c>
      <c r="D45">
        <v>0</v>
      </c>
      <c r="E45" t="s">
        <v>92</v>
      </c>
    </row>
    <row r="46" spans="1:14" ht="19" x14ac:dyDescent="0.25">
      <c r="A46" s="1" t="s">
        <v>29</v>
      </c>
      <c r="B46" s="1"/>
      <c r="C46">
        <v>67</v>
      </c>
      <c r="D46">
        <v>0</v>
      </c>
      <c r="E46" t="s">
        <v>92</v>
      </c>
    </row>
    <row r="47" spans="1:14" ht="19" x14ac:dyDescent="0.25">
      <c r="A47" s="1" t="s">
        <v>31</v>
      </c>
      <c r="B47" s="1"/>
      <c r="C47">
        <v>4</v>
      </c>
      <c r="D47">
        <v>0</v>
      </c>
      <c r="E47" t="s">
        <v>92</v>
      </c>
    </row>
    <row r="48" spans="1:14" ht="19" x14ac:dyDescent="0.25">
      <c r="A48" s="1" t="s">
        <v>38</v>
      </c>
      <c r="B48" s="1"/>
      <c r="C48">
        <v>9</v>
      </c>
      <c r="D48">
        <v>0</v>
      </c>
      <c r="E48" t="s">
        <v>92</v>
      </c>
    </row>
    <row r="49" spans="1:5" ht="19" x14ac:dyDescent="0.25">
      <c r="A49" s="1" t="s">
        <v>44</v>
      </c>
      <c r="B49" s="1"/>
      <c r="C49">
        <v>14</v>
      </c>
      <c r="D49">
        <v>54745</v>
      </c>
      <c r="E49" t="s">
        <v>92</v>
      </c>
    </row>
    <row r="50" spans="1:5" ht="19" x14ac:dyDescent="0.25">
      <c r="A50" s="1" t="s">
        <v>45</v>
      </c>
      <c r="B50" s="1"/>
      <c r="C50">
        <v>14</v>
      </c>
      <c r="D50">
        <v>54745</v>
      </c>
      <c r="E50" t="s">
        <v>92</v>
      </c>
    </row>
    <row r="51" spans="1:5" ht="19" x14ac:dyDescent="0.25">
      <c r="A51" s="1" t="s">
        <v>47</v>
      </c>
      <c r="B51" s="1" t="s">
        <v>93</v>
      </c>
      <c r="C51">
        <v>8816</v>
      </c>
      <c r="D51">
        <v>0</v>
      </c>
      <c r="E51" t="s">
        <v>92</v>
      </c>
    </row>
    <row r="52" spans="1:5" ht="19" x14ac:dyDescent="0.25">
      <c r="A52" s="1" t="s">
        <v>2</v>
      </c>
      <c r="B52" s="1"/>
      <c r="C52">
        <v>259077</v>
      </c>
      <c r="D52">
        <v>0</v>
      </c>
      <c r="E52" t="s">
        <v>91</v>
      </c>
    </row>
  </sheetData>
  <sortState xmlns:xlrd2="http://schemas.microsoft.com/office/spreadsheetml/2017/richdata2" ref="A2:E52">
    <sortCondition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2022-08-04T12:29:19Z</dcterms:created>
  <dcterms:modified xsi:type="dcterms:W3CDTF">2023-01-15T17:42:06Z</dcterms:modified>
</cp:coreProperties>
</file>