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4B41CEB2-4C16-5048-8EDA-733BBA762940}" xr6:coauthVersionLast="47" xr6:coauthVersionMax="47" xr10:uidLastSave="{00000000-0000-0000-0000-000000000000}"/>
  <bookViews>
    <workbookView xWindow="0" yWindow="500" windowWidth="28800" windowHeight="17500" xr2:uid="{02D57581-3E2F-8640-9430-32EFB5BAE69B}"/>
  </bookViews>
  <sheets>
    <sheet name="Data Types" sheetId="2" r:id="rId1"/>
    <sheet name="Vehicle" sheetId="1" r:id="rId2"/>
    <sheet name="HOSPI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2" l="1"/>
  <c r="L48" i="2"/>
  <c r="L49" i="2"/>
  <c r="L50" i="2"/>
  <c r="L51" i="2"/>
  <c r="L52" i="2"/>
  <c r="R52" i="2" s="1"/>
  <c r="S52" i="2" s="1"/>
  <c r="L53" i="2"/>
  <c r="L54" i="2"/>
  <c r="L55" i="2"/>
  <c r="L56" i="2"/>
  <c r="L57" i="2"/>
  <c r="L58" i="2"/>
  <c r="L59" i="2"/>
  <c r="R59" i="2" s="1"/>
  <c r="S59" i="2" s="1"/>
  <c r="L60" i="2"/>
  <c r="L61" i="2"/>
  <c r="L62" i="2"/>
  <c r="L63" i="2"/>
  <c r="L64" i="2"/>
  <c r="L65" i="2"/>
  <c r="L66" i="2"/>
  <c r="L67" i="2"/>
  <c r="R67" i="2" s="1"/>
  <c r="S67" i="2" s="1"/>
  <c r="L68" i="2"/>
  <c r="L46" i="2"/>
  <c r="J47" i="2"/>
  <c r="K47" i="2"/>
  <c r="J48" i="2"/>
  <c r="K48" i="2"/>
  <c r="R48" i="2" s="1"/>
  <c r="S48" i="2" s="1"/>
  <c r="J49" i="2"/>
  <c r="K49" i="2"/>
  <c r="J50" i="2"/>
  <c r="K50" i="2"/>
  <c r="J51" i="2"/>
  <c r="K51" i="2"/>
  <c r="J52" i="2"/>
  <c r="K52" i="2"/>
  <c r="J53" i="2"/>
  <c r="K53" i="2"/>
  <c r="J54" i="2"/>
  <c r="R54" i="2" s="1"/>
  <c r="S54" i="2" s="1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R61" i="2" s="1"/>
  <c r="S61" i="2" s="1"/>
  <c r="K61" i="2"/>
  <c r="J62" i="2"/>
  <c r="K62" i="2"/>
  <c r="J63" i="2"/>
  <c r="K63" i="2"/>
  <c r="J64" i="2"/>
  <c r="K64" i="2"/>
  <c r="R64" i="2" s="1"/>
  <c r="S64" i="2" s="1"/>
  <c r="J65" i="2"/>
  <c r="K65" i="2"/>
  <c r="J66" i="2"/>
  <c r="K66" i="2"/>
  <c r="J67" i="2"/>
  <c r="K67" i="2"/>
  <c r="J68" i="2"/>
  <c r="K68" i="2"/>
  <c r="R11" i="2"/>
  <c r="S11" i="2" s="1"/>
  <c r="R27" i="2"/>
  <c r="S27" i="2" s="1"/>
  <c r="R33" i="2"/>
  <c r="S33" i="2" s="1"/>
  <c r="R43" i="2"/>
  <c r="S43" i="2" s="1"/>
  <c r="J69" i="2"/>
  <c r="K69" i="2"/>
  <c r="K46" i="2"/>
  <c r="J46" i="2"/>
  <c r="J47" i="1" s="1"/>
  <c r="M47" i="1" s="1"/>
  <c r="L4" i="1"/>
  <c r="M4" i="1"/>
  <c r="N4" i="1"/>
  <c r="L5" i="1"/>
  <c r="M5" i="1"/>
  <c r="N5" i="1"/>
  <c r="L6" i="1"/>
  <c r="X6" i="1" s="1"/>
  <c r="M6" i="1"/>
  <c r="N6" i="1"/>
  <c r="L7" i="1"/>
  <c r="M7" i="1"/>
  <c r="N7" i="1"/>
  <c r="L8" i="1"/>
  <c r="M8" i="1"/>
  <c r="N8" i="1"/>
  <c r="L9" i="1"/>
  <c r="X9" i="1" s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5" i="1"/>
  <c r="M15" i="1"/>
  <c r="N15" i="1"/>
  <c r="L14" i="1"/>
  <c r="M14" i="1"/>
  <c r="N14" i="1"/>
  <c r="L17" i="1"/>
  <c r="M17" i="1"/>
  <c r="N17" i="1"/>
  <c r="L16" i="1"/>
  <c r="M16" i="1"/>
  <c r="N16" i="1"/>
  <c r="L19" i="1"/>
  <c r="M19" i="1"/>
  <c r="N19" i="1"/>
  <c r="L18" i="1"/>
  <c r="M18" i="1"/>
  <c r="N18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1" i="1"/>
  <c r="M31" i="1"/>
  <c r="N31" i="1"/>
  <c r="L30" i="1"/>
  <c r="M30" i="1"/>
  <c r="N30" i="1"/>
  <c r="L32" i="1"/>
  <c r="M32" i="1"/>
  <c r="N32" i="1"/>
  <c r="L33" i="1"/>
  <c r="X33" i="1" s="1"/>
  <c r="M33" i="1"/>
  <c r="N33" i="1"/>
  <c r="L35" i="1"/>
  <c r="M35" i="1"/>
  <c r="N35" i="1"/>
  <c r="L36" i="1"/>
  <c r="M36" i="1"/>
  <c r="N36" i="1"/>
  <c r="L37" i="1"/>
  <c r="M37" i="1"/>
  <c r="N37" i="1"/>
  <c r="L38" i="1"/>
  <c r="M38" i="1"/>
  <c r="N38" i="1"/>
  <c r="L34" i="1"/>
  <c r="M34" i="1"/>
  <c r="N34" i="1"/>
  <c r="L39" i="1"/>
  <c r="M39" i="1"/>
  <c r="N39" i="1"/>
  <c r="L40" i="1"/>
  <c r="M40" i="1"/>
  <c r="N40" i="1"/>
  <c r="L41" i="1"/>
  <c r="X41" i="1" s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N47" i="1"/>
  <c r="L48" i="1"/>
  <c r="M48" i="1"/>
  <c r="N48" i="1"/>
  <c r="L49" i="1"/>
  <c r="X49" i="1" s="1"/>
  <c r="M49" i="1"/>
  <c r="N49" i="1"/>
  <c r="L50" i="1"/>
  <c r="M50" i="1"/>
  <c r="N50" i="1"/>
  <c r="L51" i="1"/>
  <c r="M51" i="1"/>
  <c r="N51" i="1"/>
  <c r="L52" i="1"/>
  <c r="M52" i="1"/>
  <c r="N52" i="1"/>
  <c r="M3" i="1"/>
  <c r="N3" i="1"/>
  <c r="N2" i="1"/>
  <c r="M2" i="1"/>
  <c r="L2" i="1"/>
  <c r="R14" i="2"/>
  <c r="S14" i="2" s="1"/>
  <c r="R16" i="2"/>
  <c r="S16" i="2" s="1"/>
  <c r="R17" i="2"/>
  <c r="S17" i="2" s="1"/>
  <c r="R18" i="2"/>
  <c r="S18" i="2" s="1"/>
  <c r="R19" i="2"/>
  <c r="S19" i="2" s="1"/>
  <c r="R25" i="2"/>
  <c r="S25" i="2" s="1"/>
  <c r="R41" i="2"/>
  <c r="S41" i="2" s="1"/>
  <c r="R42" i="2"/>
  <c r="S42" i="2" s="1"/>
  <c r="E5" i="3"/>
  <c r="E6" i="3"/>
  <c r="E7" i="3"/>
  <c r="E8" i="3"/>
  <c r="E9" i="3"/>
  <c r="E10" i="3"/>
  <c r="E11" i="3"/>
  <c r="E12" i="3"/>
  <c r="E4" i="3"/>
  <c r="B2" i="3"/>
  <c r="C5" i="3" s="1"/>
  <c r="A48" i="2"/>
  <c r="A17" i="2"/>
  <c r="A50" i="2"/>
  <c r="A51" i="2"/>
  <c r="A52" i="2"/>
  <c r="A18" i="2"/>
  <c r="A19" i="2"/>
  <c r="A57" i="2"/>
  <c r="A58" i="2"/>
  <c r="A25" i="2"/>
  <c r="A28" i="2"/>
  <c r="A29" i="2"/>
  <c r="A61" i="2"/>
  <c r="A60" i="2"/>
  <c r="A30" i="2"/>
  <c r="A31" i="2"/>
  <c r="A34" i="2"/>
  <c r="A62" i="2"/>
  <c r="A63" i="2"/>
  <c r="A35" i="2"/>
  <c r="A36" i="2"/>
  <c r="A64" i="2"/>
  <c r="A67" i="2"/>
  <c r="A37" i="2"/>
  <c r="A39" i="2"/>
  <c r="A40" i="2"/>
  <c r="A16" i="2"/>
  <c r="A47" i="2"/>
  <c r="A41" i="2"/>
  <c r="A15" i="2"/>
  <c r="A2" i="2"/>
  <c r="A3" i="2"/>
  <c r="A4" i="2"/>
  <c r="A5" i="2"/>
  <c r="A6" i="2"/>
  <c r="A7" i="2"/>
  <c r="A8" i="2"/>
  <c r="A9" i="2"/>
  <c r="A53" i="2"/>
  <c r="A20" i="2"/>
  <c r="A10" i="2"/>
  <c r="A54" i="2"/>
  <c r="A21" i="2"/>
  <c r="A22" i="2"/>
  <c r="A23" i="2"/>
  <c r="A56" i="2"/>
  <c r="A24" i="2"/>
  <c r="A26" i="2"/>
  <c r="A27" i="2"/>
  <c r="A33" i="2"/>
  <c r="A32" i="2"/>
  <c r="A11" i="2"/>
  <c r="A12" i="2"/>
  <c r="A13" i="2"/>
  <c r="A65" i="2"/>
  <c r="A66" i="2"/>
  <c r="A38" i="2"/>
  <c r="A42" i="2"/>
  <c r="A43" i="2"/>
  <c r="A44" i="2"/>
  <c r="A45" i="2"/>
  <c r="A49" i="2"/>
  <c r="A59" i="2"/>
  <c r="A14" i="2"/>
  <c r="A68" i="2"/>
  <c r="A55" i="2"/>
  <c r="A46" i="2"/>
  <c r="R1" i="2"/>
  <c r="S1" i="2" s="1"/>
  <c r="R2" i="2"/>
  <c r="S2" i="2" s="1"/>
  <c r="R3" i="2"/>
  <c r="S3" i="2" s="1"/>
  <c r="R4" i="2"/>
  <c r="S4" i="2" s="1"/>
  <c r="R5" i="2"/>
  <c r="S5" i="2" s="1"/>
  <c r="R6" i="2"/>
  <c r="S6" i="2" s="1"/>
  <c r="R7" i="2"/>
  <c r="S7" i="2" s="1"/>
  <c r="R8" i="2"/>
  <c r="S8" i="2" s="1"/>
  <c r="R9" i="2"/>
  <c r="S9" i="2" s="1"/>
  <c r="R12" i="2"/>
  <c r="S12" i="2" s="1"/>
  <c r="R13" i="2"/>
  <c r="S13" i="2" s="1"/>
  <c r="R15" i="2"/>
  <c r="S15" i="2" s="1"/>
  <c r="R20" i="2"/>
  <c r="S20" i="2" s="1"/>
  <c r="R22" i="2"/>
  <c r="S22" i="2" s="1"/>
  <c r="R23" i="2"/>
  <c r="S23" i="2" s="1"/>
  <c r="R24" i="2"/>
  <c r="S24" i="2" s="1"/>
  <c r="R26" i="2"/>
  <c r="S26" i="2" s="1"/>
  <c r="R28" i="2"/>
  <c r="S28" i="2" s="1"/>
  <c r="R29" i="2"/>
  <c r="S29" i="2" s="1"/>
  <c r="R30" i="2"/>
  <c r="S30" i="2" s="1"/>
  <c r="R32" i="2"/>
  <c r="S32" i="2" s="1"/>
  <c r="R31" i="2"/>
  <c r="S31" i="2" s="1"/>
  <c r="R35" i="2"/>
  <c r="S35" i="2" s="1"/>
  <c r="R34" i="2"/>
  <c r="S34" i="2" s="1"/>
  <c r="R36" i="2"/>
  <c r="S36" i="2" s="1"/>
  <c r="R37" i="2"/>
  <c r="S37" i="2" s="1"/>
  <c r="R38" i="2"/>
  <c r="S38" i="2" s="1"/>
  <c r="R39" i="2"/>
  <c r="S39" i="2" s="1"/>
  <c r="R45" i="2"/>
  <c r="S45" i="2" s="1"/>
  <c r="R44" i="2"/>
  <c r="S44" i="2" s="1"/>
  <c r="R40" i="2"/>
  <c r="S40" i="2" s="1"/>
  <c r="R55" i="2"/>
  <c r="S55" i="2" s="1"/>
  <c r="R56" i="2"/>
  <c r="S56" i="2" s="1"/>
  <c r="R50" i="2" l="1"/>
  <c r="S50" i="2" s="1"/>
  <c r="R68" i="2"/>
  <c r="S68" i="2" s="1"/>
  <c r="R60" i="2"/>
  <c r="S60" i="2" s="1"/>
  <c r="R63" i="2"/>
  <c r="S63" i="2" s="1"/>
  <c r="R62" i="2"/>
  <c r="S62" i="2" s="1"/>
  <c r="R66" i="2"/>
  <c r="S66" i="2" s="1"/>
  <c r="R46" i="2"/>
  <c r="S46" i="2" s="1"/>
  <c r="R58" i="2"/>
  <c r="S58" i="2" s="1"/>
  <c r="R10" i="2"/>
  <c r="S10" i="2" s="1"/>
  <c r="R57" i="2"/>
  <c r="S57" i="2" s="1"/>
  <c r="R51" i="2"/>
  <c r="S51" i="2" s="1"/>
  <c r="R21" i="2"/>
  <c r="S21" i="2" s="1"/>
  <c r="R47" i="2"/>
  <c r="S47" i="2" s="1"/>
  <c r="R65" i="2"/>
  <c r="S65" i="2" s="1"/>
  <c r="R53" i="2"/>
  <c r="S53" i="2" s="1"/>
  <c r="R49" i="2"/>
  <c r="S49" i="2" s="1"/>
  <c r="R69" i="2"/>
  <c r="S69" i="2" s="1"/>
  <c r="L3" i="1"/>
  <c r="X3" i="1" s="1"/>
  <c r="X8" i="1"/>
  <c r="X32" i="1"/>
  <c r="X5" i="1"/>
  <c r="X24" i="1"/>
  <c r="X45" i="1"/>
  <c r="X21" i="1"/>
  <c r="X42" i="1"/>
  <c r="X48" i="1"/>
  <c r="X17" i="1"/>
  <c r="X29" i="1"/>
  <c r="X50" i="1"/>
  <c r="X26" i="1"/>
  <c r="X19" i="1"/>
  <c r="X25" i="1"/>
  <c r="X16" i="1"/>
  <c r="X40" i="1"/>
  <c r="X35" i="1"/>
  <c r="X10" i="1"/>
  <c r="X38" i="1"/>
  <c r="X13" i="1"/>
  <c r="X23" i="1"/>
  <c r="X14" i="1"/>
  <c r="X2" i="1"/>
  <c r="X52" i="1"/>
  <c r="X46" i="1"/>
  <c r="X44" i="1"/>
  <c r="X34" i="1"/>
  <c r="X37" i="1"/>
  <c r="X31" i="1"/>
  <c r="X28" i="1"/>
  <c r="X22" i="1"/>
  <c r="X20" i="1"/>
  <c r="X15" i="1"/>
  <c r="X12" i="1"/>
  <c r="X4" i="1"/>
  <c r="X47" i="1"/>
  <c r="X30" i="1"/>
  <c r="X51" i="1"/>
  <c r="X43" i="1"/>
  <c r="X36" i="1"/>
  <c r="X27" i="1"/>
  <c r="X18" i="1"/>
  <c r="X11" i="1"/>
  <c r="X39" i="1"/>
  <c r="X7" i="1"/>
  <c r="C12" i="3"/>
  <c r="C11" i="3"/>
  <c r="C10" i="3"/>
  <c r="C9" i="3"/>
  <c r="C8" i="3"/>
  <c r="C6" i="3"/>
  <c r="C7" i="3"/>
  <c r="C4" i="3"/>
  <c r="W1" i="1"/>
  <c r="R4" i="1"/>
  <c r="R5" i="1"/>
  <c r="R6" i="1"/>
  <c r="R7" i="1"/>
  <c r="R9" i="1"/>
  <c r="R12" i="1"/>
  <c r="R15" i="1"/>
  <c r="R17" i="1"/>
  <c r="R19" i="1"/>
  <c r="R21" i="1"/>
  <c r="R22" i="1"/>
  <c r="R23" i="1"/>
  <c r="R25" i="1"/>
  <c r="R26" i="1"/>
  <c r="R27" i="1"/>
  <c r="R28" i="1"/>
  <c r="R29" i="1"/>
  <c r="R31" i="1"/>
  <c r="R30" i="1"/>
  <c r="R32" i="1"/>
  <c r="R33" i="1"/>
  <c r="R36" i="1"/>
  <c r="R38" i="1"/>
  <c r="R39" i="1"/>
  <c r="R40" i="1"/>
  <c r="R42" i="1"/>
  <c r="R43" i="1"/>
  <c r="R44" i="1"/>
  <c r="R46" i="1"/>
  <c r="R47" i="1"/>
  <c r="R48" i="1"/>
  <c r="R49" i="1"/>
  <c r="R50" i="1"/>
  <c r="R51" i="1"/>
  <c r="R52" i="1"/>
  <c r="R2" i="1"/>
  <c r="Q4" i="1"/>
  <c r="W4" i="1" s="1"/>
  <c r="Q5" i="1"/>
  <c r="W5" i="1" s="1"/>
  <c r="Q6" i="1"/>
  <c r="W6" i="1" s="1"/>
  <c r="Q7" i="1"/>
  <c r="W7" i="1" s="1"/>
  <c r="Q9" i="1"/>
  <c r="W9" i="1" s="1"/>
  <c r="Q12" i="1"/>
  <c r="W12" i="1" s="1"/>
  <c r="Q15" i="1"/>
  <c r="W15" i="1" s="1"/>
  <c r="Q17" i="1"/>
  <c r="W17" i="1" s="1"/>
  <c r="Q19" i="1"/>
  <c r="W19" i="1" s="1"/>
  <c r="Q21" i="1"/>
  <c r="W21" i="1" s="1"/>
  <c r="Q22" i="1"/>
  <c r="W22" i="1" s="1"/>
  <c r="Q23" i="1"/>
  <c r="W23" i="1" s="1"/>
  <c r="Q25" i="1"/>
  <c r="W25" i="1" s="1"/>
  <c r="Q26" i="1"/>
  <c r="W26" i="1" s="1"/>
  <c r="Q27" i="1"/>
  <c r="W27" i="1" s="1"/>
  <c r="Q28" i="1"/>
  <c r="W28" i="1" s="1"/>
  <c r="Q29" i="1"/>
  <c r="W29" i="1" s="1"/>
  <c r="Q31" i="1"/>
  <c r="W31" i="1" s="1"/>
  <c r="Q30" i="1"/>
  <c r="W30" i="1" s="1"/>
  <c r="Q32" i="1"/>
  <c r="W32" i="1" s="1"/>
  <c r="Q33" i="1"/>
  <c r="W33" i="1" s="1"/>
  <c r="Q36" i="1"/>
  <c r="W36" i="1" s="1"/>
  <c r="Q38" i="1"/>
  <c r="W38" i="1" s="1"/>
  <c r="Q39" i="1"/>
  <c r="W39" i="1" s="1"/>
  <c r="Q40" i="1"/>
  <c r="W40" i="1" s="1"/>
  <c r="Q42" i="1"/>
  <c r="W42" i="1" s="1"/>
  <c r="Q43" i="1"/>
  <c r="W43" i="1" s="1"/>
  <c r="Q44" i="1"/>
  <c r="W44" i="1" s="1"/>
  <c r="Q46" i="1"/>
  <c r="W46" i="1" s="1"/>
  <c r="Q47" i="1"/>
  <c r="W47" i="1" s="1"/>
  <c r="Q48" i="1"/>
  <c r="W48" i="1" s="1"/>
  <c r="Q49" i="1"/>
  <c r="W49" i="1" s="1"/>
  <c r="Q50" i="1"/>
  <c r="W50" i="1" s="1"/>
  <c r="Q51" i="1"/>
  <c r="W51" i="1" s="1"/>
  <c r="Q52" i="1"/>
  <c r="W52" i="1" s="1"/>
  <c r="Q2" i="1"/>
  <c r="W2" i="1" s="1"/>
  <c r="P3" i="1"/>
  <c r="P4" i="1"/>
  <c r="P5" i="1"/>
  <c r="P6" i="1"/>
  <c r="P7" i="1"/>
  <c r="P8" i="1"/>
  <c r="P9" i="1"/>
  <c r="P10" i="1"/>
  <c r="P11" i="1"/>
  <c r="P12" i="1"/>
  <c r="P13" i="1"/>
  <c r="P15" i="1"/>
  <c r="P14" i="1"/>
  <c r="P17" i="1"/>
  <c r="P16" i="1"/>
  <c r="P19" i="1"/>
  <c r="P18" i="1"/>
  <c r="P20" i="1"/>
  <c r="P21" i="1"/>
  <c r="P22" i="1"/>
  <c r="P23" i="1"/>
  <c r="P24" i="1"/>
  <c r="P25" i="1"/>
  <c r="P26" i="1"/>
  <c r="P27" i="1"/>
  <c r="P28" i="1"/>
  <c r="P29" i="1"/>
  <c r="P31" i="1"/>
  <c r="P30" i="1"/>
  <c r="P32" i="1"/>
  <c r="P33" i="1"/>
  <c r="P35" i="1"/>
  <c r="P36" i="1"/>
  <c r="P37" i="1"/>
  <c r="P38" i="1"/>
  <c r="P34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42" i="1"/>
  <c r="O43" i="1"/>
  <c r="O44" i="1"/>
  <c r="O45" i="1"/>
  <c r="O46" i="1"/>
  <c r="O47" i="1"/>
  <c r="O48" i="1"/>
  <c r="O49" i="1"/>
  <c r="O50" i="1"/>
  <c r="O51" i="1"/>
  <c r="O52" i="1"/>
  <c r="O3" i="1"/>
  <c r="O4" i="1"/>
  <c r="O5" i="1"/>
  <c r="O6" i="1"/>
  <c r="O7" i="1"/>
  <c r="O8" i="1"/>
  <c r="O9" i="1"/>
  <c r="O10" i="1"/>
  <c r="O11" i="1"/>
  <c r="O12" i="1"/>
  <c r="O13" i="1"/>
  <c r="O15" i="1"/>
  <c r="O14" i="1"/>
  <c r="O17" i="1"/>
  <c r="O16" i="1"/>
  <c r="O19" i="1"/>
  <c r="O18" i="1"/>
  <c r="O20" i="1"/>
  <c r="O21" i="1"/>
  <c r="O22" i="1"/>
  <c r="O23" i="1"/>
  <c r="O24" i="1"/>
  <c r="O25" i="1"/>
  <c r="O26" i="1"/>
  <c r="O27" i="1"/>
  <c r="O28" i="1"/>
  <c r="O29" i="1"/>
  <c r="O31" i="1"/>
  <c r="O30" i="1"/>
  <c r="O32" i="1"/>
  <c r="O33" i="1"/>
  <c r="O35" i="1"/>
  <c r="O36" i="1"/>
  <c r="O37" i="1"/>
  <c r="O38" i="1"/>
  <c r="O34" i="1"/>
  <c r="O39" i="1"/>
  <c r="O40" i="1"/>
  <c r="O41" i="1"/>
  <c r="O2" i="1"/>
  <c r="Q18" i="1" l="1"/>
  <c r="Q3" i="1"/>
  <c r="Q11" i="1"/>
  <c r="Q35" i="1"/>
  <c r="R35" i="1" s="1"/>
  <c r="Q10" i="1"/>
  <c r="R10" i="1" s="1"/>
  <c r="Q20" i="1"/>
  <c r="R20" i="1" s="1"/>
  <c r="Q45" i="1"/>
  <c r="R45" i="1" s="1"/>
  <c r="Q13" i="1"/>
  <c r="R13" i="1" s="1"/>
  <c r="Q14" i="1"/>
  <c r="R14" i="1" s="1"/>
  <c r="Q37" i="1"/>
  <c r="R37" i="1" s="1"/>
  <c r="Q41" i="1"/>
  <c r="W41" i="1" s="1"/>
  <c r="Q16" i="1"/>
  <c r="W16" i="1" s="1"/>
  <c r="Q24" i="1"/>
  <c r="W24" i="1" s="1"/>
  <c r="Q8" i="1"/>
  <c r="W8" i="1" s="1"/>
  <c r="Q34" i="1"/>
  <c r="R34" i="1" s="1"/>
  <c r="W35" i="1"/>
  <c r="W14" i="1"/>
  <c r="W18" i="1"/>
  <c r="R18" i="1"/>
  <c r="W11" i="1"/>
  <c r="R11" i="1"/>
  <c r="W3" i="1"/>
  <c r="R3" i="1"/>
  <c r="W13" i="1" l="1"/>
  <c r="W20" i="1"/>
  <c r="W45" i="1"/>
  <c r="W10" i="1"/>
  <c r="W37" i="1"/>
  <c r="R41" i="1"/>
  <c r="R16" i="1"/>
  <c r="R24" i="1"/>
  <c r="R8" i="1"/>
  <c r="W34" i="1"/>
</calcChain>
</file>

<file path=xl/sharedStrings.xml><?xml version="1.0" encoding="utf-8"?>
<sst xmlns="http://schemas.openxmlformats.org/spreadsheetml/2006/main" count="664" uniqueCount="272">
  <si>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</si>
  <si>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</si>
  <si>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</si>
  <si>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</si>
  <si>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</si>
  <si>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</si>
  <si>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</si>
  <si>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</si>
  <si>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</si>
  <si>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</si>
  <si>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</si>
  <si>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</si>
  <si>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</si>
  <si>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</si>
  <si>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</si>
  <si>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</si>
  <si>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</si>
  <si>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</si>
  <si>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</si>
  <si>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</si>
  <si>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</si>
  <si>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</si>
  <si>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</si>
  <si>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</si>
  <si>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</si>
  <si>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</si>
  <si>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</si>
  <si>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</si>
  <si>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</si>
  <si>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</si>
  <si>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</si>
  <si>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</si>
  <si>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</si>
  <si>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</si>
  <si>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</si>
  <si>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</si>
  <si>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</si>
  <si>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</si>
  <si>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</si>
  <si>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</si>
  <si>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</si>
  <si>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</si>
  <si>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</si>
  <si>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</si>
  <si>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</si>
  <si>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</si>
  <si>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</si>
  <si>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</si>
  <si>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</si>
  <si>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</si>
  <si>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</si>
  <si>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</si>
  <si>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</si>
  <si>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</si>
  <si>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</si>
  <si>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</si>
  <si>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</si>
  <si>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</si>
  <si>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</si>
  <si>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</si>
  <si>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</si>
  <si>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</si>
  <si>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</si>
  <si>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</si>
  <si>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</si>
  <si>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</si>
  <si>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</si>
  <si>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</si>
  <si>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</si>
  <si>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</si>
  <si>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</si>
  <si>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</si>
  <si>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</si>
  <si>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</si>
  <si>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</si>
  <si>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</si>
  <si>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</si>
  <si>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</si>
  <si>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</si>
  <si>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</si>
  <si>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</si>
  <si>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</si>
  <si>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</si>
  <si>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</si>
  <si>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</si>
  <si>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</si>
  <si>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</si>
  <si>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</si>
  <si>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</si>
  <si>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</si>
  <si>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</si>
  <si>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</si>
  <si>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</si>
  <si>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</si>
  <si>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</si>
  <si>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</si>
  <si>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</si>
  <si>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</si>
  <si>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</si>
  <si>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</si>
  <si>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</si>
  <si>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</si>
  <si>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</si>
  <si>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</si>
  <si>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</si>
  <si>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</si>
  <si>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</si>
  <si>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</si>
  <si>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</si>
  <si>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</si>
  <si>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</si>
  <si>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AGE_IM</t>
  </si>
  <si>
    <t>AIR_BAG</t>
  </si>
  <si>
    <t>ALC_RES</t>
  </si>
  <si>
    <t>ALC_STATUS</t>
  </si>
  <si>
    <t>ATST_TYP</t>
  </si>
  <si>
    <t>BODY_TYP</t>
  </si>
  <si>
    <t>DRUGRES1</t>
  </si>
  <si>
    <t>DRUGRES2</t>
  </si>
  <si>
    <t>DRUGRES3</t>
  </si>
  <si>
    <t>DRUGS</t>
  </si>
  <si>
    <t>DRUGTST1</t>
  </si>
  <si>
    <t>DRUGTST2</t>
  </si>
  <si>
    <t>DRUGTST3</t>
  </si>
  <si>
    <t>DSTATUS</t>
  </si>
  <si>
    <t>EJECT_IM</t>
  </si>
  <si>
    <t>EMER_USE</t>
  </si>
  <si>
    <t>FIRE_EXP</t>
  </si>
  <si>
    <t>HELM_MIS</t>
  </si>
  <si>
    <t>HELM_USE</t>
  </si>
  <si>
    <t>HOSPITAL</t>
  </si>
  <si>
    <t>ICFINALBODY</t>
  </si>
  <si>
    <t>IMPACT1</t>
  </si>
  <si>
    <t>INJSEV_IM</t>
  </si>
  <si>
    <t>LOCATION</t>
  </si>
  <si>
    <t>MAKE</t>
  </si>
  <si>
    <t>MAK_MOD</t>
  </si>
  <si>
    <t>MOD_YEAR</t>
  </si>
  <si>
    <t>PERALCH_IM</t>
  </si>
  <si>
    <t>PER_NO</t>
  </si>
  <si>
    <t>PER_TYP</t>
  </si>
  <si>
    <t>P_SF1</t>
  </si>
  <si>
    <t>P_SF2</t>
  </si>
  <si>
    <t>P_SF3</t>
  </si>
  <si>
    <t>REST_MIS</t>
  </si>
  <si>
    <t>REST_USE</t>
  </si>
  <si>
    <t>ROLLOVER</t>
  </si>
  <si>
    <t>SEAT_IM</t>
  </si>
  <si>
    <t>SEX_IM</t>
  </si>
  <si>
    <t>SPEC_USE</t>
  </si>
  <si>
    <t>STR_VEH</t>
  </si>
  <si>
    <t>TOW_VEH</t>
  </si>
  <si>
    <t>VEH_NO</t>
  </si>
  <si>
    <t>VPICBODYCLASS</t>
  </si>
  <si>
    <t>VPICMAKE</t>
  </si>
  <si>
    <t>VPICMODEL</t>
  </si>
  <si>
    <t>Age, imputed</t>
  </si>
  <si>
    <t>Air bag</t>
  </si>
  <si>
    <t>Alcohol test result</t>
  </si>
  <si>
    <t>Alcohol test status</t>
  </si>
  <si>
    <t>Alcohol test type</t>
  </si>
  <si>
    <t>Vehicle body type</t>
  </si>
  <si>
    <t xml:space="preserve">Casenumber </t>
  </si>
  <si>
    <t>Unknowable</t>
  </si>
  <si>
    <t>Drug test result</t>
  </si>
  <si>
    <t>Notes</t>
  </si>
  <si>
    <t>Drug test type</t>
  </si>
  <si>
    <t>Drug involvement</t>
  </si>
  <si>
    <t>Drug test status</t>
  </si>
  <si>
    <t>Ejection</t>
  </si>
  <si>
    <t>Was this vehicle engaged in emergency use?</t>
  </si>
  <si>
    <t>Fire occurrence</t>
  </si>
  <si>
    <t>First harmful event</t>
  </si>
  <si>
    <t>Imputed as EVENT1_IM</t>
  </si>
  <si>
    <t>AGE</t>
  </si>
  <si>
    <t>DRINKING</t>
  </si>
  <si>
    <t>EJECTION</t>
  </si>
  <si>
    <t>INJ_SEV</t>
  </si>
  <si>
    <t>SEAT_POS</t>
  </si>
  <si>
    <t>SEX</t>
  </si>
  <si>
    <t>Age</t>
  </si>
  <si>
    <t>Ejection, Imputed</t>
  </si>
  <si>
    <t>Helmet Misuse</t>
  </si>
  <si>
    <t>Helmet use</t>
  </si>
  <si>
    <t>How taken to hospital</t>
  </si>
  <si>
    <t>Hour</t>
  </si>
  <si>
    <t>Final stage body class</t>
  </si>
  <si>
    <t>Area of impact</t>
  </si>
  <si>
    <t>Injury Severity</t>
  </si>
  <si>
    <t>INJ_SEV imputed</t>
  </si>
  <si>
    <t>Type of location</t>
  </si>
  <si>
    <t>Manufacturer</t>
  </si>
  <si>
    <t>Too many categories</t>
  </si>
  <si>
    <t>Make and model code</t>
  </si>
  <si>
    <t>Unknowable from phone; knowable from car.</t>
  </si>
  <si>
    <t>Minute</t>
  </si>
  <si>
    <t>Useless</t>
  </si>
  <si>
    <t>Model year</t>
  </si>
  <si>
    <t>Month</t>
  </si>
  <si>
    <t>Alcohol involvement</t>
  </si>
  <si>
    <t>Person number in accident</t>
  </si>
  <si>
    <t>Person type</t>
  </si>
  <si>
    <t>Police jurisdiction number</t>
  </si>
  <si>
    <t>Primary Sampling Unit</t>
  </si>
  <si>
    <t>PSU Stratum</t>
  </si>
  <si>
    <t>PSU for Variance Estimation</t>
  </si>
  <si>
    <t>Region</t>
  </si>
  <si>
    <t>Use</t>
  </si>
  <si>
    <t>Restraint System Misuse</t>
  </si>
  <si>
    <t>Restraint System Use</t>
  </si>
  <si>
    <t>Rollover</t>
  </si>
  <si>
    <t>School bus</t>
  </si>
  <si>
    <t>SEAT_POS Imputed</t>
  </si>
  <si>
    <t>Seating Position</t>
  </si>
  <si>
    <t>Sex</t>
  </si>
  <si>
    <t>Sex Imputed</t>
  </si>
  <si>
    <t>Vehicle being used for some special purpose, like electronic ride hailing</t>
  </si>
  <si>
    <t>Category in a different program</t>
  </si>
  <si>
    <t>Irrelevant</t>
  </si>
  <si>
    <t>Vehicle Number of Motor Vehicle Striking Non-Motorist </t>
  </si>
  <si>
    <t>Did it have a trailer?</t>
  </si>
  <si>
    <t>Urban?</t>
  </si>
  <si>
    <t>Vehicle number, to correlate with the Vehicle file</t>
  </si>
  <si>
    <t>Number of MVIT involved in crash</t>
  </si>
  <si>
    <t>Statistical weight</t>
  </si>
  <si>
    <t>Use for correlation</t>
  </si>
  <si>
    <t>Use to correlate; VEH_NO = 0 for non-motor vehicle occupants</t>
  </si>
  <si>
    <t>Motor vehicle occupants are PER_TYPE = 1, 2, 3, 9.  Non-motor vehicle occupants are PER_TYPE = 4, 5, 6, 7, 8, 10, 11, 12, 13, or 19</t>
  </si>
  <si>
    <t xml:space="preserve">Use.  Geographic area.  </t>
  </si>
  <si>
    <t>Unknowable, put 23052 pedestrians in "0"</t>
  </si>
  <si>
    <t>Unknowable from phone; knowable from car.  Imputed in Vehicle as IMPACT1_IM</t>
  </si>
  <si>
    <t>Use.  Put 23052 pedestrians in "0".</t>
  </si>
  <si>
    <t>Unknowable; have 23052 pedestrians as "8.'</t>
  </si>
  <si>
    <t>Knowable?  Put 23052 pedestrians in "0."</t>
  </si>
  <si>
    <t>Unknowable.  Put 23052 pedestrians in '8'</t>
  </si>
  <si>
    <t>Continuous</t>
  </si>
  <si>
    <t>Ground truth; follow binning from Accident</t>
  </si>
  <si>
    <t>Use; follow binning from Accident.</t>
  </si>
  <si>
    <t>Also in Accident or Vehicle</t>
  </si>
  <si>
    <t>Vehicle</t>
  </si>
  <si>
    <t>Both</t>
  </si>
  <si>
    <t>Accident</t>
  </si>
  <si>
    <t>Unknown Values</t>
  </si>
  <si>
    <t>Imputed elsewhere</t>
  </si>
  <si>
    <t>Imputed as PERALCH_IM</t>
  </si>
  <si>
    <t>None</t>
  </si>
  <si>
    <t>Copy from Vehicle work</t>
  </si>
  <si>
    <t>Use MDLYR_IM; put in bins, with pedestrians as a bin.</t>
  </si>
  <si>
    <t>Imputed in Vehicle as BDYTYP_IM</t>
  </si>
  <si>
    <t>Imputed in Vehicle as IMPACT1_IM</t>
  </si>
  <si>
    <t>Imputed in Vehicle as MDLYR_IM</t>
  </si>
  <si>
    <t>---</t>
  </si>
  <si>
    <t>New in 2020</t>
  </si>
  <si>
    <t>New in 2019</t>
  </si>
  <si>
    <t>Use?</t>
  </si>
  <si>
    <t>Yes</t>
  </si>
  <si>
    <t>Yes, for correlation with other datasets</t>
  </si>
  <si>
    <t>Yes, for target variable</t>
  </si>
  <si>
    <t>Repeat</t>
  </si>
  <si>
    <t>Not Transported</t>
  </si>
  <si>
    <t>EMS Air</t>
  </si>
  <si>
    <t>Law Enforcement</t>
  </si>
  <si>
    <t>EMS Unknown Mode</t>
  </si>
  <si>
    <t>Transported Unknown Source</t>
  </si>
  <si>
    <t>EMS Ground</t>
  </si>
  <si>
    <t>Other</t>
  </si>
  <si>
    <t>Not Reported</t>
  </si>
  <si>
    <t>Reported as Unknown</t>
  </si>
  <si>
    <t>Use for Imputation?</t>
  </si>
  <si>
    <t>No</t>
  </si>
  <si>
    <t>Repeat from Accident</t>
  </si>
  <si>
    <t>Unknown Signifiers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</si>
</sst>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S97"/>
  <sheetViews>
    <sheetView tabSelected="1" zoomScale="120" zoomScaleNormal="120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E47" sqref="E47"/>
    </sheetView>
  </sheetViews>
  <sheetFormatPr baseColWidth="10" defaultRowHeight="16" x14ac:dyDescent="0.2"/>
  <cols>
    <col min="1" max="3" width="16.33203125" customWidth="1"/>
    <col min="4" max="4" width="8.83203125" customWidth="1"/>
    <col min="5" max="5" width="42.83203125" customWidth="1"/>
    <col min="6" max="6" width="16.33203125" customWidth="1"/>
    <col min="7" max="7" width="22.6640625" customWidth="1"/>
    <col min="8" max="8" width="10" customWidth="1"/>
    <col min="9" max="9" width="10.83203125" customWidth="1"/>
    <col min="10" max="11" width="8.83203125" customWidth="1"/>
    <col min="12" max="12" width="23.33203125" customWidth="1"/>
    <col min="13" max="13" width="22.6640625" customWidth="1"/>
    <col min="14" max="16" width="17.1640625" customWidth="1"/>
    <col min="17" max="17" width="13.83203125" customWidth="1"/>
    <col min="18" max="18" width="12.83203125" customWidth="1"/>
  </cols>
  <sheetData>
    <row r="1" spans="1:19" x14ac:dyDescent="0.2">
      <c r="B1" t="s">
        <v>51</v>
      </c>
      <c r="C1" t="s">
        <v>268</v>
      </c>
      <c r="D1" t="s">
        <v>254</v>
      </c>
      <c r="E1" t="s">
        <v>52</v>
      </c>
      <c r="F1" t="s">
        <v>53</v>
      </c>
      <c r="G1" t="s">
        <v>54</v>
      </c>
      <c r="H1" s="9" t="s">
        <v>271</v>
      </c>
      <c r="I1" s="9"/>
      <c r="J1" s="9"/>
      <c r="K1" s="8"/>
      <c r="L1" s="8"/>
      <c r="M1" t="s">
        <v>61</v>
      </c>
      <c r="N1" t="s">
        <v>165</v>
      </c>
      <c r="O1" t="s">
        <v>238</v>
      </c>
      <c r="P1" t="s">
        <v>242</v>
      </c>
      <c r="R1" t="str">
        <f>_xlfn.TEXTJOIN(" | ", FALSE, B1:P1)</f>
        <v xml:space="preserve"> Feature  | Use for Imputation? | Use? |  Meaning  |  Number of Values  |  Number of Missing Values  | Unknown Signifiers |  |  |  |  | Continuous, Categorical, Count, Mixed, Transfer, or Drop | Notes | Also in Accident or Vehicle | Unknown Values</v>
      </c>
      <c r="S1" t="str">
        <f t="shared" ref="S1:S2" si="0">_xlfn.CONCAT(" | ", R1, " | ")</f>
        <v xml:space="preserve"> |  Feature  | Use for Imputation? | Use? |  Meaning  |  Number of Values  |  Number of Missing Values  | Unknown Signifiers |  |  |  |  | Continuous, Categorical, Count, Mixed, Transfer, or Drop | Notes | Also in Accident or Vehicle | Unknown Values | </v>
      </c>
    </row>
    <row r="2" spans="1:19" ht="19" x14ac:dyDescent="0.25">
      <c r="A2" t="str">
        <f>_xlfn.CONCAT("        '", B2, "',")</f>
        <v xml:space="preserve">        'ATST_TYP',</v>
      </c>
      <c r="B2" s="1" t="s">
        <v>115</v>
      </c>
      <c r="C2" s="1" t="s">
        <v>269</v>
      </c>
      <c r="D2" s="1"/>
      <c r="E2" s="5" t="s">
        <v>160</v>
      </c>
      <c r="F2" s="5">
        <v>10</v>
      </c>
      <c r="G2" s="5">
        <v>0</v>
      </c>
      <c r="H2" s="5">
        <v>99</v>
      </c>
      <c r="I2" s="5"/>
      <c r="J2" s="5"/>
      <c r="K2" s="5"/>
      <c r="L2" s="5"/>
      <c r="M2" s="5" t="s">
        <v>92</v>
      </c>
      <c r="N2" t="s">
        <v>218</v>
      </c>
      <c r="R2" t="str">
        <f>_xlfn.TEXTJOIN(" | ", FALSE, B2:P2)</f>
        <v xml:space="preserve">ATST_TYP | No |  | Alcohol test type | 10 | 0 | 99 |  |  |  |  | Drop | Irrelevant |  | </v>
      </c>
      <c r="S2" t="str">
        <f>_xlfn.CONCAT(" | ", R2, " | ")</f>
        <v xml:space="preserve"> | ATST_TYP | No |  | Alcohol test type | 10 | 0 | 99 |  |  |  |  | Drop | Irrelevant |  |  | </v>
      </c>
    </row>
    <row r="3" spans="1:19" ht="19" x14ac:dyDescent="0.25">
      <c r="A3" t="str">
        <f>_xlfn.CONCAT("        '", B3, "',")</f>
        <v xml:space="preserve">        'DRUGRES1',</v>
      </c>
      <c r="B3" s="1" t="s">
        <v>117</v>
      </c>
      <c r="C3" s="1" t="s">
        <v>269</v>
      </c>
      <c r="D3" s="1"/>
      <c r="E3" s="5" t="s">
        <v>164</v>
      </c>
      <c r="F3" s="5">
        <v>7</v>
      </c>
      <c r="G3" s="5">
        <v>387602</v>
      </c>
      <c r="H3" s="5"/>
      <c r="I3" s="5"/>
      <c r="J3" s="5"/>
      <c r="K3" s="5"/>
      <c r="L3" s="5"/>
      <c r="M3" s="5" t="s">
        <v>92</v>
      </c>
      <c r="N3" t="s">
        <v>90</v>
      </c>
      <c r="R3" t="str">
        <f>_xlfn.TEXTJOIN(" | ", FALSE, B3:P3)</f>
        <v xml:space="preserve">DRUGRES1 | No |  | Drug test result | 7 | 387602 |  |  |  |  |  | Drop | Discontinued |  | </v>
      </c>
      <c r="S3" t="str">
        <f>_xlfn.CONCAT(" | ", R3, " | ")</f>
        <v xml:space="preserve"> | DRUGRES1 | No |  | Drug test result | 7 | 387602 |  |  |  |  |  | Drop | Discontinued |  |  | </v>
      </c>
    </row>
    <row r="4" spans="1:19" ht="19" x14ac:dyDescent="0.25">
      <c r="A4" t="str">
        <f>_xlfn.CONCAT("        '", B4, "',")</f>
        <v xml:space="preserve">        'DRUGRES2',</v>
      </c>
      <c r="B4" s="1" t="s">
        <v>118</v>
      </c>
      <c r="C4" s="1" t="s">
        <v>269</v>
      </c>
      <c r="D4" s="1"/>
      <c r="E4" s="5" t="s">
        <v>164</v>
      </c>
      <c r="F4" s="5">
        <v>2</v>
      </c>
      <c r="G4" s="5">
        <v>387602</v>
      </c>
      <c r="H4" s="5"/>
      <c r="I4" s="5"/>
      <c r="J4" s="5"/>
      <c r="K4" s="5"/>
      <c r="L4" s="5"/>
      <c r="M4" s="5" t="s">
        <v>92</v>
      </c>
      <c r="N4" t="s">
        <v>90</v>
      </c>
      <c r="R4" t="str">
        <f>_xlfn.TEXTJOIN(" | ", FALSE, B4:P4)</f>
        <v xml:space="preserve">DRUGRES2 | No |  | Drug test result | 2 | 387602 |  |  |  |  |  | Drop | Discontinued |  | </v>
      </c>
      <c r="S4" t="str">
        <f>_xlfn.CONCAT(" | ", R4, " | ")</f>
        <v xml:space="preserve"> | DRUGRES2 | No |  | Drug test result | 2 | 387602 |  |  |  |  |  | Drop | Discontinued |  |  | </v>
      </c>
    </row>
    <row r="5" spans="1:19" ht="19" x14ac:dyDescent="0.25">
      <c r="A5" t="str">
        <f>_xlfn.CONCAT("        '", B5, "',")</f>
        <v xml:space="preserve">        'DRUGRES3',</v>
      </c>
      <c r="B5" s="1" t="s">
        <v>119</v>
      </c>
      <c r="C5" s="1" t="s">
        <v>269</v>
      </c>
      <c r="D5" s="1"/>
      <c r="E5" s="5" t="s">
        <v>164</v>
      </c>
      <c r="F5" s="5">
        <v>2</v>
      </c>
      <c r="G5" s="6">
        <v>387602</v>
      </c>
      <c r="H5" s="6"/>
      <c r="I5" s="6"/>
      <c r="J5" s="6"/>
      <c r="K5" s="6"/>
      <c r="L5" s="6"/>
      <c r="M5" s="5" t="s">
        <v>92</v>
      </c>
      <c r="N5" t="s">
        <v>90</v>
      </c>
      <c r="R5" t="str">
        <f>_xlfn.TEXTJOIN(" | ", FALSE, B5:P5)</f>
        <v xml:space="preserve">DRUGRES3 | No |  | Drug test result | 2 | 387602 |  |  |  |  |  | Drop | Discontinued |  | </v>
      </c>
      <c r="S5" t="str">
        <f>_xlfn.CONCAT(" | ", R5, " | ")</f>
        <v xml:space="preserve"> | DRUGRES3 | No |  | Drug test result | 2 | 387602 |  |  |  |  |  | Drop | Discontinued |  |  | </v>
      </c>
    </row>
    <row r="6" spans="1:19" ht="19" x14ac:dyDescent="0.25">
      <c r="A6" t="str">
        <f>_xlfn.CONCAT("        '", B6, "',")</f>
        <v xml:space="preserve">        'DRUGTST1',</v>
      </c>
      <c r="B6" s="1" t="s">
        <v>121</v>
      </c>
      <c r="C6" s="1" t="s">
        <v>269</v>
      </c>
      <c r="D6" s="1"/>
      <c r="E6" s="5" t="s">
        <v>166</v>
      </c>
      <c r="F6" s="5">
        <v>9</v>
      </c>
      <c r="G6" s="5">
        <v>387602</v>
      </c>
      <c r="H6" s="5"/>
      <c r="I6" s="5"/>
      <c r="J6" s="5"/>
      <c r="K6" s="5"/>
      <c r="L6" s="5"/>
      <c r="M6" s="5" t="s">
        <v>92</v>
      </c>
      <c r="N6" t="s">
        <v>90</v>
      </c>
      <c r="R6" t="str">
        <f>_xlfn.TEXTJOIN(" | ", FALSE, B6:P6)</f>
        <v xml:space="preserve">DRUGTST1 | No |  | Drug test type | 9 | 387602 |  |  |  |  |  | Drop | Discontinued |  | </v>
      </c>
      <c r="S6" t="str">
        <f>_xlfn.CONCAT(" | ", R6, " | ")</f>
        <v xml:space="preserve"> | DRUGTST1 | No |  | Drug test type | 9 | 387602 |  |  |  |  |  | Drop | Discontinued |  |  | </v>
      </c>
    </row>
    <row r="7" spans="1:19" ht="19" x14ac:dyDescent="0.25">
      <c r="A7" t="str">
        <f>_xlfn.CONCAT("        '", B7, "',")</f>
        <v xml:space="preserve">        'DRUGTST2',</v>
      </c>
      <c r="B7" s="1" t="s">
        <v>122</v>
      </c>
      <c r="C7" s="1" t="s">
        <v>269</v>
      </c>
      <c r="D7" s="1"/>
      <c r="E7" s="5" t="s">
        <v>166</v>
      </c>
      <c r="F7" s="5">
        <v>4</v>
      </c>
      <c r="G7" s="5">
        <v>387602</v>
      </c>
      <c r="H7" s="5"/>
      <c r="I7" s="5"/>
      <c r="J7" s="5"/>
      <c r="K7" s="5"/>
      <c r="L7" s="5"/>
      <c r="M7" s="5" t="s">
        <v>92</v>
      </c>
      <c r="N7" t="s">
        <v>90</v>
      </c>
      <c r="R7" t="str">
        <f>_xlfn.TEXTJOIN(" | ", FALSE, B7:P7)</f>
        <v xml:space="preserve">DRUGTST2 | No |  | Drug test type | 4 | 387602 |  |  |  |  |  | Drop | Discontinued |  | </v>
      </c>
      <c r="S7" t="str">
        <f>_xlfn.CONCAT(" | ", R7, " | ")</f>
        <v xml:space="preserve"> | DRUGTST2 | No |  | Drug test type | 4 | 387602 |  |  |  |  |  | Drop | Discontinued |  |  | </v>
      </c>
    </row>
    <row r="8" spans="1:19" ht="19" x14ac:dyDescent="0.25">
      <c r="A8" t="str">
        <f>_xlfn.CONCAT("        '", B8, "',")</f>
        <v xml:space="preserve">        'DRUGTST3',</v>
      </c>
      <c r="B8" s="1" t="s">
        <v>123</v>
      </c>
      <c r="C8" s="1" t="s">
        <v>269</v>
      </c>
      <c r="D8" s="1"/>
      <c r="E8" s="5" t="s">
        <v>166</v>
      </c>
      <c r="F8" s="5">
        <v>2</v>
      </c>
      <c r="G8" s="5">
        <v>387602</v>
      </c>
      <c r="H8" s="5"/>
      <c r="I8" s="5"/>
      <c r="J8" s="5"/>
      <c r="K8" s="5"/>
      <c r="L8" s="5"/>
      <c r="M8" s="5" t="s">
        <v>92</v>
      </c>
      <c r="N8" t="s">
        <v>90</v>
      </c>
      <c r="R8" t="str">
        <f>_xlfn.TEXTJOIN(" | ", FALSE, B8:P8)</f>
        <v xml:space="preserve">DRUGTST3 | No |  | Drug test type | 2 | 387602 |  |  |  |  |  | Drop | Discontinued |  | </v>
      </c>
      <c r="S8" t="str">
        <f>_xlfn.CONCAT(" | ", R8, " | ")</f>
        <v xml:space="preserve"> | DRUGTST3 | No |  | Drug test type | 2 | 387602 |  |  |  |  |  | Drop | Discontinued |  |  | </v>
      </c>
    </row>
    <row r="9" spans="1:19" ht="19" x14ac:dyDescent="0.25">
      <c r="A9" t="str">
        <f>_xlfn.CONCAT("        '", B9, "',")</f>
        <v xml:space="preserve">        'DSTATUS',</v>
      </c>
      <c r="B9" s="1" t="s">
        <v>124</v>
      </c>
      <c r="C9" s="1" t="s">
        <v>269</v>
      </c>
      <c r="D9" s="1"/>
      <c r="E9" s="5" t="s">
        <v>168</v>
      </c>
      <c r="F9" s="5">
        <v>6</v>
      </c>
      <c r="G9" s="5">
        <v>387602</v>
      </c>
      <c r="H9" s="5"/>
      <c r="I9" s="5"/>
      <c r="J9" s="5"/>
      <c r="K9" s="5"/>
      <c r="L9" s="5"/>
      <c r="M9" s="5" t="s">
        <v>92</v>
      </c>
      <c r="N9" t="s">
        <v>90</v>
      </c>
      <c r="Q9" s="1"/>
      <c r="R9" t="str">
        <f>_xlfn.TEXTJOIN(" | ", FALSE, B9:P9)</f>
        <v xml:space="preserve">DSTATUS | No |  | Drug test status | 6 | 387602 |  |  |  |  |  | Drop | Discontinued |  | </v>
      </c>
      <c r="S9" t="str">
        <f>_xlfn.CONCAT(" | ", R9, " | ")</f>
        <v xml:space="preserve"> | DSTATUS | No |  | Drug test status | 6 | 387602 |  |  |  |  |  | Drop | Discontinued |  |  | </v>
      </c>
    </row>
    <row r="10" spans="1:19" ht="19" x14ac:dyDescent="0.25">
      <c r="A10" t="str">
        <f>_xlfn.CONCAT("        '", B10, "',")</f>
        <v xml:space="preserve">        'HELM_MIS',</v>
      </c>
      <c r="B10" s="1" t="s">
        <v>128</v>
      </c>
      <c r="C10" s="1" t="s">
        <v>269</v>
      </c>
      <c r="D10" s="1"/>
      <c r="E10" s="1" t="s">
        <v>182</v>
      </c>
      <c r="F10" s="5">
        <v>5</v>
      </c>
      <c r="G10" s="5">
        <v>376902</v>
      </c>
      <c r="H10" s="5"/>
      <c r="I10" s="5"/>
      <c r="J10" s="5"/>
      <c r="K10" s="5"/>
      <c r="L10" s="5"/>
      <c r="M10" s="5" t="s">
        <v>92</v>
      </c>
      <c r="N10" t="s">
        <v>253</v>
      </c>
      <c r="Q10" s="1"/>
      <c r="R10" t="str">
        <f>_xlfn.TEXTJOIN(" | ", FALSE, B10:P10)</f>
        <v xml:space="preserve">HELM_MIS | No |  | Helmet Misuse | 5 | 376902 |  |  |  |  |  | Drop | New in 2019 |  | </v>
      </c>
      <c r="S10" t="str">
        <f>_xlfn.CONCAT(" | ", R10, " | ")</f>
        <v xml:space="preserve"> | HELM_MIS | No |  | Helmet Misuse | 5 | 376902 |  |  |  |  |  | Drop | New in 2019 |  |  | </v>
      </c>
    </row>
    <row r="11" spans="1:19" ht="19" x14ac:dyDescent="0.25">
      <c r="A11" t="str">
        <f>_xlfn.CONCAT("        '", B11, "',")</f>
        <v xml:space="preserve">        'P_SF1',</v>
      </c>
      <c r="B11" s="1" t="s">
        <v>141</v>
      </c>
      <c r="C11" s="1" t="s">
        <v>269</v>
      </c>
      <c r="D11" s="1"/>
      <c r="E11" s="1"/>
      <c r="F11" s="5">
        <v>24</v>
      </c>
      <c r="G11" s="5">
        <v>131962</v>
      </c>
      <c r="H11" s="5"/>
      <c r="I11" s="5"/>
      <c r="J11" s="5"/>
      <c r="K11" s="5"/>
      <c r="M11" s="5" t="s">
        <v>92</v>
      </c>
      <c r="N11" t="s">
        <v>253</v>
      </c>
      <c r="Q11" s="1"/>
      <c r="R11" t="str">
        <f>_xlfn.TEXTJOIN(" | ", FALSE, B11:P11)</f>
        <v xml:space="preserve">P_SF1 | No |  |  | 24 | 131962 |  |  |  |  |  | Drop | New in 2019 |  | </v>
      </c>
      <c r="S11" t="str">
        <f>_xlfn.CONCAT(" | ", R11, " | ")</f>
        <v xml:space="preserve"> | P_SF1 | No |  |  | 24 | 131962 |  |  |  |  |  | Drop | New in 2019 |  |  | </v>
      </c>
    </row>
    <row r="12" spans="1:19" ht="19" x14ac:dyDescent="0.25">
      <c r="A12" t="str">
        <f>_xlfn.CONCAT("        '", B12, "',")</f>
        <v xml:space="preserve">        'P_SF2',</v>
      </c>
      <c r="B12" s="1" t="s">
        <v>142</v>
      </c>
      <c r="C12" s="1" t="s">
        <v>269</v>
      </c>
      <c r="D12" s="1"/>
      <c r="E12" s="1"/>
      <c r="F12" s="5">
        <v>14</v>
      </c>
      <c r="G12" s="5">
        <v>131962</v>
      </c>
      <c r="H12" s="5"/>
      <c r="I12" s="5"/>
      <c r="J12" s="5"/>
      <c r="K12" s="5"/>
      <c r="L12" s="5"/>
      <c r="M12" s="5" t="s">
        <v>92</v>
      </c>
      <c r="N12" t="s">
        <v>90</v>
      </c>
      <c r="Q12" s="1"/>
      <c r="R12" t="str">
        <f>_xlfn.TEXTJOIN(" | ", FALSE, B12:P12)</f>
        <v xml:space="preserve">P_SF2 | No |  |  | 14 | 131962 |  |  |  |  |  | Drop | Discontinued |  | </v>
      </c>
      <c r="S12" t="str">
        <f>_xlfn.CONCAT(" | ", R12, " | ")</f>
        <v xml:space="preserve"> | P_SF2 | No |  |  | 14 | 131962 |  |  |  |  |  | Drop | Discontinued |  |  | </v>
      </c>
    </row>
    <row r="13" spans="1:19" ht="19" x14ac:dyDescent="0.25">
      <c r="A13" t="str">
        <f>_xlfn.CONCAT("        '", B13, "',")</f>
        <v xml:space="preserve">        'P_SF3',</v>
      </c>
      <c r="B13" s="1" t="s">
        <v>143</v>
      </c>
      <c r="C13" s="1" t="s">
        <v>269</v>
      </c>
      <c r="D13" s="1"/>
      <c r="E13" s="1"/>
      <c r="F13" s="5">
        <v>4</v>
      </c>
      <c r="G13" s="5">
        <v>131962</v>
      </c>
      <c r="H13" s="5"/>
      <c r="I13" s="5"/>
      <c r="J13" s="5"/>
      <c r="K13" s="5"/>
      <c r="L13" s="5"/>
      <c r="M13" s="5" t="s">
        <v>92</v>
      </c>
      <c r="N13" t="s">
        <v>90</v>
      </c>
      <c r="Q13" s="1"/>
      <c r="R13" t="str">
        <f>_xlfn.TEXTJOIN(" | ", FALSE, B13:P13)</f>
        <v xml:space="preserve">P_SF3 | No |  |  | 4 | 131962 |  |  |  |  |  | Drop | Discontinued |  | </v>
      </c>
      <c r="S13" t="str">
        <f>_xlfn.CONCAT(" | ", R13, " | ")</f>
        <v xml:space="preserve"> | P_SF3 | No |  |  | 4 | 131962 |  |  |  |  |  | Drop | Discontinued |  |  | </v>
      </c>
    </row>
    <row r="14" spans="1:19" ht="19" x14ac:dyDescent="0.25">
      <c r="A14" t="str">
        <f>_xlfn.CONCAT("        '", B14, "',")</f>
        <v xml:space="preserve">        'STR_VEH',</v>
      </c>
      <c r="B14" s="1" t="s">
        <v>150</v>
      </c>
      <c r="C14" s="1" t="s">
        <v>269</v>
      </c>
      <c r="D14" s="1"/>
      <c r="E14" s="3" t="s">
        <v>219</v>
      </c>
      <c r="F14" s="5">
        <v>7</v>
      </c>
      <c r="G14">
        <v>0</v>
      </c>
      <c r="H14">
        <v>999</v>
      </c>
      <c r="L14" s="5"/>
      <c r="M14" s="5" t="s">
        <v>92</v>
      </c>
      <c r="N14" t="s">
        <v>90</v>
      </c>
      <c r="R14" t="str">
        <f>_xlfn.TEXTJOIN(" | ", FALSE, B14:P14)</f>
        <v xml:space="preserve">STR_VEH | No |  | Vehicle Number of Motor Vehicle Striking Non-Motorist  | 7 | 0 | 999 |  |  |  |  | Drop | Discontinued |  | </v>
      </c>
      <c r="S14" t="str">
        <f>_xlfn.CONCAT(" | ", R14, " | ")</f>
        <v xml:space="preserve"> | STR_VEH | No |  | Vehicle Number of Motor Vehicle Striking Non-Motorist  | 7 | 0 | 999 |  |  |  |  | Drop | Discontinued |  |  | </v>
      </c>
    </row>
    <row r="15" spans="1:19" ht="19" x14ac:dyDescent="0.25">
      <c r="A15" t="str">
        <f>_xlfn.CONCAT("        '", B15, "',")</f>
        <v xml:space="preserve">        'AGE',</v>
      </c>
      <c r="B15" s="1" t="s">
        <v>174</v>
      </c>
      <c r="C15" s="1" t="s">
        <v>258</v>
      </c>
      <c r="D15" s="1"/>
      <c r="E15" t="s">
        <v>180</v>
      </c>
      <c r="F15" s="5">
        <v>118</v>
      </c>
      <c r="G15" s="5">
        <v>0</v>
      </c>
      <c r="H15" s="5">
        <v>998</v>
      </c>
      <c r="I15" s="5">
        <v>999</v>
      </c>
      <c r="J15" s="5"/>
      <c r="K15" s="5"/>
      <c r="M15" s="5" t="s">
        <v>91</v>
      </c>
      <c r="N15" t="s">
        <v>163</v>
      </c>
      <c r="R15" t="str">
        <f>_xlfn.TEXTJOIN(" | ", FALSE, B15:P15)</f>
        <v xml:space="preserve">AGE | Repeat |  | Age | 118 | 0 | 998 | 999 |  |  |  | Transfer | Unknowable |  | </v>
      </c>
      <c r="S15" t="str">
        <f>_xlfn.CONCAT(" | ", R15, " | ")</f>
        <v xml:space="preserve"> | AGE | Repeat |  | Age | 118 | 0 | 998 | 999 |  |  |  | Transfer | Unknowable |  |  | </v>
      </c>
    </row>
    <row r="16" spans="1:19" ht="19" x14ac:dyDescent="0.25">
      <c r="A16" t="str">
        <f>_xlfn.CONCAT("        '", B16, "',")</f>
        <v xml:space="preserve">        'AGE_IM',</v>
      </c>
      <c r="B16" s="1" t="s">
        <v>111</v>
      </c>
      <c r="C16" s="1" t="s">
        <v>258</v>
      </c>
      <c r="D16" s="1" t="s">
        <v>255</v>
      </c>
      <c r="E16" s="5" t="s">
        <v>156</v>
      </c>
      <c r="F16" s="5">
        <v>116</v>
      </c>
      <c r="G16">
        <v>0</v>
      </c>
      <c r="L16" s="5"/>
      <c r="M16" s="5" t="s">
        <v>92</v>
      </c>
      <c r="N16" s="5" t="s">
        <v>243</v>
      </c>
      <c r="R16" t="str">
        <f>_xlfn.TEXTJOIN(" | ", FALSE, B16:P16)</f>
        <v xml:space="preserve">AGE_IM | Repeat | Yes | Age, imputed | 116 | 0 |  |  |  |  |  | Drop | Imputed elsewhere |  | </v>
      </c>
      <c r="S16" t="str">
        <f>_xlfn.CONCAT(" | ", R16, " | ")</f>
        <v xml:space="preserve"> | AGE_IM | Repeat | Yes | Age, imputed | 116 | 0 |  |  |  |  |  | Drop | Imputed elsewhere |  |  | </v>
      </c>
    </row>
    <row r="17" spans="1:19" ht="19" x14ac:dyDescent="0.25">
      <c r="A17" t="str">
        <f>_xlfn.CONCAT("        '", B17, "',")</f>
        <v xml:space="preserve">        'BODY_TYP',</v>
      </c>
      <c r="B17" s="1" t="s">
        <v>116</v>
      </c>
      <c r="C17" s="1" t="s">
        <v>258</v>
      </c>
      <c r="D17" s="1"/>
      <c r="E17" s="5" t="s">
        <v>161</v>
      </c>
      <c r="F17" s="5">
        <v>74</v>
      </c>
      <c r="G17" s="5">
        <v>23052</v>
      </c>
      <c r="H17" s="5"/>
      <c r="I17" s="5"/>
      <c r="J17" s="5"/>
      <c r="K17" s="5"/>
      <c r="M17" t="s">
        <v>235</v>
      </c>
      <c r="N17" t="s">
        <v>207</v>
      </c>
      <c r="P17" t="s">
        <v>245</v>
      </c>
      <c r="R17" t="str">
        <f>_xlfn.TEXTJOIN(" | ", FALSE, B17:P17)</f>
        <v>BODY_TYP | Repeat |  | Vehicle body type | 74 | 23052 |  |  |  |  |  | Continuous | Use |  | None</v>
      </c>
      <c r="S17" t="str">
        <f>_xlfn.CONCAT(" | ", R17, " | ")</f>
        <v xml:space="preserve"> | BODY_TYP | Repeat |  | Vehicle body type | 74 | 23052 |  |  |  |  |  | Continuous | Use |  | None | </v>
      </c>
    </row>
    <row r="18" spans="1:19" ht="19" x14ac:dyDescent="0.25">
      <c r="A18" t="str">
        <f>_xlfn.CONCAT("        '", B18, "',")</f>
        <v xml:space="preserve">        'EMER_USE',</v>
      </c>
      <c r="B18" s="1" t="s">
        <v>126</v>
      </c>
      <c r="C18" s="1" t="s">
        <v>258</v>
      </c>
      <c r="D18" s="1"/>
      <c r="E18" s="5" t="s">
        <v>170</v>
      </c>
      <c r="F18" s="5">
        <v>9</v>
      </c>
      <c r="G18" s="6">
        <v>23052</v>
      </c>
      <c r="H18" s="6"/>
      <c r="I18" s="6"/>
      <c r="J18" s="6"/>
      <c r="K18" s="6"/>
      <c r="L18" s="5"/>
      <c r="M18" s="5" t="s">
        <v>65</v>
      </c>
      <c r="N18" t="s">
        <v>229</v>
      </c>
      <c r="O18" s="5" t="s">
        <v>239</v>
      </c>
      <c r="P18" s="5" t="s">
        <v>248</v>
      </c>
      <c r="R18" t="str">
        <f>_xlfn.TEXTJOIN(" | ", FALSE, B18:P18)</f>
        <v>EMER_USE | Repeat |  | Was this vehicle engaged in emergency use? | 9 | 23052 |  |  |  |  |  | Categorical | Unknowable, put 23052 pedestrians in "0" | Vehicle | Imputed in Vehicle as BDYTYP_IM</v>
      </c>
      <c r="S18" t="str">
        <f>_xlfn.CONCAT(" | ", R18, " | ")</f>
        <v xml:space="preserve"> | EMER_USE | Repeat |  | Was this vehicle engaged in emergency use? | 9 | 23052 |  |  |  |  |  | Categorical | Unknowable, put 23052 pedestrians in "0" | Vehicle | Imputed in Vehicle as BDYTYP_IM | </v>
      </c>
    </row>
    <row r="19" spans="1:19" ht="19" x14ac:dyDescent="0.25">
      <c r="A19" t="str">
        <f>_xlfn.CONCAT("        '", B19, "',")</f>
        <v xml:space="preserve">        'FIRE_EXP',</v>
      </c>
      <c r="B19" s="1" t="s">
        <v>127</v>
      </c>
      <c r="C19" s="1" t="s">
        <v>258</v>
      </c>
      <c r="D19" s="1"/>
      <c r="E19" s="5" t="s">
        <v>171</v>
      </c>
      <c r="F19" s="5">
        <v>3</v>
      </c>
      <c r="G19" s="5">
        <v>23052</v>
      </c>
      <c r="H19" s="5"/>
      <c r="I19" s="5"/>
      <c r="J19" s="5"/>
      <c r="K19" s="5"/>
      <c r="L19" s="6"/>
      <c r="M19" s="6" t="s">
        <v>65</v>
      </c>
      <c r="N19" t="s">
        <v>229</v>
      </c>
      <c r="O19" t="s">
        <v>239</v>
      </c>
      <c r="R19" t="str">
        <f>_xlfn.TEXTJOIN(" | ", FALSE, B19:P19)</f>
        <v xml:space="preserve">FIRE_EXP | Repeat |  | Fire occurrence | 3 | 23052 |  |  |  |  |  | Categorical | Unknowable, put 23052 pedestrians in "0" | Vehicle | </v>
      </c>
      <c r="S19" t="str">
        <f>_xlfn.CONCAT(" | ", R19, " | ")</f>
        <v xml:space="preserve"> | FIRE_EXP | Repeat |  | Fire occurrence | 3 | 23052 |  |  |  |  |  | Categorical | Unknowable, put 23052 pedestrians in "0" | Vehicle |  | </v>
      </c>
    </row>
    <row r="20" spans="1:19" ht="19" x14ac:dyDescent="0.25">
      <c r="A20" t="str">
        <f>_xlfn.CONCAT("        '", B20, "',")</f>
        <v xml:space="preserve">        'HARM_EV',</v>
      </c>
      <c r="B20" s="1" t="s">
        <v>8</v>
      </c>
      <c r="C20" s="1" t="s">
        <v>258</v>
      </c>
      <c r="D20" s="1"/>
      <c r="E20" s="5" t="s">
        <v>172</v>
      </c>
      <c r="F20" s="5">
        <v>56</v>
      </c>
      <c r="G20" s="6">
        <v>0</v>
      </c>
      <c r="H20" s="6"/>
      <c r="I20" s="6"/>
      <c r="J20" s="6"/>
      <c r="K20" s="6"/>
      <c r="L20" s="5"/>
      <c r="M20" s="5" t="s">
        <v>65</v>
      </c>
      <c r="N20" t="s">
        <v>229</v>
      </c>
      <c r="O20" s="5" t="s">
        <v>239</v>
      </c>
      <c r="R20" t="str">
        <f>_xlfn.TEXTJOIN(" | ", FALSE, B20:P20)</f>
        <v xml:space="preserve">HARM_EV | Repeat |  | First harmful event | 56 | 0 |  |  |  |  |  | Categorical | Unknowable, put 23052 pedestrians in "0" | Vehicle | </v>
      </c>
      <c r="S20" t="str">
        <f>_xlfn.CONCAT(" | ", R20, " | ")</f>
        <v xml:space="preserve"> | HARM_EV | Repeat |  | First harmful event | 56 | 0 |  |  |  |  |  | Categorical | Unknowable, put 23052 pedestrians in "0" | Vehicle |  | </v>
      </c>
    </row>
    <row r="21" spans="1:19" ht="19" x14ac:dyDescent="0.25">
      <c r="A21" t="str">
        <f>_xlfn.CONCAT("        '", B21, "',")</f>
        <v xml:space="preserve">        'HOUR',</v>
      </c>
      <c r="B21" s="1" t="s">
        <v>9</v>
      </c>
      <c r="C21" s="1" t="s">
        <v>258</v>
      </c>
      <c r="D21" s="1"/>
      <c r="E21" s="1" t="s">
        <v>185</v>
      </c>
      <c r="F21" s="5">
        <v>25</v>
      </c>
      <c r="G21" s="5">
        <v>0</v>
      </c>
      <c r="H21" s="5"/>
      <c r="I21" s="5"/>
      <c r="J21" s="5"/>
      <c r="K21" s="5"/>
      <c r="L21" s="6"/>
      <c r="M21" s="5" t="s">
        <v>92</v>
      </c>
      <c r="N21" t="s">
        <v>173</v>
      </c>
      <c r="O21" s="5" t="s">
        <v>240</v>
      </c>
      <c r="R21" t="str">
        <f>_xlfn.TEXTJOIN(" | ", FALSE, B21:P21)</f>
        <v xml:space="preserve">HOUR | Repeat |  | Hour | 25 | 0 |  |  |  |  |  | Drop | Imputed as EVENT1_IM | Both | </v>
      </c>
      <c r="S21" t="str">
        <f>_xlfn.CONCAT(" | ", R21, " | ")</f>
        <v xml:space="preserve"> | HOUR | Repeat |  | Hour | 25 | 0 |  |  |  |  |  | Drop | Imputed as EVENT1_IM | Both |  | </v>
      </c>
    </row>
    <row r="22" spans="1:19" ht="19" x14ac:dyDescent="0.25">
      <c r="A22" t="str">
        <f>_xlfn.CONCAT("        '", B22, "',")</f>
        <v xml:space="preserve">        'ICFINALBODY',</v>
      </c>
      <c r="B22" s="1" t="s">
        <v>131</v>
      </c>
      <c r="C22" s="1" t="s">
        <v>258</v>
      </c>
      <c r="D22" s="1"/>
      <c r="E22" s="1" t="s">
        <v>186</v>
      </c>
      <c r="F22" s="5">
        <v>18</v>
      </c>
      <c r="G22" s="5">
        <v>517389</v>
      </c>
      <c r="H22" s="5"/>
      <c r="I22" s="5"/>
      <c r="J22" s="5"/>
      <c r="K22" s="5"/>
      <c r="L22" s="5"/>
      <c r="M22" s="5" t="s">
        <v>92</v>
      </c>
      <c r="N22" t="s">
        <v>258</v>
      </c>
      <c r="O22" s="5" t="s">
        <v>240</v>
      </c>
      <c r="P22" s="5" t="s">
        <v>245</v>
      </c>
      <c r="R22" t="str">
        <f>_xlfn.TEXTJOIN(" | ", FALSE, B22:P22)</f>
        <v>ICFINALBODY | Repeat |  | Final stage body class | 18 | 517389 |  |  |  |  |  | Drop | Repeat | Both | None</v>
      </c>
      <c r="S22" t="str">
        <f>_xlfn.CONCAT(" | ", R22, " | ")</f>
        <v xml:space="preserve"> | ICFINALBODY | Repeat |  | Final stage body class | 18 | 517389 |  |  |  |  |  | Drop | Repeat | Both | None | </v>
      </c>
    </row>
    <row r="23" spans="1:19" ht="19" x14ac:dyDescent="0.25">
      <c r="A23" t="str">
        <f>_xlfn.CONCAT("        '", B23, "',")</f>
        <v xml:space="preserve">        'IMPACT1',</v>
      </c>
      <c r="B23" s="1" t="s">
        <v>132</v>
      </c>
      <c r="C23" s="1" t="s">
        <v>258</v>
      </c>
      <c r="D23" s="1"/>
      <c r="E23" s="1" t="s">
        <v>187</v>
      </c>
      <c r="F23" s="5">
        <v>27</v>
      </c>
      <c r="G23" s="5">
        <v>23052</v>
      </c>
      <c r="H23" s="5"/>
      <c r="I23" s="5"/>
      <c r="J23" s="5"/>
      <c r="K23" s="5"/>
      <c r="L23" s="5"/>
      <c r="M23" s="5" t="s">
        <v>92</v>
      </c>
      <c r="N23" t="s">
        <v>258</v>
      </c>
      <c r="O23" s="5" t="s">
        <v>239</v>
      </c>
      <c r="R23" t="str">
        <f>_xlfn.TEXTJOIN(" | ", FALSE, B23:P23)</f>
        <v xml:space="preserve">IMPACT1 | Repeat |  | Area of impact | 27 | 23052 |  |  |  |  |  | Drop | Repeat | Vehicle | </v>
      </c>
      <c r="S23" t="str">
        <f>_xlfn.CONCAT(" | ", R23, " | ")</f>
        <v xml:space="preserve"> | IMPACT1 | Repeat |  | Area of impact | 27 | 23052 |  |  |  |  |  | Drop | Repeat | Vehicle |  | </v>
      </c>
    </row>
    <row r="24" spans="1:19" ht="19" x14ac:dyDescent="0.25">
      <c r="A24" t="str">
        <f>_xlfn.CONCAT("        '", B24, "',")</f>
        <v xml:space="preserve">        'MAK_MOD',</v>
      </c>
      <c r="B24" s="1" t="s">
        <v>136</v>
      </c>
      <c r="C24" s="1" t="s">
        <v>258</v>
      </c>
      <c r="D24" s="1"/>
      <c r="E24" s="1" t="s">
        <v>193</v>
      </c>
      <c r="F24" s="5">
        <v>1202</v>
      </c>
      <c r="G24" s="5">
        <v>23052</v>
      </c>
      <c r="H24" s="5"/>
      <c r="I24" s="5"/>
      <c r="J24" s="5"/>
      <c r="K24" s="5"/>
      <c r="L24" s="5"/>
      <c r="M24" s="5" t="s">
        <v>92</v>
      </c>
      <c r="N24" t="s">
        <v>230</v>
      </c>
      <c r="O24" s="5" t="s">
        <v>239</v>
      </c>
      <c r="P24" s="5" t="s">
        <v>249</v>
      </c>
      <c r="R24" t="str">
        <f>_xlfn.TEXTJOIN(" | ", FALSE, B24:P24)</f>
        <v>MAK_MOD | Repeat |  | Make and model code | 1202 | 23052 |  |  |  |  |  | Drop | Unknowable from phone; knowable from car.  Imputed in Vehicle as IMPACT1_IM | Vehicle | Imputed in Vehicle as IMPACT1_IM</v>
      </c>
      <c r="S24" t="str">
        <f>_xlfn.CONCAT(" | ", R24, " | ")</f>
        <v xml:space="preserve"> | MAK_MOD | Repeat |  | Make and model code | 1202 | 23052 |  |  |  |  |  | Drop | Unknowable from phone; knowable from car.  Imputed in Vehicle as IMPACT1_IM | Vehicle | Imputed in Vehicle as IMPACT1_IM | </v>
      </c>
    </row>
    <row r="25" spans="1:19" ht="19" x14ac:dyDescent="0.25">
      <c r="A25" t="str">
        <f>_xlfn.CONCAT("        '", B25, "',")</f>
        <v xml:space="preserve">        'MAKE',</v>
      </c>
      <c r="B25" s="1" t="s">
        <v>135</v>
      </c>
      <c r="C25" s="1" t="s">
        <v>258</v>
      </c>
      <c r="D25" s="1"/>
      <c r="E25" s="1" t="s">
        <v>191</v>
      </c>
      <c r="F25" s="5">
        <v>71</v>
      </c>
      <c r="G25" s="5">
        <v>23052</v>
      </c>
      <c r="H25" s="5"/>
      <c r="I25" s="5"/>
      <c r="J25" s="5"/>
      <c r="K25" s="5"/>
      <c r="L25" s="5"/>
      <c r="M25" s="5" t="s">
        <v>92</v>
      </c>
      <c r="N25" t="s">
        <v>192</v>
      </c>
      <c r="O25" s="5" t="s">
        <v>239</v>
      </c>
      <c r="R25" t="str">
        <f>_xlfn.TEXTJOIN(" | ", FALSE, B25:P25)</f>
        <v xml:space="preserve">MAKE | Repeat |  | Manufacturer | 71 | 23052 |  |  |  |  |  | Drop | Too many categories | Vehicle | </v>
      </c>
      <c r="S25" t="str">
        <f>_xlfn.CONCAT(" | ", R25, " | ")</f>
        <v xml:space="preserve"> | MAKE | Repeat |  | Manufacturer | 71 | 23052 |  |  |  |  |  | Drop | Too many categories | Vehicle |  | </v>
      </c>
    </row>
    <row r="26" spans="1:19" ht="19" x14ac:dyDescent="0.25">
      <c r="A26" t="str">
        <f>_xlfn.CONCAT("        '", B26, "',")</f>
        <v xml:space="preserve">        'MAN_COLL',</v>
      </c>
      <c r="B26" s="1" t="s">
        <v>15</v>
      </c>
      <c r="C26" s="1" t="s">
        <v>258</v>
      </c>
      <c r="D26" s="1"/>
      <c r="E26" s="1" t="s">
        <v>172</v>
      </c>
      <c r="F26" s="5">
        <v>11</v>
      </c>
      <c r="G26">
        <v>0</v>
      </c>
      <c r="L26" s="5"/>
      <c r="M26" s="5" t="s">
        <v>65</v>
      </c>
      <c r="N26" t="s">
        <v>231</v>
      </c>
      <c r="O26" s="5" t="s">
        <v>239</v>
      </c>
      <c r="P26" s="5" t="s">
        <v>246</v>
      </c>
      <c r="R26" t="str">
        <f>_xlfn.TEXTJOIN(" | ", FALSE, B26:P26)</f>
        <v>MAN_COLL | Repeat |  | First harmful event | 11 | 0 |  |  |  |  |  | Categorical | Use.  Put 23052 pedestrians in "0". | Vehicle | Copy from Vehicle work</v>
      </c>
      <c r="S26" t="str">
        <f>_xlfn.CONCAT(" | ", R26, " | ")</f>
        <v xml:space="preserve"> | MAN_COLL | Repeat |  | First harmful event | 11 | 0 |  |  |  |  |  | Categorical | Use.  Put 23052 pedestrians in "0". | Vehicle | Copy from Vehicle work | </v>
      </c>
    </row>
    <row r="27" spans="1:19" ht="19" x14ac:dyDescent="0.25">
      <c r="A27" t="str">
        <f>_xlfn.CONCAT("        '", B27, "',")</f>
        <v xml:space="preserve">        'MINUTE',</v>
      </c>
      <c r="B27" s="1" t="s">
        <v>18</v>
      </c>
      <c r="C27" s="1" t="s">
        <v>258</v>
      </c>
      <c r="D27" s="1"/>
      <c r="E27" s="1" t="s">
        <v>195</v>
      </c>
      <c r="F27" s="5">
        <v>61</v>
      </c>
      <c r="G27">
        <v>0</v>
      </c>
      <c r="M27" s="5" t="s">
        <v>92</v>
      </c>
      <c r="N27" s="5" t="s">
        <v>243</v>
      </c>
      <c r="O27" t="s">
        <v>240</v>
      </c>
      <c r="R27" t="str">
        <f>_xlfn.TEXTJOIN(" | ", FALSE, B27:P27)</f>
        <v xml:space="preserve">MINUTE | Repeat |  | Minute | 61 | 0 |  |  |  |  |  | Drop | Imputed elsewhere | Both | </v>
      </c>
      <c r="S27" t="str">
        <f>_xlfn.CONCAT(" | ", R27, " | ")</f>
        <v xml:space="preserve"> | MINUTE | Repeat |  | Minute | 61 | 0 |  |  |  |  |  | Drop | Imputed elsewhere | Both |  | </v>
      </c>
    </row>
    <row r="28" spans="1:19" ht="19" x14ac:dyDescent="0.25">
      <c r="A28" t="str">
        <f>_xlfn.CONCAT("        '", B28, "',")</f>
        <v xml:space="preserve">        'MOD_YEAR',</v>
      </c>
      <c r="B28" s="1" t="s">
        <v>137</v>
      </c>
      <c r="C28" s="1" t="s">
        <v>258</v>
      </c>
      <c r="D28" s="1"/>
      <c r="E28" s="1" t="s">
        <v>197</v>
      </c>
      <c r="F28" s="5">
        <v>84</v>
      </c>
      <c r="G28">
        <v>23052</v>
      </c>
      <c r="M28" s="5" t="s">
        <v>92</v>
      </c>
      <c r="N28" t="s">
        <v>218</v>
      </c>
      <c r="O28" t="s">
        <v>240</v>
      </c>
      <c r="R28" t="str">
        <f>_xlfn.TEXTJOIN(" | ", FALSE, B28:P28)</f>
        <v xml:space="preserve">MOD_YEAR | Repeat |  | Model year | 84 | 23052 |  |  |  |  |  | Drop | Irrelevant | Both | </v>
      </c>
      <c r="S28" t="str">
        <f>_xlfn.CONCAT(" | ", R28, " | ")</f>
        <v xml:space="preserve"> | MOD_YEAR | Repeat |  | Model year | 84 | 23052 |  |  |  |  |  | Drop | Irrelevant | Both |  | </v>
      </c>
    </row>
    <row r="29" spans="1:19" ht="19" x14ac:dyDescent="0.25">
      <c r="A29" t="str">
        <f>_xlfn.CONCAT("        '", B29, "',")</f>
        <v xml:space="preserve">        'MONTH',</v>
      </c>
      <c r="B29" s="1" t="s">
        <v>20</v>
      </c>
      <c r="C29" s="1" t="s">
        <v>258</v>
      </c>
      <c r="D29" s="1"/>
      <c r="E29" s="1" t="s">
        <v>198</v>
      </c>
      <c r="F29" s="5">
        <v>12</v>
      </c>
      <c r="G29" s="6">
        <v>0</v>
      </c>
      <c r="H29" s="6"/>
      <c r="I29" s="6"/>
      <c r="J29" s="6"/>
      <c r="K29" s="6"/>
      <c r="M29" s="5" t="s">
        <v>65</v>
      </c>
      <c r="N29" t="s">
        <v>247</v>
      </c>
      <c r="O29" t="s">
        <v>239</v>
      </c>
      <c r="P29" t="s">
        <v>250</v>
      </c>
      <c r="R29" t="str">
        <f>_xlfn.TEXTJOIN(" | ", FALSE, B29:P29)</f>
        <v>MONTH | Repeat |  | Month | 12 | 0 |  |  |  |  |  | Categorical | Use MDLYR_IM; put in bins, with pedestrians as a bin. | Vehicle | Imputed in Vehicle as MDLYR_IM</v>
      </c>
      <c r="S29" t="str">
        <f>_xlfn.CONCAT(" | ", R29, " | ")</f>
        <v xml:space="preserve"> | MONTH | Repeat |  | Month | 12 | 0 |  |  |  |  |  | Categorical | Use MDLYR_IM; put in bins, with pedestrians as a bin. | Vehicle | Imputed in Vehicle as MDLYR_IM | </v>
      </c>
    </row>
    <row r="30" spans="1:19" ht="19" x14ac:dyDescent="0.25">
      <c r="A30" t="str">
        <f>_xlfn.CONCAT("        '", B30, "',")</f>
        <v xml:space="preserve">        'PJ',</v>
      </c>
      <c r="B30" s="1" t="s">
        <v>26</v>
      </c>
      <c r="C30" s="1" t="s">
        <v>258</v>
      </c>
      <c r="D30" s="1"/>
      <c r="E30" s="1" t="s">
        <v>202</v>
      </c>
      <c r="F30" s="5">
        <v>422</v>
      </c>
      <c r="G30" s="5">
        <v>0</v>
      </c>
      <c r="H30" s="5"/>
      <c r="I30" s="5"/>
      <c r="J30" s="5"/>
      <c r="K30" s="5"/>
      <c r="L30" s="6"/>
      <c r="M30" s="6" t="s">
        <v>65</v>
      </c>
      <c r="N30" t="s">
        <v>237</v>
      </c>
      <c r="O30" t="s">
        <v>240</v>
      </c>
      <c r="P30" t="s">
        <v>245</v>
      </c>
      <c r="R30" t="str">
        <f>_xlfn.TEXTJOIN(" | ", FALSE, B30:P30)</f>
        <v>PJ | Repeat |  | Police jurisdiction number | 422 | 0 |  |  |  |  |  | Categorical | Use; follow binning from Accident. | Both | None</v>
      </c>
      <c r="S30" t="str">
        <f>_xlfn.CONCAT(" | ", R30, " | ")</f>
        <v xml:space="preserve"> | PJ | Repeat |  | Police jurisdiction number | 422 | 0 |  |  |  |  |  | Categorical | Use; follow binning from Accident. | Both | None | </v>
      </c>
    </row>
    <row r="31" spans="1:19" ht="19" x14ac:dyDescent="0.25">
      <c r="A31" t="str">
        <f>_xlfn.CONCAT("        '", B31, "',")</f>
        <v xml:space="preserve">        'PSU',</v>
      </c>
      <c r="B31" s="1" t="s">
        <v>27</v>
      </c>
      <c r="C31" s="1" t="s">
        <v>258</v>
      </c>
      <c r="D31" s="1"/>
      <c r="E31" s="1" t="s">
        <v>203</v>
      </c>
      <c r="F31" s="5">
        <v>60</v>
      </c>
      <c r="G31" s="5">
        <v>0</v>
      </c>
      <c r="H31" s="5"/>
      <c r="I31" s="5"/>
      <c r="J31" s="5"/>
      <c r="K31" s="5"/>
      <c r="L31" s="5"/>
      <c r="M31" s="5" t="s">
        <v>65</v>
      </c>
      <c r="N31" t="s">
        <v>207</v>
      </c>
      <c r="O31" s="5" t="s">
        <v>240</v>
      </c>
      <c r="P31" s="5" t="s">
        <v>245</v>
      </c>
      <c r="R31" t="str">
        <f>_xlfn.TEXTJOIN(" | ", FALSE, B31:P31)</f>
        <v>PSU | Repeat |  | Primary Sampling Unit | 60 | 0 |  |  |  |  |  | Categorical | Use | Both | None</v>
      </c>
      <c r="S31" t="str">
        <f>_xlfn.CONCAT(" | ", R31, " | ")</f>
        <v xml:space="preserve"> | PSU | Repeat |  | Primary Sampling Unit | 60 | 0 |  |  |  |  |  | Categorical | Use | Both | None | </v>
      </c>
    </row>
    <row r="32" spans="1:19" ht="19" x14ac:dyDescent="0.25">
      <c r="A32" t="str">
        <f>_xlfn.CONCAT("        '", B32, "',")</f>
        <v xml:space="preserve">        'PSU_VAR',</v>
      </c>
      <c r="B32" s="1" t="s">
        <v>29</v>
      </c>
      <c r="C32" s="1" t="s">
        <v>258</v>
      </c>
      <c r="D32" s="1"/>
      <c r="E32" s="1" t="s">
        <v>205</v>
      </c>
      <c r="F32" s="5">
        <v>67</v>
      </c>
      <c r="G32" s="5">
        <v>0</v>
      </c>
      <c r="H32" s="5"/>
      <c r="I32" s="5"/>
      <c r="J32" s="5"/>
      <c r="K32" s="5"/>
      <c r="L32" s="5"/>
      <c r="M32" s="5" t="s">
        <v>65</v>
      </c>
      <c r="N32" t="s">
        <v>228</v>
      </c>
      <c r="O32" s="5" t="s">
        <v>240</v>
      </c>
      <c r="P32" s="5" t="s">
        <v>245</v>
      </c>
      <c r="R32" t="str">
        <f>_xlfn.TEXTJOIN(" | ", FALSE, B32:P32)</f>
        <v>PSU_VAR | Repeat |  | PSU for Variance Estimation | 67 | 0 |  |  |  |  |  | Categorical | Use.  Geographic area.   | Both | None</v>
      </c>
      <c r="S32" t="str">
        <f>_xlfn.CONCAT(" | ", R32, " | ")</f>
        <v xml:space="preserve"> | PSU_VAR | Repeat |  | PSU for Variance Estimation | 67 | 0 |  |  |  |  |  | Categorical | Use.  Geographic area.   | Both | None | </v>
      </c>
    </row>
    <row r="33" spans="1:19" ht="19" x14ac:dyDescent="0.25">
      <c r="A33" t="str">
        <f>_xlfn.CONCAT("        '", B33, "',")</f>
        <v xml:space="preserve">        'PSUSTRAT',</v>
      </c>
      <c r="B33" s="1" t="s">
        <v>28</v>
      </c>
      <c r="C33" s="1" t="s">
        <v>258</v>
      </c>
      <c r="D33" s="1"/>
      <c r="E33" s="1" t="s">
        <v>204</v>
      </c>
      <c r="F33" s="5">
        <v>25</v>
      </c>
      <c r="G33" s="5">
        <v>0</v>
      </c>
      <c r="H33" s="5"/>
      <c r="I33" s="5"/>
      <c r="J33" s="5"/>
      <c r="K33" s="5"/>
      <c r="L33" s="5"/>
      <c r="M33" s="5" t="s">
        <v>92</v>
      </c>
      <c r="N33" t="s">
        <v>196</v>
      </c>
      <c r="O33" s="5" t="s">
        <v>240</v>
      </c>
      <c r="R33" t="str">
        <f>_xlfn.TEXTJOIN(" | ", FALSE, B33:P33)</f>
        <v xml:space="preserve">PSUSTRAT | Repeat |  | PSU Stratum | 25 | 0 |  |  |  |  |  | Drop | Useless | Both | </v>
      </c>
      <c r="S33" t="str">
        <f>_xlfn.CONCAT(" | ", R33, " | ")</f>
        <v xml:space="preserve"> | PSUSTRAT | Repeat |  | PSU Stratum | 25 | 0 |  |  |  |  |  | Drop | Useless | Both |  | </v>
      </c>
    </row>
    <row r="34" spans="1:19" ht="19" x14ac:dyDescent="0.25">
      <c r="A34" t="str">
        <f>_xlfn.CONCAT("        '", B34, "',")</f>
        <v xml:space="preserve">        'REGION',</v>
      </c>
      <c r="B34" s="1" t="s">
        <v>31</v>
      </c>
      <c r="C34" s="1" t="s">
        <v>258</v>
      </c>
      <c r="D34" s="1"/>
      <c r="E34" s="1" t="s">
        <v>206</v>
      </c>
      <c r="F34" s="5">
        <v>4</v>
      </c>
      <c r="G34" s="5">
        <v>0</v>
      </c>
      <c r="H34" s="5"/>
      <c r="I34" s="5"/>
      <c r="J34" s="5"/>
      <c r="K34" s="5"/>
      <c r="L34" s="5"/>
      <c r="M34" s="5" t="s">
        <v>92</v>
      </c>
      <c r="N34" t="s">
        <v>196</v>
      </c>
      <c r="O34" s="5" t="s">
        <v>240</v>
      </c>
      <c r="R34" t="str">
        <f>_xlfn.TEXTJOIN(" | ", FALSE, B34:P34)</f>
        <v xml:space="preserve">REGION | Repeat |  | Region | 4 | 0 |  |  |  |  |  | Drop | Useless | Both | </v>
      </c>
      <c r="S34" t="str">
        <f>_xlfn.CONCAT(" | ", R34, " | ")</f>
        <v xml:space="preserve"> | REGION | Repeat |  | Region | 4 | 0 |  |  |  |  |  | Drop | Useless | Both |  | </v>
      </c>
    </row>
    <row r="35" spans="1:19" ht="19" x14ac:dyDescent="0.25">
      <c r="A35" t="str">
        <f>_xlfn.CONCAT("        '", B35, "',")</f>
        <v xml:space="preserve">        'ROLLOVER',</v>
      </c>
      <c r="B35" s="1" t="s">
        <v>146</v>
      </c>
      <c r="C35" s="1" t="s">
        <v>258</v>
      </c>
      <c r="D35" s="1"/>
      <c r="E35" s="1" t="s">
        <v>210</v>
      </c>
      <c r="F35" s="5">
        <v>5</v>
      </c>
      <c r="G35" s="5">
        <v>23052</v>
      </c>
      <c r="H35" s="5"/>
      <c r="I35" s="5"/>
      <c r="J35" s="5"/>
      <c r="K35" s="5"/>
      <c r="L35" s="5"/>
      <c r="M35" s="5" t="s">
        <v>65</v>
      </c>
      <c r="N35" t="s">
        <v>207</v>
      </c>
      <c r="O35" s="5" t="s">
        <v>240</v>
      </c>
      <c r="P35" s="5" t="s">
        <v>245</v>
      </c>
      <c r="R35" t="str">
        <f>_xlfn.TEXTJOIN(" | ", FALSE, B35:P35)</f>
        <v>ROLLOVER | Repeat |  | Rollover | 5 | 23052 |  |  |  |  |  | Categorical | Use | Both | None</v>
      </c>
      <c r="S35" t="str">
        <f>_xlfn.CONCAT(" | ", R35, " | ")</f>
        <v xml:space="preserve"> | ROLLOVER | Repeat |  | Rollover | 5 | 23052 |  |  |  |  |  | Categorical | Use | Both | None | </v>
      </c>
    </row>
    <row r="36" spans="1:19" ht="19" x14ac:dyDescent="0.25">
      <c r="A36" t="str">
        <f>_xlfn.CONCAT("        '", B36, "',")</f>
        <v xml:space="preserve">        'SCH_BUS',</v>
      </c>
      <c r="B36" s="1" t="s">
        <v>37</v>
      </c>
      <c r="C36" s="1" t="s">
        <v>258</v>
      </c>
      <c r="D36" s="1"/>
      <c r="E36" s="1" t="s">
        <v>211</v>
      </c>
      <c r="F36" s="5">
        <v>2</v>
      </c>
      <c r="G36">
        <v>0</v>
      </c>
      <c r="L36" s="5"/>
      <c r="M36" s="5" t="s">
        <v>65</v>
      </c>
      <c r="N36" t="s">
        <v>232</v>
      </c>
      <c r="O36" s="5" t="s">
        <v>239</v>
      </c>
      <c r="R36" t="str">
        <f>_xlfn.TEXTJOIN(" | ", FALSE, B36:P36)</f>
        <v xml:space="preserve">SCH_BUS | Repeat |  | School bus | 2 | 0 |  |  |  |  |  | Categorical | Unknowable; have 23052 pedestrians as "8.' | Vehicle | </v>
      </c>
      <c r="S36" t="str">
        <f>_xlfn.CONCAT(" | ", R36, " | ")</f>
        <v xml:space="preserve"> | SCH_BUS | Repeat |  | School bus | 2 | 0 |  |  |  |  |  | Categorical | Unknowable; have 23052 pedestrians as "8.' | Vehicle |  | </v>
      </c>
    </row>
    <row r="37" spans="1:19" ht="19" x14ac:dyDescent="0.25">
      <c r="A37" t="str">
        <f>_xlfn.CONCAT("        '", B37, "',")</f>
        <v xml:space="preserve">        'SPEC_USE',</v>
      </c>
      <c r="B37" s="1" t="s">
        <v>149</v>
      </c>
      <c r="C37" s="1" t="s">
        <v>258</v>
      </c>
      <c r="D37" s="1"/>
      <c r="E37" s="1" t="s">
        <v>216</v>
      </c>
      <c r="F37" s="5">
        <v>22</v>
      </c>
      <c r="G37">
        <v>23052</v>
      </c>
      <c r="M37" s="5" t="s">
        <v>65</v>
      </c>
      <c r="N37" t="s">
        <v>207</v>
      </c>
      <c r="O37" t="s">
        <v>241</v>
      </c>
      <c r="P37" t="s">
        <v>245</v>
      </c>
      <c r="R37" t="str">
        <f>_xlfn.TEXTJOIN(" | ", FALSE, B37:P37)</f>
        <v>SPEC_USE | Repeat |  | Vehicle being used for some special purpose, like electronic ride hailing | 22 | 23052 |  |  |  |  |  | Categorical | Use | Accident | None</v>
      </c>
      <c r="S37" t="str">
        <f>_xlfn.CONCAT(" | ", R37, " | ")</f>
        <v xml:space="preserve"> | SPEC_USE | Repeat |  | Vehicle being used for some special purpose, like electronic ride hailing | 22 | 23052 |  |  |  |  |  | Categorical | Use | Accident | None | </v>
      </c>
    </row>
    <row r="38" spans="1:19" ht="19" x14ac:dyDescent="0.25">
      <c r="A38" t="str">
        <f>_xlfn.CONCAT("        '", B38, "',")</f>
        <v xml:space="preserve">        'STRATUM',</v>
      </c>
      <c r="B38" s="1" t="s">
        <v>38</v>
      </c>
      <c r="C38" s="1" t="s">
        <v>258</v>
      </c>
      <c r="D38" s="1"/>
      <c r="E38" s="1" t="s">
        <v>217</v>
      </c>
      <c r="F38" s="5">
        <v>9</v>
      </c>
      <c r="G38">
        <v>0</v>
      </c>
      <c r="M38" s="5" t="s">
        <v>65</v>
      </c>
      <c r="N38" t="s">
        <v>233</v>
      </c>
      <c r="O38" t="s">
        <v>239</v>
      </c>
      <c r="R38" t="str">
        <f>_xlfn.TEXTJOIN(" | ", FALSE, B38:P38)</f>
        <v xml:space="preserve">STRATUM | Repeat |  | Category in a different program | 9 | 0 |  |  |  |  |  | Categorical | Knowable?  Put 23052 pedestrians in "0." | Vehicle | </v>
      </c>
      <c r="S38" t="str">
        <f>_xlfn.CONCAT(" | ", R38, " | ")</f>
        <v xml:space="preserve"> | STRATUM | Repeat |  | Category in a different program | 9 | 0 |  |  |  |  |  | Categorical | Knowable?  Put 23052 pedestrians in "0." | Vehicle |  | </v>
      </c>
    </row>
    <row r="39" spans="1:19" ht="19" x14ac:dyDescent="0.25">
      <c r="A39" t="str">
        <f>_xlfn.CONCAT("        '", B39, "',")</f>
        <v xml:space="preserve">        'TOW_VEH',</v>
      </c>
      <c r="B39" s="1" t="s">
        <v>151</v>
      </c>
      <c r="C39" s="1" t="s">
        <v>258</v>
      </c>
      <c r="D39" s="1"/>
      <c r="E39" s="1" t="s">
        <v>220</v>
      </c>
      <c r="F39" s="5">
        <v>9</v>
      </c>
      <c r="G39">
        <v>23052</v>
      </c>
      <c r="M39" s="5" t="s">
        <v>92</v>
      </c>
      <c r="N39" t="s">
        <v>218</v>
      </c>
      <c r="O39" t="s">
        <v>240</v>
      </c>
      <c r="R39" t="str">
        <f>_xlfn.TEXTJOIN(" | ", FALSE, B39:P39)</f>
        <v xml:space="preserve">TOW_VEH | Repeat |  | Did it have a trailer? | 9 | 23052 |  |  |  |  |  | Drop | Irrelevant | Both | </v>
      </c>
      <c r="S39" t="str">
        <f>_xlfn.CONCAT(" | ", R39, " | ")</f>
        <v xml:space="preserve"> | TOW_VEH | Repeat |  | Did it have a trailer? | 9 | 23052 |  |  |  |  |  | Drop | Irrelevant | Both |  | </v>
      </c>
    </row>
    <row r="40" spans="1:19" ht="19" x14ac:dyDescent="0.25">
      <c r="A40" t="str">
        <f>_xlfn.CONCAT("        '", B40, "',")</f>
        <v xml:space="preserve">        'URBANICITY',</v>
      </c>
      <c r="B40" s="1" t="s">
        <v>40</v>
      </c>
      <c r="C40" s="1" t="s">
        <v>258</v>
      </c>
      <c r="D40" s="1"/>
      <c r="E40" s="1" t="s">
        <v>221</v>
      </c>
      <c r="F40" s="5">
        <v>2</v>
      </c>
      <c r="G40">
        <v>0</v>
      </c>
      <c r="M40" s="5" t="s">
        <v>65</v>
      </c>
      <c r="N40" t="s">
        <v>234</v>
      </c>
      <c r="O40" t="s">
        <v>239</v>
      </c>
      <c r="R40" t="str">
        <f>_xlfn.TEXTJOIN(" | ", FALSE, B40:P40)</f>
        <v xml:space="preserve">URBANICITY | Repeat |  | Urban? | 2 | 0 |  |  |  |  |  | Categorical | Unknowable.  Put 23052 pedestrians in '8' | Vehicle | </v>
      </c>
      <c r="S40" t="str">
        <f>_xlfn.CONCAT(" | ", R40, " | ")</f>
        <v xml:space="preserve"> | URBANICITY | Repeat |  | Urban? | 2 | 0 |  |  |  |  |  | Categorical | Unknowable.  Put 23052 pedestrians in '8' | Vehicle |  | </v>
      </c>
    </row>
    <row r="41" spans="1:19" ht="19" x14ac:dyDescent="0.25">
      <c r="A41" t="str">
        <f>_xlfn.CONCAT("        '", B41, "',")</f>
        <v xml:space="preserve">        'VE_FORMS',</v>
      </c>
      <c r="B41" s="1" t="s">
        <v>41</v>
      </c>
      <c r="C41" s="1" t="s">
        <v>258</v>
      </c>
      <c r="D41" s="1"/>
      <c r="E41" s="1" t="s">
        <v>223</v>
      </c>
      <c r="F41">
        <v>13</v>
      </c>
      <c r="G41">
        <v>0</v>
      </c>
      <c r="M41" s="5" t="s">
        <v>65</v>
      </c>
      <c r="N41" t="s">
        <v>207</v>
      </c>
      <c r="O41" t="s">
        <v>240</v>
      </c>
      <c r="P41" t="s">
        <v>245</v>
      </c>
      <c r="R41" t="str">
        <f>_xlfn.TEXTJOIN(" | ", FALSE, B41:P41)</f>
        <v>VE_FORMS | Repeat |  | Number of MVIT involved in crash | 13 | 0 |  |  |  |  |  | Categorical | Use | Both | None</v>
      </c>
      <c r="S41" t="str">
        <f>_xlfn.CONCAT(" | ", R41, " | ")</f>
        <v xml:space="preserve"> | VE_FORMS | Repeat |  | Number of MVIT involved in crash | 13 | 0 |  |  |  |  |  | Categorical | Use | Both | None | </v>
      </c>
    </row>
    <row r="42" spans="1:19" ht="19" x14ac:dyDescent="0.25">
      <c r="A42" t="str">
        <f>_xlfn.CONCAT("        '", B42, "',")</f>
        <v xml:space="preserve">        'VPICBODYCLASS',</v>
      </c>
      <c r="B42" s="1" t="s">
        <v>153</v>
      </c>
      <c r="C42" s="1" t="s">
        <v>258</v>
      </c>
      <c r="D42" s="1"/>
      <c r="E42" s="1"/>
      <c r="F42">
        <v>65</v>
      </c>
      <c r="G42">
        <v>517389</v>
      </c>
      <c r="M42" s="5" t="s">
        <v>62</v>
      </c>
      <c r="N42" t="s">
        <v>207</v>
      </c>
      <c r="O42" t="s">
        <v>240</v>
      </c>
      <c r="P42" t="s">
        <v>245</v>
      </c>
      <c r="R42" t="str">
        <f>_xlfn.TEXTJOIN(" | ", FALSE, B42:P42)</f>
        <v>VPICBODYCLASS | Repeat |  |  | 65 | 517389 |  |  |  |  |  | Count | Use | Both | None</v>
      </c>
      <c r="S42" t="str">
        <f>_xlfn.CONCAT(" | ", R42, " | ")</f>
        <v xml:space="preserve"> | VPICBODYCLASS | Repeat |  |  | 65 | 517389 |  |  |  |  |  | Count | Use | Both | None | </v>
      </c>
    </row>
    <row r="43" spans="1:19" ht="19" x14ac:dyDescent="0.25">
      <c r="A43" t="str">
        <f>_xlfn.CONCAT("        '", B43, "',")</f>
        <v xml:space="preserve">        'VPICMAKE',</v>
      </c>
      <c r="B43" s="1" t="s">
        <v>154</v>
      </c>
      <c r="C43" s="1" t="s">
        <v>258</v>
      </c>
      <c r="D43" s="1"/>
      <c r="E43" s="1"/>
      <c r="F43">
        <v>213</v>
      </c>
      <c r="G43">
        <v>517389</v>
      </c>
      <c r="M43" s="5" t="s">
        <v>92</v>
      </c>
      <c r="N43" t="s">
        <v>252</v>
      </c>
      <c r="O43" t="s">
        <v>239</v>
      </c>
      <c r="R43" t="str">
        <f>_xlfn.TEXTJOIN(" | ", FALSE, B43:P43)</f>
        <v xml:space="preserve">VPICMAKE | Repeat |  |  | 213 | 517389 |  |  |  |  |  | Drop | New in 2020 | Vehicle | </v>
      </c>
      <c r="S43" t="str">
        <f>_xlfn.CONCAT(" | ", R43, " | ")</f>
        <v xml:space="preserve"> | VPICMAKE | Repeat |  |  | 213 | 517389 |  |  |  |  |  | Drop | New in 2020 | Vehicle |  | </v>
      </c>
    </row>
    <row r="44" spans="1:19" ht="19" x14ac:dyDescent="0.25">
      <c r="A44" t="str">
        <f>_xlfn.CONCAT("        '", B44, "',")</f>
        <v xml:space="preserve">        'VPICMODEL',</v>
      </c>
      <c r="B44" s="1" t="s">
        <v>155</v>
      </c>
      <c r="C44" s="1" t="s">
        <v>258</v>
      </c>
      <c r="D44" s="1"/>
      <c r="E44" s="1"/>
      <c r="F44">
        <v>2074</v>
      </c>
      <c r="G44">
        <v>517389</v>
      </c>
      <c r="M44" s="5" t="s">
        <v>92</v>
      </c>
      <c r="N44" t="s">
        <v>252</v>
      </c>
      <c r="O44" t="s">
        <v>239</v>
      </c>
      <c r="R44" t="str">
        <f>_xlfn.TEXTJOIN(" | ", FALSE, B44:P44)</f>
        <v xml:space="preserve">VPICMODEL | Repeat |  |  | 2074 | 517389 |  |  |  |  |  | Drop | New in 2020 | Vehicle | </v>
      </c>
      <c r="S44" t="str">
        <f>_xlfn.CONCAT(" | ", R44, " | ")</f>
        <v xml:space="preserve"> | VPICMODEL | Repeat |  |  | 2074 | 517389 |  |  |  |  |  | Drop | New in 2020 | Vehicle |  | </v>
      </c>
    </row>
    <row r="45" spans="1:19" ht="19" x14ac:dyDescent="0.25">
      <c r="A45" t="str">
        <f>_xlfn.CONCAT("        '", B45, "',")</f>
        <v xml:space="preserve">        'WEIGHT',</v>
      </c>
      <c r="B45" s="1" t="s">
        <v>47</v>
      </c>
      <c r="C45" s="1" t="s">
        <v>258</v>
      </c>
      <c r="D45" s="1"/>
      <c r="E45" s="1" t="s">
        <v>224</v>
      </c>
      <c r="F45">
        <v>8816</v>
      </c>
      <c r="G45">
        <v>0</v>
      </c>
      <c r="M45" s="5" t="s">
        <v>92</v>
      </c>
      <c r="N45" t="s">
        <v>252</v>
      </c>
      <c r="O45" t="s">
        <v>239</v>
      </c>
      <c r="R45" t="str">
        <f>_xlfn.TEXTJOIN(" | ", FALSE, B45:P45)</f>
        <v xml:space="preserve">WEIGHT | Repeat |  | Statistical weight | 8816 | 0 |  |  |  |  |  | Drop | New in 2020 | Vehicle | </v>
      </c>
      <c r="S45" t="str">
        <f>_xlfn.CONCAT(" | ", R45, " | ")</f>
        <v xml:space="preserve"> | WEIGHT | Repeat |  | Statistical weight | 8816 | 0 |  |  |  |  |  | Drop | New in 2020 | Vehicle |  | </v>
      </c>
    </row>
    <row r="46" spans="1:19" ht="19" x14ac:dyDescent="0.25">
      <c r="A46" t="str">
        <f>_xlfn.CONCAT("        '", B46, "',")</f>
        <v xml:space="preserve">        'AIR_BAG',</v>
      </c>
      <c r="B46" s="1" t="s">
        <v>112</v>
      </c>
      <c r="C46" s="1" t="s">
        <v>255</v>
      </c>
      <c r="D46" s="1"/>
      <c r="E46" s="5" t="s">
        <v>157</v>
      </c>
      <c r="F46" s="5">
        <v>12</v>
      </c>
      <c r="G46" s="5">
        <v>0</v>
      </c>
      <c r="H46" s="5">
        <v>98</v>
      </c>
      <c r="I46" s="5">
        <v>99</v>
      </c>
      <c r="J46" s="5" t="str">
        <f>IF(ISBLANK(H46),"",_xlfn.CONCAT(H46,","))</f>
        <v>98,</v>
      </c>
      <c r="K46" s="5" t="str">
        <f>IF(ISBLANK(I46),"",_xlfn.CONCAT(I46,","))</f>
        <v>99,</v>
      </c>
      <c r="L46" t="str">
        <f>_xlfn.CONCAT("        '", B46,"': [", J46,K46,"],")</f>
        <v xml:space="preserve">        'AIR_BAG': [98,99,],</v>
      </c>
      <c r="M46" s="5" t="s">
        <v>92</v>
      </c>
      <c r="N46" t="s">
        <v>196</v>
      </c>
      <c r="O46" t="s">
        <v>240</v>
      </c>
      <c r="R46" t="str">
        <f>_xlfn.TEXTJOIN(" | ", FALSE, B46:P46)</f>
        <v xml:space="preserve">AIR_BAG | Yes |  | Air bag | 12 | 0 | 98 | 99 | 98, | 99, |         'AIR_BAG': [98,99,], | Drop | Useless | Both | </v>
      </c>
      <c r="S46" t="str">
        <f>_xlfn.CONCAT(" | ", R46, " | ")</f>
        <v xml:space="preserve"> | AIR_BAG | Yes |  | Air bag | 12 | 0 | 98 | 99 | 98, | 99, |         'AIR_BAG': [98,99,], | Drop | Useless | Both |  | </v>
      </c>
    </row>
    <row r="47" spans="1:19" ht="19" x14ac:dyDescent="0.25">
      <c r="A47" t="str">
        <f>_xlfn.CONCAT("        '", B47, "',")</f>
        <v xml:space="preserve">        'ALC_RES',</v>
      </c>
      <c r="B47" s="1" t="s">
        <v>113</v>
      </c>
      <c r="C47" s="1" t="s">
        <v>255</v>
      </c>
      <c r="D47" s="1"/>
      <c r="E47" s="5" t="s">
        <v>158</v>
      </c>
      <c r="F47" s="5">
        <v>339</v>
      </c>
      <c r="G47" s="5">
        <v>0</v>
      </c>
      <c r="H47" s="5">
        <v>999</v>
      </c>
      <c r="I47" s="5"/>
      <c r="J47" s="5" t="str">
        <f t="shared" ref="J47:J68" si="1">IF(ISBLANK(H47),"",_xlfn.CONCAT(H47,","))</f>
        <v>999,</v>
      </c>
      <c r="K47" s="5" t="str">
        <f t="shared" ref="K47:K68" si="2">IF(ISBLANK(I47),"",_xlfn.CONCAT(I47,","))</f>
        <v/>
      </c>
      <c r="L47" t="str">
        <f t="shared" ref="L47:L68" si="3">_xlfn.CONCAT("        '", B47,"': [", J47,K47,"],")</f>
        <v xml:space="preserve">        'ALC_RES': [999,],</v>
      </c>
      <c r="M47" s="5" t="s">
        <v>65</v>
      </c>
      <c r="N47" t="s">
        <v>163</v>
      </c>
      <c r="R47" t="str">
        <f>_xlfn.TEXTJOIN(" | ", FALSE, B47:P47)</f>
        <v xml:space="preserve">ALC_RES | Yes |  | Alcohol test result | 339 | 0 | 999 |  | 999, |  |         'ALC_RES': [999,], | Categorical | Unknowable |  | </v>
      </c>
      <c r="S47" t="str">
        <f>_xlfn.CONCAT(" | ", R47, " | ")</f>
        <v xml:space="preserve"> | ALC_RES | Yes |  | Alcohol test result | 339 | 0 | 999 |  | 999, |  |         'ALC_RES': [999,], | Categorical | Unknowable |  |  | </v>
      </c>
    </row>
    <row r="48" spans="1:19" ht="19" x14ac:dyDescent="0.25">
      <c r="A48" t="str">
        <f>_xlfn.CONCAT("        '", B48, "',")</f>
        <v xml:space="preserve">        'ALC_STATUS',</v>
      </c>
      <c r="B48" s="1" t="s">
        <v>114</v>
      </c>
      <c r="C48" s="1" t="s">
        <v>255</v>
      </c>
      <c r="D48" s="1"/>
      <c r="E48" s="5" t="s">
        <v>159</v>
      </c>
      <c r="F48" s="5">
        <v>5</v>
      </c>
      <c r="G48">
        <v>0</v>
      </c>
      <c r="H48">
        <v>8</v>
      </c>
      <c r="I48">
        <v>9</v>
      </c>
      <c r="J48" s="5" t="str">
        <f t="shared" si="1"/>
        <v>8,</v>
      </c>
      <c r="K48" s="5" t="str">
        <f t="shared" si="2"/>
        <v>9,</v>
      </c>
      <c r="L48" t="str">
        <f t="shared" si="3"/>
        <v xml:space="preserve">        'ALC_STATUS': [8,9,],</v>
      </c>
      <c r="M48" s="5" t="s">
        <v>235</v>
      </c>
      <c r="N48" t="s">
        <v>163</v>
      </c>
      <c r="O48" s="5"/>
      <c r="R48" t="str">
        <f>_xlfn.TEXTJOIN(" | ", FALSE, B48:P48)</f>
        <v xml:space="preserve">ALC_STATUS | Yes |  | Alcohol test status | 5 | 0 | 8 | 9 | 8, | 9, |         'ALC_STATUS': [8,9,], | Continuous | Unknowable |  | </v>
      </c>
      <c r="S48" t="str">
        <f>_xlfn.CONCAT(" | ", R48, " | ")</f>
        <v xml:space="preserve"> | ALC_STATUS | Yes |  | Alcohol test status | 5 | 0 | 8 | 9 | 8, | 9, |         'ALC_STATUS': [8,9,], | Continuous | Unknowable |  |  | </v>
      </c>
    </row>
    <row r="49" spans="1:19" ht="19" x14ac:dyDescent="0.25">
      <c r="A49" t="str">
        <f>_xlfn.CONCAT("        '", B49, "',")</f>
        <v xml:space="preserve">        'CASENUM',</v>
      </c>
      <c r="B49" s="1" t="s">
        <v>2</v>
      </c>
      <c r="C49" s="1" t="s">
        <v>255</v>
      </c>
      <c r="D49" s="1" t="s">
        <v>256</v>
      </c>
      <c r="E49" s="5" t="s">
        <v>162</v>
      </c>
      <c r="F49" s="5">
        <v>258982</v>
      </c>
      <c r="G49" s="5">
        <v>0</v>
      </c>
      <c r="H49" s="5"/>
      <c r="I49" s="5"/>
      <c r="J49" s="5" t="str">
        <f t="shared" si="1"/>
        <v/>
      </c>
      <c r="K49" s="5" t="str">
        <f t="shared" si="2"/>
        <v/>
      </c>
      <c r="L49" t="str">
        <f t="shared" si="3"/>
        <v xml:space="preserve">        'CASENUM': [],</v>
      </c>
      <c r="M49" s="5" t="s">
        <v>65</v>
      </c>
      <c r="N49" t="s">
        <v>163</v>
      </c>
      <c r="R49" t="str">
        <f>_xlfn.TEXTJOIN(" | ", FALSE, B49:P49)</f>
        <v xml:space="preserve">CASENUM | Yes | Yes, for correlation with other datasets | Casenumber  | 258982 | 0 |  |  |  |  |         'CASENUM': [], | Categorical | Unknowable |  | </v>
      </c>
      <c r="S49" t="str">
        <f>_xlfn.CONCAT(" | ", R49, " | ")</f>
        <v xml:space="preserve"> | CASENUM | Yes | Yes, for correlation with other datasets | Casenumber  | 258982 | 0 |  |  |  |  |         'CASENUM': [], | Categorical | Unknowable |  |  | </v>
      </c>
    </row>
    <row r="50" spans="1:19" ht="19" x14ac:dyDescent="0.25">
      <c r="A50" t="str">
        <f>_xlfn.CONCAT("        '", B50, "',")</f>
        <v xml:space="preserve">        'DRINKING',</v>
      </c>
      <c r="B50" s="1" t="s">
        <v>175</v>
      </c>
      <c r="C50" s="1" t="s">
        <v>255</v>
      </c>
      <c r="D50" s="1"/>
      <c r="E50" s="5" t="s">
        <v>244</v>
      </c>
      <c r="F50" s="5">
        <v>4</v>
      </c>
      <c r="G50" s="5">
        <v>0</v>
      </c>
      <c r="H50" s="5">
        <v>8</v>
      </c>
      <c r="I50" s="5">
        <v>9</v>
      </c>
      <c r="J50" s="5" t="str">
        <f t="shared" si="1"/>
        <v>8,</v>
      </c>
      <c r="K50" s="5" t="str">
        <f t="shared" si="2"/>
        <v>9,</v>
      </c>
      <c r="L50" t="str">
        <f t="shared" si="3"/>
        <v xml:space="preserve">        'DRINKING': [8,9,],</v>
      </c>
      <c r="M50" s="5" t="s">
        <v>91</v>
      </c>
      <c r="N50" t="s">
        <v>225</v>
      </c>
      <c r="O50" s="5" t="s">
        <v>240</v>
      </c>
      <c r="P50" s="5" t="s">
        <v>245</v>
      </c>
      <c r="R50" t="str">
        <f>_xlfn.TEXTJOIN(" | ", FALSE, B50:P50)</f>
        <v>DRINKING | Yes |  | Imputed as PERALCH_IM | 4 | 0 | 8 | 9 | 8, | 9, |         'DRINKING': [8,9,], | Transfer | Use for correlation | Both | None</v>
      </c>
      <c r="S50" t="str">
        <f>_xlfn.CONCAT(" | ", R50, " | ")</f>
        <v xml:space="preserve"> | DRINKING | Yes |  | Imputed as PERALCH_IM | 4 | 0 | 8 | 9 | 8, | 9, |         'DRINKING': [8,9,], | Transfer | Use for correlation | Both | None | </v>
      </c>
    </row>
    <row r="51" spans="1:19" ht="19" x14ac:dyDescent="0.25">
      <c r="A51" t="str">
        <f>_xlfn.CONCAT("        '", B51, "',")</f>
        <v xml:space="preserve">        'DRUGS',</v>
      </c>
      <c r="B51" s="1" t="s">
        <v>120</v>
      </c>
      <c r="C51" s="1" t="s">
        <v>255</v>
      </c>
      <c r="D51" s="1"/>
      <c r="E51" s="5" t="s">
        <v>167</v>
      </c>
      <c r="F51" s="5">
        <v>4</v>
      </c>
      <c r="G51" s="5">
        <v>0</v>
      </c>
      <c r="H51" s="5">
        <v>8</v>
      </c>
      <c r="I51" s="5">
        <v>9</v>
      </c>
      <c r="J51" s="5" t="str">
        <f t="shared" si="1"/>
        <v>8,</v>
      </c>
      <c r="K51" s="5" t="str">
        <f t="shared" si="2"/>
        <v>9,</v>
      </c>
      <c r="L51" t="str">
        <f t="shared" si="3"/>
        <v xml:space="preserve">        'DRUGS': [8,9,],</v>
      </c>
      <c r="M51" s="5" t="s">
        <v>65</v>
      </c>
      <c r="N51" s="5" t="s">
        <v>243</v>
      </c>
      <c r="R51" t="str">
        <f>_xlfn.TEXTJOIN(" | ", FALSE, B51:P51)</f>
        <v xml:space="preserve">DRUGS | Yes |  | Drug involvement | 4 | 0 | 8 | 9 | 8, | 9, |         'DRUGS': [8,9,], | Categorical | Imputed elsewhere |  | </v>
      </c>
      <c r="S51" t="str">
        <f>_xlfn.CONCAT(" | ", R51, " | ")</f>
        <v xml:space="preserve"> | DRUGS | Yes |  | Drug involvement | 4 | 0 | 8 | 9 | 8, | 9, |         'DRUGS': [8,9,], | Categorical | Imputed elsewhere |  |  | </v>
      </c>
    </row>
    <row r="52" spans="1:19" ht="19" x14ac:dyDescent="0.25">
      <c r="A52" t="str">
        <f>_xlfn.CONCAT("        '", B52, "',")</f>
        <v xml:space="preserve">        'EJECT_IM',</v>
      </c>
      <c r="B52" s="1" t="s">
        <v>125</v>
      </c>
      <c r="C52" s="1" t="s">
        <v>255</v>
      </c>
      <c r="D52" s="1"/>
      <c r="E52" s="5" t="s">
        <v>181</v>
      </c>
      <c r="F52" s="5">
        <v>5</v>
      </c>
      <c r="G52" s="5">
        <v>0</v>
      </c>
      <c r="H52" s="5"/>
      <c r="I52" s="5"/>
      <c r="J52" s="5" t="str">
        <f t="shared" si="1"/>
        <v/>
      </c>
      <c r="K52" s="5" t="str">
        <f t="shared" si="2"/>
        <v/>
      </c>
      <c r="L52" t="str">
        <f t="shared" si="3"/>
        <v xml:space="preserve">        'EJECT_IM': [],</v>
      </c>
      <c r="M52" s="5" t="s">
        <v>65</v>
      </c>
      <c r="N52" t="s">
        <v>163</v>
      </c>
      <c r="R52" t="str">
        <f>_xlfn.TEXTJOIN(" | ", FALSE, B52:P52)</f>
        <v xml:space="preserve">EJECT_IM | Yes |  | Ejection, Imputed | 5 | 0 |  |  |  |  |         'EJECT_IM': [], | Categorical | Unknowable |  | </v>
      </c>
      <c r="S52" t="str">
        <f>_xlfn.CONCAT(" | ", R52, " | ")</f>
        <v xml:space="preserve"> | EJECT_IM | Yes |  | Ejection, Imputed | 5 | 0 |  |  |  |  |         'EJECT_IM': [], | Categorical | Unknowable |  |  | </v>
      </c>
    </row>
    <row r="53" spans="1:19" ht="19" x14ac:dyDescent="0.25">
      <c r="A53" t="str">
        <f>_xlfn.CONCAT("        '", B53, "',")</f>
        <v xml:space="preserve">        'EJECTION',</v>
      </c>
      <c r="B53" s="1" t="s">
        <v>176</v>
      </c>
      <c r="C53" s="1" t="s">
        <v>255</v>
      </c>
      <c r="D53" s="1"/>
      <c r="E53" s="5" t="s">
        <v>169</v>
      </c>
      <c r="F53" s="5">
        <v>7</v>
      </c>
      <c r="G53" s="6">
        <v>0</v>
      </c>
      <c r="H53" s="6">
        <v>7</v>
      </c>
      <c r="I53" s="6">
        <v>9</v>
      </c>
      <c r="J53" s="5" t="str">
        <f t="shared" si="1"/>
        <v>7,</v>
      </c>
      <c r="K53" s="5" t="str">
        <f t="shared" si="2"/>
        <v>9,</v>
      </c>
      <c r="L53" t="str">
        <f t="shared" si="3"/>
        <v xml:space="preserve">        'EJECTION': [7,9,],</v>
      </c>
      <c r="M53" s="5" t="s">
        <v>65</v>
      </c>
      <c r="N53" t="s">
        <v>163</v>
      </c>
      <c r="R53" t="str">
        <f>_xlfn.TEXTJOIN(" | ", FALSE, B53:P53)</f>
        <v xml:space="preserve">EJECTION | Yes |  | Ejection | 7 | 0 | 7 | 9 | 7, | 9, |         'EJECTION': [7,9,], | Categorical | Unknowable |  | </v>
      </c>
      <c r="S53" t="str">
        <f>_xlfn.CONCAT(" | ", R53, " | ")</f>
        <v xml:space="preserve"> | EJECTION | Yes |  | Ejection | 7 | 0 | 7 | 9 | 7, | 9, |         'EJECTION': [7,9,], | Categorical | Unknowable |  |  | </v>
      </c>
    </row>
    <row r="54" spans="1:19" ht="19" x14ac:dyDescent="0.25">
      <c r="A54" t="str">
        <f>_xlfn.CONCAT("        '", B54, "',")</f>
        <v xml:space="preserve">        'HELM_USE',</v>
      </c>
      <c r="B54" s="1" t="s">
        <v>129</v>
      </c>
      <c r="C54" s="1" t="s">
        <v>255</v>
      </c>
      <c r="D54" s="1"/>
      <c r="E54" s="1" t="s">
        <v>183</v>
      </c>
      <c r="F54" s="5">
        <v>9</v>
      </c>
      <c r="G54">
        <v>376902</v>
      </c>
      <c r="H54">
        <v>98</v>
      </c>
      <c r="I54">
        <v>99</v>
      </c>
      <c r="J54" s="5" t="str">
        <f t="shared" si="1"/>
        <v>98,</v>
      </c>
      <c r="K54" s="5" t="str">
        <f t="shared" si="2"/>
        <v>99,</v>
      </c>
      <c r="L54" t="str">
        <f t="shared" si="3"/>
        <v xml:space="preserve">        'HELM_USE': [98,99,],</v>
      </c>
      <c r="M54" s="6" t="s">
        <v>92</v>
      </c>
      <c r="N54" s="5" t="s">
        <v>243</v>
      </c>
      <c r="R54" t="str">
        <f>_xlfn.TEXTJOIN(" | ", FALSE, B54:P54)</f>
        <v xml:space="preserve">HELM_USE | Yes |  | Helmet use | 9 | 376902 | 98 | 99 | 98, | 99, |         'HELM_USE': [98,99,], | Drop | Imputed elsewhere |  | </v>
      </c>
      <c r="S54" t="str">
        <f>_xlfn.CONCAT(" | ", R54, " | ")</f>
        <v xml:space="preserve"> | HELM_USE | Yes |  | Helmet use | 9 | 376902 | 98 | 99 | 98, | 99, |         'HELM_USE': [98,99,], | Drop | Imputed elsewhere |  |  | </v>
      </c>
    </row>
    <row r="55" spans="1:19" ht="19" x14ac:dyDescent="0.25">
      <c r="A55" t="str">
        <f>_xlfn.CONCAT("        '", B55, "',")</f>
        <v xml:space="preserve">        'HOSPITAL',</v>
      </c>
      <c r="B55" s="1" t="s">
        <v>130</v>
      </c>
      <c r="C55" s="1" t="s">
        <v>255</v>
      </c>
      <c r="D55" s="1" t="s">
        <v>257</v>
      </c>
      <c r="E55" s="1" t="s">
        <v>184</v>
      </c>
      <c r="F55" s="5">
        <v>9</v>
      </c>
      <c r="G55" s="5">
        <v>0</v>
      </c>
      <c r="H55" s="5"/>
      <c r="I55" s="5"/>
      <c r="J55" s="5" t="str">
        <f t="shared" si="1"/>
        <v/>
      </c>
      <c r="K55" s="5" t="str">
        <f t="shared" si="2"/>
        <v/>
      </c>
      <c r="L55" t="str">
        <f t="shared" si="3"/>
        <v xml:space="preserve">        'HOSPITAL': [],</v>
      </c>
      <c r="M55" s="5"/>
      <c r="N55" t="s">
        <v>236</v>
      </c>
      <c r="R55" t="str">
        <f>_xlfn.TEXTJOIN(" | ", FALSE, B55:P55)</f>
        <v xml:space="preserve">HOSPITAL | Yes | Yes, for target variable | How taken to hospital | 9 | 0 |  |  |  |  |         'HOSPITAL': [], |  | Ground truth; follow binning from Accident |  | </v>
      </c>
      <c r="S55" t="str">
        <f>_xlfn.CONCAT(" | ", R55, " | ")</f>
        <v xml:space="preserve"> | HOSPITAL | Yes | Yes, for target variable | How taken to hospital | 9 | 0 |  |  |  |  |         'HOSPITAL': [], |  | Ground truth; follow binning from Accident |  |  | </v>
      </c>
    </row>
    <row r="56" spans="1:19" ht="19" x14ac:dyDescent="0.25">
      <c r="A56" t="str">
        <f>_xlfn.CONCAT("        '", B56, "',")</f>
        <v xml:space="preserve">        'INJ_SEV',</v>
      </c>
      <c r="B56" s="1" t="s">
        <v>177</v>
      </c>
      <c r="C56" s="1" t="s">
        <v>255</v>
      </c>
      <c r="D56" s="1"/>
      <c r="E56" s="1" t="s">
        <v>188</v>
      </c>
      <c r="F56" s="5">
        <v>8</v>
      </c>
      <c r="G56" s="5">
        <v>0</v>
      </c>
      <c r="H56" s="5">
        <v>9</v>
      </c>
      <c r="I56" s="5"/>
      <c r="J56" s="5" t="str">
        <f t="shared" si="1"/>
        <v>9,</v>
      </c>
      <c r="K56" s="5" t="str">
        <f t="shared" si="2"/>
        <v/>
      </c>
      <c r="L56" t="str">
        <f t="shared" si="3"/>
        <v xml:space="preserve">        'INJ_SEV': [9,],</v>
      </c>
      <c r="M56" s="5" t="s">
        <v>92</v>
      </c>
      <c r="N56" s="5" t="s">
        <v>243</v>
      </c>
      <c r="R56" t="str">
        <f>_xlfn.TEXTJOIN(" | ", FALSE, B56:P56)</f>
        <v xml:space="preserve">INJ_SEV | Yes |  | Injury Severity | 8 | 0 | 9 |  | 9, |  |         'INJ_SEV': [9,], | Drop | Imputed elsewhere |  | </v>
      </c>
      <c r="S56" t="str">
        <f>_xlfn.CONCAT(" | ", R56, " | ")</f>
        <v xml:space="preserve"> | INJ_SEV | Yes |  | Injury Severity | 8 | 0 | 9 |  | 9, |  |         'INJ_SEV': [9,], | Drop | Imputed elsewhere |  |  | </v>
      </c>
    </row>
    <row r="57" spans="1:19" ht="19" x14ac:dyDescent="0.25">
      <c r="A57" t="str">
        <f>_xlfn.CONCAT("        '", B57, "',")</f>
        <v xml:space="preserve">        'INJSEV_IM',</v>
      </c>
      <c r="B57" s="1" t="s">
        <v>133</v>
      </c>
      <c r="C57" s="1" t="s">
        <v>255</v>
      </c>
      <c r="D57" s="1"/>
      <c r="E57" s="1" t="s">
        <v>189</v>
      </c>
      <c r="F57" s="5">
        <v>7</v>
      </c>
      <c r="G57" s="5">
        <v>0</v>
      </c>
      <c r="H57" s="5"/>
      <c r="I57" s="5"/>
      <c r="J57" s="5" t="str">
        <f t="shared" si="1"/>
        <v/>
      </c>
      <c r="K57" s="5" t="str">
        <f t="shared" si="2"/>
        <v/>
      </c>
      <c r="L57" t="str">
        <f t="shared" si="3"/>
        <v xml:space="preserve">        'INJSEV_IM': [],</v>
      </c>
      <c r="M57" s="5" t="s">
        <v>65</v>
      </c>
      <c r="N57" t="s">
        <v>163</v>
      </c>
      <c r="R57" t="str">
        <f>_xlfn.TEXTJOIN(" | ", FALSE, B57:P57)</f>
        <v xml:space="preserve">INJSEV_IM | Yes |  | INJ_SEV imputed | 7 | 0 |  |  |  |  |         'INJSEV_IM': [], | Categorical | Unknowable |  | </v>
      </c>
      <c r="S57" t="str">
        <f>_xlfn.CONCAT(" | ", R57, " | ")</f>
        <v xml:space="preserve"> | INJSEV_IM | Yes |  | INJ_SEV imputed | 7 | 0 |  |  |  |  |         'INJSEV_IM': [], | Categorical | Unknowable |  |  | </v>
      </c>
    </row>
    <row r="58" spans="1:19" ht="19" x14ac:dyDescent="0.25">
      <c r="A58" t="str">
        <f>_xlfn.CONCAT("        '", B58, "',")</f>
        <v xml:space="preserve">        'LOCATION',</v>
      </c>
      <c r="B58" s="1" t="s">
        <v>134</v>
      </c>
      <c r="C58" s="1" t="s">
        <v>255</v>
      </c>
      <c r="D58" s="1"/>
      <c r="E58" s="1" t="s">
        <v>190</v>
      </c>
      <c r="F58" s="5">
        <v>19</v>
      </c>
      <c r="G58" s="5">
        <v>0</v>
      </c>
      <c r="H58" s="5">
        <v>98</v>
      </c>
      <c r="I58" s="5">
        <v>99</v>
      </c>
      <c r="J58" s="5" t="str">
        <f t="shared" si="1"/>
        <v>98,</v>
      </c>
      <c r="K58" s="5" t="str">
        <f t="shared" si="2"/>
        <v>99,</v>
      </c>
      <c r="L58" t="str">
        <f t="shared" si="3"/>
        <v xml:space="preserve">        'LOCATION': [98,99,],</v>
      </c>
      <c r="M58" s="5" t="s">
        <v>65</v>
      </c>
      <c r="N58" t="s">
        <v>194</v>
      </c>
      <c r="R58" t="str">
        <f>_xlfn.TEXTJOIN(" | ", FALSE, B58:P58)</f>
        <v xml:space="preserve">LOCATION | Yes |  | Type of location | 19 | 0 | 98 | 99 | 98, | 99, |         'LOCATION': [98,99,], | Categorical | Unknowable from phone; knowable from car. |  | </v>
      </c>
      <c r="S58" t="str">
        <f>_xlfn.CONCAT(" | ", R58, " | ")</f>
        <v xml:space="preserve"> | LOCATION | Yes |  | Type of location | 19 | 0 | 98 | 99 | 98, | 99, |         'LOCATION': [98,99,], | Categorical | Unknowable from phone; knowable from car. |  |  | </v>
      </c>
    </row>
    <row r="59" spans="1:19" ht="19" x14ac:dyDescent="0.25">
      <c r="A59" t="str">
        <f>_xlfn.CONCAT("        '", B59, "',")</f>
        <v xml:space="preserve">        'PER_NO',</v>
      </c>
      <c r="B59" s="1" t="s">
        <v>139</v>
      </c>
      <c r="C59" s="1" t="s">
        <v>255</v>
      </c>
      <c r="D59" s="1" t="s">
        <v>256</v>
      </c>
      <c r="E59" s="1" t="s">
        <v>200</v>
      </c>
      <c r="F59" s="5">
        <v>75</v>
      </c>
      <c r="G59" s="5">
        <v>0</v>
      </c>
      <c r="H59" s="5"/>
      <c r="I59" s="5"/>
      <c r="J59" s="5" t="str">
        <f t="shared" si="1"/>
        <v/>
      </c>
      <c r="K59" s="5" t="str">
        <f t="shared" si="2"/>
        <v/>
      </c>
      <c r="L59" t="str">
        <f t="shared" si="3"/>
        <v xml:space="preserve">        'PER_NO': [],</v>
      </c>
      <c r="M59" s="5" t="s">
        <v>91</v>
      </c>
      <c r="N59" t="s">
        <v>225</v>
      </c>
      <c r="R59" t="str">
        <f>_xlfn.TEXTJOIN(" | ", FALSE, B59:P59)</f>
        <v xml:space="preserve">PER_NO | Yes | Yes, for correlation with other datasets | Person number in accident | 75 | 0 |  |  |  |  |         'PER_NO': [], | Transfer | Use for correlation |  | </v>
      </c>
      <c r="S59" t="str">
        <f>_xlfn.CONCAT(" | ", R59, " | ")</f>
        <v xml:space="preserve"> | PER_NO | Yes | Yes, for correlation with other datasets | Person number in accident | 75 | 0 |  |  |  |  |         'PER_NO': [], | Transfer | Use for correlation |  |  | </v>
      </c>
    </row>
    <row r="60" spans="1:19" ht="19" x14ac:dyDescent="0.25">
      <c r="A60" t="str">
        <f>_xlfn.CONCAT("        '", B60, "',")</f>
        <v xml:space="preserve">        'PER_TYP',</v>
      </c>
      <c r="B60" s="1" t="s">
        <v>140</v>
      </c>
      <c r="C60" s="1" t="s">
        <v>255</v>
      </c>
      <c r="D60" s="1" t="s">
        <v>255</v>
      </c>
      <c r="E60" s="1" t="s">
        <v>201</v>
      </c>
      <c r="F60" s="5">
        <v>13</v>
      </c>
      <c r="G60" s="5">
        <v>0</v>
      </c>
      <c r="H60" s="5"/>
      <c r="I60" s="5"/>
      <c r="J60" s="5" t="str">
        <f t="shared" si="1"/>
        <v/>
      </c>
      <c r="K60" s="5" t="str">
        <f t="shared" si="2"/>
        <v/>
      </c>
      <c r="L60" t="str">
        <f t="shared" si="3"/>
        <v xml:space="preserve">        'PER_TYP': [],</v>
      </c>
      <c r="M60" s="5" t="s">
        <v>65</v>
      </c>
      <c r="N60" t="s">
        <v>227</v>
      </c>
      <c r="P60" t="s">
        <v>245</v>
      </c>
      <c r="R60" t="str">
        <f>_xlfn.TEXTJOIN(" | ", FALSE, B60:P60)</f>
        <v>PER_TYP | Yes | Yes | Person type | 13 | 0 |  |  |  |  |         'PER_TYP': [], | Categorical | Motor vehicle occupants are PER_TYPE = 1, 2, 3, 9.  Non-motor vehicle occupants are PER_TYPE = 4, 5, 6, 7, 8, 10, 11, 12, 13, or 19 |  | None</v>
      </c>
      <c r="S60" t="str">
        <f>_xlfn.CONCAT(" | ", R60, " | ")</f>
        <v xml:space="preserve"> | PER_TYP | Yes | Yes | Person type | 13 | 0 |  |  |  |  |         'PER_TYP': [], | Categorical | Motor vehicle occupants are PER_TYPE = 1, 2, 3, 9.  Non-motor vehicle occupants are PER_TYPE = 4, 5, 6, 7, 8, 10, 11, 12, 13, or 19 |  | None | </v>
      </c>
    </row>
    <row r="61" spans="1:19" ht="19" x14ac:dyDescent="0.25">
      <c r="A61" t="str">
        <f>_xlfn.CONCAT("        '", B61, "',")</f>
        <v xml:space="preserve">        'PERALCH_IM',</v>
      </c>
      <c r="B61" s="1" t="s">
        <v>138</v>
      </c>
      <c r="C61" s="1" t="s">
        <v>255</v>
      </c>
      <c r="D61" s="1"/>
      <c r="E61" s="1" t="s">
        <v>199</v>
      </c>
      <c r="F61" s="5">
        <v>2</v>
      </c>
      <c r="G61" s="5">
        <v>0</v>
      </c>
      <c r="H61" s="5"/>
      <c r="I61" s="5"/>
      <c r="J61" s="5" t="str">
        <f t="shared" si="1"/>
        <v/>
      </c>
      <c r="K61" s="5" t="str">
        <f t="shared" si="2"/>
        <v/>
      </c>
      <c r="L61" t="str">
        <f t="shared" si="3"/>
        <v xml:space="preserve">        'PERALCH_IM': [],</v>
      </c>
      <c r="M61" s="5" t="s">
        <v>65</v>
      </c>
      <c r="N61" t="s">
        <v>163</v>
      </c>
      <c r="R61" t="str">
        <f>_xlfn.TEXTJOIN(" | ", FALSE, B61:P61)</f>
        <v xml:space="preserve">PERALCH_IM | Yes |  | Alcohol involvement | 2 | 0 |  |  |  |  |         'PERALCH_IM': [], | Categorical | Unknowable |  | </v>
      </c>
      <c r="S61" t="str">
        <f>_xlfn.CONCAT(" | ", R61, " | ")</f>
        <v xml:space="preserve"> | PERALCH_IM | Yes |  | Alcohol involvement | 2 | 0 |  |  |  |  |         'PERALCH_IM': [], | Categorical | Unknowable |  |  | </v>
      </c>
    </row>
    <row r="62" spans="1:19" ht="19" x14ac:dyDescent="0.25">
      <c r="A62" t="str">
        <f>_xlfn.CONCAT("        '", B62, "',")</f>
        <v xml:space="preserve">        'REST_MIS',</v>
      </c>
      <c r="B62" s="1" t="s">
        <v>144</v>
      </c>
      <c r="C62" s="1" t="s">
        <v>255</v>
      </c>
      <c r="D62" s="1"/>
      <c r="E62" s="1" t="s">
        <v>208</v>
      </c>
      <c r="F62" s="5">
        <v>4</v>
      </c>
      <c r="G62" s="5">
        <v>0</v>
      </c>
      <c r="H62" s="5"/>
      <c r="I62" s="5"/>
      <c r="J62" s="5" t="str">
        <f t="shared" si="1"/>
        <v/>
      </c>
      <c r="K62" s="5" t="str">
        <f t="shared" si="2"/>
        <v/>
      </c>
      <c r="L62" t="str">
        <f t="shared" si="3"/>
        <v xml:space="preserve">        'REST_MIS': [],</v>
      </c>
      <c r="M62" s="5" t="s">
        <v>65</v>
      </c>
      <c r="N62" t="s">
        <v>163</v>
      </c>
      <c r="R62" t="str">
        <f>_xlfn.TEXTJOIN(" | ", FALSE, B62:P62)</f>
        <v xml:space="preserve">REST_MIS | Yes |  | Restraint System Misuse | 4 | 0 |  |  |  |  |         'REST_MIS': [], | Categorical | Unknowable |  | </v>
      </c>
      <c r="S62" t="str">
        <f>_xlfn.CONCAT(" | ", R62, " | ")</f>
        <v xml:space="preserve"> | REST_MIS | Yes |  | Restraint System Misuse | 4 | 0 |  |  |  |  |         'REST_MIS': [], | Categorical | Unknowable |  |  | </v>
      </c>
    </row>
    <row r="63" spans="1:19" ht="19" x14ac:dyDescent="0.25">
      <c r="A63" t="str">
        <f>_xlfn.CONCAT("        '", B63, "',")</f>
        <v xml:space="preserve">        'REST_USE',</v>
      </c>
      <c r="B63" s="1" t="s">
        <v>145</v>
      </c>
      <c r="C63" s="1" t="s">
        <v>255</v>
      </c>
      <c r="D63" s="1"/>
      <c r="E63" s="1" t="s">
        <v>209</v>
      </c>
      <c r="F63" s="5">
        <v>21</v>
      </c>
      <c r="G63" s="5">
        <v>0</v>
      </c>
      <c r="H63" s="5">
        <v>98</v>
      </c>
      <c r="I63" s="5">
        <v>99</v>
      </c>
      <c r="J63" s="5" t="str">
        <f t="shared" si="1"/>
        <v>98,</v>
      </c>
      <c r="K63" s="5" t="str">
        <f t="shared" si="2"/>
        <v>99,</v>
      </c>
      <c r="L63" t="str">
        <f t="shared" si="3"/>
        <v xml:space="preserve">        'REST_USE': [98,99,],</v>
      </c>
      <c r="M63" s="5" t="s">
        <v>65</v>
      </c>
      <c r="N63" t="s">
        <v>163</v>
      </c>
      <c r="R63" t="str">
        <f>_xlfn.TEXTJOIN(" | ", FALSE, B63:P63)</f>
        <v xml:space="preserve">REST_USE | Yes |  | Restraint System Use | 21 | 0 | 98 | 99 | 98, | 99, |         'REST_USE': [98,99,], | Categorical | Unknowable |  | </v>
      </c>
      <c r="S63" t="str">
        <f>_xlfn.CONCAT(" | ", R63, " | ")</f>
        <v xml:space="preserve"> | REST_USE | Yes |  | Restraint System Use | 21 | 0 | 98 | 99 | 98, | 99, |         'REST_USE': [98,99,], | Categorical | Unknowable |  |  | </v>
      </c>
    </row>
    <row r="64" spans="1:19" ht="19" x14ac:dyDescent="0.25">
      <c r="A64" t="str">
        <f>_xlfn.CONCAT("        '", B64, "',")</f>
        <v xml:space="preserve">        'SEAT_IM',</v>
      </c>
      <c r="B64" s="1" t="s">
        <v>147</v>
      </c>
      <c r="C64" s="1" t="s">
        <v>255</v>
      </c>
      <c r="D64" s="1"/>
      <c r="E64" s="1" t="s">
        <v>212</v>
      </c>
      <c r="F64" s="5">
        <v>24</v>
      </c>
      <c r="G64">
        <v>0</v>
      </c>
      <c r="J64" s="5" t="str">
        <f t="shared" si="1"/>
        <v/>
      </c>
      <c r="K64" s="5" t="str">
        <f t="shared" si="2"/>
        <v/>
      </c>
      <c r="L64" t="str">
        <f t="shared" si="3"/>
        <v xml:space="preserve">        'SEAT_IM': [],</v>
      </c>
      <c r="M64" s="5" t="s">
        <v>65</v>
      </c>
      <c r="N64" t="s">
        <v>163</v>
      </c>
      <c r="R64" t="str">
        <f>_xlfn.TEXTJOIN(" | ", FALSE, B64:P64)</f>
        <v xml:space="preserve">SEAT_IM | Yes |  | SEAT_POS Imputed | 24 | 0 |  |  |  |  |         'SEAT_IM': [], | Categorical | Unknowable |  | </v>
      </c>
      <c r="S64" t="str">
        <f>_xlfn.CONCAT(" | ", R64, " | ")</f>
        <v xml:space="preserve"> | SEAT_IM | Yes |  | SEAT_POS Imputed | 24 | 0 |  |  |  |  |         'SEAT_IM': [], | Categorical | Unknowable |  |  | </v>
      </c>
    </row>
    <row r="65" spans="1:19" ht="19" x14ac:dyDescent="0.25">
      <c r="A65" t="str">
        <f>_xlfn.CONCAT("        '", B65, "',")</f>
        <v xml:space="preserve">        'SEAT_POS',</v>
      </c>
      <c r="B65" s="1" t="s">
        <v>178</v>
      </c>
      <c r="C65" s="1" t="s">
        <v>255</v>
      </c>
      <c r="D65" s="1"/>
      <c r="E65" s="1" t="s">
        <v>213</v>
      </c>
      <c r="F65" s="5">
        <v>30</v>
      </c>
      <c r="G65">
        <v>0</v>
      </c>
      <c r="H65">
        <v>98</v>
      </c>
      <c r="I65">
        <v>99</v>
      </c>
      <c r="J65" s="5" t="str">
        <f t="shared" si="1"/>
        <v>98,</v>
      </c>
      <c r="K65" s="5" t="str">
        <f t="shared" si="2"/>
        <v>99,</v>
      </c>
      <c r="L65" t="str">
        <f t="shared" si="3"/>
        <v xml:space="preserve">        'SEAT_POS': [98,99,],</v>
      </c>
      <c r="M65" s="5" t="s">
        <v>92</v>
      </c>
      <c r="N65" s="5" t="s">
        <v>243</v>
      </c>
      <c r="R65" t="str">
        <f>_xlfn.TEXTJOIN(" | ", FALSE, B65:P65)</f>
        <v xml:space="preserve">SEAT_POS | Yes |  | Seating Position | 30 | 0 | 98 | 99 | 98, | 99, |         'SEAT_POS': [98,99,], | Drop | Imputed elsewhere |  | </v>
      </c>
      <c r="S65" t="str">
        <f>_xlfn.CONCAT(" | ", R65, " | ")</f>
        <v xml:space="preserve"> | SEAT_POS | Yes |  | Seating Position | 30 | 0 | 98 | 99 | 98, | 99, |         'SEAT_POS': [98,99,], | Drop | Imputed elsewhere |  |  | </v>
      </c>
    </row>
    <row r="66" spans="1:19" ht="19" x14ac:dyDescent="0.25">
      <c r="A66" t="str">
        <f>_xlfn.CONCAT("        '", B66, "',")</f>
        <v xml:space="preserve">        'SEX',</v>
      </c>
      <c r="B66" s="1" t="s">
        <v>179</v>
      </c>
      <c r="C66" s="1" t="s">
        <v>255</v>
      </c>
      <c r="D66" s="1"/>
      <c r="E66" s="1" t="s">
        <v>214</v>
      </c>
      <c r="F66" s="5">
        <v>4</v>
      </c>
      <c r="G66">
        <v>0</v>
      </c>
      <c r="H66">
        <v>8</v>
      </c>
      <c r="I66">
        <v>9</v>
      </c>
      <c r="J66" s="5" t="str">
        <f t="shared" si="1"/>
        <v>8,</v>
      </c>
      <c r="K66" s="5" t="str">
        <f t="shared" si="2"/>
        <v>9,</v>
      </c>
      <c r="L66" t="str">
        <f t="shared" si="3"/>
        <v xml:space="preserve">        'SEX': [8,9,],</v>
      </c>
      <c r="M66" s="5" t="s">
        <v>92</v>
      </c>
      <c r="N66" s="5" t="s">
        <v>243</v>
      </c>
      <c r="R66" t="str">
        <f>_xlfn.TEXTJOIN(" | ", FALSE, B66:P66)</f>
        <v xml:space="preserve">SEX | Yes |  | Sex | 4 | 0 | 8 | 9 | 8, | 9, |         'SEX': [8,9,], | Drop | Imputed elsewhere |  | </v>
      </c>
      <c r="S66" t="str">
        <f>_xlfn.CONCAT(" | ", R66, " | ")</f>
        <v xml:space="preserve"> | SEX | Yes |  | Sex | 4 | 0 | 8 | 9 | 8, | 9, |         'SEX': [8,9,], | Drop | Imputed elsewhere |  |  | </v>
      </c>
    </row>
    <row r="67" spans="1:19" ht="19" x14ac:dyDescent="0.25">
      <c r="A67" t="str">
        <f>_xlfn.CONCAT("        '", B67, "',")</f>
        <v xml:space="preserve">        'SEX_IM',</v>
      </c>
      <c r="B67" s="1" t="s">
        <v>148</v>
      </c>
      <c r="C67" s="1" t="s">
        <v>255</v>
      </c>
      <c r="D67" s="1" t="s">
        <v>255</v>
      </c>
      <c r="E67" s="1" t="s">
        <v>215</v>
      </c>
      <c r="F67" s="5">
        <v>2</v>
      </c>
      <c r="G67">
        <v>0</v>
      </c>
      <c r="J67" s="5" t="str">
        <f t="shared" si="1"/>
        <v/>
      </c>
      <c r="K67" s="5" t="str">
        <f t="shared" si="2"/>
        <v/>
      </c>
      <c r="L67" t="str">
        <f t="shared" si="3"/>
        <v xml:space="preserve">        'SEX_IM': [],</v>
      </c>
      <c r="M67" s="5" t="s">
        <v>65</v>
      </c>
      <c r="N67" t="s">
        <v>207</v>
      </c>
      <c r="P67" t="s">
        <v>245</v>
      </c>
      <c r="R67" t="str">
        <f>_xlfn.TEXTJOIN(" | ", FALSE, B67:P67)</f>
        <v>SEX_IM | Yes | Yes | Sex Imputed | 2 | 0 |  |  |  |  |         'SEX_IM': [], | Categorical | Use |  | None</v>
      </c>
      <c r="S67" t="str">
        <f>_xlfn.CONCAT(" | ", R67, " | ")</f>
        <v xml:space="preserve"> | SEX_IM | Yes | Yes | Sex Imputed | 2 | 0 |  |  |  |  |         'SEX_IM': [], | Categorical | Use |  | None | </v>
      </c>
    </row>
    <row r="68" spans="1:19" ht="19" x14ac:dyDescent="0.25">
      <c r="A68" t="str">
        <f>_xlfn.CONCAT("        '", B68, "',")</f>
        <v xml:space="preserve">        'VEH_NO',</v>
      </c>
      <c r="B68" s="1" t="s">
        <v>152</v>
      </c>
      <c r="C68" s="1" t="s">
        <v>255</v>
      </c>
      <c r="D68" s="1"/>
      <c r="E68" s="1" t="s">
        <v>222</v>
      </c>
      <c r="F68">
        <v>16</v>
      </c>
      <c r="G68">
        <v>0</v>
      </c>
      <c r="J68" s="5" t="str">
        <f t="shared" si="1"/>
        <v/>
      </c>
      <c r="K68" s="5" t="str">
        <f t="shared" si="2"/>
        <v/>
      </c>
      <c r="L68" t="str">
        <f t="shared" si="3"/>
        <v xml:space="preserve">        'VEH_NO': [],</v>
      </c>
      <c r="M68" s="5" t="s">
        <v>91</v>
      </c>
      <c r="N68" t="s">
        <v>226</v>
      </c>
      <c r="O68" t="s">
        <v>239</v>
      </c>
      <c r="R68" t="str">
        <f>_xlfn.TEXTJOIN(" | ", FALSE, B68:P68)</f>
        <v xml:space="preserve">VEH_NO | Yes |  | Vehicle number, to correlate with the Vehicle file | 16 | 0 |  |  |  |  |         'VEH_NO': [], | Transfer | Use to correlate; VEH_NO = 0 for non-motor vehicle occupants | Vehicle | </v>
      </c>
      <c r="S68" t="str">
        <f>_xlfn.CONCAT(" | ", R68, " | ")</f>
        <v xml:space="preserve"> | VEH_NO | Yes |  | Vehicle number, to correlate with the Vehicle file | 16 | 0 |  |  |  |  |         'VEH_NO': [], | Transfer | Use to correlate; VEH_NO = 0 for non-motor vehicle occupants | Vehicle |  | </v>
      </c>
    </row>
    <row r="69" spans="1:19" x14ac:dyDescent="0.2">
      <c r="B69" s="7" t="s">
        <v>251</v>
      </c>
      <c r="C69" s="7"/>
      <c r="D69" s="7"/>
      <c r="E69" s="7" t="s">
        <v>251</v>
      </c>
      <c r="F69" s="7" t="s">
        <v>251</v>
      </c>
      <c r="G69" s="7" t="s">
        <v>251</v>
      </c>
      <c r="H69" s="7"/>
      <c r="I69" s="7"/>
      <c r="J69" s="5" t="str">
        <f>IF(ISBLANK(H69),"",_xlfn.CONCAT(H69,","))</f>
        <v/>
      </c>
      <c r="K69" s="5" t="str">
        <f>IF(ISBLANK(I69),"",_xlfn.CONCAT(I69,","))</f>
        <v/>
      </c>
      <c r="L69" s="5"/>
      <c r="M69" s="7" t="s">
        <v>251</v>
      </c>
      <c r="N69" s="7" t="s">
        <v>251</v>
      </c>
      <c r="O69" s="7" t="s">
        <v>251</v>
      </c>
      <c r="P69" s="7" t="s">
        <v>251</v>
      </c>
      <c r="R69" t="str">
        <f>_xlfn.TEXTJOIN(" | ", FALSE, B69:P69)</f>
        <v>--- |  |  | --- | --- | --- |  |  |  |  |  | --- | --- | --- | ---</v>
      </c>
      <c r="S69" t="str">
        <f>_xlfn.CONCAT(" | ", R69, " | ")</f>
        <v xml:space="preserve"> | --- |  |  | --- | --- | --- |  |  |  |  |  | --- | --- | --- | --- | </v>
      </c>
    </row>
    <row r="93" spans="2:4" ht="19" x14ac:dyDescent="0.25">
      <c r="B93" s="1"/>
      <c r="C93" s="1"/>
      <c r="D93" s="1"/>
    </row>
    <row r="94" spans="2:4" ht="19" x14ac:dyDescent="0.25">
      <c r="B94" s="1"/>
      <c r="C94" s="1"/>
      <c r="D94" s="1"/>
    </row>
    <row r="95" spans="2:4" ht="19" x14ac:dyDescent="0.25">
      <c r="B95" s="1"/>
      <c r="C95" s="1"/>
      <c r="D95" s="1"/>
    </row>
    <row r="96" spans="2:4" ht="19" x14ac:dyDescent="0.25">
      <c r="B96" s="1"/>
      <c r="C96" s="1"/>
      <c r="D96" s="1"/>
    </row>
    <row r="97" spans="2:4" ht="19" x14ac:dyDescent="0.25">
      <c r="B97" s="1"/>
      <c r="C97" s="1"/>
      <c r="D97" s="1"/>
    </row>
  </sheetData>
  <sortState xmlns:xlrd2="http://schemas.microsoft.com/office/spreadsheetml/2017/richdata2" ref="A2:K69">
    <sortCondition ref="C2:C69"/>
    <sortCondition ref="B2:B69"/>
  </sortState>
  <mergeCells count="1"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X52"/>
  <sheetViews>
    <sheetView topLeftCell="A22" zoomScale="120" zoomScaleNormal="120" workbookViewId="0">
      <pane xSplit="1" topLeftCell="B1" activePane="topRight" state="frozen"/>
      <selection pane="topRight" activeCell="J48" sqref="J48"/>
    </sheetView>
  </sheetViews>
  <sheetFormatPr baseColWidth="10" defaultRowHeight="16" x14ac:dyDescent="0.2"/>
  <cols>
    <col min="1" max="2" width="16.33203125" customWidth="1"/>
    <col min="3" max="3" width="22.6640625" customWidth="1"/>
    <col min="4" max="4" width="17.1640625" customWidth="1"/>
    <col min="5" max="5" width="26.33203125" customWidth="1"/>
    <col min="6" max="6" width="31.5" customWidth="1"/>
    <col min="7" max="7" width="31.1640625" customWidth="1"/>
  </cols>
  <sheetData>
    <row r="1" spans="1:24" x14ac:dyDescent="0.2">
      <c r="A1" t="s">
        <v>51</v>
      </c>
      <c r="B1" t="s">
        <v>268</v>
      </c>
      <c r="C1" t="s">
        <v>254</v>
      </c>
      <c r="D1" t="s">
        <v>52</v>
      </c>
      <c r="E1" t="s">
        <v>53</v>
      </c>
      <c r="F1" t="s">
        <v>54</v>
      </c>
      <c r="G1" t="s">
        <v>61</v>
      </c>
      <c r="H1" t="s">
        <v>55</v>
      </c>
      <c r="Q1" t="s">
        <v>56</v>
      </c>
      <c r="T1" t="s">
        <v>110</v>
      </c>
      <c r="W1" t="str">
        <f t="shared" ref="W1:W32" si="0">_xlfn.CONCAT(" | ", A1, " | ", D1, " | ", E1, " | ", F1, " | ", G1, " | ", Q1, " | ", T1, " | ", H1, " | ")</f>
        <v xml:space="preserve"> |  Feature  |  Meaning  |  Number of Values  |  Number of Missing Values  | Continuous, Categorical, Count, Mixed, Transfer, or Drop | Values Signifying ''Missing'' | Number of Samples signified as "Missing" |  Notes  | </v>
      </c>
    </row>
    <row r="2" spans="1:24" ht="19" x14ac:dyDescent="0.25">
      <c r="A2" s="1" t="s">
        <v>0</v>
      </c>
      <c r="B2" s="1" t="s">
        <v>255</v>
      </c>
      <c r="C2" s="1"/>
      <c r="D2" s="1" t="s">
        <v>89</v>
      </c>
      <c r="E2">
        <v>2</v>
      </c>
      <c r="F2">
        <v>0</v>
      </c>
      <c r="G2" t="s">
        <v>65</v>
      </c>
      <c r="L2" t="str">
        <f>IF(ISBLANK(I2),"",_xlfn.CONCAT(I2, ","))</f>
        <v/>
      </c>
      <c r="M2" t="str">
        <f>IF(ISBLANK(J2),"",_xlfn.CONCAT(J2, ","))</f>
        <v/>
      </c>
      <c r="N2" t="str">
        <f>IF(ISBLANK(K2),"",_xlfn.CONCAT(K2, ","))</f>
        <v/>
      </c>
      <c r="O2" t="str">
        <f>IF(ISBLANK(I2),"",_xlfn.CONCAT("[",I2))</f>
        <v/>
      </c>
      <c r="P2" t="str">
        <f>IF(ISBLANK(J2),"]",_xlfn.CONCAT(",",J2,"]"))</f>
        <v>]</v>
      </c>
      <c r="Q2" t="str">
        <f>IF(ISBLANK(I2),"",_xlfn.CONCAT(O2,P2))</f>
        <v/>
      </c>
      <c r="R2" t="str">
        <f>IF(ISBLANK(I2),"",_xlfn.CONCAT("        ['",A2,"',",Q2,"],"))</f>
        <v/>
      </c>
      <c r="S2" t="s">
        <v>94</v>
      </c>
      <c r="W2" t="str">
        <f>_xlfn.CONCAT(" | ", A2, " | ", D2, " | ", E2, " | ", F2, " | ", G2, " | ", Q2, " | ", T2, " | ", H2, " | ")</f>
        <v xml:space="preserve"> | ALCHL_IM | ALCOHOL Imputed | 2 | 0 | Categorical |  |  |  | </v>
      </c>
      <c r="X2" t="str">
        <f>_xlfn.CONCAT("        ['",A2,"', [", L2,M2,N2,"]],")</f>
        <v xml:space="preserve">        ['ALCHL_IM', []],</v>
      </c>
    </row>
    <row r="3" spans="1:24" ht="19" x14ac:dyDescent="0.25">
      <c r="A3" s="1" t="s">
        <v>1</v>
      </c>
      <c r="B3" s="1" t="s">
        <v>255</v>
      </c>
      <c r="C3" s="1"/>
      <c r="D3" s="4" t="s">
        <v>88</v>
      </c>
      <c r="E3">
        <v>4</v>
      </c>
      <c r="F3">
        <v>0</v>
      </c>
      <c r="G3" t="s">
        <v>65</v>
      </c>
      <c r="H3" t="s">
        <v>84</v>
      </c>
      <c r="I3">
        <v>9</v>
      </c>
      <c r="L3" t="b">
        <f>'Data Types'!J47=IF(ISBLANK(I3),"",_xlfn.CONCAT(I3, ","))</f>
        <v>0</v>
      </c>
      <c r="M3" t="str">
        <f>IF(ISBLANK(J3),"",_xlfn.CONCAT(J3, ","))</f>
        <v/>
      </c>
      <c r="N3" t="str">
        <f>IF(ISBLANK(K3),"",_xlfn.CONCAT(K3, ","))</f>
        <v/>
      </c>
      <c r="O3" t="str">
        <f>IF(ISBLANK(I3),"",_xlfn.CONCAT("[",I3))</f>
        <v>[9</v>
      </c>
      <c r="P3" t="str">
        <f>IF(ISBLANK(J3),"]",_xlfn.CONCAT(",",J3,"]"))</f>
        <v>]</v>
      </c>
      <c r="Q3" t="str">
        <f>IF(ISBLANK(I3),"",_xlfn.CONCAT(O3,P3))</f>
        <v>[9]</v>
      </c>
      <c r="R3" t="str">
        <f>IF(ISBLANK(I3),"",_xlfn.CONCAT("        ['",A3,"',",Q3,"],"))</f>
        <v xml:space="preserve">        ['ALCOHOL',[9]],</v>
      </c>
      <c r="S3" t="s">
        <v>94</v>
      </c>
      <c r="T3">
        <v>59889</v>
      </c>
      <c r="W3" t="str">
        <f>_xlfn.CONCAT(" | ", A3, " | ", D3, " | ", E3, " | ", F3, " | ", G3, " | ", Q3, " | ", T3, " | ", H3, " | ")</f>
        <v xml:space="preserve"> | ALCOHOL | Alcohol Involved in Crash  | 4 | 0 | Categorical | [9] | 59889 | Derived Data Element | </v>
      </c>
      <c r="X3" t="str">
        <f>_xlfn.CONCAT("        ['",A3,"', [", L3,M3,N3,"]],")</f>
        <v xml:space="preserve">        ['ALCOHOL', [FALSE]],</v>
      </c>
    </row>
    <row r="4" spans="1:24" ht="19" x14ac:dyDescent="0.25">
      <c r="A4" s="1" t="s">
        <v>2</v>
      </c>
      <c r="B4" s="1" t="s">
        <v>255</v>
      </c>
      <c r="C4" s="1"/>
      <c r="D4" s="1"/>
      <c r="E4">
        <v>259077</v>
      </c>
      <c r="F4">
        <v>0</v>
      </c>
      <c r="G4" t="s">
        <v>91</v>
      </c>
      <c r="L4" t="str">
        <f>IF(ISBLANK(I4),"",_xlfn.CONCAT(I4, ","))</f>
        <v/>
      </c>
      <c r="M4" t="str">
        <f>IF(ISBLANK(J4),"",_xlfn.CONCAT(J4, ","))</f>
        <v/>
      </c>
      <c r="N4" t="str">
        <f>IF(ISBLANK(K4),"",_xlfn.CONCAT(K4, ","))</f>
        <v/>
      </c>
      <c r="O4" t="str">
        <f>IF(ISBLANK(I4),"",_xlfn.CONCAT("[",I4))</f>
        <v/>
      </c>
      <c r="P4" t="str">
        <f>IF(ISBLANK(J4),"]",_xlfn.CONCAT(",",J4,"]"))</f>
        <v>]</v>
      </c>
      <c r="Q4" t="str">
        <f>IF(ISBLANK(I4),"",_xlfn.CONCAT(O4,P4))</f>
        <v/>
      </c>
      <c r="R4" t="str">
        <f>IF(ISBLANK(I4),"",_xlfn.CONCAT("        ['",A4,"',",Q4,"],"))</f>
        <v/>
      </c>
      <c r="S4" t="s">
        <v>94</v>
      </c>
      <c r="W4" t="str">
        <f>_xlfn.CONCAT(" | ", A4, " | ", D4, " | ", E4, " | ", F4, " | ", G4, " | ", Q4, " | ", T4, " | ", H4, " | ")</f>
        <v xml:space="preserve"> | CASENUM |  | 259077 | 0 | Transfer |  |  |  | </v>
      </c>
      <c r="X4" t="str">
        <f>_xlfn.CONCAT("        ['",A4,"', [", L4,M4,N4,"]],")</f>
        <v xml:space="preserve">        ['CASENUM', []],</v>
      </c>
    </row>
    <row r="5" spans="1:24" ht="19" x14ac:dyDescent="0.25">
      <c r="A5" s="1" t="s">
        <v>3</v>
      </c>
      <c r="B5" s="1" t="s">
        <v>258</v>
      </c>
      <c r="C5" s="1"/>
      <c r="D5" s="1"/>
      <c r="E5">
        <v>23</v>
      </c>
      <c r="F5">
        <v>54745</v>
      </c>
      <c r="G5" t="s">
        <v>92</v>
      </c>
      <c r="H5" t="s">
        <v>90</v>
      </c>
      <c r="L5" t="str">
        <f>IF(ISBLANK(I5),"",_xlfn.CONCAT(I5, ","))</f>
        <v/>
      </c>
      <c r="M5" t="str">
        <f>IF(ISBLANK(J5),"",_xlfn.CONCAT(J5, ","))</f>
        <v/>
      </c>
      <c r="N5" t="str">
        <f>IF(ISBLANK(K5),"",_xlfn.CONCAT(K5, ","))</f>
        <v/>
      </c>
      <c r="O5" t="str">
        <f>IF(ISBLANK(I5),"",_xlfn.CONCAT("[",I5))</f>
        <v/>
      </c>
      <c r="P5" t="str">
        <f>IF(ISBLANK(J5),"]",_xlfn.CONCAT(",",J5,"]"))</f>
        <v>]</v>
      </c>
      <c r="Q5" t="str">
        <f>IF(ISBLANK(I5),"",_xlfn.CONCAT(O5,P5))</f>
        <v/>
      </c>
      <c r="R5" t="str">
        <f>IF(ISBLANK(I5),"",_xlfn.CONCAT("        ['",A5,"',",Q5,"],"))</f>
        <v/>
      </c>
      <c r="S5" t="s">
        <v>94</v>
      </c>
      <c r="W5" t="str">
        <f>_xlfn.CONCAT(" | ", A5, " | ", D5, " | ", E5, " | ", F5, " | ", G5, " | ", Q5, " | ", T5, " | ", H5, " | ")</f>
        <v xml:space="preserve"> | CF1 |  | 23 | 54745 | Drop |  |  | Discontinued | </v>
      </c>
      <c r="X5" t="str">
        <f>_xlfn.CONCAT("        ['",A5,"', [", L5,M5,N5,"]],")</f>
        <v xml:space="preserve">        ['CF1', []],</v>
      </c>
    </row>
    <row r="6" spans="1:24" ht="19" x14ac:dyDescent="0.25">
      <c r="A6" s="1" t="s">
        <v>4</v>
      </c>
      <c r="B6" s="1" t="s">
        <v>258</v>
      </c>
      <c r="C6" s="1"/>
      <c r="D6" s="1"/>
      <c r="E6">
        <v>17</v>
      </c>
      <c r="F6">
        <v>54745</v>
      </c>
      <c r="G6" t="s">
        <v>92</v>
      </c>
      <c r="H6" t="s">
        <v>90</v>
      </c>
      <c r="L6" t="str">
        <f>IF(ISBLANK(I6),"",_xlfn.CONCAT(I6, ","))</f>
        <v/>
      </c>
      <c r="M6" t="str">
        <f>IF(ISBLANK(J6),"",_xlfn.CONCAT(J6, ","))</f>
        <v/>
      </c>
      <c r="N6" t="str">
        <f>IF(ISBLANK(K6),"",_xlfn.CONCAT(K6, ","))</f>
        <v/>
      </c>
      <c r="O6" t="str">
        <f>IF(ISBLANK(I6),"",_xlfn.CONCAT("[",I6))</f>
        <v/>
      </c>
      <c r="P6" t="str">
        <f>IF(ISBLANK(J6),"]",_xlfn.CONCAT(",",J6,"]"))</f>
        <v>]</v>
      </c>
      <c r="Q6" t="str">
        <f>IF(ISBLANK(I6),"",_xlfn.CONCAT(O6,P6))</f>
        <v/>
      </c>
      <c r="R6" t="str">
        <f>IF(ISBLANK(I6),"",_xlfn.CONCAT("        ['",A6,"',",Q6,"],"))</f>
        <v/>
      </c>
      <c r="S6" t="s">
        <v>94</v>
      </c>
      <c r="W6" t="str">
        <f>_xlfn.CONCAT(" | ", A6, " | ", D6, " | ", E6, " | ", F6, " | ", G6, " | ", Q6, " | ", T6, " | ", H6, " | ")</f>
        <v xml:space="preserve"> | CF2 |  | 17 | 54745 | Drop |  |  | Discontinued | </v>
      </c>
      <c r="X6" t="str">
        <f>_xlfn.CONCAT("        ['",A6,"', [", L6,M6,N6,"]],")</f>
        <v xml:space="preserve">        ['CF2', []],</v>
      </c>
    </row>
    <row r="7" spans="1:24" ht="19" x14ac:dyDescent="0.25">
      <c r="A7" s="1" t="s">
        <v>5</v>
      </c>
      <c r="B7" s="1" t="s">
        <v>258</v>
      </c>
      <c r="C7" s="1"/>
      <c r="D7" s="1"/>
      <c r="E7">
        <v>11</v>
      </c>
      <c r="F7">
        <v>54745</v>
      </c>
      <c r="G7" t="s">
        <v>92</v>
      </c>
      <c r="H7" t="s">
        <v>90</v>
      </c>
      <c r="L7" t="str">
        <f>IF(ISBLANK(I7),"",_xlfn.CONCAT(I7, ","))</f>
        <v/>
      </c>
      <c r="M7" t="str">
        <f>IF(ISBLANK(J7),"",_xlfn.CONCAT(J7, ","))</f>
        <v/>
      </c>
      <c r="N7" t="str">
        <f>IF(ISBLANK(K7),"",_xlfn.CONCAT(K7, ","))</f>
        <v/>
      </c>
      <c r="O7" t="str">
        <f>IF(ISBLANK(I7),"",_xlfn.CONCAT("[",I7))</f>
        <v/>
      </c>
      <c r="P7" t="str">
        <f>IF(ISBLANK(J7),"]",_xlfn.CONCAT(",",J7,"]"))</f>
        <v>]</v>
      </c>
      <c r="Q7" t="str">
        <f>IF(ISBLANK(I7),"",_xlfn.CONCAT(O7,P7))</f>
        <v/>
      </c>
      <c r="R7" t="str">
        <f>IF(ISBLANK(I7),"",_xlfn.CONCAT("        ['",A7,"',",Q7,"],"))</f>
        <v/>
      </c>
      <c r="S7" t="s">
        <v>94</v>
      </c>
      <c r="W7" t="str">
        <f>_xlfn.CONCAT(" | ", A7, " | ", D7, " | ", E7, " | ", F7, " | ", G7, " | ", Q7, " | ", T7, " | ", H7, " | ")</f>
        <v xml:space="preserve"> | CF3 |  | 11 | 54745 | Drop |  |  | Discontinued | </v>
      </c>
      <c r="X7" t="str">
        <f>_xlfn.CONCAT("        ['",A7,"', [", L7,M7,N7,"]],")</f>
        <v xml:space="preserve">        ['CF3', []],</v>
      </c>
    </row>
    <row r="8" spans="1:24" ht="19" x14ac:dyDescent="0.25">
      <c r="A8" s="1" t="s">
        <v>6</v>
      </c>
      <c r="B8" s="1" t="s">
        <v>255</v>
      </c>
      <c r="C8" s="1"/>
      <c r="D8" s="1"/>
      <c r="E8">
        <v>7</v>
      </c>
      <c r="F8">
        <v>0</v>
      </c>
      <c r="G8" t="s">
        <v>65</v>
      </c>
      <c r="I8">
        <v>9</v>
      </c>
      <c r="L8" t="str">
        <f>IF(ISBLANK(I8),"",_xlfn.CONCAT(I8, ","))</f>
        <v>9,</v>
      </c>
      <c r="M8" t="str">
        <f>IF(ISBLANK(J8),"",_xlfn.CONCAT(J8, ","))</f>
        <v/>
      </c>
      <c r="N8" t="str">
        <f>IF(ISBLANK(K8),"",_xlfn.CONCAT(K8, ","))</f>
        <v/>
      </c>
      <c r="O8" t="str">
        <f>IF(ISBLANK(I8),"",_xlfn.CONCAT("[",I8))</f>
        <v>[9</v>
      </c>
      <c r="P8" t="str">
        <f>IF(ISBLANK(J8),"]",_xlfn.CONCAT(",",J8,"]"))</f>
        <v>]</v>
      </c>
      <c r="Q8" t="str">
        <f>IF(ISBLANK(I8),"",_xlfn.CONCAT(O8,P8))</f>
        <v>[9]</v>
      </c>
      <c r="R8" t="str">
        <f>IF(ISBLANK(I8),"",_xlfn.CONCAT("        ['",A8,"',",Q8,"],"))</f>
        <v xml:space="preserve">        ['DAY_WEEK',[9]],</v>
      </c>
      <c r="S8" t="s">
        <v>94</v>
      </c>
      <c r="T8">
        <v>0</v>
      </c>
      <c r="W8" t="str">
        <f>_xlfn.CONCAT(" | ", A8, " | ", D8, " | ", E8, " | ", F8, " | ", G8, " | ", Q8, " | ", T8, " | ", H8, " | ")</f>
        <v xml:space="preserve"> | DAY_WEEK |  | 7 | 0 | Categorical | [9] | 0 |  | </v>
      </c>
      <c r="X8" t="str">
        <f>_xlfn.CONCAT("        ['",A8,"', [", L8,M8,N8,"]],")</f>
        <v xml:space="preserve">        ['DAY_WEEK', [9,]],</v>
      </c>
    </row>
    <row r="9" spans="1:24" ht="19" x14ac:dyDescent="0.25">
      <c r="A9" s="1" t="s">
        <v>7</v>
      </c>
      <c r="B9" s="1" t="s">
        <v>255</v>
      </c>
      <c r="C9" s="1"/>
      <c r="D9" s="1" t="s">
        <v>68</v>
      </c>
      <c r="E9">
        <v>54</v>
      </c>
      <c r="F9">
        <v>0</v>
      </c>
      <c r="G9" t="s">
        <v>65</v>
      </c>
      <c r="L9" t="str">
        <f>IF(ISBLANK(I9),"",_xlfn.CONCAT(I9, ","))</f>
        <v/>
      </c>
      <c r="M9" t="str">
        <f>IF(ISBLANK(J9),"",_xlfn.CONCAT(J9, ","))</f>
        <v/>
      </c>
      <c r="N9" t="str">
        <f>IF(ISBLANK(K9),"",_xlfn.CONCAT(K9, ","))</f>
        <v/>
      </c>
      <c r="O9" t="str">
        <f>IF(ISBLANK(I9),"",_xlfn.CONCAT("[",I9))</f>
        <v/>
      </c>
      <c r="P9" t="str">
        <f>IF(ISBLANK(J9),"]",_xlfn.CONCAT(",",J9,"]"))</f>
        <v>]</v>
      </c>
      <c r="Q9" t="str">
        <f>IF(ISBLANK(I9),"",_xlfn.CONCAT(O9,P9))</f>
        <v/>
      </c>
      <c r="R9" t="str">
        <f>IF(ISBLANK(I9),"",_xlfn.CONCAT("        ['",A9,"',",Q9,"],"))</f>
        <v/>
      </c>
      <c r="S9" t="s">
        <v>94</v>
      </c>
      <c r="W9" t="str">
        <f>_xlfn.CONCAT(" | ", A9, " | ", D9, " | ", E9, " | ", F9, " | ", G9, " | ", Q9, " | ", T9, " | ", H9, " | ")</f>
        <v xml:space="preserve"> | EVENT1_IM | HARM_EV Imputed | 54 | 0 | Categorical |  |  |  | </v>
      </c>
      <c r="X9" t="str">
        <f>_xlfn.CONCAT("        ['",A9,"', [", L9,M9,N9,"]],")</f>
        <v xml:space="preserve">        ['EVENT1_IM', []],</v>
      </c>
    </row>
    <row r="10" spans="1:24" ht="19" x14ac:dyDescent="0.25">
      <c r="A10" s="1" t="s">
        <v>8</v>
      </c>
      <c r="B10" s="1" t="s">
        <v>255</v>
      </c>
      <c r="C10" s="1"/>
      <c r="D10" s="4" t="s">
        <v>67</v>
      </c>
      <c r="E10">
        <v>56</v>
      </c>
      <c r="F10">
        <v>0</v>
      </c>
      <c r="G10" t="s">
        <v>65</v>
      </c>
      <c r="I10">
        <v>98</v>
      </c>
      <c r="J10">
        <v>99</v>
      </c>
      <c r="L10" t="str">
        <f>IF(ISBLANK(I10),"",_xlfn.CONCAT(I10, ","))</f>
        <v>98,</v>
      </c>
      <c r="M10" t="str">
        <f>IF(ISBLANK(J10),"",_xlfn.CONCAT(J10, ","))</f>
        <v>99,</v>
      </c>
      <c r="N10" t="str">
        <f>IF(ISBLANK(K10),"",_xlfn.CONCAT(K10, ","))</f>
        <v/>
      </c>
      <c r="O10" t="str">
        <f>IF(ISBLANK(I10),"",_xlfn.CONCAT("[",I10))</f>
        <v>[98</v>
      </c>
      <c r="P10" t="str">
        <f>IF(ISBLANK(J10),"]",_xlfn.CONCAT(",",J10,"]"))</f>
        <v>,99]</v>
      </c>
      <c r="Q10" t="str">
        <f>IF(ISBLANK(I10),"",_xlfn.CONCAT(O10,P10))</f>
        <v>[98,99]</v>
      </c>
      <c r="R10" t="str">
        <f>IF(ISBLANK(I10),"",_xlfn.CONCAT("        ['",A10,"',",Q10,"],"))</f>
        <v xml:space="preserve">        ['HARM_EV',[98,99]],</v>
      </c>
      <c r="S10" t="s">
        <v>94</v>
      </c>
      <c r="T10">
        <v>166</v>
      </c>
      <c r="W10" t="str">
        <f>_xlfn.CONCAT(" | ", A10, " | ", D10, " | ", E10, " | ", F10, " | ", G10, " | ", Q10, " | ", T10, " | ", H10, " | ")</f>
        <v xml:space="preserve"> | HARM_EV | First Harmful Event  | 56 | 0 | Categorical | [98,99] | 166 |  | </v>
      </c>
      <c r="X10" t="str">
        <f>_xlfn.CONCAT("        ['",A10,"', [", L10,M10,N10,"]],")</f>
        <v xml:space="preserve">        ['HARM_EV', [98,99,]],</v>
      </c>
    </row>
    <row r="11" spans="1:24" ht="19" x14ac:dyDescent="0.25">
      <c r="A11" s="1" t="s">
        <v>9</v>
      </c>
      <c r="B11" s="1" t="s">
        <v>258</v>
      </c>
      <c r="C11" s="1"/>
      <c r="D11" s="1"/>
      <c r="E11">
        <v>25</v>
      </c>
      <c r="F11">
        <v>0</v>
      </c>
      <c r="G11" t="s">
        <v>65</v>
      </c>
      <c r="H11" t="s">
        <v>270</v>
      </c>
      <c r="I11">
        <v>99</v>
      </c>
      <c r="L11" t="str">
        <f>IF(ISBLANK(I11),"",_xlfn.CONCAT(I11, ","))</f>
        <v>99,</v>
      </c>
      <c r="M11" t="str">
        <f>IF(ISBLANK(J11),"",_xlfn.CONCAT(J11, ","))</f>
        <v/>
      </c>
      <c r="N11" t="str">
        <f>IF(ISBLANK(K11),"",_xlfn.CONCAT(K11, ","))</f>
        <v/>
      </c>
      <c r="O11" t="str">
        <f>IF(ISBLANK(I11),"",_xlfn.CONCAT("[",I11))</f>
        <v>[99</v>
      </c>
      <c r="P11" t="str">
        <f>IF(ISBLANK(J11),"]",_xlfn.CONCAT(",",J11,"]"))</f>
        <v>]</v>
      </c>
      <c r="Q11" t="str">
        <f>IF(ISBLANK(I11),"",_xlfn.CONCAT(O11,P11))</f>
        <v>[99]</v>
      </c>
      <c r="R11" t="str">
        <f>IF(ISBLANK(I11),"",_xlfn.CONCAT("        ['",A11,"',",Q11,"],"))</f>
        <v xml:space="preserve">        ['HOUR',[99]],</v>
      </c>
      <c r="S11" t="s">
        <v>94</v>
      </c>
      <c r="T11">
        <v>1127</v>
      </c>
      <c r="W11" t="str">
        <f>_xlfn.CONCAT(" | ", A11, " | ", D11, " | ", E11, " | ", F11, " | ", G11, " | ", Q11, " | ", T11, " | ", H11, " | ")</f>
        <v xml:space="preserve"> | HOUR |  | 25 | 0 | Categorical | [99] | 1127 | Repeat from Accident | </v>
      </c>
      <c r="X11" t="str">
        <f>_xlfn.CONCAT("        ['",A11,"', [", L11,M11,N11,"]],")</f>
        <v xml:space="preserve">        ['HOUR', [99,]],</v>
      </c>
    </row>
    <row r="12" spans="1:24" ht="19" x14ac:dyDescent="0.25">
      <c r="A12" s="1" t="s">
        <v>10</v>
      </c>
      <c r="B12" s="1" t="s">
        <v>258</v>
      </c>
      <c r="C12" s="1"/>
      <c r="D12" s="1"/>
      <c r="E12">
        <v>24</v>
      </c>
      <c r="F12">
        <v>0</v>
      </c>
      <c r="G12" t="s">
        <v>65</v>
      </c>
      <c r="H12" t="s">
        <v>270</v>
      </c>
      <c r="L12" t="str">
        <f>IF(ISBLANK(I12),"",_xlfn.CONCAT(I12, ","))</f>
        <v/>
      </c>
      <c r="M12" t="str">
        <f>IF(ISBLANK(J12),"",_xlfn.CONCAT(J12, ","))</f>
        <v/>
      </c>
      <c r="N12" t="str">
        <f>IF(ISBLANK(K12),"",_xlfn.CONCAT(K12, ","))</f>
        <v/>
      </c>
      <c r="O12" t="str">
        <f>IF(ISBLANK(I12),"",_xlfn.CONCAT("[",I12))</f>
        <v/>
      </c>
      <c r="P12" t="str">
        <f>IF(ISBLANK(J12),"]",_xlfn.CONCAT(",",J12,"]"))</f>
        <v>]</v>
      </c>
      <c r="Q12" t="str">
        <f>IF(ISBLANK(I12),"",_xlfn.CONCAT(O12,P12))</f>
        <v/>
      </c>
      <c r="R12" t="str">
        <f>IF(ISBLANK(I12),"",_xlfn.CONCAT("        ['",A12,"',",Q12,"],"))</f>
        <v/>
      </c>
      <c r="S12" t="s">
        <v>94</v>
      </c>
      <c r="W12" t="str">
        <f>_xlfn.CONCAT(" | ", A12, " | ", D12, " | ", E12, " | ", F12, " | ", G12, " | ", Q12, " | ", T12, " | ", H12, " | ")</f>
        <v xml:space="preserve"> | HOUR_IM |  | 24 | 0 | Categorical |  |  | Repeat from Accident | </v>
      </c>
      <c r="X12" t="str">
        <f>_xlfn.CONCAT("        ['",A12,"', [", L12,M12,N12,"]],")</f>
        <v xml:space="preserve">        ['HOUR_IM', []],</v>
      </c>
    </row>
    <row r="13" spans="1:24" ht="19" x14ac:dyDescent="0.25">
      <c r="A13" s="1" t="s">
        <v>11</v>
      </c>
      <c r="B13" s="1" t="s">
        <v>255</v>
      </c>
      <c r="C13" s="1"/>
      <c r="D13" s="1" t="s">
        <v>81</v>
      </c>
      <c r="E13">
        <v>3</v>
      </c>
      <c r="F13">
        <v>0</v>
      </c>
      <c r="G13" t="s">
        <v>65</v>
      </c>
      <c r="I13">
        <v>9</v>
      </c>
      <c r="L13" t="str">
        <f>IF(ISBLANK(I13),"",_xlfn.CONCAT(I13, ","))</f>
        <v>9,</v>
      </c>
      <c r="M13" t="str">
        <f>IF(ISBLANK(J13),"",_xlfn.CONCAT(J13, ","))</f>
        <v/>
      </c>
      <c r="N13" t="str">
        <f>IF(ISBLANK(K13),"",_xlfn.CONCAT(K13, ","))</f>
        <v/>
      </c>
      <c r="O13" t="str">
        <f>IF(ISBLANK(I13),"",_xlfn.CONCAT("[",I13))</f>
        <v>[9</v>
      </c>
      <c r="P13" t="str">
        <f>IF(ISBLANK(J13),"]",_xlfn.CONCAT(",",J13,"]"))</f>
        <v>]</v>
      </c>
      <c r="Q13" t="str">
        <f>IF(ISBLANK(I13),"",_xlfn.CONCAT(O13,P13))</f>
        <v>[9]</v>
      </c>
      <c r="R13" t="str">
        <f>IF(ISBLANK(I13),"",_xlfn.CONCAT("        ['",A13,"',",Q13,"],"))</f>
        <v xml:space="preserve">        ['INT_HWY',[9]],</v>
      </c>
      <c r="S13" t="s">
        <v>94</v>
      </c>
      <c r="T13">
        <v>25</v>
      </c>
      <c r="W13" t="str">
        <f>_xlfn.CONCAT(" | ", A13, " | ", D13, " | ", E13, " | ", F13, " | ", G13, " | ", Q13, " | ", T13, " | ", H13, " | ")</f>
        <v xml:space="preserve"> | INT_HWY | Interstate Highway | 3 | 0 | Categorical | [9] | 25 |  | </v>
      </c>
      <c r="X13" t="str">
        <f>_xlfn.CONCAT("        ['",A13,"', [", L13,M13,N13,"]],")</f>
        <v xml:space="preserve">        ['INT_HWY', [9,]],</v>
      </c>
    </row>
    <row r="14" spans="1:24" ht="19" x14ac:dyDescent="0.25">
      <c r="A14" s="1" t="s">
        <v>13</v>
      </c>
      <c r="B14" s="1" t="s">
        <v>255</v>
      </c>
      <c r="C14" s="1"/>
      <c r="D14" s="1" t="s">
        <v>78</v>
      </c>
      <c r="E14">
        <v>9</v>
      </c>
      <c r="F14">
        <v>0</v>
      </c>
      <c r="G14" t="s">
        <v>65</v>
      </c>
      <c r="I14">
        <v>8</v>
      </c>
      <c r="J14">
        <v>9</v>
      </c>
      <c r="L14" t="str">
        <f>IF(ISBLANK(I14),"",_xlfn.CONCAT(I14, ","))</f>
        <v>8,</v>
      </c>
      <c r="M14" t="str">
        <f>IF(ISBLANK(J14),"",_xlfn.CONCAT(J14, ","))</f>
        <v>9,</v>
      </c>
      <c r="N14" t="str">
        <f>IF(ISBLANK(K14),"",_xlfn.CONCAT(K14, ","))</f>
        <v/>
      </c>
      <c r="O14" t="str">
        <f>IF(ISBLANK(I14),"",_xlfn.CONCAT("[",I14))</f>
        <v>[8</v>
      </c>
      <c r="P14" t="str">
        <f>IF(ISBLANK(J14),"]",_xlfn.CONCAT(",",J14,"]"))</f>
        <v>,9]</v>
      </c>
      <c r="Q14" t="str">
        <f>IF(ISBLANK(I14),"",_xlfn.CONCAT(O14,P14))</f>
        <v>[8,9]</v>
      </c>
      <c r="R14" t="str">
        <f>IF(ISBLANK(I14),"",_xlfn.CONCAT("        ['",A14,"',",Q14,"],"))</f>
        <v xml:space="preserve">        ['LGT_COND',[8,9]],</v>
      </c>
      <c r="S14" t="s">
        <v>94</v>
      </c>
      <c r="T14">
        <v>2309</v>
      </c>
      <c r="W14" t="str">
        <f>_xlfn.CONCAT(" | ", A14, " | ", D14, " | ", E14, " | ", F14, " | ", G14, " | ", Q14, " | ", T14, " | ", H14, " | ")</f>
        <v xml:space="preserve"> | LGT_COND | Light Condition | 9 | 0 | Categorical | [8,9] | 2309 |  | </v>
      </c>
      <c r="X14" t="str">
        <f>_xlfn.CONCAT("        ['",A14,"', [", L14,M14,N14,"]],")</f>
        <v xml:space="preserve">        ['LGT_COND', [8,9,]],</v>
      </c>
    </row>
    <row r="15" spans="1:24" ht="19" x14ac:dyDescent="0.25">
      <c r="A15" s="1" t="s">
        <v>12</v>
      </c>
      <c r="B15" s="1" t="s">
        <v>255</v>
      </c>
      <c r="C15" s="1"/>
      <c r="D15" s="1" t="s">
        <v>79</v>
      </c>
      <c r="E15">
        <v>7</v>
      </c>
      <c r="F15">
        <v>0</v>
      </c>
      <c r="G15" t="s">
        <v>65</v>
      </c>
      <c r="L15" t="str">
        <f>IF(ISBLANK(I15),"",_xlfn.CONCAT(I15, ","))</f>
        <v/>
      </c>
      <c r="M15" t="str">
        <f>IF(ISBLANK(J15),"",_xlfn.CONCAT(J15, ","))</f>
        <v/>
      </c>
      <c r="N15" t="str">
        <f>IF(ISBLANK(K15),"",_xlfn.CONCAT(K15, ","))</f>
        <v/>
      </c>
      <c r="O15" t="str">
        <f>IF(ISBLANK(I15),"",_xlfn.CONCAT("[",I15))</f>
        <v/>
      </c>
      <c r="P15" t="str">
        <f>IF(ISBLANK(J15),"]",_xlfn.CONCAT(",",J15,"]"))</f>
        <v>]</v>
      </c>
      <c r="Q15" t="str">
        <f>IF(ISBLANK(I15),"",_xlfn.CONCAT(O15,P15))</f>
        <v/>
      </c>
      <c r="R15" t="str">
        <f>IF(ISBLANK(I15),"",_xlfn.CONCAT("        ['",A15,"',",Q15,"],"))</f>
        <v/>
      </c>
      <c r="S15" t="s">
        <v>94</v>
      </c>
      <c r="W15" t="str">
        <f>_xlfn.CONCAT(" | ", A15, " | ", D15, " | ", E15, " | ", F15, " | ", G15, " | ", Q15, " | ", T15, " | ", H15, " | ")</f>
        <v xml:space="preserve"> | LGTCON_IM | LGT_COND Imputed | 7 | 0 | Categorical |  |  |  | </v>
      </c>
      <c r="X15" t="str">
        <f>_xlfn.CONCAT("        ['",A15,"', [", L15,M15,N15,"]],")</f>
        <v xml:space="preserve">        ['LGTCON_IM', []],</v>
      </c>
    </row>
    <row r="16" spans="1:24" ht="19" x14ac:dyDescent="0.25">
      <c r="A16" s="1" t="s">
        <v>15</v>
      </c>
      <c r="B16" s="1" t="s">
        <v>255</v>
      </c>
      <c r="C16" s="1"/>
      <c r="D16" s="3" t="s">
        <v>69</v>
      </c>
      <c r="E16">
        <v>11</v>
      </c>
      <c r="F16">
        <v>0</v>
      </c>
      <c r="G16" t="s">
        <v>65</v>
      </c>
      <c r="I16">
        <v>98</v>
      </c>
      <c r="J16">
        <v>99</v>
      </c>
      <c r="L16" t="str">
        <f>IF(ISBLANK(I16),"",_xlfn.CONCAT(I16, ","))</f>
        <v>98,</v>
      </c>
      <c r="M16" t="str">
        <f>IF(ISBLANK(J16),"",_xlfn.CONCAT(J16, ","))</f>
        <v>99,</v>
      </c>
      <c r="N16" t="str">
        <f>IF(ISBLANK(K16),"",_xlfn.CONCAT(K16, ","))</f>
        <v/>
      </c>
      <c r="O16" t="str">
        <f>IF(ISBLANK(I16),"",_xlfn.CONCAT("[",I16))</f>
        <v>[98</v>
      </c>
      <c r="P16" t="str">
        <f>IF(ISBLANK(J16),"]",_xlfn.CONCAT(",",J16,"]"))</f>
        <v>,99]</v>
      </c>
      <c r="Q16" t="str">
        <f>IF(ISBLANK(I16),"",_xlfn.CONCAT(O16,P16))</f>
        <v>[98,99]</v>
      </c>
      <c r="R16" t="str">
        <f>IF(ISBLANK(I16),"",_xlfn.CONCAT("        ['",A16,"',",Q16,"],"))</f>
        <v xml:space="preserve">        ['MAN_COLL',[98,99]],</v>
      </c>
      <c r="S16" t="s">
        <v>94</v>
      </c>
      <c r="T16">
        <v>1012</v>
      </c>
      <c r="W16" t="str">
        <f>_xlfn.CONCAT(" | ", A16, " | ", D16, " | ", E16, " | ", F16, " | ", G16, " | ", Q16, " | ", T16, " | ", H16, " | ")</f>
        <v xml:space="preserve"> | MAN_COLL | Manner of Collision of the First Harmful Event  | 11 | 0 | Categorical | [98,99] | 1012 |  | </v>
      </c>
      <c r="X16" t="str">
        <f>_xlfn.CONCAT("        ['",A16,"', [", L16,M16,N16,"]],")</f>
        <v xml:space="preserve">        ['MAN_COLL', [98,99,]],</v>
      </c>
    </row>
    <row r="17" spans="1:24" ht="19" x14ac:dyDescent="0.25">
      <c r="A17" s="1" t="s">
        <v>14</v>
      </c>
      <c r="B17" s="1" t="s">
        <v>255</v>
      </c>
      <c r="C17" s="1"/>
      <c r="D17" s="1" t="s">
        <v>70</v>
      </c>
      <c r="E17">
        <v>9</v>
      </c>
      <c r="F17">
        <v>0</v>
      </c>
      <c r="G17" t="s">
        <v>65</v>
      </c>
      <c r="L17" t="str">
        <f>IF(ISBLANK(I17),"",_xlfn.CONCAT(I17, ","))</f>
        <v/>
      </c>
      <c r="M17" t="str">
        <f>IF(ISBLANK(J17),"",_xlfn.CONCAT(J17, ","))</f>
        <v/>
      </c>
      <c r="N17" t="str">
        <f>IF(ISBLANK(K17),"",_xlfn.CONCAT(K17, ","))</f>
        <v/>
      </c>
      <c r="O17" t="str">
        <f>IF(ISBLANK(I17),"",_xlfn.CONCAT("[",I17))</f>
        <v/>
      </c>
      <c r="P17" t="str">
        <f>IF(ISBLANK(J17),"]",_xlfn.CONCAT(",",J17,"]"))</f>
        <v>]</v>
      </c>
      <c r="Q17" t="str">
        <f>IF(ISBLANK(I17),"",_xlfn.CONCAT(O17,P17))</f>
        <v/>
      </c>
      <c r="R17" t="str">
        <f>IF(ISBLANK(I17),"",_xlfn.CONCAT("        ['",A17,"',",Q17,"],"))</f>
        <v/>
      </c>
      <c r="S17" t="s">
        <v>94</v>
      </c>
      <c r="W17" t="str">
        <f>_xlfn.CONCAT(" | ", A17, " | ", D17, " | ", E17, " | ", F17, " | ", G17, " | ", Q17, " | ", T17, " | ", H17, " | ")</f>
        <v xml:space="preserve"> | MANCOL_IM | MAN_COLL Imputed | 9 | 0 | Categorical |  |  |  | </v>
      </c>
      <c r="X17" t="str">
        <f>_xlfn.CONCAT("        ['",A17,"', [", L17,M17,N17,"]],")</f>
        <v xml:space="preserve">        ['MANCOL_IM', []],</v>
      </c>
    </row>
    <row r="18" spans="1:24" ht="19" x14ac:dyDescent="0.25">
      <c r="A18" s="1" t="s">
        <v>17</v>
      </c>
      <c r="B18" s="1" t="s">
        <v>258</v>
      </c>
      <c r="C18" s="1"/>
      <c r="D18" s="1" t="s">
        <v>82</v>
      </c>
      <c r="E18">
        <v>9</v>
      </c>
      <c r="F18">
        <v>0</v>
      </c>
      <c r="G18" t="s">
        <v>65</v>
      </c>
      <c r="H18" t="s">
        <v>84</v>
      </c>
      <c r="I18">
        <v>9</v>
      </c>
      <c r="L18" t="str">
        <f>IF(ISBLANK(I18),"",_xlfn.CONCAT(I18, ","))</f>
        <v>9,</v>
      </c>
      <c r="M18" t="str">
        <f>IF(ISBLANK(J18),"",_xlfn.CONCAT(J18, ","))</f>
        <v/>
      </c>
      <c r="N18" t="str">
        <f>IF(ISBLANK(K18),"",_xlfn.CONCAT(K18, ","))</f>
        <v/>
      </c>
      <c r="O18" t="str">
        <f>IF(ISBLANK(I18),"",_xlfn.CONCAT("[",I18))</f>
        <v>[9</v>
      </c>
      <c r="P18" t="str">
        <f>IF(ISBLANK(J18),"]",_xlfn.CONCAT(",",J18,"]"))</f>
        <v>]</v>
      </c>
      <c r="Q18" t="str">
        <f>IF(ISBLANK(I18),"",_xlfn.CONCAT(O18,P18))</f>
        <v>[9]</v>
      </c>
      <c r="R18" t="str">
        <f>IF(ISBLANK(I18),"",_xlfn.CONCAT("        ['",A18,"',",Q18,"],"))</f>
        <v xml:space="preserve">        ['MAX_SEV',[9]],</v>
      </c>
      <c r="S18" t="s">
        <v>94</v>
      </c>
      <c r="T18">
        <v>4480</v>
      </c>
      <c r="W18" t="str">
        <f>_xlfn.CONCAT(" | ", A18, " | ", D18, " | ", E18, " | ", F18, " | ", G18, " | ", Q18, " | ", T18, " | ", H18, " | ")</f>
        <v xml:space="preserve"> | MAX_SEV | Maximum Severity in Crash | 9 | 0 | Categorical | [9] | 4480 | Derived Data Element | </v>
      </c>
      <c r="X18" t="str">
        <f>_xlfn.CONCAT("        ['",A18,"', [", L18,M18,N18,"]],")</f>
        <v xml:space="preserve">        ['MAX_SEV', [9,]],</v>
      </c>
    </row>
    <row r="19" spans="1:24" ht="19" x14ac:dyDescent="0.25">
      <c r="A19" s="1" t="s">
        <v>16</v>
      </c>
      <c r="B19" s="1" t="s">
        <v>258</v>
      </c>
      <c r="C19" s="1"/>
      <c r="D19" s="1" t="s">
        <v>83</v>
      </c>
      <c r="E19">
        <v>8</v>
      </c>
      <c r="F19">
        <v>0</v>
      </c>
      <c r="G19" t="s">
        <v>65</v>
      </c>
      <c r="H19" t="s">
        <v>84</v>
      </c>
      <c r="L19" t="str">
        <f>IF(ISBLANK(I19),"",_xlfn.CONCAT(I19, ","))</f>
        <v/>
      </c>
      <c r="M19" t="str">
        <f>IF(ISBLANK(J19),"",_xlfn.CONCAT(J19, ","))</f>
        <v/>
      </c>
      <c r="N19" t="str">
        <f>IF(ISBLANK(K19),"",_xlfn.CONCAT(K19, ","))</f>
        <v/>
      </c>
      <c r="O19" t="str">
        <f>IF(ISBLANK(I19),"",_xlfn.CONCAT("[",I19))</f>
        <v/>
      </c>
      <c r="P19" t="str">
        <f>IF(ISBLANK(J19),"]",_xlfn.CONCAT(",",J19,"]"))</f>
        <v>]</v>
      </c>
      <c r="Q19" t="str">
        <f>IF(ISBLANK(I19),"",_xlfn.CONCAT(O19,P19))</f>
        <v/>
      </c>
      <c r="R19" t="str">
        <f>IF(ISBLANK(I19),"",_xlfn.CONCAT("        ['",A19,"',",Q19,"],"))</f>
        <v/>
      </c>
      <c r="S19" t="s">
        <v>94</v>
      </c>
      <c r="W19" t="str">
        <f>_xlfn.CONCAT(" | ", A19, " | ", D19, " | ", E19, " | ", F19, " | ", G19, " | ", Q19, " | ", T19, " | ", H19, " | ")</f>
        <v xml:space="preserve"> | MAXSEV_IM | MAX_SEV Imputed | 8 | 0 | Categorical |  |  | Derived Data Element | </v>
      </c>
      <c r="X19" t="str">
        <f>_xlfn.CONCAT("        ['",A19,"', [", L19,M19,N19,"]],")</f>
        <v xml:space="preserve">        ['MAXSEV_IM', []],</v>
      </c>
    </row>
    <row r="20" spans="1:24" ht="19" x14ac:dyDescent="0.25">
      <c r="A20" s="1" t="s">
        <v>18</v>
      </c>
      <c r="B20" s="1" t="s">
        <v>258</v>
      </c>
      <c r="C20" s="1"/>
      <c r="D20" s="1"/>
      <c r="E20">
        <v>61</v>
      </c>
      <c r="F20">
        <v>0</v>
      </c>
      <c r="G20" t="s">
        <v>65</v>
      </c>
      <c r="I20">
        <v>99</v>
      </c>
      <c r="L20" t="str">
        <f>IF(ISBLANK(I20),"",_xlfn.CONCAT(I20, ","))</f>
        <v>99,</v>
      </c>
      <c r="M20" t="str">
        <f>IF(ISBLANK(J20),"",_xlfn.CONCAT(J20, ","))</f>
        <v/>
      </c>
      <c r="N20" t="str">
        <f>IF(ISBLANK(K20),"",_xlfn.CONCAT(K20, ","))</f>
        <v/>
      </c>
      <c r="O20" t="str">
        <f>IF(ISBLANK(I20),"",_xlfn.CONCAT("[",I20))</f>
        <v>[99</v>
      </c>
      <c r="P20" t="str">
        <f>IF(ISBLANK(J20),"]",_xlfn.CONCAT(",",J20,"]"))</f>
        <v>]</v>
      </c>
      <c r="Q20" t="str">
        <f>IF(ISBLANK(I20),"",_xlfn.CONCAT(O20,P20))</f>
        <v>[99]</v>
      </c>
      <c r="R20" t="str">
        <f>IF(ISBLANK(I20),"",_xlfn.CONCAT("        ['",A20,"',",Q20,"],"))</f>
        <v xml:space="preserve">        ['MINUTE',[99]],</v>
      </c>
      <c r="S20" t="s">
        <v>94</v>
      </c>
      <c r="T20">
        <v>1127</v>
      </c>
      <c r="W20" t="str">
        <f>_xlfn.CONCAT(" | ", A20, " | ", D20, " | ", E20, " | ", F20, " | ", G20, " | ", Q20, " | ", T20, " | ", H20, " | ")</f>
        <v xml:space="preserve"> | MINUTE |  | 61 | 0 | Categorical | [99] | 1127 |  | </v>
      </c>
      <c r="X20" t="str">
        <f>_xlfn.CONCAT("        ['",A20,"', [", L20,M20,N20,"]],")</f>
        <v xml:space="preserve">        ['MINUTE', [99,]],</v>
      </c>
    </row>
    <row r="21" spans="1:24" ht="19" x14ac:dyDescent="0.25">
      <c r="A21" s="1" t="s">
        <v>19</v>
      </c>
      <c r="B21" s="1" t="s">
        <v>258</v>
      </c>
      <c r="C21" s="1"/>
      <c r="D21" s="1"/>
      <c r="E21">
        <v>60</v>
      </c>
      <c r="F21">
        <v>0</v>
      </c>
      <c r="G21" t="s">
        <v>65</v>
      </c>
      <c r="L21" t="str">
        <f>IF(ISBLANK(I21),"",_xlfn.CONCAT(I21, ","))</f>
        <v/>
      </c>
      <c r="M21" t="str">
        <f>IF(ISBLANK(J21),"",_xlfn.CONCAT(J21, ","))</f>
        <v/>
      </c>
      <c r="N21" t="str">
        <f>IF(ISBLANK(K21),"",_xlfn.CONCAT(K21, ","))</f>
        <v/>
      </c>
      <c r="O21" t="str">
        <f>IF(ISBLANK(I21),"",_xlfn.CONCAT("[",I21))</f>
        <v/>
      </c>
      <c r="P21" t="str">
        <f>IF(ISBLANK(J21),"]",_xlfn.CONCAT(",",J21,"]"))</f>
        <v>]</v>
      </c>
      <c r="Q21" t="str">
        <f>IF(ISBLANK(I21),"",_xlfn.CONCAT(O21,P21))</f>
        <v/>
      </c>
      <c r="R21" t="str">
        <f>IF(ISBLANK(I21),"",_xlfn.CONCAT("        ['",A21,"',",Q21,"],"))</f>
        <v/>
      </c>
      <c r="S21" t="s">
        <v>94</v>
      </c>
      <c r="W21" t="str">
        <f>_xlfn.CONCAT(" | ", A21, " | ", D21, " | ", E21, " | ", F21, " | ", G21, " | ", Q21, " | ", T21, " | ", H21, " | ")</f>
        <v xml:space="preserve"> | MINUTE_IM |  | 60 | 0 | Categorical |  |  |  | </v>
      </c>
      <c r="X21" t="str">
        <f>_xlfn.CONCAT("        ['",A21,"', [", L21,M21,N21,"]],")</f>
        <v xml:space="preserve">        ['MINUTE_IM', []],</v>
      </c>
    </row>
    <row r="22" spans="1:24" ht="19" x14ac:dyDescent="0.25">
      <c r="A22" s="1" t="s">
        <v>20</v>
      </c>
      <c r="B22" s="1" t="s">
        <v>258</v>
      </c>
      <c r="C22" s="1"/>
      <c r="D22" s="1"/>
      <c r="E22">
        <v>12</v>
      </c>
      <c r="F22">
        <v>0</v>
      </c>
      <c r="G22" t="s">
        <v>65</v>
      </c>
      <c r="L22" t="str">
        <f>IF(ISBLANK(I22),"",_xlfn.CONCAT(I22, ","))</f>
        <v/>
      </c>
      <c r="M22" t="str">
        <f>IF(ISBLANK(J22),"",_xlfn.CONCAT(J22, ","))</f>
        <v/>
      </c>
      <c r="N22" t="str">
        <f>IF(ISBLANK(K22),"",_xlfn.CONCAT(K22, ","))</f>
        <v/>
      </c>
      <c r="O22" t="str">
        <f>IF(ISBLANK(I22),"",_xlfn.CONCAT("[",I22))</f>
        <v/>
      </c>
      <c r="P22" t="str">
        <f>IF(ISBLANK(J22),"]",_xlfn.CONCAT(",",J22,"]"))</f>
        <v>]</v>
      </c>
      <c r="Q22" t="str">
        <f>IF(ISBLANK(I22),"",_xlfn.CONCAT(O22,P22))</f>
        <v/>
      </c>
      <c r="R22" t="str">
        <f>IF(ISBLANK(I22),"",_xlfn.CONCAT("        ['",A22,"',",Q22,"],"))</f>
        <v/>
      </c>
      <c r="S22" t="s">
        <v>94</v>
      </c>
      <c r="W22" t="str">
        <f>_xlfn.CONCAT(" | ", A22, " | ", D22, " | ", E22, " | ", F22, " | ", G22, " | ", Q22, " | ", T22, " | ", H22, " | ")</f>
        <v xml:space="preserve"> | MONTH |  | 12 | 0 | Categorical |  |  |  | </v>
      </c>
      <c r="X22" t="str">
        <f>_xlfn.CONCAT("        ['",A22,"', [", L22,M22,N22,"]],")</f>
        <v xml:space="preserve">        ['MONTH', []],</v>
      </c>
    </row>
    <row r="23" spans="1:24" ht="19" x14ac:dyDescent="0.25">
      <c r="A23" s="1" t="s">
        <v>21</v>
      </c>
      <c r="B23" s="1" t="s">
        <v>258</v>
      </c>
      <c r="C23" s="1"/>
      <c r="D23" s="1" t="s">
        <v>87</v>
      </c>
      <c r="E23">
        <v>18</v>
      </c>
      <c r="F23">
        <v>0</v>
      </c>
      <c r="G23" t="s">
        <v>62</v>
      </c>
      <c r="H23" t="s">
        <v>84</v>
      </c>
      <c r="L23" t="str">
        <f>IF(ISBLANK(I23),"",_xlfn.CONCAT(I23, ","))</f>
        <v/>
      </c>
      <c r="M23" t="str">
        <f>IF(ISBLANK(J23),"",_xlfn.CONCAT(J23, ","))</f>
        <v/>
      </c>
      <c r="N23" t="str">
        <f>IF(ISBLANK(K23),"",_xlfn.CONCAT(K23, ","))</f>
        <v/>
      </c>
      <c r="O23" t="str">
        <f>IF(ISBLANK(I23),"",_xlfn.CONCAT("[",I23))</f>
        <v/>
      </c>
      <c r="P23" t="str">
        <f>IF(ISBLANK(J23),"]",_xlfn.CONCAT(",",J23,"]"))</f>
        <v>]</v>
      </c>
      <c r="Q23" t="str">
        <f>IF(ISBLANK(I23),"",_xlfn.CONCAT(O23,P23))</f>
        <v/>
      </c>
      <c r="R23" t="str">
        <f>IF(ISBLANK(I23),"",_xlfn.CONCAT("        ['",A23,"',",Q23,"],"))</f>
        <v/>
      </c>
      <c r="S23" t="s">
        <v>94</v>
      </c>
      <c r="W23" t="str">
        <f>_xlfn.CONCAT(" | ", A23, " | ", D23, " | ", E23, " | ", F23, " | ", G23, " | ", Q23, " | ", T23, " | ", H23, " | ")</f>
        <v xml:space="preserve"> | NO_INJ_IM | NUM_INJ Imputed | 18 | 0 | Count |  |  | Derived Data Element | </v>
      </c>
      <c r="X23" t="str">
        <f>_xlfn.CONCAT("        ['",A23,"', [", L23,M23,N23,"]],")</f>
        <v xml:space="preserve">        ['NO_INJ_IM', []],</v>
      </c>
    </row>
    <row r="24" spans="1:24" ht="19" x14ac:dyDescent="0.25">
      <c r="A24" s="1" t="s">
        <v>22</v>
      </c>
      <c r="B24" s="1" t="s">
        <v>258</v>
      </c>
      <c r="C24" s="1"/>
      <c r="D24" s="1" t="s">
        <v>85</v>
      </c>
      <c r="E24">
        <v>20</v>
      </c>
      <c r="F24">
        <v>0</v>
      </c>
      <c r="G24" t="s">
        <v>62</v>
      </c>
      <c r="H24" t="s">
        <v>86</v>
      </c>
      <c r="I24">
        <v>99</v>
      </c>
      <c r="L24" t="str">
        <f>IF(ISBLANK(I24),"",_xlfn.CONCAT(I24, ","))</f>
        <v>99,</v>
      </c>
      <c r="M24" t="str">
        <f>IF(ISBLANK(J24),"",_xlfn.CONCAT(J24, ","))</f>
        <v/>
      </c>
      <c r="N24" t="str">
        <f>IF(ISBLANK(K24),"",_xlfn.CONCAT(K24, ","))</f>
        <v/>
      </c>
      <c r="O24" t="str">
        <f>IF(ISBLANK(I24),"",_xlfn.CONCAT("[",I24))</f>
        <v>[99</v>
      </c>
      <c r="P24" t="str">
        <f>IF(ISBLANK(J24),"]",_xlfn.CONCAT(",",J24,"]"))</f>
        <v>]</v>
      </c>
      <c r="Q24" t="str">
        <f>IF(ISBLANK(I24),"",_xlfn.CONCAT(O24,P24))</f>
        <v>[99]</v>
      </c>
      <c r="R24" t="str">
        <f>IF(ISBLANK(I24),"",_xlfn.CONCAT("        ['",A24,"',",Q24,"],"))</f>
        <v xml:space="preserve">        ['NUM_INJ',[99]],</v>
      </c>
      <c r="S24" t="s">
        <v>94</v>
      </c>
      <c r="T24">
        <v>4480</v>
      </c>
      <c r="W24" t="str">
        <f>_xlfn.CONCAT(" | ", A24, " | ", D24, " | ", E24, " | ", F24, " | ", G24, " | ", Q24, " | ", T24, " | ", H24, " | ")</f>
        <v xml:space="preserve"> | NUM_INJ | Number Injured in Crash | 20 | 0 | Count | [99] | 4480 | Change 98 to 0; derived data element | </v>
      </c>
      <c r="X24" t="str">
        <f>_xlfn.CONCAT("        ['",A24,"', [", L24,M24,N24,"]],")</f>
        <v xml:space="preserve">        ['NUM_INJ', [99,]],</v>
      </c>
    </row>
    <row r="25" spans="1:24" ht="19" x14ac:dyDescent="0.25">
      <c r="A25" s="1" t="s">
        <v>23</v>
      </c>
      <c r="B25" s="1" t="s">
        <v>258</v>
      </c>
      <c r="C25" s="1"/>
      <c r="D25" s="1" t="s">
        <v>57</v>
      </c>
      <c r="E25">
        <v>10</v>
      </c>
      <c r="F25">
        <v>0</v>
      </c>
      <c r="G25" t="s">
        <v>62</v>
      </c>
      <c r="L25" t="str">
        <f>IF(ISBLANK(I25),"",_xlfn.CONCAT(I25, ","))</f>
        <v/>
      </c>
      <c r="M25" t="str">
        <f>IF(ISBLANK(J25),"",_xlfn.CONCAT(J25, ","))</f>
        <v/>
      </c>
      <c r="N25" t="str">
        <f>IF(ISBLANK(K25),"",_xlfn.CONCAT(K25, ","))</f>
        <v/>
      </c>
      <c r="O25" t="str">
        <f>IF(ISBLANK(I25),"",_xlfn.CONCAT("[",I25))</f>
        <v/>
      </c>
      <c r="P25" t="str">
        <f>IF(ISBLANK(J25),"]",_xlfn.CONCAT(",",J25,"]"))</f>
        <v>]</v>
      </c>
      <c r="Q25" t="str">
        <f>IF(ISBLANK(I25),"",_xlfn.CONCAT(O25,P25))</f>
        <v/>
      </c>
      <c r="R25" t="str">
        <f>IF(ISBLANK(I25),"",_xlfn.CONCAT("        ['",A25,"',",Q25,"],"))</f>
        <v/>
      </c>
      <c r="S25" t="s">
        <v>94</v>
      </c>
      <c r="W25" t="str">
        <f>_xlfn.CONCAT(" | ", A25, " | ", D25, " | ", E25, " | ", F25, " | ", G25, " | ", Q25, " | ", T25, " | ", H25, " | ")</f>
        <v xml:space="preserve"> | PEDS | Number of persons not in motor vehicles | 10 | 0 | Count |  |  |  | </v>
      </c>
      <c r="X25" t="str">
        <f>_xlfn.CONCAT("        ['",A25,"', [", L25,M25,N25,"]],")</f>
        <v xml:space="preserve">        ['PEDS', []],</v>
      </c>
    </row>
    <row r="26" spans="1:24" ht="19" x14ac:dyDescent="0.25">
      <c r="A26" s="1" t="s">
        <v>24</v>
      </c>
      <c r="B26" s="1" t="s">
        <v>258</v>
      </c>
      <c r="C26" s="1"/>
      <c r="D26" s="2" t="s">
        <v>64</v>
      </c>
      <c r="E26">
        <v>26</v>
      </c>
      <c r="F26">
        <v>0</v>
      </c>
      <c r="G26" t="s">
        <v>62</v>
      </c>
      <c r="L26" t="str">
        <f>IF(ISBLANK(I26),"",_xlfn.CONCAT(I26, ","))</f>
        <v/>
      </c>
      <c r="M26" t="str">
        <f>IF(ISBLANK(J26),"",_xlfn.CONCAT(J26, ","))</f>
        <v/>
      </c>
      <c r="N26" t="str">
        <f>IF(ISBLANK(K26),"",_xlfn.CONCAT(K26, ","))</f>
        <v/>
      </c>
      <c r="O26" t="str">
        <f>IF(ISBLANK(I26),"",_xlfn.CONCAT("[",I26))</f>
        <v/>
      </c>
      <c r="P26" t="str">
        <f>IF(ISBLANK(J26),"]",_xlfn.CONCAT(",",J26,"]"))</f>
        <v>]</v>
      </c>
      <c r="Q26" t="str">
        <f>IF(ISBLANK(I26),"",_xlfn.CONCAT(O26,P26))</f>
        <v/>
      </c>
      <c r="R26" t="str">
        <f>IF(ISBLANK(I26),"",_xlfn.CONCAT("        ['",A26,"',",Q26,"],"))</f>
        <v/>
      </c>
      <c r="S26" t="s">
        <v>94</v>
      </c>
      <c r="W26" t="str">
        <f>_xlfn.CONCAT(" | ", A26, " | ", D26, " | ", E26, " | ", F26, " | ", G26, " | ", Q26, " | ", T26, " | ", H26, " | ")</f>
        <v xml:space="preserve"> | PERMVIT | Number of Persons in Motor Vehicles in Transport  | 26 | 0 | Count |  |  |  | </v>
      </c>
      <c r="X26" t="str">
        <f>_xlfn.CONCAT("        ['",A26,"', [", L26,M26,N26,"]],")</f>
        <v xml:space="preserve">        ['PERMVIT', []],</v>
      </c>
    </row>
    <row r="27" spans="1:24" ht="19" x14ac:dyDescent="0.25">
      <c r="A27" s="1" t="s">
        <v>25</v>
      </c>
      <c r="B27" s="1" t="s">
        <v>258</v>
      </c>
      <c r="C27" s="1"/>
      <c r="D27" s="2" t="s">
        <v>58</v>
      </c>
      <c r="E27">
        <v>10</v>
      </c>
      <c r="F27">
        <v>0</v>
      </c>
      <c r="G27" t="s">
        <v>62</v>
      </c>
      <c r="L27" t="str">
        <f>IF(ISBLANK(I27),"",_xlfn.CONCAT(I27, ","))</f>
        <v/>
      </c>
      <c r="M27" t="str">
        <f>IF(ISBLANK(J27),"",_xlfn.CONCAT(J27, ","))</f>
        <v/>
      </c>
      <c r="N27" t="str">
        <f>IF(ISBLANK(K27),"",_xlfn.CONCAT(K27, ","))</f>
        <v/>
      </c>
      <c r="O27" t="str">
        <f>IF(ISBLANK(I27),"",_xlfn.CONCAT("[",I27))</f>
        <v/>
      </c>
      <c r="P27" t="str">
        <f>IF(ISBLANK(J27),"]",_xlfn.CONCAT(",",J27,"]"))</f>
        <v>]</v>
      </c>
      <c r="Q27" t="str">
        <f>IF(ISBLANK(I27),"",_xlfn.CONCAT(O27,P27))</f>
        <v/>
      </c>
      <c r="R27" t="str">
        <f>IF(ISBLANK(I27),"",_xlfn.CONCAT("        ['",A27,"',",Q27,"],"))</f>
        <v/>
      </c>
      <c r="S27" t="s">
        <v>94</v>
      </c>
      <c r="W27" t="str">
        <f>_xlfn.CONCAT(" | ", A27, " | ", D27, " | ", E27, " | ", F27, " | ", G27, " | ", Q27, " | ", T27, " | ", H27, " | ")</f>
        <v xml:space="preserve"> | PERNOTMVIT | Number of Persons Not in Motor Vehicles in Transport  | 10 | 0 | Count |  |  |  | </v>
      </c>
      <c r="X27" t="str">
        <f>_xlfn.CONCAT("        ['",A27,"', [", L27,M27,N27,"]],")</f>
        <v xml:space="preserve">        ['PERNOTMVIT', []],</v>
      </c>
    </row>
    <row r="28" spans="1:24" ht="19" x14ac:dyDescent="0.25">
      <c r="A28" s="1" t="s">
        <v>26</v>
      </c>
      <c r="B28" s="1" t="s">
        <v>258</v>
      </c>
      <c r="C28" s="1"/>
      <c r="D28" s="1"/>
      <c r="E28">
        <v>422</v>
      </c>
      <c r="F28">
        <v>0</v>
      </c>
      <c r="G28" t="s">
        <v>92</v>
      </c>
      <c r="L28" t="str">
        <f>IF(ISBLANK(I28),"",_xlfn.CONCAT(I28, ","))</f>
        <v/>
      </c>
      <c r="M28" t="str">
        <f>IF(ISBLANK(J28),"",_xlfn.CONCAT(J28, ","))</f>
        <v/>
      </c>
      <c r="N28" t="str">
        <f>IF(ISBLANK(K28),"",_xlfn.CONCAT(K28, ","))</f>
        <v/>
      </c>
      <c r="O28" t="str">
        <f>IF(ISBLANK(I28),"",_xlfn.CONCAT("[",I28))</f>
        <v/>
      </c>
      <c r="P28" t="str">
        <f>IF(ISBLANK(J28),"]",_xlfn.CONCAT(",",J28,"]"))</f>
        <v>]</v>
      </c>
      <c r="Q28" t="str">
        <f>IF(ISBLANK(I28),"",_xlfn.CONCAT(O28,P28))</f>
        <v/>
      </c>
      <c r="R28" t="str">
        <f>IF(ISBLANK(I28),"",_xlfn.CONCAT("        ['",A28,"',",Q28,"],"))</f>
        <v/>
      </c>
      <c r="S28" t="s">
        <v>94</v>
      </c>
      <c r="W28" t="str">
        <f>_xlfn.CONCAT(" | ", A28, " | ", D28, " | ", E28, " | ", F28, " | ", G28, " | ", Q28, " | ", T28, " | ", H28, " | ")</f>
        <v xml:space="preserve"> | PJ |  | 422 | 0 | Drop |  |  |  | </v>
      </c>
      <c r="X28" t="str">
        <f>_xlfn.CONCAT("        ['",A28,"', [", L28,M28,N28,"]],")</f>
        <v xml:space="preserve">        ['PJ', []],</v>
      </c>
    </row>
    <row r="29" spans="1:24" ht="19" x14ac:dyDescent="0.25">
      <c r="A29" s="1" t="s">
        <v>27</v>
      </c>
      <c r="B29" s="1" t="s">
        <v>258</v>
      </c>
      <c r="C29" s="1"/>
      <c r="D29" s="1"/>
      <c r="E29">
        <v>60</v>
      </c>
      <c r="F29">
        <v>0</v>
      </c>
      <c r="G29" t="s">
        <v>92</v>
      </c>
      <c r="L29" t="str">
        <f>IF(ISBLANK(I29),"",_xlfn.CONCAT(I29, ","))</f>
        <v/>
      </c>
      <c r="M29" t="str">
        <f>IF(ISBLANK(J29),"",_xlfn.CONCAT(J29, ","))</f>
        <v/>
      </c>
      <c r="N29" t="str">
        <f>IF(ISBLANK(K29),"",_xlfn.CONCAT(K29, ","))</f>
        <v/>
      </c>
      <c r="O29" t="str">
        <f>IF(ISBLANK(I29),"",_xlfn.CONCAT("[",I29))</f>
        <v/>
      </c>
      <c r="P29" t="str">
        <f>IF(ISBLANK(J29),"]",_xlfn.CONCAT(",",J29,"]"))</f>
        <v>]</v>
      </c>
      <c r="Q29" t="str">
        <f>IF(ISBLANK(I29),"",_xlfn.CONCAT(O29,P29))</f>
        <v/>
      </c>
      <c r="R29" t="str">
        <f>IF(ISBLANK(I29),"",_xlfn.CONCAT("        ['",A29,"',",Q29,"],"))</f>
        <v/>
      </c>
      <c r="S29" t="s">
        <v>94</v>
      </c>
      <c r="W29" t="str">
        <f>_xlfn.CONCAT(" | ", A29, " | ", D29, " | ", E29, " | ", F29, " | ", G29, " | ", Q29, " | ", T29, " | ", H29, " | ")</f>
        <v xml:space="preserve"> | PSU |  | 60 | 0 | Drop |  |  |  | </v>
      </c>
      <c r="X29" t="str">
        <f>_xlfn.CONCAT("        ['",A29,"', [", L29,M29,N29,"]],")</f>
        <v xml:space="preserve">        ['PSU', []],</v>
      </c>
    </row>
    <row r="30" spans="1:24" ht="19" x14ac:dyDescent="0.25">
      <c r="A30" s="1" t="s">
        <v>29</v>
      </c>
      <c r="B30" s="1" t="s">
        <v>258</v>
      </c>
      <c r="C30" s="1"/>
      <c r="D30" s="1"/>
      <c r="E30">
        <v>67</v>
      </c>
      <c r="F30">
        <v>0</v>
      </c>
      <c r="G30" t="s">
        <v>92</v>
      </c>
      <c r="L30" t="str">
        <f>IF(ISBLANK(I30),"",_xlfn.CONCAT(I30, ","))</f>
        <v/>
      </c>
      <c r="M30" t="str">
        <f>IF(ISBLANK(J30),"",_xlfn.CONCAT(J30, ","))</f>
        <v/>
      </c>
      <c r="N30" t="str">
        <f>IF(ISBLANK(K30),"",_xlfn.CONCAT(K30, ","))</f>
        <v/>
      </c>
      <c r="O30" t="str">
        <f>IF(ISBLANK(I30),"",_xlfn.CONCAT("[",I30))</f>
        <v/>
      </c>
      <c r="P30" t="str">
        <f>IF(ISBLANK(J30),"]",_xlfn.CONCAT(",",J30,"]"))</f>
        <v>]</v>
      </c>
      <c r="Q30" t="str">
        <f>IF(ISBLANK(I30),"",_xlfn.CONCAT(O30,P30))</f>
        <v/>
      </c>
      <c r="R30" t="str">
        <f>IF(ISBLANK(I30),"",_xlfn.CONCAT("        ['",A30,"',",Q30,"],"))</f>
        <v/>
      </c>
      <c r="S30" t="s">
        <v>94</v>
      </c>
      <c r="W30" t="str">
        <f>_xlfn.CONCAT(" | ", A30, " | ", D30, " | ", E30, " | ", F30, " | ", G30, " | ", Q30, " | ", T30, " | ", H30, " | ")</f>
        <v xml:space="preserve"> | PSU_VAR |  | 67 | 0 | Drop |  |  |  | </v>
      </c>
      <c r="X30" t="str">
        <f>_xlfn.CONCAT("        ['",A30,"', [", L30,M30,N30,"]],")</f>
        <v xml:space="preserve">        ['PSU_VAR', []],</v>
      </c>
    </row>
    <row r="31" spans="1:24" ht="19" x14ac:dyDescent="0.25">
      <c r="A31" s="1" t="s">
        <v>28</v>
      </c>
      <c r="B31" s="1" t="s">
        <v>258</v>
      </c>
      <c r="C31" s="1"/>
      <c r="D31" s="1"/>
      <c r="E31">
        <v>25</v>
      </c>
      <c r="F31">
        <v>0</v>
      </c>
      <c r="G31" t="s">
        <v>92</v>
      </c>
      <c r="L31" t="str">
        <f>IF(ISBLANK(I31),"",_xlfn.CONCAT(I31, ","))</f>
        <v/>
      </c>
      <c r="M31" t="str">
        <f>IF(ISBLANK(J31),"",_xlfn.CONCAT(J31, ","))</f>
        <v/>
      </c>
      <c r="N31" t="str">
        <f>IF(ISBLANK(K31),"",_xlfn.CONCAT(K31, ","))</f>
        <v/>
      </c>
      <c r="O31" t="str">
        <f>IF(ISBLANK(I31),"",_xlfn.CONCAT("[",I31))</f>
        <v/>
      </c>
      <c r="P31" t="str">
        <f>IF(ISBLANK(J31),"]",_xlfn.CONCAT(",",J31,"]"))</f>
        <v>]</v>
      </c>
      <c r="Q31" t="str">
        <f>IF(ISBLANK(I31),"",_xlfn.CONCAT(O31,P31))</f>
        <v/>
      </c>
      <c r="R31" t="str">
        <f>IF(ISBLANK(I31),"",_xlfn.CONCAT("        ['",A31,"',",Q31,"],"))</f>
        <v/>
      </c>
      <c r="S31" t="s">
        <v>94</v>
      </c>
      <c r="W31" t="str">
        <f>_xlfn.CONCAT(" | ", A31, " | ", D31, " | ", E31, " | ", F31, " | ", G31, " | ", Q31, " | ", T31, " | ", H31, " | ")</f>
        <v xml:space="preserve"> | PSUSTRAT |  | 25 | 0 | Drop |  |  |  | </v>
      </c>
      <c r="X31" t="str">
        <f>_xlfn.CONCAT("        ['",A31,"', [", L31,M31,N31,"]],")</f>
        <v xml:space="preserve">        ['PSUSTRAT', []],</v>
      </c>
    </row>
    <row r="32" spans="1:24" ht="19" x14ac:dyDescent="0.25">
      <c r="A32" s="1" t="s">
        <v>30</v>
      </c>
      <c r="B32" s="1" t="s">
        <v>258</v>
      </c>
      <c r="C32" s="1"/>
      <c r="D32" s="4" t="s">
        <v>63</v>
      </c>
      <c r="E32">
        <v>11</v>
      </c>
      <c r="F32">
        <v>0</v>
      </c>
      <c r="G32" t="s">
        <v>62</v>
      </c>
      <c r="L32" t="str">
        <f>IF(ISBLANK(I32),"",_xlfn.CONCAT(I32, ","))</f>
        <v/>
      </c>
      <c r="M32" t="str">
        <f>IF(ISBLANK(J32),"",_xlfn.CONCAT(J32, ","))</f>
        <v/>
      </c>
      <c r="N32" t="str">
        <f>IF(ISBLANK(K32),"",_xlfn.CONCAT(K32, ","))</f>
        <v/>
      </c>
      <c r="O32" t="str">
        <f>IF(ISBLANK(I32),"",_xlfn.CONCAT("[",I32))</f>
        <v/>
      </c>
      <c r="P32" t="str">
        <f>IF(ISBLANK(J32),"]",_xlfn.CONCAT(",",J32,"]"))</f>
        <v>]</v>
      </c>
      <c r="Q32" t="str">
        <f>IF(ISBLANK(I32),"",_xlfn.CONCAT(O32,P32))</f>
        <v/>
      </c>
      <c r="R32" t="str">
        <f>IF(ISBLANK(I32),"",_xlfn.CONCAT("        ['",A32,"',",Q32,"],"))</f>
        <v/>
      </c>
      <c r="S32" t="s">
        <v>94</v>
      </c>
      <c r="W32" t="str">
        <f>_xlfn.CONCAT(" | ", A32, " | ", D32, " | ", E32, " | ", F32, " | ", G32, " | ", Q32, " | ", T32, " | ", H32, " | ")</f>
        <v xml:space="preserve"> | PVH_INVL | Number of Parked/Working Vehicles in the Crash  | 11 | 0 | Count |  |  |  | </v>
      </c>
      <c r="X32" t="str">
        <f>_xlfn.CONCAT("        ['",A32,"', [", L32,M32,N32,"]],")</f>
        <v xml:space="preserve">        ['PVH_INVL', []],</v>
      </c>
    </row>
    <row r="33" spans="1:24" ht="19" x14ac:dyDescent="0.25">
      <c r="A33" s="1" t="s">
        <v>31</v>
      </c>
      <c r="B33" s="1" t="s">
        <v>258</v>
      </c>
      <c r="C33" s="1"/>
      <c r="D33" s="1"/>
      <c r="E33">
        <v>4</v>
      </c>
      <c r="F33">
        <v>0</v>
      </c>
      <c r="G33" t="s">
        <v>92</v>
      </c>
      <c r="L33" t="str">
        <f>IF(ISBLANK(I33),"",_xlfn.CONCAT(I33, ","))</f>
        <v/>
      </c>
      <c r="M33" t="str">
        <f>IF(ISBLANK(J33),"",_xlfn.CONCAT(J33, ","))</f>
        <v/>
      </c>
      <c r="N33" t="str">
        <f>IF(ISBLANK(K33),"",_xlfn.CONCAT(K33, ","))</f>
        <v/>
      </c>
      <c r="O33" t="str">
        <f>IF(ISBLANK(I33),"",_xlfn.CONCAT("[",I33))</f>
        <v/>
      </c>
      <c r="P33" t="str">
        <f>IF(ISBLANK(J33),"]",_xlfn.CONCAT(",",J33,"]"))</f>
        <v>]</v>
      </c>
      <c r="Q33" t="str">
        <f>IF(ISBLANK(I33),"",_xlfn.CONCAT(O33,P33))</f>
        <v/>
      </c>
      <c r="R33" t="str">
        <f>IF(ISBLANK(I33),"",_xlfn.CONCAT("        ['",A33,"',",Q33,"],"))</f>
        <v/>
      </c>
      <c r="S33" t="s">
        <v>94</v>
      </c>
      <c r="W33" t="str">
        <f>_xlfn.CONCAT(" | ", A33, " | ", D33, " | ", E33, " | ", F33, " | ", G33, " | ", Q33, " | ", T33, " | ", H33, " | ")</f>
        <v xml:space="preserve"> | REGION |  | 4 | 0 | Drop |  |  |  | </v>
      </c>
      <c r="X33" t="str">
        <f>_xlfn.CONCAT("        ['",A33,"', [", L33,M33,N33,"]],")</f>
        <v xml:space="preserve">        ['REGION', []],</v>
      </c>
    </row>
    <row r="34" spans="1:24" ht="19" x14ac:dyDescent="0.25">
      <c r="A34" s="1" t="s">
        <v>36</v>
      </c>
      <c r="B34" s="1" t="s">
        <v>258</v>
      </c>
      <c r="C34" s="1"/>
      <c r="D34" s="3" t="s">
        <v>76</v>
      </c>
      <c r="E34">
        <v>13</v>
      </c>
      <c r="F34">
        <v>0</v>
      </c>
      <c r="G34" t="s">
        <v>65</v>
      </c>
      <c r="I34">
        <v>98</v>
      </c>
      <c r="J34">
        <v>99</v>
      </c>
      <c r="L34" t="str">
        <f>IF(ISBLANK(I34),"",_xlfn.CONCAT(I34, ","))</f>
        <v>98,</v>
      </c>
      <c r="M34" t="str">
        <f>IF(ISBLANK(J34),"",_xlfn.CONCAT(J34, ","))</f>
        <v>99,</v>
      </c>
      <c r="N34" t="str">
        <f>IF(ISBLANK(K34),"",_xlfn.CONCAT(K34, ","))</f>
        <v/>
      </c>
      <c r="O34" t="str">
        <f>IF(ISBLANK(I34),"",_xlfn.CONCAT("[",I34))</f>
        <v>[98</v>
      </c>
      <c r="P34" t="str">
        <f>IF(ISBLANK(J34),"]",_xlfn.CONCAT(",",J34,"]"))</f>
        <v>,99]</v>
      </c>
      <c r="Q34" t="str">
        <f>IF(ISBLANK(I34),"",_xlfn.CONCAT(O34,P34))</f>
        <v>[98,99]</v>
      </c>
      <c r="R34" t="str">
        <f>IF(ISBLANK(I34),"",_xlfn.CONCAT("        ['",A34,"',",Q34,"],"))</f>
        <v xml:space="preserve">        ['REL_ROAD',[98,99]],</v>
      </c>
      <c r="S34" t="s">
        <v>95</v>
      </c>
      <c r="T34">
        <v>190</v>
      </c>
      <c r="V34" s="1"/>
      <c r="W34" t="str">
        <f>_xlfn.CONCAT(" | ", A34, " | ", D34, " | ", E34, " | ", F34, " | ", G34, " | ", Q34, " | ", T34, " | ", H34, " | ")</f>
        <v xml:space="preserve"> | REL_ROAD | Relation to Trafficway  | 13 | 0 | Categorical | [98,99] | 190 |  | </v>
      </c>
      <c r="X34" t="str">
        <f>_xlfn.CONCAT("        ['",A34,"', [", L34,M34,N34,"]],")</f>
        <v xml:space="preserve">        ['REL_ROAD', [98,99,]],</v>
      </c>
    </row>
    <row r="35" spans="1:24" ht="19" x14ac:dyDescent="0.25">
      <c r="A35" s="1" t="s">
        <v>32</v>
      </c>
      <c r="B35" s="1" t="s">
        <v>258</v>
      </c>
      <c r="C35" s="1"/>
      <c r="D35" s="3" t="s">
        <v>71</v>
      </c>
      <c r="E35">
        <v>4</v>
      </c>
      <c r="F35">
        <v>0</v>
      </c>
      <c r="G35" t="s">
        <v>65</v>
      </c>
      <c r="I35">
        <v>8</v>
      </c>
      <c r="J35">
        <v>9</v>
      </c>
      <c r="L35" t="str">
        <f>IF(ISBLANK(I35),"",_xlfn.CONCAT(I35, ","))</f>
        <v>8,</v>
      </c>
      <c r="M35" t="str">
        <f>IF(ISBLANK(J35),"",_xlfn.CONCAT(J35, ","))</f>
        <v>9,</v>
      </c>
      <c r="N35" t="str">
        <f>IF(ISBLANK(K35),"",_xlfn.CONCAT(K35, ","))</f>
        <v/>
      </c>
      <c r="O35" t="str">
        <f>IF(ISBLANK(I35),"",_xlfn.CONCAT("[",I35))</f>
        <v>[8</v>
      </c>
      <c r="P35" t="str">
        <f>IF(ISBLANK(J35),"]",_xlfn.CONCAT(",",J35,"]"))</f>
        <v>,9]</v>
      </c>
      <c r="Q35" t="str">
        <f>IF(ISBLANK(I35),"",_xlfn.CONCAT(O35,P35))</f>
        <v>[8,9]</v>
      </c>
      <c r="R35" t="str">
        <f>IF(ISBLANK(I35),"",_xlfn.CONCAT("        ['",A35,"',",Q35,"],"))</f>
        <v xml:space="preserve">        ['RELJCT1',[8,9]],</v>
      </c>
      <c r="S35" t="s">
        <v>94</v>
      </c>
      <c r="T35">
        <v>65920</v>
      </c>
      <c r="W35" t="str">
        <f>_xlfn.CONCAT(" | ", A35, " | ", D35, " | ", E35, " | ", F35, " | ", G35, " | ", Q35, " | ", T35, " | ", H35, " | ")</f>
        <v xml:space="preserve"> | RELJCT1 | Relation to Junction-Within Interchange Area  | 4 | 0 | Categorical | [8,9] | 65920 |  | </v>
      </c>
      <c r="X35" t="str">
        <f>_xlfn.CONCAT("        ['",A35,"', [", L35,M35,N35,"]],")</f>
        <v xml:space="preserve">        ['RELJCT1', [8,9,]],</v>
      </c>
    </row>
    <row r="36" spans="1:24" ht="19" x14ac:dyDescent="0.25">
      <c r="A36" s="1" t="s">
        <v>33</v>
      </c>
      <c r="B36" s="1" t="s">
        <v>258</v>
      </c>
      <c r="C36" s="1"/>
      <c r="D36" s="1" t="s">
        <v>72</v>
      </c>
      <c r="E36">
        <v>3</v>
      </c>
      <c r="F36">
        <v>54409</v>
      </c>
      <c r="G36" t="s">
        <v>65</v>
      </c>
      <c r="L36" t="str">
        <f>IF(ISBLANK(I36),"",_xlfn.CONCAT(I36, ","))</f>
        <v/>
      </c>
      <c r="M36" t="str">
        <f>IF(ISBLANK(J36),"",_xlfn.CONCAT(J36, ","))</f>
        <v/>
      </c>
      <c r="N36" t="str">
        <f>IF(ISBLANK(K36),"",_xlfn.CONCAT(K36, ","))</f>
        <v/>
      </c>
      <c r="O36" t="str">
        <f>IF(ISBLANK(I36),"",_xlfn.CONCAT("[",I36))</f>
        <v/>
      </c>
      <c r="P36" t="str">
        <f>IF(ISBLANK(J36),"]",_xlfn.CONCAT(",",J36,"]"))</f>
        <v>]</v>
      </c>
      <c r="Q36" t="str">
        <f>IF(ISBLANK(I36),"",_xlfn.CONCAT(O36,P36))</f>
        <v/>
      </c>
      <c r="R36" t="str">
        <f>IF(ISBLANK(I36),"",_xlfn.CONCAT("        ['",A36,"',",Q36,"],"))</f>
        <v/>
      </c>
      <c r="S36" t="s">
        <v>94</v>
      </c>
      <c r="V36" s="1"/>
      <c r="W36" t="str">
        <f>_xlfn.CONCAT(" | ", A36, " | ", D36, " | ", E36, " | ", F36, " | ", G36, " | ", Q36, " | ", T36, " | ", H36, " | ")</f>
        <v xml:space="preserve"> | RELJCT1_IM | RELJCT1 Imputed | 3 | 54409 | Categorical |  |  |  | </v>
      </c>
      <c r="X36" t="str">
        <f>_xlfn.CONCAT("        ['",A36,"', [", L36,M36,N36,"]],")</f>
        <v xml:space="preserve">        ['RELJCT1_IM', []],</v>
      </c>
    </row>
    <row r="37" spans="1:24" ht="19" x14ac:dyDescent="0.25">
      <c r="A37" s="1" t="s">
        <v>34</v>
      </c>
      <c r="B37" s="1" t="s">
        <v>258</v>
      </c>
      <c r="C37" s="1"/>
      <c r="D37" s="3" t="s">
        <v>73</v>
      </c>
      <c r="E37">
        <v>15</v>
      </c>
      <c r="F37">
        <v>0</v>
      </c>
      <c r="G37" t="s">
        <v>65</v>
      </c>
      <c r="I37">
        <v>98</v>
      </c>
      <c r="J37">
        <v>99</v>
      </c>
      <c r="L37" t="str">
        <f>IF(ISBLANK(I37),"",_xlfn.CONCAT(I37, ","))</f>
        <v>98,</v>
      </c>
      <c r="M37" t="str">
        <f>IF(ISBLANK(J37),"",_xlfn.CONCAT(J37, ","))</f>
        <v>99,</v>
      </c>
      <c r="N37" t="str">
        <f>IF(ISBLANK(K37),"",_xlfn.CONCAT(K37, ","))</f>
        <v/>
      </c>
      <c r="O37" t="str">
        <f>IF(ISBLANK(I37),"",_xlfn.CONCAT("[",I37))</f>
        <v>[98</v>
      </c>
      <c r="P37" t="str">
        <f>IF(ISBLANK(J37),"]",_xlfn.CONCAT(",",J37,"]"))</f>
        <v>,99]</v>
      </c>
      <c r="Q37" t="str">
        <f>IF(ISBLANK(I37),"",_xlfn.CONCAT(O37,P37))</f>
        <v>[98,99]</v>
      </c>
      <c r="R37" t="str">
        <f>IF(ISBLANK(I37),"",_xlfn.CONCAT("        ['",A37,"',",Q37,"],"))</f>
        <v xml:space="preserve">        ['RELJCT2',[98,99]],</v>
      </c>
      <c r="S37" t="s">
        <v>94</v>
      </c>
      <c r="T37">
        <v>19721</v>
      </c>
      <c r="V37" s="1"/>
      <c r="W37" t="str">
        <f>_xlfn.CONCAT(" | ", A37, " | ", D37, " | ", E37, " | ", F37, " | ", G37, " | ", Q37, " | ", T37, " | ", H37, " | ")</f>
        <v xml:space="preserve"> | RELJCT2 | Relation to Junction-Specific Location  | 15 | 0 | Categorical | [98,99] | 19721 |  | </v>
      </c>
      <c r="X37" t="str">
        <f>_xlfn.CONCAT("        ['",A37,"', [", L37,M37,N37,"]],")</f>
        <v xml:space="preserve">        ['RELJCT2', [98,99,]],</v>
      </c>
    </row>
    <row r="38" spans="1:24" ht="19" x14ac:dyDescent="0.25">
      <c r="A38" s="1" t="s">
        <v>35</v>
      </c>
      <c r="B38" s="1" t="s">
        <v>258</v>
      </c>
      <c r="C38" s="1"/>
      <c r="D38" s="1" t="s">
        <v>74</v>
      </c>
      <c r="E38">
        <v>13</v>
      </c>
      <c r="F38">
        <v>0</v>
      </c>
      <c r="G38" t="s">
        <v>65</v>
      </c>
      <c r="L38" t="str">
        <f>IF(ISBLANK(I38),"",_xlfn.CONCAT(I38, ","))</f>
        <v/>
      </c>
      <c r="M38" t="str">
        <f>IF(ISBLANK(J38),"",_xlfn.CONCAT(J38, ","))</f>
        <v/>
      </c>
      <c r="N38" t="str">
        <f>IF(ISBLANK(K38),"",_xlfn.CONCAT(K38, ","))</f>
        <v/>
      </c>
      <c r="O38" t="str">
        <f>IF(ISBLANK(I38),"",_xlfn.CONCAT("[",I38))</f>
        <v/>
      </c>
      <c r="P38" t="str">
        <f>IF(ISBLANK(J38),"]",_xlfn.CONCAT(",",J38,"]"))</f>
        <v>]</v>
      </c>
      <c r="Q38" t="str">
        <f>IF(ISBLANK(I38),"",_xlfn.CONCAT(O38,P38))</f>
        <v/>
      </c>
      <c r="R38" t="str">
        <f>IF(ISBLANK(I38),"",_xlfn.CONCAT("        ['",A38,"',",Q38,"],"))</f>
        <v/>
      </c>
      <c r="S38" t="s">
        <v>94</v>
      </c>
      <c r="V38" s="1"/>
      <c r="W38" t="str">
        <f>_xlfn.CONCAT(" | ", A38, " | ", D38, " | ", E38, " | ", F38, " | ", G38, " | ", Q38, " | ", T38, " | ", H38, " | ")</f>
        <v xml:space="preserve"> | RELJCT2_IM | RELJCT2 Imputed | 13 | 0 | Categorical |  |  |  | </v>
      </c>
      <c r="X38" t="str">
        <f>_xlfn.CONCAT("        ['",A38,"', [", L38,M38,N38,"]],")</f>
        <v xml:space="preserve">        ['RELJCT2_IM', []],</v>
      </c>
    </row>
    <row r="39" spans="1:24" ht="19" x14ac:dyDescent="0.25">
      <c r="A39" s="1" t="s">
        <v>37</v>
      </c>
      <c r="B39" s="1" t="s">
        <v>258</v>
      </c>
      <c r="C39" s="1"/>
      <c r="D39" s="1"/>
      <c r="E39">
        <v>2</v>
      </c>
      <c r="F39">
        <v>0</v>
      </c>
      <c r="G39" t="s">
        <v>65</v>
      </c>
      <c r="L39" t="str">
        <f>IF(ISBLANK(I39),"",_xlfn.CONCAT(I39, ","))</f>
        <v/>
      </c>
      <c r="M39" t="str">
        <f>IF(ISBLANK(J39),"",_xlfn.CONCAT(J39, ","))</f>
        <v/>
      </c>
      <c r="N39" t="str">
        <f>IF(ISBLANK(K39),"",_xlfn.CONCAT(K39, ","))</f>
        <v/>
      </c>
      <c r="O39" t="str">
        <f>IF(ISBLANK(I39),"",_xlfn.CONCAT("[",I39))</f>
        <v/>
      </c>
      <c r="P39" t="str">
        <f>IF(ISBLANK(J39),"]",_xlfn.CONCAT(",",J39,"]"))</f>
        <v>]</v>
      </c>
      <c r="Q39" t="str">
        <f>IF(ISBLANK(I39),"",_xlfn.CONCAT(O39,P39))</f>
        <v/>
      </c>
      <c r="R39" t="str">
        <f>IF(ISBLANK(I39),"",_xlfn.CONCAT("        ['",A39,"',",Q39,"],"))</f>
        <v/>
      </c>
      <c r="S39" t="s">
        <v>96</v>
      </c>
      <c r="V39" s="1"/>
      <c r="W39" t="str">
        <f>_xlfn.CONCAT(" | ", A39, " | ", D39, " | ", E39, " | ", F39, " | ", G39, " | ", Q39, " | ", T39, " | ", H39, " | ")</f>
        <v xml:space="preserve"> | SCH_BUS |  | 2 | 0 | Categorical |  |  |  | </v>
      </c>
      <c r="X39" t="str">
        <f>_xlfn.CONCAT("        ['",A39,"', [", L39,M39,N39,"]],")</f>
        <v xml:space="preserve">        ['SCH_BUS', []],</v>
      </c>
    </row>
    <row r="40" spans="1:24" ht="19" x14ac:dyDescent="0.25">
      <c r="A40" s="1" t="s">
        <v>38</v>
      </c>
      <c r="B40" s="1" t="s">
        <v>258</v>
      </c>
      <c r="C40" s="1"/>
      <c r="D40" s="1"/>
      <c r="E40">
        <v>9</v>
      </c>
      <c r="F40">
        <v>0</v>
      </c>
      <c r="G40" t="s">
        <v>92</v>
      </c>
      <c r="L40" t="str">
        <f>IF(ISBLANK(I40),"",_xlfn.CONCAT(I40, ","))</f>
        <v/>
      </c>
      <c r="M40" t="str">
        <f>IF(ISBLANK(J40),"",_xlfn.CONCAT(J40, ","))</f>
        <v/>
      </c>
      <c r="N40" t="str">
        <f>IF(ISBLANK(K40),"",_xlfn.CONCAT(K40, ","))</f>
        <v/>
      </c>
      <c r="O40" t="str">
        <f>IF(ISBLANK(I40),"",_xlfn.CONCAT("[",I40))</f>
        <v/>
      </c>
      <c r="P40" t="str">
        <f>IF(ISBLANK(J40),"]",_xlfn.CONCAT(",",J40,"]"))</f>
        <v>]</v>
      </c>
      <c r="Q40" t="str">
        <f>IF(ISBLANK(I40),"",_xlfn.CONCAT(O40,P40))</f>
        <v/>
      </c>
      <c r="R40" t="str">
        <f>IF(ISBLANK(I40),"",_xlfn.CONCAT("        ['",A40,"',",Q40,"],"))</f>
        <v/>
      </c>
      <c r="S40" t="s">
        <v>97</v>
      </c>
      <c r="V40" s="1"/>
      <c r="W40" t="str">
        <f>_xlfn.CONCAT(" | ", A40, " | ", D40, " | ", E40, " | ", F40, " | ", G40, " | ", Q40, " | ", T40, " | ", H40, " | ")</f>
        <v xml:space="preserve"> | STRATUM |  | 9 | 0 | Drop |  |  |  | </v>
      </c>
      <c r="X40" t="str">
        <f>_xlfn.CONCAT("        ['",A40,"', [", L40,M40,N40,"]],")</f>
        <v xml:space="preserve">        ['STRATUM', []],</v>
      </c>
    </row>
    <row r="41" spans="1:24" ht="19" x14ac:dyDescent="0.25">
      <c r="A41" s="1" t="s">
        <v>39</v>
      </c>
      <c r="B41" s="1" t="s">
        <v>258</v>
      </c>
      <c r="C41" s="1"/>
      <c r="D41" s="4" t="s">
        <v>75</v>
      </c>
      <c r="E41">
        <v>11</v>
      </c>
      <c r="F41">
        <v>0</v>
      </c>
      <c r="G41" t="s">
        <v>65</v>
      </c>
      <c r="I41">
        <v>98</v>
      </c>
      <c r="J41">
        <v>99</v>
      </c>
      <c r="L41" t="str">
        <f>IF(ISBLANK(I41),"",_xlfn.CONCAT(I41, ","))</f>
        <v>98,</v>
      </c>
      <c r="M41" t="str">
        <f>IF(ISBLANK(J41),"",_xlfn.CONCAT(J41, ","))</f>
        <v>99,</v>
      </c>
      <c r="N41" t="str">
        <f>IF(ISBLANK(K41),"",_xlfn.CONCAT(K41, ","))</f>
        <v/>
      </c>
      <c r="O41" t="str">
        <f>IF(ISBLANK(I41),"",_xlfn.CONCAT("[",I41))</f>
        <v>[98</v>
      </c>
      <c r="P41" t="str">
        <f>IF(ISBLANK(J41),"]",_xlfn.CONCAT(",",J41,"]"))</f>
        <v>,99]</v>
      </c>
      <c r="Q41" t="str">
        <f>IF(ISBLANK(I41),"",_xlfn.CONCAT(O41,P41))</f>
        <v>[98,99]</v>
      </c>
      <c r="R41" t="str">
        <f>IF(ISBLANK(I41),"",_xlfn.CONCAT("        ['",A41,"',",Q41,"],"))</f>
        <v xml:space="preserve">        ['TYP_INT',[98,99]],</v>
      </c>
      <c r="S41" t="s">
        <v>98</v>
      </c>
      <c r="T41">
        <v>26650</v>
      </c>
      <c r="V41" s="1"/>
      <c r="W41" t="str">
        <f>_xlfn.CONCAT(" | ", A41, " | ", D41, " | ", E41, " | ", F41, " | ", G41, " | ", Q41, " | ", T41, " | ", H41, " | ")</f>
        <v xml:space="preserve"> | TYP_INT | Type of Intersection  | 11 | 0 | Categorical | [98,99] | 26650 |  | </v>
      </c>
      <c r="X41" t="str">
        <f>_xlfn.CONCAT("        ['",A41,"', [", L41,M41,N41,"]],")</f>
        <v xml:space="preserve">        ['TYP_INT', [98,99,]],</v>
      </c>
    </row>
    <row r="42" spans="1:24" ht="19" x14ac:dyDescent="0.25">
      <c r="A42" s="1" t="s">
        <v>40</v>
      </c>
      <c r="B42" s="1" t="s">
        <v>258</v>
      </c>
      <c r="C42" s="1"/>
      <c r="D42" s="1"/>
      <c r="E42">
        <v>2</v>
      </c>
      <c r="F42">
        <v>0</v>
      </c>
      <c r="G42" t="s">
        <v>65</v>
      </c>
      <c r="L42" t="str">
        <f>IF(ISBLANK(I42),"",_xlfn.CONCAT(I42, ","))</f>
        <v/>
      </c>
      <c r="M42" t="str">
        <f>IF(ISBLANK(J42),"",_xlfn.CONCAT(J42, ","))</f>
        <v/>
      </c>
      <c r="N42" t="str">
        <f>IF(ISBLANK(K42),"",_xlfn.CONCAT(K42, ","))</f>
        <v/>
      </c>
      <c r="O42" t="str">
        <f>IF(ISBLANK(I42),"",_xlfn.CONCAT("[",I42))</f>
        <v/>
      </c>
      <c r="P42" t="str">
        <f>IF(ISBLANK(J42),"]",_xlfn.CONCAT(",",J42,"]"))</f>
        <v>]</v>
      </c>
      <c r="Q42" t="str">
        <f>IF(ISBLANK(I42),"",_xlfn.CONCAT(O42,P42))</f>
        <v/>
      </c>
      <c r="R42" t="str">
        <f>IF(ISBLANK(I42),"",_xlfn.CONCAT("        ['",A42,"',",Q42,"],"))</f>
        <v/>
      </c>
      <c r="S42" t="s">
        <v>99</v>
      </c>
      <c r="V42" s="1"/>
      <c r="W42" t="str">
        <f>_xlfn.CONCAT(" | ", A42, " | ", D42, " | ", E42, " | ", F42, " | ", G42, " | ", Q42, " | ", T42, " | ", H42, " | ")</f>
        <v xml:space="preserve"> | URBANICITY |  | 2 | 0 | Categorical |  |  |  | </v>
      </c>
      <c r="X42" t="str">
        <f>_xlfn.CONCAT("        ['",A42,"', [", L42,M42,N42,"]],")</f>
        <v xml:space="preserve">        ['URBANICITY', []],</v>
      </c>
    </row>
    <row r="43" spans="1:24" ht="19" x14ac:dyDescent="0.25">
      <c r="A43" s="1" t="s">
        <v>41</v>
      </c>
      <c r="B43" s="1" t="s">
        <v>258</v>
      </c>
      <c r="C43" s="1"/>
      <c r="D43" s="3" t="s">
        <v>60</v>
      </c>
      <c r="E43">
        <v>13</v>
      </c>
      <c r="F43">
        <v>0</v>
      </c>
      <c r="G43" t="s">
        <v>62</v>
      </c>
      <c r="L43" t="str">
        <f>IF(ISBLANK(I43),"",_xlfn.CONCAT(I43, ","))</f>
        <v/>
      </c>
      <c r="M43" t="str">
        <f>IF(ISBLANK(J43),"",_xlfn.CONCAT(J43, ","))</f>
        <v/>
      </c>
      <c r="N43" t="str">
        <f>IF(ISBLANK(K43),"",_xlfn.CONCAT(K43, ","))</f>
        <v/>
      </c>
      <c r="O43" t="str">
        <f>IF(ISBLANK(I43),"",_xlfn.CONCAT("[",I43))</f>
        <v/>
      </c>
      <c r="P43" t="str">
        <f>IF(ISBLANK(J43),"]",_xlfn.CONCAT(",",J43,"]"))</f>
        <v>]</v>
      </c>
      <c r="Q43" t="str">
        <f>IF(ISBLANK(I43),"",_xlfn.CONCAT(O43,P43))</f>
        <v/>
      </c>
      <c r="R43" t="str">
        <f>IF(ISBLANK(I43),"",_xlfn.CONCAT("        ['",A43,"',",Q43,"],"))</f>
        <v/>
      </c>
      <c r="S43" t="s">
        <v>100</v>
      </c>
      <c r="V43" s="1"/>
      <c r="W43" t="str">
        <f>_xlfn.CONCAT(" | ", A43, " | ", D43, " | ", E43, " | ", F43, " | ", G43, " | ", Q43, " | ", T43, " | ", H43, " | ")</f>
        <v xml:space="preserve"> | VE_FORMS | Number of Motor Vehicles in Transport  | 13 | 0 | Count |  |  |  | </v>
      </c>
      <c r="X43" t="str">
        <f>_xlfn.CONCAT("        ['",A43,"', [", L43,M43,N43,"]],")</f>
        <v xml:space="preserve">        ['VE_FORMS', []],</v>
      </c>
    </row>
    <row r="44" spans="1:24" ht="19" x14ac:dyDescent="0.25">
      <c r="A44" s="1" t="s">
        <v>42</v>
      </c>
      <c r="B44" s="1" t="s">
        <v>258</v>
      </c>
      <c r="C44" s="1"/>
      <c r="D44" s="1" t="s">
        <v>59</v>
      </c>
      <c r="E44">
        <v>13</v>
      </c>
      <c r="F44">
        <v>0</v>
      </c>
      <c r="G44" t="s">
        <v>62</v>
      </c>
      <c r="L44" t="str">
        <f>IF(ISBLANK(I44),"",_xlfn.CONCAT(I44, ","))</f>
        <v/>
      </c>
      <c r="M44" t="str">
        <f>IF(ISBLANK(J44),"",_xlfn.CONCAT(J44, ","))</f>
        <v/>
      </c>
      <c r="N44" t="str">
        <f>IF(ISBLANK(K44),"",_xlfn.CONCAT(K44, ","))</f>
        <v/>
      </c>
      <c r="O44" t="str">
        <f>IF(ISBLANK(I44),"",_xlfn.CONCAT("[",I44))</f>
        <v/>
      </c>
      <c r="P44" t="str">
        <f>IF(ISBLANK(J44),"]",_xlfn.CONCAT(",",J44,"]"))</f>
        <v>]</v>
      </c>
      <c r="Q44" t="str">
        <f>IF(ISBLANK(I44),"",_xlfn.CONCAT(O44,P44))</f>
        <v/>
      </c>
      <c r="R44" t="str">
        <f>IF(ISBLANK(I44),"",_xlfn.CONCAT("        ['",A44,"',",Q44,"],"))</f>
        <v/>
      </c>
      <c r="S44" t="s">
        <v>101</v>
      </c>
      <c r="V44" s="1"/>
      <c r="W44" t="str">
        <f>_xlfn.CONCAT(" | ", A44, " | ", D44, " | ", E44, " | ", F44, " | ", G44, " | ", Q44, " | ", T44, " | ", H44, " | ")</f>
        <v xml:space="preserve"> | VE_TOTAL | Number of vehicles in crash | 13 | 0 | Count |  |  |  | </v>
      </c>
      <c r="X44" t="str">
        <f>_xlfn.CONCAT("        ['",A44,"', [", L44,M44,N44,"]],")</f>
        <v xml:space="preserve">        ['VE_TOTAL', []],</v>
      </c>
    </row>
    <row r="45" spans="1:24" ht="19" x14ac:dyDescent="0.25">
      <c r="A45" s="1" t="s">
        <v>43</v>
      </c>
      <c r="B45" s="1" t="s">
        <v>258</v>
      </c>
      <c r="C45" s="1"/>
      <c r="D45" s="1"/>
      <c r="E45">
        <v>13</v>
      </c>
      <c r="F45">
        <v>0</v>
      </c>
      <c r="G45" t="s">
        <v>65</v>
      </c>
      <c r="I45">
        <v>98</v>
      </c>
      <c r="J45">
        <v>99</v>
      </c>
      <c r="L45" t="str">
        <f>IF(ISBLANK(I45),"",_xlfn.CONCAT(I45, ","))</f>
        <v>98,</v>
      </c>
      <c r="M45" t="str">
        <f>IF(ISBLANK(J45),"",_xlfn.CONCAT(J45, ","))</f>
        <v>99,</v>
      </c>
      <c r="N45" t="str">
        <f>IF(ISBLANK(K45),"",_xlfn.CONCAT(K45, ","))</f>
        <v/>
      </c>
      <c r="O45" t="str">
        <f>IF(ISBLANK(I45),"",_xlfn.CONCAT("[",I45))</f>
        <v>[98</v>
      </c>
      <c r="P45" t="str">
        <f>IF(ISBLANK(J45),"]",_xlfn.CONCAT(",",J45,"]"))</f>
        <v>,99]</v>
      </c>
      <c r="Q45" t="str">
        <f>IF(ISBLANK(I45),"",_xlfn.CONCAT(O45,P45))</f>
        <v>[98,99]</v>
      </c>
      <c r="R45" t="str">
        <f>IF(ISBLANK(I45),"",_xlfn.CONCAT("        ['",A45,"',",Q45,"],"))</f>
        <v xml:space="preserve">        ['WEATHER',[98,99]],</v>
      </c>
      <c r="S45" t="s">
        <v>102</v>
      </c>
      <c r="T45">
        <v>13284</v>
      </c>
      <c r="V45" s="1"/>
      <c r="W45" t="str">
        <f>_xlfn.CONCAT(" | ", A45, " | ", D45, " | ", E45, " | ", F45, " | ", G45, " | ", Q45, " | ", T45, " | ", H45, " | ")</f>
        <v xml:space="preserve"> | WEATHER |  | 13 | 0 | Categorical | [98,99] | 13284 |  | </v>
      </c>
      <c r="X45" t="str">
        <f>_xlfn.CONCAT("        ['",A45,"', [", L45,M45,N45,"]],")</f>
        <v xml:space="preserve">        ['WEATHER', [98,99,]],</v>
      </c>
    </row>
    <row r="46" spans="1:24" ht="19" x14ac:dyDescent="0.25">
      <c r="A46" s="1" t="s">
        <v>44</v>
      </c>
      <c r="B46" s="1" t="s">
        <v>258</v>
      </c>
      <c r="C46" s="1"/>
      <c r="D46" s="1"/>
      <c r="E46">
        <v>14</v>
      </c>
      <c r="F46">
        <v>54745</v>
      </c>
      <c r="G46" t="s">
        <v>92</v>
      </c>
      <c r="H46" t="s">
        <v>90</v>
      </c>
      <c r="L46" t="str">
        <f>IF(ISBLANK(I46),"",_xlfn.CONCAT(I46, ","))</f>
        <v/>
      </c>
      <c r="M46" t="str">
        <f>IF(ISBLANK(J46),"",_xlfn.CONCAT(J46, ","))</f>
        <v/>
      </c>
      <c r="N46" t="str">
        <f>IF(ISBLANK(K46),"",_xlfn.CONCAT(K46, ","))</f>
        <v/>
      </c>
      <c r="O46" t="str">
        <f>IF(ISBLANK(I46),"",_xlfn.CONCAT("[",I46))</f>
        <v/>
      </c>
      <c r="P46" t="str">
        <f>IF(ISBLANK(J46),"]",_xlfn.CONCAT(",",J46,"]"))</f>
        <v>]</v>
      </c>
      <c r="Q46" t="str">
        <f>IF(ISBLANK(I46),"",_xlfn.CONCAT(O46,P46))</f>
        <v/>
      </c>
      <c r="R46" t="str">
        <f>IF(ISBLANK(I46),"",_xlfn.CONCAT("        ['",A46,"',",Q46,"],"))</f>
        <v/>
      </c>
      <c r="S46" t="s">
        <v>103</v>
      </c>
      <c r="V46" s="1"/>
      <c r="W46" t="str">
        <f>_xlfn.CONCAT(" | ", A46, " | ", D46, " | ", E46, " | ", F46, " | ", G46, " | ", Q46, " | ", T46, " | ", H46, " | ")</f>
        <v xml:space="preserve"> | WEATHER1 |  | 14 | 54745 | Drop |  |  | Discontinued | </v>
      </c>
      <c r="X46" t="str">
        <f>_xlfn.CONCAT("        ['",A46,"', [", L46,M46,N46,"]],")</f>
        <v xml:space="preserve">        ['WEATHER1', []],</v>
      </c>
    </row>
    <row r="47" spans="1:24" ht="19" x14ac:dyDescent="0.25">
      <c r="A47" s="1" t="s">
        <v>45</v>
      </c>
      <c r="B47" s="1" t="s">
        <v>258</v>
      </c>
      <c r="C47" s="1"/>
      <c r="D47" s="1"/>
      <c r="E47">
        <v>14</v>
      </c>
      <c r="F47">
        <v>54745</v>
      </c>
      <c r="G47" t="s">
        <v>92</v>
      </c>
      <c r="H47" t="s">
        <v>90</v>
      </c>
      <c r="J47" t="b">
        <f>'Data Types'!J4='Data Types'!J47=IF(ISBLANK(I3),"",_xlfn.CONCAT(I3, ","))</f>
        <v>0</v>
      </c>
      <c r="L47" t="str">
        <f>IF(ISBLANK(I47),"",_xlfn.CONCAT(I47, ","))</f>
        <v/>
      </c>
      <c r="M47" t="str">
        <f>IF(ISBLANK(J47),"",_xlfn.CONCAT(J47, ","))</f>
        <v>FALSE,</v>
      </c>
      <c r="N47" t="str">
        <f>IF(ISBLANK(K47),"",_xlfn.CONCAT(K47, ","))</f>
        <v/>
      </c>
      <c r="O47" t="str">
        <f>IF(ISBLANK(I47),"",_xlfn.CONCAT("[",I47))</f>
        <v/>
      </c>
      <c r="P47" t="str">
        <f>IF(ISBLANK(J47),"]",_xlfn.CONCAT(",",J47,"]"))</f>
        <v>,FALSE]</v>
      </c>
      <c r="Q47" t="str">
        <f>IF(ISBLANK(I47),"",_xlfn.CONCAT(O47,P47))</f>
        <v/>
      </c>
      <c r="R47" t="str">
        <f>IF(ISBLANK(I47),"",_xlfn.CONCAT("        ['",A47,"',",Q47,"],"))</f>
        <v/>
      </c>
      <c r="S47" t="s">
        <v>104</v>
      </c>
      <c r="V47" s="1"/>
      <c r="W47" t="str">
        <f>_xlfn.CONCAT(" | ", A47, " | ", D47, " | ", E47, " | ", F47, " | ", G47, " | ", Q47, " | ", T47, " | ", H47, " | ")</f>
        <v xml:space="preserve"> | WEATHER2 |  | 14 | 54745 | Drop |  |  | Discontinued | </v>
      </c>
      <c r="X47" t="str">
        <f>_xlfn.CONCAT("        ['",A47,"', [", L47,M47,N47,"]],")</f>
        <v xml:space="preserve">        ['WEATHER2', [FALSE,]],</v>
      </c>
    </row>
    <row r="48" spans="1:24" ht="19" x14ac:dyDescent="0.25">
      <c r="A48" s="1" t="s">
        <v>46</v>
      </c>
      <c r="B48" s="1" t="s">
        <v>258</v>
      </c>
      <c r="C48" s="1"/>
      <c r="D48" s="1" t="s">
        <v>80</v>
      </c>
      <c r="E48">
        <v>11</v>
      </c>
      <c r="F48">
        <v>0</v>
      </c>
      <c r="G48" t="s">
        <v>65</v>
      </c>
      <c r="L48" t="str">
        <f>IF(ISBLANK(I48),"",_xlfn.CONCAT(I48, ","))</f>
        <v/>
      </c>
      <c r="M48" t="str">
        <f>IF(ISBLANK(J48),"",_xlfn.CONCAT(J48, ","))</f>
        <v/>
      </c>
      <c r="N48" t="str">
        <f>IF(ISBLANK(K48),"",_xlfn.CONCAT(K48, ","))</f>
        <v/>
      </c>
      <c r="O48" t="str">
        <f>IF(ISBLANK(I48),"",_xlfn.CONCAT("[",I48))</f>
        <v/>
      </c>
      <c r="P48" t="str">
        <f>IF(ISBLANK(J48),"]",_xlfn.CONCAT(",",J48,"]"))</f>
        <v>]</v>
      </c>
      <c r="Q48" t="str">
        <f>IF(ISBLANK(I48),"",_xlfn.CONCAT(O48,P48))</f>
        <v/>
      </c>
      <c r="R48" t="str">
        <f>IF(ISBLANK(I48),"",_xlfn.CONCAT("        ['",A48,"',",Q48,"],"))</f>
        <v/>
      </c>
      <c r="S48" t="s">
        <v>107</v>
      </c>
      <c r="V48" s="1"/>
      <c r="W48" t="str">
        <f>_xlfn.CONCAT(" | ", A48, " | ", D48, " | ", E48, " | ", F48, " | ", G48, " | ", Q48, " | ", T48, " | ", H48, " | ")</f>
        <v xml:space="preserve"> | WEATHR_IM | WEATHER Imputed | 11 | 0 | Categorical |  |  |  | </v>
      </c>
      <c r="X48" t="str">
        <f>_xlfn.CONCAT("        ['",A48,"', [", L48,M48,N48,"]],")</f>
        <v xml:space="preserve">        ['WEATHR_IM', []],</v>
      </c>
    </row>
    <row r="49" spans="1:24" ht="19" x14ac:dyDescent="0.25">
      <c r="A49" s="1" t="s">
        <v>47</v>
      </c>
      <c r="B49" s="1" t="s">
        <v>258</v>
      </c>
      <c r="C49" s="1"/>
      <c r="D49" s="1" t="s">
        <v>93</v>
      </c>
      <c r="E49">
        <v>8816</v>
      </c>
      <c r="F49">
        <v>0</v>
      </c>
      <c r="G49" t="s">
        <v>92</v>
      </c>
      <c r="L49" t="str">
        <f>IF(ISBLANK(I49),"",_xlfn.CONCAT(I49, ","))</f>
        <v/>
      </c>
      <c r="M49" t="str">
        <f>IF(ISBLANK(J49),"",_xlfn.CONCAT(J49, ","))</f>
        <v/>
      </c>
      <c r="N49" t="str">
        <f>IF(ISBLANK(K49),"",_xlfn.CONCAT(K49, ","))</f>
        <v/>
      </c>
      <c r="O49" t="str">
        <f>IF(ISBLANK(I49),"",_xlfn.CONCAT("[",I49))</f>
        <v/>
      </c>
      <c r="P49" t="str">
        <f>IF(ISBLANK(J49),"]",_xlfn.CONCAT(",",J49,"]"))</f>
        <v>]</v>
      </c>
      <c r="Q49" t="str">
        <f>IF(ISBLANK(I49),"",_xlfn.CONCAT(O49,P49))</f>
        <v/>
      </c>
      <c r="R49" t="str">
        <f>IF(ISBLANK(I49),"",_xlfn.CONCAT("        ['",A49,"',",Q49,"],"))</f>
        <v/>
      </c>
      <c r="S49" t="s">
        <v>105</v>
      </c>
      <c r="V49" s="1"/>
      <c r="W49" t="str">
        <f>_xlfn.CONCAT(" | ", A49, " | ", D49, " | ", E49, " | ", F49, " | ", G49, " | ", Q49, " | ", T49, " | ", H49, " | ")</f>
        <v xml:space="preserve"> | WEIGHT | Case weight | 8816 | 0 | Drop |  |  |  | </v>
      </c>
      <c r="X49" t="str">
        <f>_xlfn.CONCAT("        ['",A49,"', [", L49,M49,N49,"]],")</f>
        <v xml:space="preserve">        ['WEIGHT', []],</v>
      </c>
    </row>
    <row r="50" spans="1:24" ht="19" x14ac:dyDescent="0.25">
      <c r="A50" s="1" t="s">
        <v>48</v>
      </c>
      <c r="B50" s="1" t="s">
        <v>258</v>
      </c>
      <c r="C50" s="1"/>
      <c r="D50" s="1" t="s">
        <v>66</v>
      </c>
      <c r="E50">
        <v>7</v>
      </c>
      <c r="F50">
        <v>0</v>
      </c>
      <c r="G50" t="s">
        <v>65</v>
      </c>
      <c r="L50" t="str">
        <f>IF(ISBLANK(I50),"",_xlfn.CONCAT(I50, ","))</f>
        <v/>
      </c>
      <c r="M50" t="str">
        <f>IF(ISBLANK(J50),"",_xlfn.CONCAT(J50, ","))</f>
        <v/>
      </c>
      <c r="N50" t="str">
        <f>IF(ISBLANK(K50),"",_xlfn.CONCAT(K50, ","))</f>
        <v/>
      </c>
      <c r="O50" t="str">
        <f>IF(ISBLANK(I50),"",_xlfn.CONCAT("[",I50))</f>
        <v/>
      </c>
      <c r="P50" t="str">
        <f>IF(ISBLANK(J50),"]",_xlfn.CONCAT(",",J50,"]"))</f>
        <v>]</v>
      </c>
      <c r="Q50" t="str">
        <f>IF(ISBLANK(I50),"",_xlfn.CONCAT(O50,P50))</f>
        <v/>
      </c>
      <c r="R50" t="str">
        <f>IF(ISBLANK(I50),"",_xlfn.CONCAT("        ['",A50,"',",Q50,"],"))</f>
        <v/>
      </c>
      <c r="S50" t="s">
        <v>106</v>
      </c>
      <c r="W50" t="str">
        <f>_xlfn.CONCAT(" | ", A50, " | ", D50, " | ", E50, " | ", F50, " | ", G50, " | ", Q50, " | ", T50, " | ", H50, " | ")</f>
        <v xml:space="preserve"> | WKDY_IM | DAY_WEEK Imputed | 7 | 0 | Categorical |  |  |  | </v>
      </c>
      <c r="X50" t="str">
        <f>_xlfn.CONCAT("        ['",A50,"', [", L50,M50,N50,"]],")</f>
        <v xml:space="preserve">        ['WKDY_IM', []],</v>
      </c>
    </row>
    <row r="51" spans="1:24" ht="19" x14ac:dyDescent="0.25">
      <c r="A51" s="1" t="s">
        <v>49</v>
      </c>
      <c r="B51" s="1" t="s">
        <v>258</v>
      </c>
      <c r="C51" s="1"/>
      <c r="D51" s="1" t="s">
        <v>77</v>
      </c>
      <c r="E51">
        <v>5</v>
      </c>
      <c r="F51">
        <v>0</v>
      </c>
      <c r="G51" t="s">
        <v>65</v>
      </c>
      <c r="L51" t="str">
        <f>IF(ISBLANK(I51),"",_xlfn.CONCAT(I51, ","))</f>
        <v/>
      </c>
      <c r="M51" t="str">
        <f>IF(ISBLANK(J51),"",_xlfn.CONCAT(J51, ","))</f>
        <v/>
      </c>
      <c r="N51" t="str">
        <f>IF(ISBLANK(K51),"",_xlfn.CONCAT(K51, ","))</f>
        <v/>
      </c>
      <c r="O51" t="str">
        <f>IF(ISBLANK(I51),"",_xlfn.CONCAT("[",I51))</f>
        <v/>
      </c>
      <c r="P51" t="str">
        <f>IF(ISBLANK(J51),"]",_xlfn.CONCAT(",",J51,"]"))</f>
        <v>]</v>
      </c>
      <c r="Q51" t="str">
        <f>IF(ISBLANK(I51),"",_xlfn.CONCAT(O51,P51))</f>
        <v/>
      </c>
      <c r="R51" t="str">
        <f>IF(ISBLANK(I51),"",_xlfn.CONCAT("        ['",A51,"',",Q51,"],"))</f>
        <v/>
      </c>
      <c r="S51" t="s">
        <v>108</v>
      </c>
      <c r="W51" t="str">
        <f>_xlfn.CONCAT(" | ", A51, " | ", D51, " | ", E51, " | ", F51, " | ", G51, " | ", Q51, " | ", T51, " | ", H51, " | ")</f>
        <v xml:space="preserve"> | WRK_ZONE | Work Zone | 5 | 0 | Categorical |  |  |  | </v>
      </c>
      <c r="X51" t="str">
        <f>_xlfn.CONCAT("        ['",A51,"', [", L51,M51,N51,"]],")</f>
        <v xml:space="preserve">        ['WRK_ZONE', []],</v>
      </c>
    </row>
    <row r="52" spans="1:24" ht="19" x14ac:dyDescent="0.25">
      <c r="A52" s="1" t="s">
        <v>50</v>
      </c>
      <c r="B52" s="1" t="s">
        <v>258</v>
      </c>
      <c r="C52" s="1"/>
      <c r="D52" s="1"/>
      <c r="E52">
        <v>5</v>
      </c>
      <c r="F52">
        <v>0</v>
      </c>
      <c r="G52" t="s">
        <v>65</v>
      </c>
      <c r="L52" t="str">
        <f>IF(ISBLANK(I52),"",_xlfn.CONCAT(I52, ","))</f>
        <v/>
      </c>
      <c r="M52" t="str">
        <f>IF(ISBLANK(J52),"",_xlfn.CONCAT(J52, ","))</f>
        <v/>
      </c>
      <c r="N52" t="str">
        <f>IF(ISBLANK(K52),"",_xlfn.CONCAT(K52, ","))</f>
        <v/>
      </c>
      <c r="O52" t="str">
        <f>IF(ISBLANK(I52),"",_xlfn.CONCAT("[",I52))</f>
        <v/>
      </c>
      <c r="P52" t="str">
        <f>IF(ISBLANK(J52),"]",_xlfn.CONCAT(",",J52,"]"))</f>
        <v>]</v>
      </c>
      <c r="Q52" t="str">
        <f>IF(ISBLANK(I52),"",_xlfn.CONCAT(O52,P52))</f>
        <v/>
      </c>
      <c r="R52" t="str">
        <f>IF(ISBLANK(I52),"",_xlfn.CONCAT("        ['",A52,"',",Q52,"],"))</f>
        <v/>
      </c>
      <c r="S52" t="s">
        <v>109</v>
      </c>
      <c r="W52" t="str">
        <f>_xlfn.CONCAT(" | ", A52, " | ", D52, " | ", E52, " | ", F52, " | ", G52, " | ", Q52, " | ", T52, " | ", H52, " | ")</f>
        <v xml:space="preserve"> | YEAR |  | 5 | 0 | Categorical |  |  |  | </v>
      </c>
      <c r="X52" t="str">
        <f>_xlfn.CONCAT("        ['",A52,"', [", L52,M52,N52,"]],")</f>
        <v xml:space="preserve">        ['YEAR', []],</v>
      </c>
    </row>
  </sheetData>
  <sortState xmlns:xlrd2="http://schemas.microsoft.com/office/spreadsheetml/2017/richdata2" ref="A2:X53">
    <sortCondition ref="A2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D1E-A0DF-DE46-89DF-EC6996630DBA}">
  <dimension ref="A2:E12"/>
  <sheetViews>
    <sheetView zoomScale="130" zoomScaleNormal="130" workbookViewId="0">
      <selection activeCell="C10" sqref="C10"/>
    </sheetView>
  </sheetViews>
  <sheetFormatPr baseColWidth="10" defaultRowHeight="16" x14ac:dyDescent="0.2"/>
  <sheetData>
    <row r="2" spans="1:5" x14ac:dyDescent="0.2">
      <c r="B2">
        <f>SUM(B4:B12)</f>
        <v>644274</v>
      </c>
    </row>
    <row r="4" spans="1:5" x14ac:dyDescent="0.2">
      <c r="A4">
        <v>0</v>
      </c>
      <c r="B4">
        <v>522801</v>
      </c>
      <c r="C4">
        <f>ROUND(B4/B$2*100,2)</f>
        <v>81.150000000000006</v>
      </c>
      <c r="D4" t="s">
        <v>259</v>
      </c>
      <c r="E4" t="str">
        <f>_xlfn.CONCAT(A4, " &amp; ", D4, " &amp; ", B4, " &amp; ", C4, " \cr")</f>
        <v>0 &amp; Not Transported &amp; 522801 &amp; 81.15 \cr</v>
      </c>
    </row>
    <row r="5" spans="1:5" x14ac:dyDescent="0.2">
      <c r="A5">
        <v>1</v>
      </c>
      <c r="B5">
        <v>2549</v>
      </c>
      <c r="C5">
        <f t="shared" ref="C5:C12" si="0">ROUND(B5/B$2*100,2)</f>
        <v>0.4</v>
      </c>
      <c r="D5" t="s">
        <v>260</v>
      </c>
      <c r="E5" t="str">
        <f t="shared" ref="E5:E12" si="1">_xlfn.CONCAT(A5, " &amp; ", D5, " &amp; ", B5, " &amp; ", C5, " \cr")</f>
        <v>1 &amp; EMS Air &amp; 2549 &amp; 0.4 \cr</v>
      </c>
    </row>
    <row r="6" spans="1:5" x14ac:dyDescent="0.2">
      <c r="A6">
        <v>2</v>
      </c>
      <c r="B6">
        <v>605</v>
      </c>
      <c r="C6">
        <f t="shared" si="0"/>
        <v>0.09</v>
      </c>
      <c r="D6" t="s">
        <v>261</v>
      </c>
      <c r="E6" t="str">
        <f t="shared" si="1"/>
        <v>2 &amp; Law Enforcement &amp; 605 &amp; 0.09 \cr</v>
      </c>
    </row>
    <row r="7" spans="1:5" x14ac:dyDescent="0.2">
      <c r="A7">
        <v>3</v>
      </c>
      <c r="B7">
        <v>30368</v>
      </c>
      <c r="C7">
        <f t="shared" si="0"/>
        <v>4.71</v>
      </c>
      <c r="D7" t="s">
        <v>262</v>
      </c>
      <c r="E7" t="str">
        <f t="shared" si="1"/>
        <v>3 &amp; EMS Unknown Mode &amp; 30368 &amp; 4.71 \cr</v>
      </c>
    </row>
    <row r="8" spans="1:5" x14ac:dyDescent="0.2">
      <c r="A8">
        <v>4</v>
      </c>
      <c r="B8">
        <v>8926</v>
      </c>
      <c r="C8">
        <f t="shared" si="0"/>
        <v>1.39</v>
      </c>
      <c r="D8" t="s">
        <v>263</v>
      </c>
      <c r="E8" t="str">
        <f t="shared" si="1"/>
        <v>4 &amp; Transported Unknown Source &amp; 8926 &amp; 1.39 \cr</v>
      </c>
    </row>
    <row r="9" spans="1:5" x14ac:dyDescent="0.2">
      <c r="A9">
        <v>5</v>
      </c>
      <c r="B9">
        <v>61162</v>
      </c>
      <c r="C9">
        <f t="shared" si="0"/>
        <v>9.49</v>
      </c>
      <c r="D9" t="s">
        <v>264</v>
      </c>
      <c r="E9" t="str">
        <f t="shared" si="1"/>
        <v>5 &amp; EMS Ground &amp; 61162 &amp; 9.49 \cr</v>
      </c>
    </row>
    <row r="10" spans="1:5" x14ac:dyDescent="0.2">
      <c r="A10">
        <v>6</v>
      </c>
      <c r="B10">
        <v>4341</v>
      </c>
      <c r="C10">
        <f t="shared" si="0"/>
        <v>0.67</v>
      </c>
      <c r="D10" t="s">
        <v>265</v>
      </c>
      <c r="E10" t="str">
        <f t="shared" si="1"/>
        <v>6 &amp; Other &amp; 4341 &amp; 0.67 \cr</v>
      </c>
    </row>
    <row r="11" spans="1:5" x14ac:dyDescent="0.2">
      <c r="A11">
        <v>8</v>
      </c>
      <c r="B11">
        <v>12447</v>
      </c>
      <c r="C11">
        <f t="shared" si="0"/>
        <v>1.93</v>
      </c>
      <c r="D11" t="s">
        <v>266</v>
      </c>
      <c r="E11" t="str">
        <f t="shared" si="1"/>
        <v>8 &amp; Not Reported &amp; 12447 &amp; 1.93 \cr</v>
      </c>
    </row>
    <row r="12" spans="1:5" x14ac:dyDescent="0.2">
      <c r="A12">
        <v>9</v>
      </c>
      <c r="B12">
        <v>1075</v>
      </c>
      <c r="C12">
        <f t="shared" si="0"/>
        <v>0.17</v>
      </c>
      <c r="D12" t="s">
        <v>267</v>
      </c>
      <c r="E12" t="str">
        <f t="shared" si="1"/>
        <v>9 &amp; Reported as Unknown &amp; 1075 &amp; 0.17 \cr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Vehicle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2022-12-22T16:24:07Z</dcterms:modified>
</cp:coreProperties>
</file>